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tables/table17.xml" ContentType="application/vnd.openxmlformats-officedocument.spreadsheetml.table+xml"/>
  <Override PartName="/xl/tables/table18.xml" ContentType="application/vnd.openxmlformats-officedocument.spreadsheetml.table+xml"/>
  <Override PartName="/xl/drawings/drawing4.xml" ContentType="application/vnd.openxmlformats-officedocument.drawing+xml"/>
  <Override PartName="/xl/tables/table1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filterPrivacy="1" codeName="ThisWorkbook"/>
  <xr:revisionPtr revIDLastSave="0" documentId="8_{C9B480D7-05A1-4EC4-B012-6D26D66503F3}" xr6:coauthVersionLast="47" xr6:coauthVersionMax="47" xr10:uidLastSave="{00000000-0000-0000-0000-000000000000}"/>
  <workbookProtection workbookAlgorithmName="SHA-512" workbookHashValue="dxeslXvl+Cdupv7kiWKfpNdPF+OI2LxLThr2/0KWXgRYknIHNUPl5VcK2feSZhb3xp3SELitN6NaYHC9kWnvGA==" workbookSaltValue="oT/crmY87ffZb5m3+i0kfg==" workbookSpinCount="100000" lockStructure="1"/>
  <bookViews>
    <workbookView xWindow="-120" yWindow="-120" windowWidth="29040" windowHeight="15840" tabRatio="732" xr2:uid="{00000000-000D-0000-FFFF-FFFF00000000}"/>
  </bookViews>
  <sheets>
    <sheet name="TITLE PAGE" sheetId="1" r:id="rId1"/>
    <sheet name="1. Base Year Licences" sheetId="3" r:id="rId2"/>
    <sheet name="2. WC Level Data" sheetId="15" r:id="rId3"/>
    <sheet name="YWSEST" sheetId="27" r:id="rId4"/>
    <sheet name="YWSGRD" sheetId="28" r:id="rId5"/>
    <sheet name="4. Options Appraisal Summary" sheetId="17" r:id="rId6"/>
    <sheet name="5. Options Benefits" sheetId="18" r:id="rId7"/>
    <sheet name="5a-5c. Cost Profiles" sheetId="26" r:id="rId8"/>
    <sheet name="6. Drought Plan Links" sheetId="19" r:id="rId9"/>
    <sheet name="7. Adaptive Programmes" sheetId="16" r:id="rId10"/>
    <sheet name="8. Business Plan Links " sheetId="22" r:id="rId11"/>
    <sheet name="Option Typs_Grps" sheetId="23" state="veryHidden" r:id="rId12"/>
  </sheets>
  <definedNames>
    <definedName name="_xlnm._FilterDatabase" localSheetId="7" hidden="1">'5a-5c. Cost Profiles'!$C$6:$CP$987</definedName>
    <definedName name="_xlnm._FilterDatabase" localSheetId="10" hidden="1">'8. Business Plan Links '!$B$6:$U$99</definedName>
    <definedName name="btnTemplate">"Button 1"</definedName>
    <definedName name="rngCompanyWRZ">"$Q$2:$Q$3"</definedName>
    <definedName name="rngOptions">'Option Typs_Grps'!$B$2:$C$47</definedName>
    <definedName name="rngWRZ">'Option Typs_Grps'!$E$2:$J$133</definedName>
    <definedName name="Source_Types">#REF!</definedName>
    <definedName name="TBL2d_WCDYAABL">'2. WC Level Data'!$B$55:$CJ$65</definedName>
    <definedName name="TBL2e_WCDYAAFP">'2. WC Level Data'!$B$68:$CJ$80</definedName>
    <definedName name="WRZ_DATA_T3A" localSheetId="3">YWSEST!$B$22</definedName>
    <definedName name="WRZ_DATA_T3A" localSheetId="4">YWSGRD!$B$22</definedName>
    <definedName name="WRZ_DATA_T3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4" i="19" l="1"/>
  <c r="F103" i="17"/>
  <c r="B103" i="17" s="1"/>
  <c r="F97" i="17"/>
  <c r="B97" i="17" s="1"/>
  <c r="G29" i="15"/>
  <c r="H29" i="15"/>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BP29" i="15"/>
  <c r="BQ29" i="15"/>
  <c r="BR29" i="15"/>
  <c r="BS29" i="15"/>
  <c r="BT29" i="15"/>
  <c r="H19" i="15"/>
  <c r="I19" i="15"/>
  <c r="J19" i="15"/>
  <c r="K19" i="15"/>
  <c r="L19" i="15"/>
  <c r="M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BQ19" i="15"/>
  <c r="BR19" i="15"/>
  <c r="BS19" i="15"/>
  <c r="BT19" i="15"/>
  <c r="G19" i="15"/>
  <c r="M358" i="28"/>
  <c r="L85" i="28"/>
  <c r="L178" i="28"/>
  <c r="M59" i="19"/>
  <c r="L59" i="19"/>
  <c r="K59" i="19"/>
  <c r="O85" i="28"/>
  <c r="AB178" i="27"/>
  <c r="G43" i="15"/>
  <c r="H230" i="28"/>
  <c r="G230" i="28"/>
  <c r="I230" i="28"/>
  <c r="J230" i="28"/>
  <c r="K230" i="28"/>
  <c r="L230" i="28"/>
  <c r="M230" i="28"/>
  <c r="N230" i="28"/>
  <c r="O230" i="28"/>
  <c r="P230" i="28"/>
  <c r="Q230" i="28"/>
  <c r="R230" i="28"/>
  <c r="S230" i="28"/>
  <c r="T230" i="28"/>
  <c r="U230" i="28"/>
  <c r="V230" i="28"/>
  <c r="W230" i="28"/>
  <c r="X230" i="28"/>
  <c r="Y230" i="28"/>
  <c r="Z230" i="28"/>
  <c r="AA230" i="28"/>
  <c r="AB230" i="28"/>
  <c r="AC230" i="28"/>
  <c r="AD230" i="28"/>
  <c r="AE230" i="28"/>
  <c r="AF230" i="28"/>
  <c r="AG230" i="28"/>
  <c r="AH230" i="28"/>
  <c r="AI230" i="28"/>
  <c r="AJ230" i="28"/>
  <c r="AK230" i="28"/>
  <c r="AL230" i="28"/>
  <c r="AM230" i="28"/>
  <c r="AN230" i="28"/>
  <c r="AO230" i="28"/>
  <c r="AP230" i="28"/>
  <c r="AQ230" i="28"/>
  <c r="AR230" i="28"/>
  <c r="AS230" i="28"/>
  <c r="AT230" i="28"/>
  <c r="AU230" i="28"/>
  <c r="AV230" i="28"/>
  <c r="AW230" i="28"/>
  <c r="AX230" i="28"/>
  <c r="AY230" i="28"/>
  <c r="AZ230" i="28"/>
  <c r="BA230" i="28"/>
  <c r="BB230" i="28"/>
  <c r="BC230" i="28"/>
  <c r="BD230" i="28"/>
  <c r="BE230" i="28"/>
  <c r="BF230" i="28"/>
  <c r="BG230" i="28"/>
  <c r="BH230" i="28"/>
  <c r="BI230" i="28"/>
  <c r="BJ230" i="28"/>
  <c r="BK230" i="28"/>
  <c r="BL230" i="28"/>
  <c r="BM230" i="28"/>
  <c r="BN230" i="28"/>
  <c r="BO230" i="28"/>
  <c r="BP230" i="28"/>
  <c r="BQ230" i="28"/>
  <c r="BR230" i="28"/>
  <c r="BS230" i="28"/>
  <c r="BT230" i="28"/>
  <c r="F223" i="17"/>
  <c r="B223" i="17" s="1"/>
  <c r="G85" i="28"/>
  <c r="G76" i="28"/>
  <c r="F228" i="17"/>
  <c r="B228" i="17" s="1"/>
  <c r="G130" i="28"/>
  <c r="G124" i="28"/>
  <c r="N127" i="28"/>
  <c r="R22" i="19"/>
  <c r="H26" i="16"/>
  <c r="I26" i="16"/>
  <c r="J26" i="16"/>
  <c r="K26" i="16"/>
  <c r="L26" i="16"/>
  <c r="M26" i="16"/>
  <c r="N26" i="16"/>
  <c r="O26" i="16"/>
  <c r="P26" i="16"/>
  <c r="Q26" i="16"/>
  <c r="R26" i="16"/>
  <c r="S26" i="16"/>
  <c r="T26" i="16"/>
  <c r="U26" i="16"/>
  <c r="V26" i="16"/>
  <c r="W26" i="16"/>
  <c r="G26" i="16"/>
  <c r="F119" i="17"/>
  <c r="B119" i="17" s="1"/>
  <c r="Q227" i="16"/>
  <c r="I227" i="16"/>
  <c r="P163" i="16"/>
  <c r="H163" i="16"/>
  <c r="Q163" i="16"/>
  <c r="I163" i="16"/>
  <c r="S131" i="16"/>
  <c r="Q131" i="16"/>
  <c r="K131" i="16"/>
  <c r="J131" i="16"/>
  <c r="I131" i="16"/>
  <c r="H131" i="16"/>
  <c r="P125" i="16"/>
  <c r="H125" i="16"/>
  <c r="Q125" i="16"/>
  <c r="K125" i="16"/>
  <c r="I125" i="16"/>
  <c r="U92" i="16"/>
  <c r="M92" i="16"/>
  <c r="R131" i="16"/>
  <c r="G32" i="16"/>
  <c r="Q59" i="16"/>
  <c r="P59" i="16"/>
  <c r="H59" i="16"/>
  <c r="R65" i="16"/>
  <c r="Q65" i="16"/>
  <c r="J65" i="16"/>
  <c r="I65" i="16"/>
  <c r="Q32" i="16"/>
  <c r="I32" i="16"/>
  <c r="H227" i="16"/>
  <c r="J227" i="16"/>
  <c r="K227" i="16"/>
  <c r="L227" i="16"/>
  <c r="M227" i="16"/>
  <c r="N227" i="16"/>
  <c r="O227" i="16"/>
  <c r="P227" i="16"/>
  <c r="R227" i="16"/>
  <c r="S227" i="16"/>
  <c r="T227" i="16"/>
  <c r="U227" i="16"/>
  <c r="V227" i="16"/>
  <c r="W227" i="16"/>
  <c r="G227" i="16"/>
  <c r="G195" i="16"/>
  <c r="J163" i="16"/>
  <c r="K163" i="16"/>
  <c r="L163" i="16"/>
  <c r="M163" i="16"/>
  <c r="N163" i="16"/>
  <c r="O163" i="16"/>
  <c r="R163" i="16"/>
  <c r="S163" i="16"/>
  <c r="T163" i="16"/>
  <c r="U163" i="16"/>
  <c r="V163" i="16"/>
  <c r="W163" i="16"/>
  <c r="G163" i="16"/>
  <c r="L131" i="16"/>
  <c r="M131" i="16"/>
  <c r="N131" i="16"/>
  <c r="O131" i="16"/>
  <c r="P131" i="16"/>
  <c r="T131" i="16"/>
  <c r="U131" i="16"/>
  <c r="V131" i="16"/>
  <c r="W131" i="16"/>
  <c r="J125" i="16"/>
  <c r="L125" i="16"/>
  <c r="M125" i="16"/>
  <c r="N125" i="16"/>
  <c r="O125" i="16"/>
  <c r="R125" i="16"/>
  <c r="S125" i="16"/>
  <c r="T125" i="16"/>
  <c r="U125" i="16"/>
  <c r="V125" i="16"/>
  <c r="W125" i="16"/>
  <c r="G125" i="16"/>
  <c r="H92" i="16"/>
  <c r="I92" i="16"/>
  <c r="J92" i="16"/>
  <c r="K92" i="16"/>
  <c r="L92" i="16"/>
  <c r="N92" i="16"/>
  <c r="O92" i="16"/>
  <c r="P92" i="16"/>
  <c r="Q92" i="16"/>
  <c r="R92" i="16"/>
  <c r="S92" i="16"/>
  <c r="T92" i="16"/>
  <c r="V92" i="16"/>
  <c r="W92" i="16"/>
  <c r="G92" i="16"/>
  <c r="W65" i="16"/>
  <c r="I59" i="16"/>
  <c r="J59" i="16"/>
  <c r="K59" i="16"/>
  <c r="L59" i="16"/>
  <c r="M59" i="16"/>
  <c r="N59" i="16"/>
  <c r="O59" i="16"/>
  <c r="R59" i="16"/>
  <c r="S59" i="16"/>
  <c r="T59" i="16"/>
  <c r="U59" i="16"/>
  <c r="V59" i="16"/>
  <c r="W59" i="16"/>
  <c r="G59" i="16"/>
  <c r="H65" i="16"/>
  <c r="K65" i="16"/>
  <c r="L65" i="16"/>
  <c r="M65" i="16"/>
  <c r="N65" i="16"/>
  <c r="O65" i="16"/>
  <c r="P65" i="16"/>
  <c r="S65" i="16"/>
  <c r="T65" i="16"/>
  <c r="U65" i="16"/>
  <c r="V65" i="16"/>
  <c r="J32" i="16"/>
  <c r="K32" i="16"/>
  <c r="L32" i="16"/>
  <c r="M32" i="16"/>
  <c r="N32" i="16"/>
  <c r="O32" i="16"/>
  <c r="P32" i="16"/>
  <c r="R32" i="16"/>
  <c r="S32" i="16"/>
  <c r="T32" i="16"/>
  <c r="U32" i="16"/>
  <c r="V32" i="16"/>
  <c r="W32" i="16"/>
  <c r="H32" i="16"/>
  <c r="W213" i="28"/>
  <c r="W212" i="28"/>
  <c r="G144" i="28"/>
  <c r="G143" i="28"/>
  <c r="M359" i="28"/>
  <c r="G51" i="28"/>
  <c r="G173" i="28"/>
  <c r="G172" i="28"/>
  <c r="G171" i="28"/>
  <c r="G174" i="28"/>
  <c r="G166" i="27"/>
  <c r="G76" i="27"/>
  <c r="G347" i="28"/>
  <c r="G166" i="28"/>
  <c r="I56" i="15"/>
  <c r="J56" i="15"/>
  <c r="K56" i="15"/>
  <c r="L56" i="15"/>
  <c r="M56" i="15"/>
  <c r="N56" i="15"/>
  <c r="O56" i="15"/>
  <c r="P56" i="15"/>
  <c r="Q56" i="15"/>
  <c r="R56" i="15"/>
  <c r="S56" i="15"/>
  <c r="T56" i="15"/>
  <c r="U56" i="15"/>
  <c r="V56" i="15"/>
  <c r="W56" i="15"/>
  <c r="X56" i="15"/>
  <c r="Y56" i="15"/>
  <c r="Z56" i="15"/>
  <c r="AA56" i="15"/>
  <c r="AB56" i="15"/>
  <c r="AC56" i="15"/>
  <c r="AD56" i="15"/>
  <c r="AE56" i="15"/>
  <c r="AF56" i="15"/>
  <c r="AG56" i="15"/>
  <c r="AH56" i="15"/>
  <c r="AI56" i="15"/>
  <c r="AJ56" i="15"/>
  <c r="AK56" i="15"/>
  <c r="AL56" i="15"/>
  <c r="AM56" i="15"/>
  <c r="AN56" i="15"/>
  <c r="AO56" i="15"/>
  <c r="AP56" i="15"/>
  <c r="AQ56" i="15"/>
  <c r="AR56" i="15"/>
  <c r="AS56" i="15"/>
  <c r="AT56" i="15"/>
  <c r="AU56" i="15"/>
  <c r="AV56" i="15"/>
  <c r="AW56" i="15"/>
  <c r="AX56" i="15"/>
  <c r="AY56" i="15"/>
  <c r="AZ56" i="15"/>
  <c r="BA56" i="15"/>
  <c r="BB56" i="15"/>
  <c r="BC56" i="15"/>
  <c r="BD56" i="15"/>
  <c r="BE56" i="15"/>
  <c r="BF56" i="15"/>
  <c r="BG56" i="15"/>
  <c r="BH56" i="15"/>
  <c r="BI56" i="15"/>
  <c r="BJ56" i="15"/>
  <c r="BK56" i="15"/>
  <c r="BL56" i="15"/>
  <c r="BM56" i="15"/>
  <c r="BN56" i="15"/>
  <c r="BO56" i="15"/>
  <c r="BP56" i="15"/>
  <c r="BQ56" i="15"/>
  <c r="BR56" i="15"/>
  <c r="BS56" i="15"/>
  <c r="BT56" i="15"/>
  <c r="H56" i="15"/>
  <c r="G56" i="15"/>
  <c r="H43" i="15"/>
  <c r="I43" i="15"/>
  <c r="J43" i="15"/>
  <c r="K43" i="15"/>
  <c r="L43" i="15"/>
  <c r="M43" i="15"/>
  <c r="N43" i="15"/>
  <c r="O43" i="15"/>
  <c r="P43"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BK43" i="15"/>
  <c r="BL43" i="15"/>
  <c r="BM43" i="15"/>
  <c r="BN43" i="15"/>
  <c r="BO43" i="15"/>
  <c r="BP43" i="15"/>
  <c r="BQ43" i="15"/>
  <c r="BR43" i="15"/>
  <c r="BS43" i="15"/>
  <c r="BT43" i="15"/>
  <c r="F138" i="18"/>
  <c r="B138" i="18" s="1"/>
  <c r="F174" i="18"/>
  <c r="B174" i="18" s="1"/>
  <c r="F179" i="18"/>
  <c r="B179" i="18" s="1"/>
  <c r="F182" i="18"/>
  <c r="B182" i="18" s="1"/>
  <c r="F246" i="18"/>
  <c r="B246" i="18" s="1"/>
  <c r="F251" i="18"/>
  <c r="B251" i="18" s="1"/>
  <c r="F293" i="18"/>
  <c r="B293" i="18" s="1"/>
  <c r="F295" i="18"/>
  <c r="B295" i="18" s="1"/>
  <c r="F304" i="18"/>
  <c r="B304" i="18" s="1"/>
  <c r="F309" i="18"/>
  <c r="B309" i="18" s="1"/>
  <c r="F349" i="18"/>
  <c r="B349" i="18" s="1"/>
  <c r="F351" i="18"/>
  <c r="B351" i="18" s="1"/>
  <c r="F117" i="18"/>
  <c r="B117" i="18" s="1"/>
  <c r="F122" i="18"/>
  <c r="B122" i="18" s="1"/>
  <c r="F127" i="18"/>
  <c r="B127" i="18" s="1"/>
  <c r="F129" i="18"/>
  <c r="B129" i="18" s="1"/>
  <c r="F237" i="18"/>
  <c r="B237" i="18" s="1"/>
  <c r="F235" i="18"/>
  <c r="B235" i="18" s="1"/>
  <c r="F230" i="18"/>
  <c r="B230" i="18" s="1"/>
  <c r="F191" i="18"/>
  <c r="B191" i="18" s="1"/>
  <c r="F23" i="18"/>
  <c r="B23" i="18" s="1"/>
  <c r="F21" i="18"/>
  <c r="B21" i="18" s="1"/>
  <c r="F16" i="18"/>
  <c r="B16" i="18" s="1"/>
  <c r="F11" i="18"/>
  <c r="B11" i="18" s="1"/>
  <c r="W221" i="16"/>
  <c r="V221" i="16"/>
  <c r="O221" i="16"/>
  <c r="N221" i="16"/>
  <c r="G221" i="16"/>
  <c r="L221" i="16"/>
  <c r="B223" i="16"/>
  <c r="U221" i="16"/>
  <c r="T221" i="16"/>
  <c r="S221" i="16"/>
  <c r="R221" i="16"/>
  <c r="Q221" i="16"/>
  <c r="P221" i="16"/>
  <c r="M221" i="16"/>
  <c r="K221" i="16"/>
  <c r="J221" i="16"/>
  <c r="I221" i="16"/>
  <c r="H221" i="16"/>
  <c r="B217" i="16"/>
  <c r="B210" i="16"/>
  <c r="B203" i="16"/>
  <c r="C197" i="16"/>
  <c r="I195" i="16"/>
  <c r="J195" i="16"/>
  <c r="K195" i="16"/>
  <c r="L195" i="16"/>
  <c r="M195" i="16"/>
  <c r="N195" i="16"/>
  <c r="O195" i="16"/>
  <c r="P195" i="16"/>
  <c r="Q195" i="16"/>
  <c r="R195" i="16"/>
  <c r="S195" i="16"/>
  <c r="T195" i="16"/>
  <c r="U195" i="16"/>
  <c r="V195" i="16"/>
  <c r="W195" i="16"/>
  <c r="H195" i="16"/>
  <c r="G131" i="16"/>
  <c r="U189" i="16"/>
  <c r="S189" i="16"/>
  <c r="R189" i="16"/>
  <c r="K189" i="16"/>
  <c r="J189" i="16"/>
  <c r="L157" i="16"/>
  <c r="I157" i="16"/>
  <c r="W189" i="16"/>
  <c r="V189" i="16"/>
  <c r="T189" i="16"/>
  <c r="Q189" i="16"/>
  <c r="P189" i="16"/>
  <c r="O189" i="16"/>
  <c r="N189" i="16"/>
  <c r="M189" i="16"/>
  <c r="L189" i="16"/>
  <c r="I189" i="16"/>
  <c r="H189" i="16"/>
  <c r="G189" i="16"/>
  <c r="H157" i="16"/>
  <c r="J157" i="16"/>
  <c r="K157" i="16"/>
  <c r="M157" i="16"/>
  <c r="N157" i="16"/>
  <c r="O157" i="16"/>
  <c r="P157" i="16"/>
  <c r="Q157" i="16"/>
  <c r="R157" i="16"/>
  <c r="S157" i="16"/>
  <c r="T157" i="16"/>
  <c r="U157" i="16"/>
  <c r="V157" i="16"/>
  <c r="W157" i="16"/>
  <c r="G157" i="16"/>
  <c r="F240" i="18"/>
  <c r="B240" i="18" s="1"/>
  <c r="F228" i="18"/>
  <c r="B228" i="18" s="1"/>
  <c r="F227" i="18"/>
  <c r="B227" i="18" s="1"/>
  <c r="F226" i="18"/>
  <c r="B226" i="18" s="1"/>
  <c r="F225" i="18"/>
  <c r="B225" i="18" s="1"/>
  <c r="F224" i="18"/>
  <c r="B224" i="18" s="1"/>
  <c r="F222" i="18"/>
  <c r="B222" i="18" s="1"/>
  <c r="F223" i="18"/>
  <c r="B223" i="18" s="1"/>
  <c r="F186" i="18"/>
  <c r="B186" i="18" s="1"/>
  <c r="F187" i="18"/>
  <c r="B187" i="18" s="1"/>
  <c r="F188" i="18"/>
  <c r="B188" i="18" s="1"/>
  <c r="F189" i="18"/>
  <c r="B189" i="18" s="1"/>
  <c r="F190" i="18"/>
  <c r="B190" i="18" s="1"/>
  <c r="F192" i="18"/>
  <c r="B192" i="18" s="1"/>
  <c r="F193" i="18"/>
  <c r="B193" i="18" s="1"/>
  <c r="F194" i="18"/>
  <c r="B194" i="18" s="1"/>
  <c r="F229" i="18"/>
  <c r="B229" i="18" s="1"/>
  <c r="F231" i="18"/>
  <c r="B231" i="18" s="1"/>
  <c r="F232" i="18"/>
  <c r="B232" i="18" s="1"/>
  <c r="F233" i="18"/>
  <c r="B233" i="18" s="1"/>
  <c r="F234" i="18"/>
  <c r="B234" i="18" s="1"/>
  <c r="F236" i="18"/>
  <c r="B236" i="18" s="1"/>
  <c r="F238" i="18"/>
  <c r="B238" i="18" s="1"/>
  <c r="F239" i="18"/>
  <c r="B239" i="18" s="1"/>
  <c r="F195" i="18"/>
  <c r="B195" i="18" s="1"/>
  <c r="F196" i="18"/>
  <c r="B196" i="18" s="1"/>
  <c r="F197" i="18"/>
  <c r="B197" i="18" s="1"/>
  <c r="F198" i="18"/>
  <c r="B198" i="18" s="1"/>
  <c r="F199" i="18"/>
  <c r="B199" i="18" s="1"/>
  <c r="F200" i="18"/>
  <c r="B200" i="18" s="1"/>
  <c r="F201" i="18"/>
  <c r="B201" i="18" s="1"/>
  <c r="F202" i="18"/>
  <c r="B202" i="18" s="1"/>
  <c r="F203" i="18"/>
  <c r="B203" i="18"/>
  <c r="F204" i="18"/>
  <c r="B204" i="18" s="1"/>
  <c r="F205" i="18"/>
  <c r="B205" i="18" s="1"/>
  <c r="F206" i="18"/>
  <c r="B206" i="18" s="1"/>
  <c r="F207" i="18"/>
  <c r="B207" i="18" s="1"/>
  <c r="F208" i="18"/>
  <c r="B208" i="18" s="1"/>
  <c r="F209" i="18"/>
  <c r="B209" i="18" s="1"/>
  <c r="F210" i="18"/>
  <c r="B210" i="18" s="1"/>
  <c r="F211" i="18"/>
  <c r="B211" i="18" s="1"/>
  <c r="F212" i="18"/>
  <c r="B212" i="18" s="1"/>
  <c r="F213" i="18"/>
  <c r="B213" i="18" s="1"/>
  <c r="F214" i="18"/>
  <c r="B214" i="18" s="1"/>
  <c r="F215" i="18"/>
  <c r="B215" i="18" s="1"/>
  <c r="F216" i="18"/>
  <c r="B216" i="18" s="1"/>
  <c r="F217" i="18"/>
  <c r="B217" i="18" s="1"/>
  <c r="F218" i="18"/>
  <c r="B218" i="18" s="1"/>
  <c r="F219" i="18"/>
  <c r="B219" i="18" s="1"/>
  <c r="F220" i="18"/>
  <c r="B220" i="18" s="1"/>
  <c r="F221" i="18"/>
  <c r="B221" i="18" s="1"/>
  <c r="W98" i="16"/>
  <c r="B191" i="16"/>
  <c r="B185" i="16"/>
  <c r="B178" i="16"/>
  <c r="B171" i="16"/>
  <c r="C165" i="16"/>
  <c r="B159" i="16"/>
  <c r="B153" i="16"/>
  <c r="B146" i="16"/>
  <c r="B139" i="16"/>
  <c r="C133" i="16"/>
  <c r="F365" i="18"/>
  <c r="B365" i="18" s="1"/>
  <c r="F375" i="18"/>
  <c r="B375" i="18" s="1"/>
  <c r="F382" i="18"/>
  <c r="B382" i="18" s="1"/>
  <c r="F269" i="18"/>
  <c r="B269" i="18"/>
  <c r="F451" i="18"/>
  <c r="B451" i="18" s="1"/>
  <c r="F405" i="18"/>
  <c r="B405" i="18" s="1"/>
  <c r="F241" i="18"/>
  <c r="B241" i="18" s="1"/>
  <c r="F17" i="18"/>
  <c r="B17" i="18" s="1"/>
  <c r="F429" i="18"/>
  <c r="B429" i="18" s="1"/>
  <c r="F436" i="18"/>
  <c r="B436" i="18" s="1"/>
  <c r="F329" i="18"/>
  <c r="B329" i="18" s="1"/>
  <c r="F49" i="18"/>
  <c r="B49" i="18" s="1"/>
  <c r="F459" i="18"/>
  <c r="B459" i="18" s="1"/>
  <c r="F299" i="18"/>
  <c r="B299" i="18" s="1"/>
  <c r="F123" i="18"/>
  <c r="B123" i="18" s="1"/>
  <c r="F27" i="18"/>
  <c r="B27" i="18" s="1"/>
  <c r="F34" i="18"/>
  <c r="B34" i="18" s="1"/>
  <c r="F390" i="18"/>
  <c r="B390" i="18" s="1"/>
  <c r="F98" i="18"/>
  <c r="B98" i="18" s="1"/>
  <c r="F58" i="18"/>
  <c r="B58" i="18" s="1"/>
  <c r="F164" i="18"/>
  <c r="B164" i="18" s="1"/>
  <c r="F355" i="18"/>
  <c r="B355" i="18" s="1"/>
  <c r="F175" i="18"/>
  <c r="B175" i="18" s="1"/>
  <c r="F76" i="18"/>
  <c r="B76" i="18" s="1"/>
  <c r="F83" i="18"/>
  <c r="B83" i="18" s="1"/>
  <c r="F444" i="18"/>
  <c r="B444" i="18" s="1"/>
  <c r="F277" i="18"/>
  <c r="B277" i="18" s="1"/>
  <c r="F59" i="18"/>
  <c r="B59" i="18" s="1"/>
  <c r="F413" i="18"/>
  <c r="B413" i="18" s="1"/>
  <c r="F252" i="18"/>
  <c r="B252" i="18" s="1"/>
  <c r="F142" i="18"/>
  <c r="B142" i="18" s="1"/>
  <c r="F149" i="18"/>
  <c r="B149" i="18" s="1"/>
  <c r="F42" i="18"/>
  <c r="B42" i="18" s="1"/>
  <c r="F337" i="18"/>
  <c r="B337" i="18" s="1"/>
  <c r="F107" i="18"/>
  <c r="B107" i="18"/>
  <c r="F7" i="18"/>
  <c r="B7" i="18" s="1"/>
  <c r="F310" i="18"/>
  <c r="B310" i="18" s="1"/>
  <c r="F262" i="18"/>
  <c r="B262" i="18" s="1"/>
  <c r="F91" i="18"/>
  <c r="B91" i="18" s="1"/>
  <c r="F398" i="18"/>
  <c r="B398" i="18" s="1"/>
  <c r="F285" i="18"/>
  <c r="B285" i="18" s="1"/>
  <c r="F71" i="18"/>
  <c r="B71" i="18" s="1"/>
  <c r="F366" i="18"/>
  <c r="B366" i="18" s="1"/>
  <c r="F255" i="18"/>
  <c r="B255" i="18" s="1"/>
  <c r="F322" i="18"/>
  <c r="B322" i="18" s="1"/>
  <c r="F157" i="18"/>
  <c r="B157" i="18" s="1"/>
  <c r="F452" i="18"/>
  <c r="B452" i="18" s="1"/>
  <c r="F345" i="18"/>
  <c r="B345" i="18"/>
  <c r="F50" i="18"/>
  <c r="B50" i="18" s="1"/>
  <c r="F134" i="18"/>
  <c r="B134" i="18"/>
  <c r="F422" i="18"/>
  <c r="B422" i="18" s="1"/>
  <c r="F315" i="18"/>
  <c r="B315" i="18" s="1"/>
  <c r="F383" i="18"/>
  <c r="B383" i="18" s="1"/>
  <c r="F270" i="18"/>
  <c r="B270" i="18" s="1"/>
  <c r="F99" i="18"/>
  <c r="B99" i="18" s="1"/>
  <c r="F406" i="18"/>
  <c r="B406" i="18" s="1"/>
  <c r="F242" i="18"/>
  <c r="B242" i="18" s="1"/>
  <c r="F18" i="18"/>
  <c r="B18" i="18" s="1"/>
  <c r="F376" i="18"/>
  <c r="B376" i="18" s="1"/>
  <c r="F438" i="18"/>
  <c r="B438" i="18" s="1"/>
  <c r="F330" i="18"/>
  <c r="B330" i="18" s="1"/>
  <c r="F165" i="18"/>
  <c r="B165" i="18"/>
  <c r="F460" i="18"/>
  <c r="B460" i="18" s="1"/>
  <c r="F300" i="18"/>
  <c r="B300" i="18"/>
  <c r="F124" i="18"/>
  <c r="B124" i="18" s="1"/>
  <c r="F28" i="18"/>
  <c r="B28" i="18" s="1"/>
  <c r="F437" i="18"/>
  <c r="B437" i="18" s="1"/>
  <c r="F391" i="18"/>
  <c r="B391" i="18" s="1"/>
  <c r="F278" i="18"/>
  <c r="B278" i="18" s="1"/>
  <c r="F60" i="18"/>
  <c r="B60" i="18" s="1"/>
  <c r="F356" i="18"/>
  <c r="B356" i="18" s="1"/>
  <c r="F176" i="18"/>
  <c r="B176" i="18" s="1"/>
  <c r="F77" i="18"/>
  <c r="B77" i="18" s="1"/>
  <c r="F35" i="18"/>
  <c r="B35" i="18" s="1"/>
  <c r="F445" i="18"/>
  <c r="B445" i="18" s="1"/>
  <c r="F51" i="18"/>
  <c r="B51" i="18"/>
  <c r="F108" i="18"/>
  <c r="B108" i="18" s="1"/>
  <c r="F100" i="18"/>
  <c r="B100" i="18" s="1"/>
  <c r="F143" i="18"/>
  <c r="B143" i="18" s="1"/>
  <c r="F414" i="18"/>
  <c r="B414" i="18"/>
  <c r="F253" i="18"/>
  <c r="B253" i="18" s="1"/>
  <c r="F256" i="18"/>
  <c r="B256" i="18" s="1"/>
  <c r="F84" i="18"/>
  <c r="B84" i="18" s="1"/>
  <c r="F43" i="18"/>
  <c r="B43" i="18" s="1"/>
  <c r="F166" i="18"/>
  <c r="B166" i="18" s="1"/>
  <c r="F286" i="18"/>
  <c r="B286" i="18" s="1"/>
  <c r="F279" i="18"/>
  <c r="B279" i="18"/>
  <c r="F8" i="18"/>
  <c r="B8" i="18" s="1"/>
  <c r="F311" i="18"/>
  <c r="B311" i="18" s="1"/>
  <c r="F316" i="18"/>
  <c r="B316" i="18" s="1"/>
  <c r="F150" i="18"/>
  <c r="B150" i="18" s="1"/>
  <c r="F92" i="18"/>
  <c r="B92" i="18" s="1"/>
  <c r="F52" i="18"/>
  <c r="B52" i="18" s="1"/>
  <c r="F407" i="18"/>
  <c r="B407" i="18" s="1"/>
  <c r="F72" i="18"/>
  <c r="B72" i="18" s="1"/>
  <c r="F367" i="18"/>
  <c r="B367" i="18"/>
  <c r="F377" i="18"/>
  <c r="B377" i="18" s="1"/>
  <c r="F263" i="18"/>
  <c r="B263" i="18"/>
  <c r="F158" i="18"/>
  <c r="B158" i="18"/>
  <c r="F101" i="18"/>
  <c r="B101" i="18" s="1"/>
  <c r="F461" i="18"/>
  <c r="B461" i="18" s="1"/>
  <c r="F135" i="18"/>
  <c r="B135" i="18" s="1"/>
  <c r="F423" i="18"/>
  <c r="B423" i="18" s="1"/>
  <c r="F431" i="18"/>
  <c r="B431" i="18" s="1"/>
  <c r="F323" i="18"/>
  <c r="B323" i="18" s="1"/>
  <c r="F271" i="18"/>
  <c r="B271" i="18" s="1"/>
  <c r="F167" i="18"/>
  <c r="B167" i="18" s="1"/>
  <c r="F172" i="18"/>
  <c r="B172" i="18" s="1"/>
  <c r="F243" i="18"/>
  <c r="B243" i="18" s="1"/>
  <c r="F19" i="18"/>
  <c r="B19" i="18" s="1"/>
  <c r="F29" i="18"/>
  <c r="B29" i="18" s="1"/>
  <c r="F384" i="18"/>
  <c r="B384" i="18" s="1"/>
  <c r="F394" i="18"/>
  <c r="B394" i="18" s="1"/>
  <c r="F54" i="18"/>
  <c r="B54" i="18" s="1"/>
  <c r="F287" i="18"/>
  <c r="B287" i="18" s="1"/>
  <c r="F301" i="18"/>
  <c r="B301" i="18" s="1"/>
  <c r="F125" i="18"/>
  <c r="B125" i="18" s="1"/>
  <c r="F144" i="18"/>
  <c r="B144" i="18" s="1"/>
  <c r="F36" i="18"/>
  <c r="B36" i="18" s="1"/>
  <c r="F331" i="18"/>
  <c r="B331" i="18" s="1"/>
  <c r="F280" i="18"/>
  <c r="B280" i="18" s="1"/>
  <c r="F408" i="18"/>
  <c r="B408" i="18" s="1"/>
  <c r="F357" i="18"/>
  <c r="B357" i="18" s="1"/>
  <c r="F177" i="18"/>
  <c r="B177" i="18" s="1"/>
  <c r="F257" i="18"/>
  <c r="B257" i="18" s="1"/>
  <c r="F85" i="18"/>
  <c r="B85" i="18" s="1"/>
  <c r="F392" i="18"/>
  <c r="B392" i="18" s="1"/>
  <c r="F338" i="18"/>
  <c r="B338" i="18" s="1"/>
  <c r="F462" i="18"/>
  <c r="B462" i="18" s="1"/>
  <c r="F415" i="18"/>
  <c r="B415" i="18" s="1"/>
  <c r="F291" i="18"/>
  <c r="B291" i="18" s="1"/>
  <c r="F317" i="18"/>
  <c r="B317" i="18"/>
  <c r="F151" i="18"/>
  <c r="B151" i="18" s="1"/>
  <c r="F446" i="18"/>
  <c r="B446" i="18" s="1"/>
  <c r="F399" i="18"/>
  <c r="B399" i="18" s="1"/>
  <c r="F61" i="18"/>
  <c r="B61" i="18" s="1"/>
  <c r="F9" i="18"/>
  <c r="B9" i="18" s="1"/>
  <c r="F312" i="18"/>
  <c r="B312" i="18" s="1"/>
  <c r="F378" i="18"/>
  <c r="B378" i="18" s="1"/>
  <c r="F264" i="18"/>
  <c r="B264" i="18" s="1"/>
  <c r="F44" i="18"/>
  <c r="B44" i="18" s="1"/>
  <c r="F453" i="18"/>
  <c r="B453" i="18" s="1"/>
  <c r="F109" i="18"/>
  <c r="B109" i="18" s="1"/>
  <c r="F73" i="18"/>
  <c r="B73" i="18" s="1"/>
  <c r="F368" i="18"/>
  <c r="B368" i="18" s="1"/>
  <c r="F432" i="18"/>
  <c r="B432" i="18" s="1"/>
  <c r="F324" i="18"/>
  <c r="B324" i="18" s="1"/>
  <c r="F93" i="18"/>
  <c r="B93" i="18" s="1"/>
  <c r="F339" i="18"/>
  <c r="B339" i="18" s="1"/>
  <c r="F288" i="18"/>
  <c r="B288" i="18" s="1"/>
  <c r="F136" i="18"/>
  <c r="B136" i="18" s="1"/>
  <c r="F424" i="18"/>
  <c r="B424" i="18" s="1"/>
  <c r="F30" i="18"/>
  <c r="B30" i="18" s="1"/>
  <c r="F385" i="18"/>
  <c r="B385" i="18" s="1"/>
  <c r="F159" i="18"/>
  <c r="B159" i="18" s="1"/>
  <c r="F400" i="18"/>
  <c r="B400" i="18" s="1"/>
  <c r="F346" i="18"/>
  <c r="B346" i="18" s="1"/>
  <c r="F244" i="18"/>
  <c r="B244" i="18" s="1"/>
  <c r="F20" i="18"/>
  <c r="B20" i="18" s="1"/>
  <c r="F79" i="18"/>
  <c r="B79" i="18"/>
  <c r="F439" i="18"/>
  <c r="B439" i="18" s="1"/>
  <c r="F272" i="18"/>
  <c r="B272" i="18"/>
  <c r="F454" i="18"/>
  <c r="B454" i="18" s="1"/>
  <c r="F409" i="18"/>
  <c r="B409" i="18" s="1"/>
  <c r="F302" i="18"/>
  <c r="B302" i="18" s="1"/>
  <c r="F421" i="18"/>
  <c r="B421" i="18" s="1"/>
  <c r="F430" i="18"/>
  <c r="B430" i="18" s="1"/>
  <c r="F152" i="18"/>
  <c r="B152" i="18" s="1"/>
  <c r="F332" i="18"/>
  <c r="B332" i="18" s="1"/>
  <c r="F340" i="18"/>
  <c r="B340" i="18" s="1"/>
  <c r="F463" i="18"/>
  <c r="B463" i="18" s="1"/>
  <c r="F358" i="18"/>
  <c r="B358" i="18" s="1"/>
  <c r="F126" i="18"/>
  <c r="B126" i="18" s="1"/>
  <c r="F145" i="18"/>
  <c r="B145" i="18" s="1"/>
  <c r="F265" i="18"/>
  <c r="B265" i="18" s="1"/>
  <c r="F393" i="18"/>
  <c r="B393" i="18" s="1"/>
  <c r="F401" i="18"/>
  <c r="B401" i="18" s="1"/>
  <c r="F62" i="18"/>
  <c r="B62" i="18" s="1"/>
  <c r="F416" i="18"/>
  <c r="B416" i="18" s="1"/>
  <c r="F178" i="18"/>
  <c r="B178" i="18" s="1"/>
  <c r="F258" i="18"/>
  <c r="B258" i="18" s="1"/>
  <c r="F325" i="18"/>
  <c r="B325" i="18" s="1"/>
  <c r="F447" i="18"/>
  <c r="B447" i="18" s="1"/>
  <c r="F455" i="18"/>
  <c r="B455" i="18" s="1"/>
  <c r="F132" i="18"/>
  <c r="B132" i="18" s="1"/>
  <c r="F10" i="18"/>
  <c r="B10" i="18" s="1"/>
  <c r="F292" i="18"/>
  <c r="B292" i="18" s="1"/>
  <c r="F318" i="18"/>
  <c r="B318" i="18" s="1"/>
  <c r="F386" i="18"/>
  <c r="B386" i="18" s="1"/>
  <c r="F45" i="18"/>
  <c r="B45" i="18" s="1"/>
  <c r="F53" i="18"/>
  <c r="B53" i="18" s="1"/>
  <c r="F185" i="18"/>
  <c r="B185" i="18" s="1"/>
  <c r="F74" i="18"/>
  <c r="B74" i="18" s="1"/>
  <c r="F313" i="18"/>
  <c r="B313" i="18" s="1"/>
  <c r="F379" i="18"/>
  <c r="B379" i="18" s="1"/>
  <c r="F440" i="18"/>
  <c r="B440" i="18" s="1"/>
  <c r="F94" i="18"/>
  <c r="B94" i="18" s="1"/>
  <c r="F102" i="18"/>
  <c r="B102" i="18" s="1"/>
  <c r="F298" i="18"/>
  <c r="B298" i="18" s="1"/>
  <c r="F137" i="18"/>
  <c r="B137" i="18" s="1"/>
  <c r="F369" i="18"/>
  <c r="B369" i="18" s="1"/>
  <c r="F433" i="18"/>
  <c r="B433" i="18" s="1"/>
  <c r="F38" i="18"/>
  <c r="B38" i="18" s="1"/>
  <c r="F160" i="18"/>
  <c r="B160" i="18"/>
  <c r="F168" i="18"/>
  <c r="B168" i="18" s="1"/>
  <c r="F354" i="18"/>
  <c r="B354" i="18" s="1"/>
  <c r="F245" i="18"/>
  <c r="B245" i="18" s="1"/>
  <c r="F425" i="18"/>
  <c r="B425" i="18"/>
  <c r="F31" i="18"/>
  <c r="B31" i="18" s="1"/>
  <c r="F87" i="18"/>
  <c r="B87" i="18" s="1"/>
  <c r="F273" i="18"/>
  <c r="B273" i="18" s="1"/>
  <c r="F281" i="18"/>
  <c r="B281" i="18" s="1"/>
  <c r="F410" i="18"/>
  <c r="B410" i="18" s="1"/>
  <c r="F303" i="18"/>
  <c r="B303" i="18" s="1"/>
  <c r="F370" i="18"/>
  <c r="B370" i="18" s="1"/>
  <c r="F80" i="18"/>
  <c r="B80" i="18" s="1"/>
  <c r="F153" i="18"/>
  <c r="B153" i="18" s="1"/>
  <c r="F333" i="18"/>
  <c r="B333" i="18"/>
  <c r="F170" i="18"/>
  <c r="B170" i="18" s="1"/>
  <c r="F464" i="18"/>
  <c r="B464" i="18" s="1"/>
  <c r="F359" i="18"/>
  <c r="B359" i="18" s="1"/>
  <c r="F180" i="18"/>
  <c r="B180" i="18" s="1"/>
  <c r="F146" i="18"/>
  <c r="B146" i="18" s="1"/>
  <c r="F266" i="18"/>
  <c r="B266" i="18" s="1"/>
  <c r="F448" i="18"/>
  <c r="B448" i="18" s="1"/>
  <c r="F103" i="18"/>
  <c r="B103" i="18" s="1"/>
  <c r="F417" i="18"/>
  <c r="B417" i="18" s="1"/>
  <c r="F22" i="18"/>
  <c r="B22" i="18" s="1"/>
  <c r="F259" i="18"/>
  <c r="B259" i="18" s="1"/>
  <c r="F326" i="18"/>
  <c r="B326" i="18" s="1"/>
  <c r="F46" i="18"/>
  <c r="B46" i="18" s="1"/>
  <c r="F169" i="18"/>
  <c r="B169" i="18" s="1"/>
  <c r="F63" i="18"/>
  <c r="B63" i="18" s="1"/>
  <c r="F360" i="18"/>
  <c r="B360" i="18" s="1"/>
  <c r="F128" i="18"/>
  <c r="B128" i="18" s="1"/>
  <c r="F319" i="18"/>
  <c r="B319" i="18" s="1"/>
  <c r="F387" i="18"/>
  <c r="B387" i="18" s="1"/>
  <c r="F95" i="18"/>
  <c r="B95" i="18" s="1"/>
  <c r="F341" i="18"/>
  <c r="B341" i="18" s="1"/>
  <c r="F110" i="18"/>
  <c r="B110" i="18" s="1"/>
  <c r="F12" i="18"/>
  <c r="B12" i="18" s="1"/>
  <c r="F181" i="18"/>
  <c r="B181" i="18" s="1"/>
  <c r="F380" i="18"/>
  <c r="B380" i="18" s="1"/>
  <c r="F441" i="18"/>
  <c r="B441" i="18" s="1"/>
  <c r="F161" i="18"/>
  <c r="B161" i="18" s="1"/>
  <c r="F402" i="18"/>
  <c r="B402" i="18" s="1"/>
  <c r="F64" i="18"/>
  <c r="B64" i="18" s="1"/>
  <c r="F118" i="18"/>
  <c r="B118" i="18" s="1"/>
  <c r="F294" i="18"/>
  <c r="B294" i="18" s="1"/>
  <c r="F434" i="18"/>
  <c r="B434" i="18"/>
  <c r="F39" i="18"/>
  <c r="B39" i="18" s="1"/>
  <c r="F274" i="18"/>
  <c r="B274" i="18" s="1"/>
  <c r="F456" i="18"/>
  <c r="B456" i="18" s="1"/>
  <c r="F111" i="18"/>
  <c r="B111" i="18"/>
  <c r="F139" i="18"/>
  <c r="B139" i="18" s="1"/>
  <c r="F350" i="18"/>
  <c r="B350" i="18" s="1"/>
  <c r="F32" i="18"/>
  <c r="B32" i="18" s="1"/>
  <c r="F88" i="18"/>
  <c r="B88" i="18" s="1"/>
  <c r="F334" i="18"/>
  <c r="B334" i="18" s="1"/>
  <c r="F55" i="18"/>
  <c r="B55" i="18" s="1"/>
  <c r="F65" i="18"/>
  <c r="B65" i="18" s="1"/>
  <c r="F247" i="18"/>
  <c r="B247" i="18" s="1"/>
  <c r="F371" i="18"/>
  <c r="B371" i="18" s="1"/>
  <c r="F81" i="18"/>
  <c r="B81" i="18" s="1"/>
  <c r="F154" i="18"/>
  <c r="B154" i="18" s="1"/>
  <c r="F395" i="18"/>
  <c r="B395" i="18" s="1"/>
  <c r="F104" i="18"/>
  <c r="B104" i="18"/>
  <c r="F112" i="18"/>
  <c r="B112" i="18" s="1"/>
  <c r="F305" i="18"/>
  <c r="B305" i="18" s="1"/>
  <c r="F426" i="18"/>
  <c r="B426" i="18" s="1"/>
  <c r="F78" i="18"/>
  <c r="B78" i="18" s="1"/>
  <c r="F37" i="18"/>
  <c r="B37" i="18"/>
  <c r="F361" i="18"/>
  <c r="B361" i="18" s="1"/>
  <c r="F372" i="18"/>
  <c r="B372" i="18" s="1"/>
  <c r="F147" i="18"/>
  <c r="B147" i="18" s="1"/>
  <c r="F267" i="18"/>
  <c r="B267" i="18" s="1"/>
  <c r="F418" i="18"/>
  <c r="B418" i="18" s="1"/>
  <c r="F24" i="18"/>
  <c r="B24" i="18" s="1"/>
  <c r="F260" i="18"/>
  <c r="B260" i="18"/>
  <c r="F327" i="18"/>
  <c r="B327" i="18" s="1"/>
  <c r="F449" i="18"/>
  <c r="B449" i="18" s="1"/>
  <c r="F342" i="18"/>
  <c r="B342" i="18" s="1"/>
  <c r="F66" i="18"/>
  <c r="B66" i="18" s="1"/>
  <c r="F47" i="18"/>
  <c r="B47" i="18" s="1"/>
  <c r="F403" i="18"/>
  <c r="B403" i="18" s="1"/>
  <c r="F113" i="18"/>
  <c r="B113" i="18" s="1"/>
  <c r="F96" i="18"/>
  <c r="B96" i="18" s="1"/>
  <c r="F457" i="18"/>
  <c r="B457" i="18" s="1"/>
  <c r="F67" i="18"/>
  <c r="B67" i="18" s="1"/>
  <c r="F13" i="18"/>
  <c r="B13" i="18" s="1"/>
  <c r="F130" i="18"/>
  <c r="B130" i="18" s="1"/>
  <c r="F320" i="18"/>
  <c r="B320" i="18" s="1"/>
  <c r="F388" i="18"/>
  <c r="B388" i="18" s="1"/>
  <c r="F119" i="18"/>
  <c r="B119" i="18" s="1"/>
  <c r="F183" i="18"/>
  <c r="B183" i="18" s="1"/>
  <c r="F381" i="18"/>
  <c r="B381" i="18" s="1"/>
  <c r="F162" i="18"/>
  <c r="B162" i="18" s="1"/>
  <c r="F56" i="18"/>
  <c r="B56" i="18"/>
  <c r="F114" i="18"/>
  <c r="B114" i="18" s="1"/>
  <c r="F140" i="18"/>
  <c r="B140" i="18" s="1"/>
  <c r="F296" i="18"/>
  <c r="B296" i="18" s="1"/>
  <c r="F435" i="18"/>
  <c r="B435" i="18" s="1"/>
  <c r="F442" i="18"/>
  <c r="B442" i="18" s="1"/>
  <c r="F275" i="18"/>
  <c r="B275" i="18"/>
  <c r="F105" i="18"/>
  <c r="B105" i="18" s="1"/>
  <c r="F68" i="18"/>
  <c r="B68" i="18" s="1"/>
  <c r="F248" i="18"/>
  <c r="B248" i="18" s="1"/>
  <c r="F352" i="18"/>
  <c r="B352" i="18" s="1"/>
  <c r="F33" i="18"/>
  <c r="B33" i="18" s="1"/>
  <c r="F40" i="18"/>
  <c r="B40" i="18" s="1"/>
  <c r="F335" i="18"/>
  <c r="B335" i="18" s="1"/>
  <c r="F171" i="18"/>
  <c r="B171" i="18" s="1"/>
  <c r="F115" i="18"/>
  <c r="B115" i="18" s="1"/>
  <c r="F306" i="18"/>
  <c r="B306" i="18" s="1"/>
  <c r="F373" i="18"/>
  <c r="B373" i="18" s="1"/>
  <c r="F89" i="18"/>
  <c r="B89" i="18" s="1"/>
  <c r="F396" i="18"/>
  <c r="B396" i="18" s="1"/>
  <c r="F283" i="18"/>
  <c r="B283" i="18" s="1"/>
  <c r="F289" i="18"/>
  <c r="B289" i="18" s="1"/>
  <c r="F362" i="18"/>
  <c r="B362" i="18" s="1"/>
  <c r="F419" i="18"/>
  <c r="B419" i="18" s="1"/>
  <c r="F427" i="18"/>
  <c r="B427" i="18" s="1"/>
  <c r="F155" i="18"/>
  <c r="B155" i="18" s="1"/>
  <c r="F450" i="18"/>
  <c r="B450" i="18" s="1"/>
  <c r="F343" i="18"/>
  <c r="B343" i="18" s="1"/>
  <c r="F347" i="18"/>
  <c r="B347" i="18" s="1"/>
  <c r="F14" i="18"/>
  <c r="B14" i="18" s="1"/>
  <c r="F25" i="18"/>
  <c r="B25" i="18" s="1"/>
  <c r="F86" i="18"/>
  <c r="B86" i="18" s="1"/>
  <c r="F282" i="18"/>
  <c r="B282" i="18" s="1"/>
  <c r="F69" i="18"/>
  <c r="B69" i="18" s="1"/>
  <c r="F82" i="18"/>
  <c r="B82" i="18" s="1"/>
  <c r="F268" i="18"/>
  <c r="B268" i="18" s="1"/>
  <c r="F404" i="18"/>
  <c r="B404" i="18" s="1"/>
  <c r="F116" i="18"/>
  <c r="B116" i="18" s="1"/>
  <c r="F120" i="18"/>
  <c r="B120" i="18" s="1"/>
  <c r="F131" i="18"/>
  <c r="B131" i="18" s="1"/>
  <c r="F328" i="18"/>
  <c r="B328" i="18" s="1"/>
  <c r="F48" i="18"/>
  <c r="B48" i="18" s="1"/>
  <c r="F458" i="18"/>
  <c r="B458" i="18" s="1"/>
  <c r="F290" i="18"/>
  <c r="B290" i="18" s="1"/>
  <c r="F249" i="18"/>
  <c r="B249" i="18" s="1"/>
  <c r="F184" i="18"/>
  <c r="B184" i="18" s="1"/>
  <c r="F148" i="18"/>
  <c r="B148" i="18" s="1"/>
  <c r="F389" i="18"/>
  <c r="B389" i="18" s="1"/>
  <c r="F97" i="18"/>
  <c r="B97" i="18" s="1"/>
  <c r="F57" i="18"/>
  <c r="B57" i="18" s="1"/>
  <c r="F348" i="18"/>
  <c r="B348" i="18" s="1"/>
  <c r="F307" i="18"/>
  <c r="B307" i="18" s="1"/>
  <c r="F297" i="18"/>
  <c r="B297" i="18" s="1"/>
  <c r="F363" i="18"/>
  <c r="B363" i="18" s="1"/>
  <c r="F353" i="18"/>
  <c r="B353" i="18" s="1"/>
  <c r="F420" i="18"/>
  <c r="B420" i="18" s="1"/>
  <c r="F374" i="18"/>
  <c r="B374" i="18" s="1"/>
  <c r="F15" i="18"/>
  <c r="B15" i="18" s="1"/>
  <c r="F428" i="18"/>
  <c r="B428" i="18" s="1"/>
  <c r="F121" i="18"/>
  <c r="B121" i="18" s="1"/>
  <c r="F26" i="18"/>
  <c r="B26" i="18" s="1"/>
  <c r="F173" i="18"/>
  <c r="B173" i="18" s="1"/>
  <c r="F75" i="18"/>
  <c r="B75" i="18" s="1"/>
  <c r="F443" i="18"/>
  <c r="B443" i="18" s="1"/>
  <c r="F163" i="18"/>
  <c r="B163" i="18" s="1"/>
  <c r="F106" i="18"/>
  <c r="B106" i="18" s="1"/>
  <c r="F412" i="18"/>
  <c r="B412" i="18" s="1"/>
  <c r="F250" i="18"/>
  <c r="B250" i="18" s="1"/>
  <c r="F141" i="18"/>
  <c r="B141" i="18" s="1"/>
  <c r="F41" i="18"/>
  <c r="B41" i="18"/>
  <c r="F276" i="18"/>
  <c r="B276" i="18" s="1"/>
  <c r="F284" i="18"/>
  <c r="B284" i="18" s="1"/>
  <c r="F465" i="18"/>
  <c r="B465" i="18" s="1"/>
  <c r="F132" i="17"/>
  <c r="B132" i="17" s="1"/>
  <c r="F118" i="17"/>
  <c r="B118" i="17" s="1"/>
  <c r="F114" i="17"/>
  <c r="B114" i="17" s="1"/>
  <c r="F110" i="17"/>
  <c r="B110" i="17" s="1"/>
  <c r="F106" i="17"/>
  <c r="B106" i="17" s="1"/>
  <c r="F102" i="17"/>
  <c r="B102" i="17" s="1"/>
  <c r="F58" i="17"/>
  <c r="B58" i="17" s="1"/>
  <c r="F54" i="17"/>
  <c r="B54" i="17" s="1"/>
  <c r="F50" i="17"/>
  <c r="B50" i="17" s="1"/>
  <c r="F38" i="17"/>
  <c r="B38" i="17" s="1"/>
  <c r="F35" i="17"/>
  <c r="B35" i="17" s="1"/>
  <c r="F30" i="17"/>
  <c r="B30" i="17" s="1"/>
  <c r="F31" i="17"/>
  <c r="B31" i="17" s="1"/>
  <c r="F32" i="17"/>
  <c r="B32" i="17" s="1"/>
  <c r="F33" i="17"/>
  <c r="B33" i="17" s="1"/>
  <c r="F34" i="17"/>
  <c r="B34" i="17" s="1"/>
  <c r="F36" i="17"/>
  <c r="B36" i="17" s="1"/>
  <c r="F37" i="17"/>
  <c r="B37" i="17" s="1"/>
  <c r="F39" i="17"/>
  <c r="B39" i="17" s="1"/>
  <c r="F40" i="17"/>
  <c r="B40" i="17" s="1"/>
  <c r="F41" i="17"/>
  <c r="B41" i="17" s="1"/>
  <c r="F42" i="17"/>
  <c r="B42" i="17" s="1"/>
  <c r="F43" i="17"/>
  <c r="B43" i="17" s="1"/>
  <c r="F44" i="17"/>
  <c r="B44" i="17" s="1"/>
  <c r="F45" i="17"/>
  <c r="B45" i="17" s="1"/>
  <c r="F46" i="17"/>
  <c r="B46" i="17" s="1"/>
  <c r="F47" i="17"/>
  <c r="B47" i="17" s="1"/>
  <c r="F48" i="17"/>
  <c r="B48" i="17" s="1"/>
  <c r="F49" i="17"/>
  <c r="B49" i="17" s="1"/>
  <c r="F51" i="17"/>
  <c r="B51" i="17" s="1"/>
  <c r="F52" i="17"/>
  <c r="B52" i="17" s="1"/>
  <c r="F53" i="17"/>
  <c r="B53" i="17" s="1"/>
  <c r="F55" i="17"/>
  <c r="B55" i="17" s="1"/>
  <c r="F56" i="17"/>
  <c r="B56" i="17" s="1"/>
  <c r="F57" i="17"/>
  <c r="B57" i="17" s="1"/>
  <c r="F59" i="17"/>
  <c r="B59" i="17" s="1"/>
  <c r="F60" i="17"/>
  <c r="B60" i="17" s="1"/>
  <c r="F61" i="17"/>
  <c r="B61" i="17" s="1"/>
  <c r="F62" i="17"/>
  <c r="B62" i="17" s="1"/>
  <c r="F63" i="17"/>
  <c r="B63" i="17" s="1"/>
  <c r="F64" i="17"/>
  <c r="B64" i="17" s="1"/>
  <c r="F65" i="17"/>
  <c r="B65" i="17" s="1"/>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101" i="17"/>
  <c r="B101" i="17" s="1"/>
  <c r="F98" i="17"/>
  <c r="B98" i="17" s="1"/>
  <c r="F96" i="17"/>
  <c r="B96" i="17" s="1"/>
  <c r="F88" i="17"/>
  <c r="B88" i="17" s="1"/>
  <c r="F95" i="17"/>
  <c r="B95" i="17" s="1"/>
  <c r="F94" i="17"/>
  <c r="B94" i="17" s="1"/>
  <c r="F90" i="17"/>
  <c r="B90" i="17" s="1"/>
  <c r="F92" i="17"/>
  <c r="B92" i="17" s="1"/>
  <c r="F100" i="17"/>
  <c r="B100" i="17" s="1"/>
  <c r="F93" i="17"/>
  <c r="B93" i="17" s="1"/>
  <c r="F91" i="17"/>
  <c r="B91" i="17" s="1"/>
  <c r="F89" i="17"/>
  <c r="B89" i="17" s="1"/>
  <c r="F99" i="17"/>
  <c r="B99" i="17" s="1"/>
  <c r="F104" i="17"/>
  <c r="B104" i="17" s="1"/>
  <c r="F105" i="17"/>
  <c r="B105" i="17" s="1"/>
  <c r="F107" i="17"/>
  <c r="B107" i="17" s="1"/>
  <c r="F108" i="17"/>
  <c r="B108" i="17" s="1"/>
  <c r="F109" i="17"/>
  <c r="B109" i="17" s="1"/>
  <c r="F111" i="17"/>
  <c r="B111" i="17" s="1"/>
  <c r="F112" i="17"/>
  <c r="B112" i="17" s="1"/>
  <c r="F113" i="17"/>
  <c r="B113" i="17" s="1"/>
  <c r="F115" i="17"/>
  <c r="B115" i="17" s="1"/>
  <c r="F116" i="17"/>
  <c r="B116" i="17" s="1"/>
  <c r="F117" i="17"/>
  <c r="B117"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3" i="17"/>
  <c r="B133" i="17" s="1"/>
  <c r="F134" i="17"/>
  <c r="B134" i="17" s="1"/>
  <c r="F135" i="17"/>
  <c r="B135" i="17" s="1"/>
  <c r="F136" i="17"/>
  <c r="B136" i="17" s="1"/>
  <c r="F137" i="17"/>
  <c r="B137" i="17" s="1"/>
  <c r="F138" i="17"/>
  <c r="B138" i="17" s="1"/>
  <c r="F139" i="17"/>
  <c r="B139" i="17" s="1"/>
  <c r="F140" i="17"/>
  <c r="B140" i="17" s="1"/>
  <c r="F141" i="17"/>
  <c r="B141" i="17" s="1"/>
  <c r="F142" i="17"/>
  <c r="B142" i="17" s="1"/>
  <c r="F143" i="17"/>
  <c r="B143" i="17" s="1"/>
  <c r="F144" i="17"/>
  <c r="B144" i="17" s="1"/>
  <c r="F145" i="17"/>
  <c r="B145" i="17" s="1"/>
  <c r="F146" i="17"/>
  <c r="B146" i="17" s="1"/>
  <c r="F147" i="17"/>
  <c r="B147" i="17" s="1"/>
  <c r="F148" i="17"/>
  <c r="B148" i="17" s="1"/>
  <c r="F149" i="17"/>
  <c r="B149" i="17" s="1"/>
  <c r="F150" i="17"/>
  <c r="B150" i="17" s="1"/>
  <c r="F151" i="17"/>
  <c r="B151" i="17" s="1"/>
  <c r="F152" i="17"/>
  <c r="B152" i="17" s="1"/>
  <c r="F153" i="17"/>
  <c r="B153" i="17" s="1"/>
  <c r="F154" i="17"/>
  <c r="B154" i="17" s="1"/>
  <c r="F155" i="17"/>
  <c r="B155" i="17" s="1"/>
  <c r="F156" i="17"/>
  <c r="B156" i="17" s="1"/>
  <c r="F157" i="17"/>
  <c r="B157" i="17" s="1"/>
  <c r="F158" i="17"/>
  <c r="B158" i="17" s="1"/>
  <c r="F159" i="17"/>
  <c r="B159" i="17" s="1"/>
  <c r="F160" i="17"/>
  <c r="B160" i="17" s="1"/>
  <c r="F161" i="17"/>
  <c r="B161" i="17" s="1"/>
  <c r="F162" i="17"/>
  <c r="B162" i="17" s="1"/>
  <c r="F163" i="17"/>
  <c r="B163" i="17" s="1"/>
  <c r="F164" i="17"/>
  <c r="B164" i="17" s="1"/>
  <c r="F165" i="17"/>
  <c r="B165" i="17" s="1"/>
  <c r="F166" i="17"/>
  <c r="B166" i="17" s="1"/>
  <c r="F167" i="17"/>
  <c r="B167" i="17" s="1"/>
  <c r="F168" i="17"/>
  <c r="B168" i="17" s="1"/>
  <c r="F169" i="17"/>
  <c r="B169" i="17" s="1"/>
  <c r="F170" i="17"/>
  <c r="B170" i="17" s="1"/>
  <c r="F171" i="17"/>
  <c r="B171" i="17" s="1"/>
  <c r="F172" i="17"/>
  <c r="B172" i="17" s="1"/>
  <c r="F173" i="17"/>
  <c r="B173" i="17" s="1"/>
  <c r="F174" i="17"/>
  <c r="B174" i="17" s="1"/>
  <c r="F175" i="17"/>
  <c r="B175" i="17" s="1"/>
  <c r="F176" i="17"/>
  <c r="B176" i="17" s="1"/>
  <c r="F177" i="17"/>
  <c r="B177" i="17" s="1"/>
  <c r="F178" i="17"/>
  <c r="B178" i="17" s="1"/>
  <c r="F179" i="17"/>
  <c r="B179" i="17" s="1"/>
  <c r="F180" i="17"/>
  <c r="B180" i="17" s="1"/>
  <c r="F181" i="17"/>
  <c r="B181" i="17" s="1"/>
  <c r="F182" i="17"/>
  <c r="B182" i="17" s="1"/>
  <c r="F183" i="17"/>
  <c r="B183" i="17" s="1"/>
  <c r="F184" i="17"/>
  <c r="B184" i="17" s="1"/>
  <c r="F185" i="17"/>
  <c r="B185" i="17" s="1"/>
  <c r="F186" i="17"/>
  <c r="B186" i="17" s="1"/>
  <c r="F187" i="17"/>
  <c r="B187" i="17" s="1"/>
  <c r="F188" i="17"/>
  <c r="B188" i="17" s="1"/>
  <c r="F189" i="17"/>
  <c r="B189" i="17" s="1"/>
  <c r="F190" i="17"/>
  <c r="B190" i="17" s="1"/>
  <c r="F191" i="17"/>
  <c r="B191" i="17" s="1"/>
  <c r="F192" i="17"/>
  <c r="B192" i="17" s="1"/>
  <c r="F193" i="17"/>
  <c r="B193" i="17" s="1"/>
  <c r="F194" i="17"/>
  <c r="B194" i="17" s="1"/>
  <c r="F195" i="17"/>
  <c r="B195" i="17" s="1"/>
  <c r="F196" i="17"/>
  <c r="B196" i="17" s="1"/>
  <c r="F197" i="17"/>
  <c r="B197" i="17" s="1"/>
  <c r="F198" i="17"/>
  <c r="B198" i="17" s="1"/>
  <c r="F199" i="17"/>
  <c r="B199" i="17" s="1"/>
  <c r="F200" i="17"/>
  <c r="B200" i="17" s="1"/>
  <c r="F201" i="17"/>
  <c r="B201" i="17" s="1"/>
  <c r="F202" i="17"/>
  <c r="B202" i="17" s="1"/>
  <c r="F203" i="17"/>
  <c r="B203" i="17" s="1"/>
  <c r="F204" i="17"/>
  <c r="B204" i="17" s="1"/>
  <c r="F205" i="17"/>
  <c r="B205" i="17" s="1"/>
  <c r="F206" i="17"/>
  <c r="B206" i="17" s="1"/>
  <c r="F207" i="17"/>
  <c r="B207" i="17" s="1"/>
  <c r="F208" i="17"/>
  <c r="B208" i="17" s="1"/>
  <c r="F209" i="17"/>
  <c r="B209" i="17" s="1"/>
  <c r="F210" i="17"/>
  <c r="B210" i="17" s="1"/>
  <c r="F211" i="17"/>
  <c r="B211" i="17" s="1"/>
  <c r="F212" i="17"/>
  <c r="B212" i="17" s="1"/>
  <c r="F213" i="17"/>
  <c r="B213" i="17" s="1"/>
  <c r="F214" i="17"/>
  <c r="B214" i="17" s="1"/>
  <c r="F215" i="17"/>
  <c r="B215" i="17" s="1"/>
  <c r="F216" i="17"/>
  <c r="B216" i="17" s="1"/>
  <c r="F217" i="17"/>
  <c r="B217" i="17" s="1"/>
  <c r="F218" i="17"/>
  <c r="B218" i="17" s="1"/>
  <c r="F219" i="17"/>
  <c r="B219" i="17" s="1"/>
  <c r="F220" i="17"/>
  <c r="B220" i="17" s="1"/>
  <c r="F221" i="17"/>
  <c r="B221" i="17" s="1"/>
  <c r="F222" i="17"/>
  <c r="B222" i="17" s="1"/>
  <c r="F224" i="17"/>
  <c r="B224" i="17" s="1"/>
  <c r="F225" i="17"/>
  <c r="B225" i="17" s="1"/>
  <c r="F226" i="17"/>
  <c r="B226" i="17" s="1"/>
  <c r="F227" i="17"/>
  <c r="B227" i="17" s="1"/>
  <c r="H66" i="28"/>
  <c r="G85" i="27"/>
  <c r="H156" i="28"/>
  <c r="G133" i="28"/>
  <c r="G145" i="28"/>
  <c r="G136" i="28"/>
  <c r="H172" i="28"/>
  <c r="H166" i="28"/>
  <c r="H174" i="28"/>
  <c r="H173" i="28"/>
  <c r="F6" i="17"/>
  <c r="B6" i="17" s="1"/>
  <c r="F18" i="17"/>
  <c r="B18" i="17" s="1"/>
  <c r="G123" i="28"/>
  <c r="G129" i="27"/>
  <c r="J32" i="28"/>
  <c r="G32" i="28"/>
  <c r="G41" i="28"/>
  <c r="G42" i="28"/>
  <c r="G89" i="28"/>
  <c r="G31" i="28"/>
  <c r="G128" i="28"/>
  <c r="G138" i="28"/>
  <c r="B15" i="16"/>
  <c r="G83" i="27"/>
  <c r="H66" i="27"/>
  <c r="H76" i="27"/>
  <c r="H61" i="27"/>
  <c r="I61" i="27"/>
  <c r="J61" i="27"/>
  <c r="K61" i="27"/>
  <c r="L61" i="27"/>
  <c r="M61" i="27"/>
  <c r="N61" i="27"/>
  <c r="O61" i="27"/>
  <c r="P61" i="27"/>
  <c r="Q61" i="27"/>
  <c r="R61" i="27"/>
  <c r="S61" i="27"/>
  <c r="T61" i="27"/>
  <c r="U61" i="27"/>
  <c r="V61" i="27"/>
  <c r="W61" i="27"/>
  <c r="X61" i="27"/>
  <c r="Y61" i="27"/>
  <c r="Z61" i="27"/>
  <c r="AA61" i="27"/>
  <c r="AB61" i="27"/>
  <c r="AC61" i="27"/>
  <c r="AD61" i="27"/>
  <c r="AE61" i="27"/>
  <c r="AF61" i="27"/>
  <c r="AG61" i="27"/>
  <c r="AH61" i="27"/>
  <c r="AI61" i="27"/>
  <c r="AJ61" i="27"/>
  <c r="AK61" i="27"/>
  <c r="AL61" i="27"/>
  <c r="AM61" i="27"/>
  <c r="AN61" i="27"/>
  <c r="AO61" i="27"/>
  <c r="AP61" i="27"/>
  <c r="AQ61" i="27"/>
  <c r="AR61" i="27"/>
  <c r="AS61" i="27"/>
  <c r="AT61" i="27"/>
  <c r="AU61" i="27"/>
  <c r="AV61" i="27"/>
  <c r="AW61" i="27"/>
  <c r="AX61" i="27"/>
  <c r="AY61" i="27"/>
  <c r="AZ61" i="27"/>
  <c r="BA61" i="27"/>
  <c r="BB61" i="27"/>
  <c r="BC61" i="27"/>
  <c r="BD61" i="27"/>
  <c r="BE61" i="27"/>
  <c r="BF61" i="27"/>
  <c r="BG61" i="27"/>
  <c r="BH61" i="27"/>
  <c r="BI61" i="27"/>
  <c r="BJ61" i="27"/>
  <c r="BK61" i="27"/>
  <c r="BL61" i="27"/>
  <c r="BM61" i="27"/>
  <c r="BN61" i="27"/>
  <c r="BO61" i="27"/>
  <c r="BP61" i="27"/>
  <c r="BQ61" i="27"/>
  <c r="BR61" i="27"/>
  <c r="BS61" i="27"/>
  <c r="BT61" i="27"/>
  <c r="G49" i="27"/>
  <c r="H76"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BQ49" i="28"/>
  <c r="BR49" i="28"/>
  <c r="BS49" i="28"/>
  <c r="BT49" i="28"/>
  <c r="H49" i="28"/>
  <c r="I66" i="28"/>
  <c r="J66" i="28"/>
  <c r="I76" i="28"/>
  <c r="K66" i="28"/>
  <c r="J76" i="28"/>
  <c r="K76" i="28"/>
  <c r="L66" i="28"/>
  <c r="L76" i="28"/>
  <c r="M66" i="28"/>
  <c r="N66" i="28"/>
  <c r="M76" i="28"/>
  <c r="O66" i="28"/>
  <c r="N76" i="28"/>
  <c r="O76" i="28"/>
  <c r="P66" i="28"/>
  <c r="P76" i="28"/>
  <c r="Q66" i="28"/>
  <c r="R66" i="28"/>
  <c r="Q76" i="28"/>
  <c r="S66" i="28"/>
  <c r="R76" i="28"/>
  <c r="S76" i="28"/>
  <c r="T66" i="28"/>
  <c r="T76" i="28"/>
  <c r="U66" i="28"/>
  <c r="V66" i="28"/>
  <c r="U76" i="28"/>
  <c r="W66" i="28"/>
  <c r="V76" i="28"/>
  <c r="W76" i="28"/>
  <c r="X66" i="28"/>
  <c r="X76" i="28"/>
  <c r="Y66" i="28"/>
  <c r="Z66" i="28"/>
  <c r="Y76" i="28"/>
  <c r="AA66" i="28"/>
  <c r="Z76" i="28"/>
  <c r="AA76" i="28"/>
  <c r="AB66" i="28"/>
  <c r="AB76" i="28"/>
  <c r="AC66" i="28"/>
  <c r="AD66" i="28"/>
  <c r="AC76" i="28"/>
  <c r="AE66" i="28"/>
  <c r="AD76" i="28"/>
  <c r="AE76" i="28"/>
  <c r="AF66" i="28"/>
  <c r="AF76" i="28"/>
  <c r="AG66" i="28"/>
  <c r="AH66" i="28"/>
  <c r="AG76" i="28"/>
  <c r="AI66" i="28"/>
  <c r="AH76" i="28"/>
  <c r="AI76" i="28"/>
  <c r="AJ66" i="28"/>
  <c r="AJ76" i="28"/>
  <c r="AK66" i="28"/>
  <c r="AL66" i="28"/>
  <c r="AK76" i="28"/>
  <c r="AM66" i="28"/>
  <c r="AL76" i="28"/>
  <c r="AM76" i="28"/>
  <c r="AN66" i="28"/>
  <c r="AN76" i="28"/>
  <c r="AO66" i="28"/>
  <c r="AP66" i="28"/>
  <c r="AO76" i="28"/>
  <c r="AQ66" i="28"/>
  <c r="AP76" i="28"/>
  <c r="AQ76" i="28"/>
  <c r="AR66" i="28"/>
  <c r="AR76" i="28"/>
  <c r="AS66" i="28"/>
  <c r="AT66" i="28"/>
  <c r="AS76" i="28"/>
  <c r="AU66" i="28"/>
  <c r="AT76" i="28"/>
  <c r="AU76" i="28"/>
  <c r="AV66" i="28"/>
  <c r="AV76" i="28"/>
  <c r="AW66" i="28"/>
  <c r="AX66" i="28"/>
  <c r="AW76" i="28"/>
  <c r="AY66" i="28"/>
  <c r="AX76" i="28"/>
  <c r="AY76" i="28"/>
  <c r="AZ66" i="28"/>
  <c r="AZ76" i="28"/>
  <c r="BA66" i="28"/>
  <c r="BB66" i="28"/>
  <c r="BA76" i="28"/>
  <c r="BC66" i="28"/>
  <c r="BB76" i="28"/>
  <c r="BC76" i="28"/>
  <c r="BD66" i="28"/>
  <c r="BD76" i="28"/>
  <c r="BE66" i="28"/>
  <c r="BF66" i="28"/>
  <c r="BE76" i="28"/>
  <c r="BG66" i="28"/>
  <c r="BF76" i="28"/>
  <c r="BG76" i="28"/>
  <c r="BH66" i="28"/>
  <c r="BH76" i="28"/>
  <c r="BI66" i="28"/>
  <c r="BJ66" i="28"/>
  <c r="BI76" i="28"/>
  <c r="BK66" i="28"/>
  <c r="BJ76" i="28"/>
  <c r="BK76" i="28"/>
  <c r="BL66" i="28"/>
  <c r="BL76" i="28"/>
  <c r="BM66" i="28"/>
  <c r="BN66" i="28"/>
  <c r="BM76" i="28"/>
  <c r="BO66" i="28"/>
  <c r="BN76" i="28"/>
  <c r="BO76" i="28"/>
  <c r="BP66" i="28"/>
  <c r="BP76" i="28"/>
  <c r="BQ66" i="28"/>
  <c r="BR66" i="28"/>
  <c r="BQ76" i="28"/>
  <c r="BS66" i="28"/>
  <c r="BR76" i="28"/>
  <c r="BS76" i="28"/>
  <c r="BT66" i="28"/>
  <c r="BT76" i="28"/>
  <c r="G269" i="28"/>
  <c r="J54" i="19"/>
  <c r="K54" i="19"/>
  <c r="M54" i="19"/>
  <c r="N54" i="19"/>
  <c r="O54" i="19"/>
  <c r="P54" i="19"/>
  <c r="H242" i="28"/>
  <c r="BT242" i="28"/>
  <c r="BS242" i="28"/>
  <c r="BR242" i="28"/>
  <c r="BQ242" i="28"/>
  <c r="BP242" i="28"/>
  <c r="BO242" i="28"/>
  <c r="BN242" i="28"/>
  <c r="BM242" i="28"/>
  <c r="BL242" i="28"/>
  <c r="BK242" i="28"/>
  <c r="BJ242" i="28"/>
  <c r="BI242" i="28"/>
  <c r="BH242" i="28"/>
  <c r="BG242" i="28"/>
  <c r="BF242" i="28"/>
  <c r="BE242" i="28"/>
  <c r="BD242" i="28"/>
  <c r="BC242" i="28"/>
  <c r="BB242" i="28"/>
  <c r="BA242" i="28"/>
  <c r="AZ242" i="28"/>
  <c r="AY242" i="28"/>
  <c r="AX242" i="28"/>
  <c r="AW242" i="28"/>
  <c r="AV242" i="28"/>
  <c r="AU242" i="28"/>
  <c r="AT242" i="28"/>
  <c r="AS242" i="28"/>
  <c r="AR242" i="28"/>
  <c r="AQ242" i="28"/>
  <c r="AP242" i="28"/>
  <c r="AO242" i="28"/>
  <c r="AN242" i="28"/>
  <c r="AM242" i="28"/>
  <c r="AL242" i="28"/>
  <c r="AK242" i="28"/>
  <c r="AJ242" i="28"/>
  <c r="AI242" i="28"/>
  <c r="AH242" i="28"/>
  <c r="AG242" i="28"/>
  <c r="AF242" i="28"/>
  <c r="AE242" i="28"/>
  <c r="AD242" i="28"/>
  <c r="AC242" i="28"/>
  <c r="AB242" i="28"/>
  <c r="AA242" i="28"/>
  <c r="Z242" i="28"/>
  <c r="Y242" i="28"/>
  <c r="X242" i="28"/>
  <c r="W242" i="28"/>
  <c r="V242" i="28"/>
  <c r="U242" i="28"/>
  <c r="T242" i="28"/>
  <c r="S242" i="28"/>
  <c r="R242" i="28"/>
  <c r="Q242" i="28"/>
  <c r="P242" i="28"/>
  <c r="O242" i="28"/>
  <c r="N242" i="28"/>
  <c r="M242" i="28"/>
  <c r="L242" i="28"/>
  <c r="K242" i="28"/>
  <c r="J242" i="28"/>
  <c r="I242" i="28"/>
  <c r="G242" i="28"/>
  <c r="G257" i="28"/>
  <c r="G262" i="28"/>
  <c r="G263" i="28"/>
  <c r="G264" i="28"/>
  <c r="G265" i="28"/>
  <c r="G266" i="28"/>
  <c r="G271" i="28"/>
  <c r="G243" i="28"/>
  <c r="G135" i="28"/>
  <c r="H135" i="28"/>
  <c r="I135" i="28"/>
  <c r="J135" i="28"/>
  <c r="K135" i="28"/>
  <c r="L135" i="28"/>
  <c r="M135" i="28"/>
  <c r="N135" i="28"/>
  <c r="O135" i="28"/>
  <c r="P135" i="28"/>
  <c r="Q135" i="28"/>
  <c r="R135" i="28"/>
  <c r="S135" i="28"/>
  <c r="T135" i="28"/>
  <c r="U135" i="28"/>
  <c r="V135" i="28"/>
  <c r="W135" i="28"/>
  <c r="X135" i="28"/>
  <c r="Y135" i="28"/>
  <c r="Z135" i="28"/>
  <c r="AA135" i="28"/>
  <c r="AB135" i="28"/>
  <c r="AC135" i="28"/>
  <c r="AD135" i="28"/>
  <c r="AE135" i="28"/>
  <c r="AF135" i="28"/>
  <c r="AG135" i="28"/>
  <c r="AH135" i="28"/>
  <c r="AI135" i="28"/>
  <c r="AJ135" i="28"/>
  <c r="AK135" i="28"/>
  <c r="AL135" i="28"/>
  <c r="AM135" i="28"/>
  <c r="AN135" i="28"/>
  <c r="AO135" i="28"/>
  <c r="AP135" i="28"/>
  <c r="AQ135" i="28"/>
  <c r="AR135" i="28"/>
  <c r="AS135" i="28"/>
  <c r="AT135" i="28"/>
  <c r="AU135" i="28"/>
  <c r="AV135" i="28"/>
  <c r="AW135" i="28"/>
  <c r="AX135" i="28"/>
  <c r="AY135" i="28"/>
  <c r="AZ135" i="28"/>
  <c r="BA135" i="28"/>
  <c r="BB135" i="28"/>
  <c r="BC135" i="28"/>
  <c r="BD135" i="28"/>
  <c r="BE135" i="28"/>
  <c r="BF135" i="28"/>
  <c r="BG135" i="28"/>
  <c r="BH135" i="28"/>
  <c r="BI135" i="28"/>
  <c r="BJ135" i="28"/>
  <c r="BK135" i="28"/>
  <c r="BL135" i="28"/>
  <c r="BM135" i="28"/>
  <c r="BN135" i="28"/>
  <c r="BO135" i="28"/>
  <c r="BP135" i="28"/>
  <c r="BQ135" i="28"/>
  <c r="BR135" i="28"/>
  <c r="BS135" i="28"/>
  <c r="BT135" i="28"/>
  <c r="G50" i="28"/>
  <c r="H269" i="28"/>
  <c r="H61" i="28"/>
  <c r="H62" i="28"/>
  <c r="I61" i="28"/>
  <c r="I62" i="28"/>
  <c r="J61" i="28"/>
  <c r="J62" i="28"/>
  <c r="K61" i="28"/>
  <c r="K62" i="28"/>
  <c r="L61" i="28"/>
  <c r="L62" i="28"/>
  <c r="M61" i="28"/>
  <c r="M62" i="28"/>
  <c r="N61" i="28"/>
  <c r="N62" i="28"/>
  <c r="O61" i="28"/>
  <c r="O62" i="28"/>
  <c r="P61" i="28"/>
  <c r="P62" i="28"/>
  <c r="Q61" i="28"/>
  <c r="Q62" i="28"/>
  <c r="R61" i="28"/>
  <c r="R62" i="28"/>
  <c r="S61" i="28"/>
  <c r="S62" i="28"/>
  <c r="T61" i="28"/>
  <c r="T62" i="28"/>
  <c r="U61" i="28"/>
  <c r="U62" i="28"/>
  <c r="V61" i="28"/>
  <c r="V62" i="28"/>
  <c r="W61" i="28"/>
  <c r="W62" i="28"/>
  <c r="X61" i="28"/>
  <c r="X62" i="28"/>
  <c r="Y61" i="28"/>
  <c r="Y62" i="28"/>
  <c r="Z61" i="28"/>
  <c r="Z62" i="28"/>
  <c r="AA61" i="28"/>
  <c r="AA62" i="28"/>
  <c r="AB61" i="28"/>
  <c r="AB62" i="28"/>
  <c r="AC61" i="28"/>
  <c r="AC62" i="28"/>
  <c r="AD61" i="28"/>
  <c r="AD62" i="28"/>
  <c r="AE61" i="28"/>
  <c r="AE62" i="28"/>
  <c r="AF61" i="28"/>
  <c r="AF62" i="28"/>
  <c r="AG61" i="28"/>
  <c r="AG62" i="28"/>
  <c r="AH61" i="28"/>
  <c r="AH62" i="28"/>
  <c r="AI61" i="28"/>
  <c r="AI62" i="28"/>
  <c r="AJ61" i="28"/>
  <c r="AJ62" i="28"/>
  <c r="AK61" i="28"/>
  <c r="AK62" i="28"/>
  <c r="AL61" i="28"/>
  <c r="AL62" i="28"/>
  <c r="AM61" i="28"/>
  <c r="AM62" i="28"/>
  <c r="AN61" i="28"/>
  <c r="AN62" i="28"/>
  <c r="AO61" i="28"/>
  <c r="AO62" i="28"/>
  <c r="AP61" i="28"/>
  <c r="AP62" i="28"/>
  <c r="AQ61" i="28"/>
  <c r="AQ62" i="28"/>
  <c r="AR61" i="28"/>
  <c r="AR62" i="28"/>
  <c r="AS61" i="28"/>
  <c r="AS62" i="28"/>
  <c r="AT61" i="28"/>
  <c r="AT62" i="28"/>
  <c r="AU61" i="28"/>
  <c r="AU62" i="28"/>
  <c r="AV61" i="28"/>
  <c r="AV62" i="28"/>
  <c r="AW61" i="28"/>
  <c r="AW62" i="28"/>
  <c r="AX61" i="28"/>
  <c r="AX62" i="28"/>
  <c r="AY61" i="28"/>
  <c r="AY62" i="28"/>
  <c r="AZ61" i="28"/>
  <c r="AZ62" i="28"/>
  <c r="BA61" i="28"/>
  <c r="BA62" i="28"/>
  <c r="BB61" i="28"/>
  <c r="BB62" i="28"/>
  <c r="BC61" i="28"/>
  <c r="BC62" i="28"/>
  <c r="BD61" i="28"/>
  <c r="BD62" i="28"/>
  <c r="BE61" i="28"/>
  <c r="BE62" i="28"/>
  <c r="BF61" i="28"/>
  <c r="BF62" i="28"/>
  <c r="BG61" i="28"/>
  <c r="BG62" i="28"/>
  <c r="BH61" i="28"/>
  <c r="BH62" i="28"/>
  <c r="BI61" i="28"/>
  <c r="BI62" i="28"/>
  <c r="BJ61" i="28"/>
  <c r="BJ62" i="28"/>
  <c r="BK61" i="28"/>
  <c r="BK62" i="28"/>
  <c r="BL61" i="28"/>
  <c r="BL62" i="28"/>
  <c r="BM61" i="28"/>
  <c r="BM62" i="28"/>
  <c r="BN61" i="28"/>
  <c r="BN62" i="28"/>
  <c r="BO61" i="28"/>
  <c r="BO62" i="28"/>
  <c r="BP61" i="28"/>
  <c r="BP62" i="28"/>
  <c r="BQ61" i="28"/>
  <c r="BQ62" i="28"/>
  <c r="BR61" i="28"/>
  <c r="BR62" i="28"/>
  <c r="BS61" i="28"/>
  <c r="BS62" i="28"/>
  <c r="BT61" i="28"/>
  <c r="BT62" i="28"/>
  <c r="W32" i="28"/>
  <c r="U88" i="28"/>
  <c r="G52" i="27"/>
  <c r="H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BQ49" i="27"/>
  <c r="BR49" i="27"/>
  <c r="BS49" i="27"/>
  <c r="BT49" i="27"/>
  <c r="I49" i="27"/>
  <c r="J49" i="27"/>
  <c r="K49" i="27"/>
  <c r="BT266" i="28"/>
  <c r="BS266" i="28"/>
  <c r="BR266" i="28"/>
  <c r="BQ266" i="28"/>
  <c r="BP266" i="28"/>
  <c r="BO266" i="28"/>
  <c r="BN266" i="28"/>
  <c r="BM266" i="28"/>
  <c r="BL266" i="28"/>
  <c r="BK266" i="28"/>
  <c r="BJ266" i="28"/>
  <c r="BI266" i="28"/>
  <c r="BH266" i="28"/>
  <c r="BG266" i="28"/>
  <c r="BF266" i="28"/>
  <c r="BE266" i="28"/>
  <c r="BD266" i="28"/>
  <c r="BC266" i="28"/>
  <c r="BB266" i="28"/>
  <c r="BA266" i="28"/>
  <c r="AZ266" i="28"/>
  <c r="AY266" i="28"/>
  <c r="AX266" i="28"/>
  <c r="AW266" i="28"/>
  <c r="AV266" i="28"/>
  <c r="AU266" i="28"/>
  <c r="AT266" i="28"/>
  <c r="AS266" i="28"/>
  <c r="AR266" i="28"/>
  <c r="AQ266" i="28"/>
  <c r="AP266" i="28"/>
  <c r="AO266" i="28"/>
  <c r="AN266" i="28"/>
  <c r="AM266" i="28"/>
  <c r="AL266" i="28"/>
  <c r="AK266" i="28"/>
  <c r="AJ266" i="28"/>
  <c r="AI266" i="28"/>
  <c r="AH266" i="28"/>
  <c r="AG266" i="28"/>
  <c r="AF266" i="28"/>
  <c r="AE266" i="28"/>
  <c r="AD266" i="28"/>
  <c r="AC266" i="28"/>
  <c r="AB266" i="28"/>
  <c r="AA266" i="28"/>
  <c r="Z266" i="28"/>
  <c r="Y266" i="28"/>
  <c r="X266" i="28"/>
  <c r="W266" i="28"/>
  <c r="V266" i="28"/>
  <c r="U266" i="28"/>
  <c r="T266" i="28"/>
  <c r="S266" i="28"/>
  <c r="R266" i="28"/>
  <c r="Q266" i="28"/>
  <c r="P266" i="28"/>
  <c r="O266" i="28"/>
  <c r="N266" i="28"/>
  <c r="M266" i="28"/>
  <c r="L266" i="28"/>
  <c r="K266" i="28"/>
  <c r="J266" i="28"/>
  <c r="I266" i="28"/>
  <c r="H266" i="28"/>
  <c r="BT85" i="28"/>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AU266" i="27"/>
  <c r="AT266" i="27"/>
  <c r="AS266" i="27"/>
  <c r="AR266" i="27"/>
  <c r="AQ266" i="27"/>
  <c r="AP266" i="27"/>
  <c r="AO266" i="27"/>
  <c r="AN266" i="27"/>
  <c r="AM266" i="27"/>
  <c r="AL266" i="27"/>
  <c r="AK266" i="27"/>
  <c r="AJ266" i="27"/>
  <c r="AI266" i="27"/>
  <c r="AH266" i="27"/>
  <c r="AG266" i="27"/>
  <c r="AF266" i="27"/>
  <c r="AE266" i="27"/>
  <c r="AD266" i="27"/>
  <c r="AC266" i="27"/>
  <c r="AB266" i="27"/>
  <c r="AA266" i="27"/>
  <c r="Z266" i="27"/>
  <c r="Y266" i="27"/>
  <c r="X266" i="27"/>
  <c r="W266" i="27"/>
  <c r="V266" i="27"/>
  <c r="U266" i="27"/>
  <c r="T266" i="27"/>
  <c r="S266" i="27"/>
  <c r="R266" i="27"/>
  <c r="Q266" i="27"/>
  <c r="P266" i="27"/>
  <c r="O266" i="27"/>
  <c r="N266" i="27"/>
  <c r="M266" i="27"/>
  <c r="L266" i="27"/>
  <c r="K266" i="27"/>
  <c r="J266" i="27"/>
  <c r="I266" i="27"/>
  <c r="H266" i="27"/>
  <c r="G266" i="27"/>
  <c r="G80"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G71" i="15"/>
  <c r="AK54" i="19"/>
  <c r="AJ54" i="19"/>
  <c r="AI54" i="19"/>
  <c r="AH54" i="19"/>
  <c r="AG54" i="19"/>
  <c r="AF54" i="19"/>
  <c r="AE54" i="19"/>
  <c r="AD54" i="19"/>
  <c r="AC54" i="19"/>
  <c r="AB54" i="19"/>
  <c r="AA54" i="19"/>
  <c r="Z54" i="19"/>
  <c r="Y54" i="19"/>
  <c r="X54" i="19"/>
  <c r="W54" i="19"/>
  <c r="V54" i="19"/>
  <c r="U54" i="19"/>
  <c r="T54" i="19"/>
  <c r="S54" i="19"/>
  <c r="R54" i="19"/>
  <c r="Q54" i="19"/>
  <c r="C40" i="19"/>
  <c r="BT388" i="28"/>
  <c r="BS388" i="28"/>
  <c r="BR388" i="28"/>
  <c r="BQ388" i="28"/>
  <c r="BP388" i="28"/>
  <c r="BO388" i="28"/>
  <c r="BN388" i="28"/>
  <c r="BM388" i="28"/>
  <c r="BL388" i="28"/>
  <c r="BK388" i="28"/>
  <c r="BJ388" i="28"/>
  <c r="BI388" i="28"/>
  <c r="BH388" i="28"/>
  <c r="BG388" i="28"/>
  <c r="BF388" i="28"/>
  <c r="BE388" i="28"/>
  <c r="BD388" i="28"/>
  <c r="BC388" i="28"/>
  <c r="BB388" i="28"/>
  <c r="BA388" i="28"/>
  <c r="AZ388" i="28"/>
  <c r="AY388" i="28"/>
  <c r="AX388" i="28"/>
  <c r="AW388" i="28"/>
  <c r="AV388" i="28"/>
  <c r="AU388" i="28"/>
  <c r="AT388" i="28"/>
  <c r="AS388" i="28"/>
  <c r="AR388" i="28"/>
  <c r="AQ388" i="28"/>
  <c r="AP388" i="28"/>
  <c r="AO388" i="28"/>
  <c r="AN388" i="28"/>
  <c r="AM388" i="28"/>
  <c r="AL388" i="28"/>
  <c r="AK388" i="28"/>
  <c r="AJ388" i="28"/>
  <c r="AI388" i="28"/>
  <c r="AH388" i="28"/>
  <c r="AG388" i="28"/>
  <c r="AF388" i="28"/>
  <c r="AE388" i="28"/>
  <c r="AD388" i="28"/>
  <c r="AC388" i="28"/>
  <c r="AB388" i="28"/>
  <c r="AA388" i="28"/>
  <c r="Z388" i="28"/>
  <c r="Y388" i="28"/>
  <c r="X388" i="28"/>
  <c r="W388" i="28"/>
  <c r="V388" i="28"/>
  <c r="U388" i="28"/>
  <c r="T388" i="28"/>
  <c r="S388" i="28"/>
  <c r="R388" i="28"/>
  <c r="Q388" i="28"/>
  <c r="P388" i="28"/>
  <c r="O388" i="28"/>
  <c r="N388" i="28"/>
  <c r="M388" i="28"/>
  <c r="L388" i="28"/>
  <c r="K388" i="28"/>
  <c r="J388" i="28"/>
  <c r="I388" i="28"/>
  <c r="H388" i="28"/>
  <c r="G388" i="28"/>
  <c r="BT387" i="28"/>
  <c r="BS387" i="28"/>
  <c r="BR387" i="28"/>
  <c r="BQ387" i="28"/>
  <c r="BP387" i="28"/>
  <c r="BO387" i="28"/>
  <c r="BN387" i="28"/>
  <c r="BM387" i="28"/>
  <c r="BL387" i="28"/>
  <c r="BK387" i="28"/>
  <c r="BJ387" i="28"/>
  <c r="BI387" i="28"/>
  <c r="BH387" i="28"/>
  <c r="BG387" i="28"/>
  <c r="BF387" i="28"/>
  <c r="BE387" i="28"/>
  <c r="BD387" i="28"/>
  <c r="BC387" i="28"/>
  <c r="BB387" i="28"/>
  <c r="BA387" i="28"/>
  <c r="AZ387" i="28"/>
  <c r="AY387" i="28"/>
  <c r="AX387" i="28"/>
  <c r="AW387" i="28"/>
  <c r="AV387" i="28"/>
  <c r="AU387" i="28"/>
  <c r="AT387" i="28"/>
  <c r="AS387" i="28"/>
  <c r="AR387" i="28"/>
  <c r="AQ387" i="28"/>
  <c r="AP387" i="28"/>
  <c r="AO387" i="28"/>
  <c r="AN387" i="28"/>
  <c r="AM387" i="28"/>
  <c r="AL387" i="28"/>
  <c r="AK387" i="28"/>
  <c r="AJ387" i="28"/>
  <c r="AI387" i="28"/>
  <c r="AH387" i="28"/>
  <c r="AG387" i="28"/>
  <c r="AF387" i="28"/>
  <c r="AE387" i="28"/>
  <c r="AD387" i="28"/>
  <c r="AC387" i="28"/>
  <c r="AB387" i="28"/>
  <c r="AA387" i="28"/>
  <c r="Z387" i="28"/>
  <c r="Y387" i="28"/>
  <c r="X387" i="28"/>
  <c r="W387" i="28"/>
  <c r="V387" i="28"/>
  <c r="U387" i="28"/>
  <c r="T387" i="28"/>
  <c r="S387" i="28"/>
  <c r="R387" i="28"/>
  <c r="Q387" i="28"/>
  <c r="P387" i="28"/>
  <c r="O387" i="28"/>
  <c r="N387" i="28"/>
  <c r="M387" i="28"/>
  <c r="L387" i="28"/>
  <c r="K387" i="28"/>
  <c r="J387" i="28"/>
  <c r="I387" i="28"/>
  <c r="H387" i="28"/>
  <c r="G387" i="28"/>
  <c r="BT386" i="28"/>
  <c r="BS386" i="28"/>
  <c r="BR386" i="28"/>
  <c r="BQ386" i="28"/>
  <c r="BP386" i="28"/>
  <c r="BO386" i="28"/>
  <c r="BN386" i="28"/>
  <c r="BM386" i="28"/>
  <c r="BL386" i="28"/>
  <c r="BK386" i="28"/>
  <c r="BJ386" i="28"/>
  <c r="BI386" i="28"/>
  <c r="BH386" i="28"/>
  <c r="BG386" i="28"/>
  <c r="BF386" i="28"/>
  <c r="BE386" i="28"/>
  <c r="BD386" i="28"/>
  <c r="BC386" i="28"/>
  <c r="BB386" i="28"/>
  <c r="BA386" i="28"/>
  <c r="AZ386" i="28"/>
  <c r="AY386" i="28"/>
  <c r="AX386" i="28"/>
  <c r="AW386" i="28"/>
  <c r="AV386" i="28"/>
  <c r="AU386" i="28"/>
  <c r="AT386" i="28"/>
  <c r="AS386" i="28"/>
  <c r="AR386" i="28"/>
  <c r="AQ386" i="28"/>
  <c r="AP386" i="28"/>
  <c r="AO386" i="28"/>
  <c r="AN386" i="28"/>
  <c r="AM386" i="28"/>
  <c r="AL386" i="28"/>
  <c r="AK386" i="28"/>
  <c r="AJ386" i="28"/>
  <c r="AI386" i="28"/>
  <c r="AH386" i="28"/>
  <c r="AG386" i="28"/>
  <c r="AF386" i="28"/>
  <c r="AE386" i="28"/>
  <c r="AD386" i="28"/>
  <c r="AC386" i="28"/>
  <c r="AB386" i="28"/>
  <c r="AA386" i="28"/>
  <c r="Z386" i="28"/>
  <c r="Y386" i="28"/>
  <c r="X386" i="28"/>
  <c r="W386" i="28"/>
  <c r="V386" i="28"/>
  <c r="U386" i="28"/>
  <c r="T386" i="28"/>
  <c r="S386" i="28"/>
  <c r="R386" i="28"/>
  <c r="Q386" i="28"/>
  <c r="P386" i="28"/>
  <c r="O386" i="28"/>
  <c r="N386" i="28"/>
  <c r="M386" i="28"/>
  <c r="L386" i="28"/>
  <c r="K386" i="28"/>
  <c r="J386" i="28"/>
  <c r="I386" i="28"/>
  <c r="H386" i="28"/>
  <c r="G386" i="28"/>
  <c r="BT370" i="28"/>
  <c r="BT369" i="28"/>
  <c r="BT368" i="28"/>
  <c r="BT359" i="28"/>
  <c r="BS359" i="28"/>
  <c r="BR359" i="28"/>
  <c r="BQ359" i="28"/>
  <c r="BP359" i="28"/>
  <c r="BO359" i="28"/>
  <c r="BN359" i="28"/>
  <c r="BM359" i="28"/>
  <c r="BL359" i="28"/>
  <c r="BK359" i="28"/>
  <c r="BJ359" i="28"/>
  <c r="BI359" i="28"/>
  <c r="BH359" i="28"/>
  <c r="BG359" i="28"/>
  <c r="BF359" i="28"/>
  <c r="BE359" i="28"/>
  <c r="BD359" i="28"/>
  <c r="BC359" i="28"/>
  <c r="BB359" i="28"/>
  <c r="BA359" i="28"/>
  <c r="AZ359" i="28"/>
  <c r="AY359" i="28"/>
  <c r="AX359" i="28"/>
  <c r="AW359" i="28"/>
  <c r="AV359" i="28"/>
  <c r="AU359" i="28"/>
  <c r="AT359" i="28"/>
  <c r="AS359" i="28"/>
  <c r="AR359" i="28"/>
  <c r="AQ359" i="28"/>
  <c r="AP359" i="28"/>
  <c r="AO359" i="28"/>
  <c r="AN359" i="28"/>
  <c r="AM359" i="28"/>
  <c r="AL359" i="28"/>
  <c r="AK359" i="28"/>
  <c r="AJ359" i="28"/>
  <c r="AI359" i="28"/>
  <c r="AH359" i="28"/>
  <c r="AG359" i="28"/>
  <c r="AF359" i="28"/>
  <c r="AE359" i="28"/>
  <c r="AD359" i="28"/>
  <c r="AC359" i="28"/>
  <c r="AB359" i="28"/>
  <c r="AA359" i="28"/>
  <c r="Z359" i="28"/>
  <c r="Y359" i="28"/>
  <c r="X359" i="28"/>
  <c r="W359" i="28"/>
  <c r="V359" i="28"/>
  <c r="U359" i="28"/>
  <c r="T359" i="28"/>
  <c r="S359" i="28"/>
  <c r="R359" i="28"/>
  <c r="Q359" i="28"/>
  <c r="P359" i="28"/>
  <c r="O359" i="28"/>
  <c r="N359" i="28"/>
  <c r="L359" i="28"/>
  <c r="K359" i="28"/>
  <c r="J359" i="28"/>
  <c r="I359" i="28"/>
  <c r="H359" i="28"/>
  <c r="G359" i="28"/>
  <c r="G355" i="28"/>
  <c r="G354" i="28"/>
  <c r="G353" i="28"/>
  <c r="BT352" i="28"/>
  <c r="BS352" i="28"/>
  <c r="BR352" i="28"/>
  <c r="BQ352" i="28"/>
  <c r="BP352" i="28"/>
  <c r="BO352" i="28"/>
  <c r="BN352" i="28"/>
  <c r="BM352" i="28"/>
  <c r="BL352" i="28"/>
  <c r="BK352" i="28"/>
  <c r="BJ352" i="28"/>
  <c r="BI352" i="28"/>
  <c r="BH352" i="28"/>
  <c r="BG352" i="28"/>
  <c r="BF352" i="28"/>
  <c r="BE352" i="28"/>
  <c r="BD352" i="28"/>
  <c r="BC352" i="28"/>
  <c r="BB352" i="28"/>
  <c r="BA352" i="28"/>
  <c r="AZ352" i="28"/>
  <c r="AY352" i="28"/>
  <c r="AX352" i="28"/>
  <c r="AW352" i="28"/>
  <c r="AV352" i="28"/>
  <c r="AU352" i="28"/>
  <c r="AT352" i="28"/>
  <c r="AS352" i="28"/>
  <c r="AR352" i="28"/>
  <c r="AQ352" i="28"/>
  <c r="AP352" i="28"/>
  <c r="AO352" i="28"/>
  <c r="AN352" i="28"/>
  <c r="AM352" i="28"/>
  <c r="AL352" i="28"/>
  <c r="AK352" i="28"/>
  <c r="AJ352" i="28"/>
  <c r="AI352" i="28"/>
  <c r="AH352" i="28"/>
  <c r="AG352" i="28"/>
  <c r="AF352" i="28"/>
  <c r="AE352" i="28"/>
  <c r="AD352" i="28"/>
  <c r="AC352" i="28"/>
  <c r="AB352" i="28"/>
  <c r="AA352" i="28"/>
  <c r="Z352" i="28"/>
  <c r="Y352" i="28"/>
  <c r="X352" i="28"/>
  <c r="W352" i="28"/>
  <c r="V352" i="28"/>
  <c r="U352" i="28"/>
  <c r="T352" i="28"/>
  <c r="S352" i="28"/>
  <c r="R352" i="28"/>
  <c r="Q352" i="28"/>
  <c r="P352" i="28"/>
  <c r="O352" i="28"/>
  <c r="N352" i="28"/>
  <c r="M352" i="28"/>
  <c r="L352" i="28"/>
  <c r="K352" i="28"/>
  <c r="J352" i="28"/>
  <c r="I352" i="28"/>
  <c r="H352" i="28"/>
  <c r="G352" i="28"/>
  <c r="H337" i="28"/>
  <c r="BT331" i="28"/>
  <c r="BS331" i="28"/>
  <c r="BR331" i="28"/>
  <c r="BQ331" i="28"/>
  <c r="BP331" i="28"/>
  <c r="BO331" i="28"/>
  <c r="BN331" i="28"/>
  <c r="BM331" i="28"/>
  <c r="BL331" i="28"/>
  <c r="BK331" i="28"/>
  <c r="BJ331" i="28"/>
  <c r="BI331" i="28"/>
  <c r="BH331" i="28"/>
  <c r="BG331" i="28"/>
  <c r="BF331" i="28"/>
  <c r="BE331" i="28"/>
  <c r="BD331" i="28"/>
  <c r="BC331" i="28"/>
  <c r="BB331" i="28"/>
  <c r="BA331" i="28"/>
  <c r="AZ331" i="28"/>
  <c r="AY331" i="28"/>
  <c r="AX331" i="28"/>
  <c r="AW331" i="28"/>
  <c r="AV331" i="28"/>
  <c r="AU331" i="28"/>
  <c r="AT331" i="28"/>
  <c r="AS331" i="28"/>
  <c r="AR331" i="28"/>
  <c r="AQ331" i="28"/>
  <c r="AP331" i="28"/>
  <c r="AO331" i="28"/>
  <c r="AN331" i="28"/>
  <c r="AM331" i="28"/>
  <c r="AL331" i="28"/>
  <c r="AK331" i="28"/>
  <c r="AJ331" i="28"/>
  <c r="AI331" i="28"/>
  <c r="AH331" i="28"/>
  <c r="AG331" i="28"/>
  <c r="AF331" i="28"/>
  <c r="AE331" i="28"/>
  <c r="AD331" i="28"/>
  <c r="AC331" i="28"/>
  <c r="AB331" i="28"/>
  <c r="AA331" i="28"/>
  <c r="Z331" i="28"/>
  <c r="Y331" i="28"/>
  <c r="X331" i="28"/>
  <c r="W331" i="28"/>
  <c r="V331" i="28"/>
  <c r="U331" i="28"/>
  <c r="T331" i="28"/>
  <c r="S331" i="28"/>
  <c r="R331" i="28"/>
  <c r="Q331" i="28"/>
  <c r="P331" i="28"/>
  <c r="O331" i="28"/>
  <c r="N331" i="28"/>
  <c r="M331" i="28"/>
  <c r="L331" i="28"/>
  <c r="K331" i="28"/>
  <c r="J331" i="28"/>
  <c r="I331" i="28"/>
  <c r="H331" i="28"/>
  <c r="G331" i="28"/>
  <c r="BT330" i="28"/>
  <c r="BS330" i="28"/>
  <c r="BR330" i="28"/>
  <c r="BQ330" i="28"/>
  <c r="BP330" i="28"/>
  <c r="BO330" i="28"/>
  <c r="BN330" i="28"/>
  <c r="BM330" i="28"/>
  <c r="BL330" i="28"/>
  <c r="BK330" i="28"/>
  <c r="BJ330" i="28"/>
  <c r="BI330" i="28"/>
  <c r="BH330" i="28"/>
  <c r="BG330" i="28"/>
  <c r="BF330" i="28"/>
  <c r="BE330" i="28"/>
  <c r="BD330" i="28"/>
  <c r="BC330" i="28"/>
  <c r="BB330" i="28"/>
  <c r="BA330" i="28"/>
  <c r="AZ330" i="28"/>
  <c r="AY330" i="28"/>
  <c r="AX330" i="28"/>
  <c r="AW330" i="28"/>
  <c r="AV330" i="28"/>
  <c r="AU330" i="28"/>
  <c r="AT330" i="28"/>
  <c r="AS330" i="28"/>
  <c r="AR330" i="28"/>
  <c r="AQ330" i="28"/>
  <c r="AP330" i="28"/>
  <c r="AO330" i="28"/>
  <c r="AN330" i="28"/>
  <c r="AM330" i="28"/>
  <c r="AL330" i="28"/>
  <c r="AK330" i="28"/>
  <c r="AJ330" i="28"/>
  <c r="AI330" i="28"/>
  <c r="AH330" i="28"/>
  <c r="AG330" i="28"/>
  <c r="AF330" i="28"/>
  <c r="AE330" i="28"/>
  <c r="AD330" i="28"/>
  <c r="AC330" i="28"/>
  <c r="AB330" i="28"/>
  <c r="AA330" i="28"/>
  <c r="Z330" i="28"/>
  <c r="Y330" i="28"/>
  <c r="X330" i="28"/>
  <c r="W330" i="28"/>
  <c r="V330" i="28"/>
  <c r="U330" i="28"/>
  <c r="T330" i="28"/>
  <c r="S330" i="28"/>
  <c r="R330" i="28"/>
  <c r="Q330" i="28"/>
  <c r="P330" i="28"/>
  <c r="O330" i="28"/>
  <c r="N330" i="28"/>
  <c r="M330" i="28"/>
  <c r="L330" i="28"/>
  <c r="K330" i="28"/>
  <c r="J330" i="28"/>
  <c r="I330" i="28"/>
  <c r="H330" i="28"/>
  <c r="G330" i="28"/>
  <c r="BT329" i="28"/>
  <c r="BS329" i="28"/>
  <c r="BR329" i="28"/>
  <c r="BQ329" i="28"/>
  <c r="BP329" i="28"/>
  <c r="BO329" i="28"/>
  <c r="BN329" i="28"/>
  <c r="BM329" i="28"/>
  <c r="BL329" i="28"/>
  <c r="BK329" i="28"/>
  <c r="BJ329" i="28"/>
  <c r="BI329" i="28"/>
  <c r="BH329" i="28"/>
  <c r="BG329" i="28"/>
  <c r="BF329" i="28"/>
  <c r="BE329" i="28"/>
  <c r="BD329" i="28"/>
  <c r="BC329" i="28"/>
  <c r="BB329" i="28"/>
  <c r="BA329" i="28"/>
  <c r="AZ329" i="28"/>
  <c r="AY329" i="28"/>
  <c r="AX329" i="28"/>
  <c r="AW329" i="28"/>
  <c r="AV329" i="28"/>
  <c r="AU329" i="28"/>
  <c r="AT329" i="28"/>
  <c r="AS329" i="28"/>
  <c r="AR329" i="28"/>
  <c r="AQ329" i="28"/>
  <c r="AP329" i="28"/>
  <c r="AO329" i="28"/>
  <c r="AN329" i="28"/>
  <c r="AM329" i="28"/>
  <c r="AL329" i="28"/>
  <c r="AK329" i="28"/>
  <c r="AJ329" i="28"/>
  <c r="AI329" i="28"/>
  <c r="AH329" i="28"/>
  <c r="AG329" i="28"/>
  <c r="AF329" i="28"/>
  <c r="AE329" i="28"/>
  <c r="AD329" i="28"/>
  <c r="AC329" i="28"/>
  <c r="AB329" i="28"/>
  <c r="AA329" i="28"/>
  <c r="Z329" i="28"/>
  <c r="Y329" i="28"/>
  <c r="X329" i="28"/>
  <c r="W329" i="28"/>
  <c r="V329" i="28"/>
  <c r="U329" i="28"/>
  <c r="T329" i="28"/>
  <c r="S329" i="28"/>
  <c r="R329" i="28"/>
  <c r="Q329" i="28"/>
  <c r="P329" i="28"/>
  <c r="O329" i="28"/>
  <c r="N329" i="28"/>
  <c r="M329" i="28"/>
  <c r="L329" i="28"/>
  <c r="K329" i="28"/>
  <c r="J329" i="28"/>
  <c r="I329" i="28"/>
  <c r="H329" i="28"/>
  <c r="G329" i="28"/>
  <c r="BT328" i="28"/>
  <c r="BS328" i="28"/>
  <c r="BR328" i="28"/>
  <c r="BQ328" i="28"/>
  <c r="BP328" i="28"/>
  <c r="BO328" i="28"/>
  <c r="BN328" i="28"/>
  <c r="BM328" i="28"/>
  <c r="BL328" i="28"/>
  <c r="BK328" i="28"/>
  <c r="BJ328" i="28"/>
  <c r="BI328" i="28"/>
  <c r="BH328" i="28"/>
  <c r="BG328" i="28"/>
  <c r="BF328" i="28"/>
  <c r="BE328" i="28"/>
  <c r="BD328" i="28"/>
  <c r="BC328" i="28"/>
  <c r="BB328" i="28"/>
  <c r="BA328" i="28"/>
  <c r="AZ328" i="28"/>
  <c r="AY328" i="28"/>
  <c r="AX328" i="28"/>
  <c r="AW328" i="28"/>
  <c r="AV328" i="28"/>
  <c r="AU328" i="28"/>
  <c r="AT328" i="28"/>
  <c r="AS328" i="28"/>
  <c r="AR328" i="28"/>
  <c r="AQ328" i="28"/>
  <c r="AP328" i="28"/>
  <c r="AO328" i="28"/>
  <c r="AN328" i="28"/>
  <c r="AM328" i="28"/>
  <c r="AL328" i="28"/>
  <c r="AK328" i="28"/>
  <c r="AJ328" i="28"/>
  <c r="AI328" i="28"/>
  <c r="AH328" i="28"/>
  <c r="AG328" i="28"/>
  <c r="AF328" i="28"/>
  <c r="AE328" i="28"/>
  <c r="AD328" i="28"/>
  <c r="AC328" i="28"/>
  <c r="AB328" i="28"/>
  <c r="AA328" i="28"/>
  <c r="Z328" i="28"/>
  <c r="Y328" i="28"/>
  <c r="X328" i="28"/>
  <c r="W328" i="28"/>
  <c r="V328" i="28"/>
  <c r="U328" i="28"/>
  <c r="T328" i="28"/>
  <c r="S328" i="28"/>
  <c r="R328" i="28"/>
  <c r="Q328" i="28"/>
  <c r="P328" i="28"/>
  <c r="O328" i="28"/>
  <c r="N328" i="28"/>
  <c r="M328" i="28"/>
  <c r="L328" i="28"/>
  <c r="K328" i="28"/>
  <c r="J328" i="28"/>
  <c r="I328" i="28"/>
  <c r="H328" i="28"/>
  <c r="G328" i="28"/>
  <c r="BT327" i="28"/>
  <c r="BS327" i="28"/>
  <c r="BR327" i="28"/>
  <c r="BQ327" i="28"/>
  <c r="BP327" i="28"/>
  <c r="BO327" i="28"/>
  <c r="BN327" i="28"/>
  <c r="BM327" i="28"/>
  <c r="BL327" i="28"/>
  <c r="BK327" i="28"/>
  <c r="BJ327" i="28"/>
  <c r="BI327" i="28"/>
  <c r="BH327" i="28"/>
  <c r="BG327" i="28"/>
  <c r="BF327" i="28"/>
  <c r="BE327" i="28"/>
  <c r="BD327" i="28"/>
  <c r="BC327" i="28"/>
  <c r="BB327" i="28"/>
  <c r="BA327" i="28"/>
  <c r="AZ327" i="28"/>
  <c r="AY327" i="28"/>
  <c r="AX327" i="28"/>
  <c r="AW327" i="28"/>
  <c r="AV327" i="28"/>
  <c r="AU327" i="28"/>
  <c r="AT327" i="28"/>
  <c r="AS327" i="28"/>
  <c r="AR327" i="28"/>
  <c r="AQ327" i="28"/>
  <c r="AP327" i="28"/>
  <c r="AO327" i="28"/>
  <c r="AN327" i="28"/>
  <c r="AM327" i="28"/>
  <c r="AL327" i="28"/>
  <c r="AK327" i="28"/>
  <c r="AJ327" i="28"/>
  <c r="AI327" i="28"/>
  <c r="AH327" i="28"/>
  <c r="AG327" i="28"/>
  <c r="AF327" i="28"/>
  <c r="AE327" i="28"/>
  <c r="AD327" i="28"/>
  <c r="AC327" i="28"/>
  <c r="AB327" i="28"/>
  <c r="AA327" i="28"/>
  <c r="Z327" i="28"/>
  <c r="Y327" i="28"/>
  <c r="X327" i="28"/>
  <c r="W327" i="28"/>
  <c r="V327" i="28"/>
  <c r="U327" i="28"/>
  <c r="T327" i="28"/>
  <c r="S327" i="28"/>
  <c r="R327" i="28"/>
  <c r="Q327" i="28"/>
  <c r="P327" i="28"/>
  <c r="O327" i="28"/>
  <c r="N327" i="28"/>
  <c r="M327" i="28"/>
  <c r="L327" i="28"/>
  <c r="K327" i="28"/>
  <c r="J327" i="28"/>
  <c r="I327" i="28"/>
  <c r="H327" i="28"/>
  <c r="G327" i="28"/>
  <c r="BT326" i="28"/>
  <c r="BS326" i="28"/>
  <c r="BR326" i="28"/>
  <c r="BQ326" i="28"/>
  <c r="BP326" i="28"/>
  <c r="BO326" i="28"/>
  <c r="BN326" i="28"/>
  <c r="BM326" i="28"/>
  <c r="BL326" i="28"/>
  <c r="BK326" i="28"/>
  <c r="BJ326" i="28"/>
  <c r="BI326" i="28"/>
  <c r="BH326" i="28"/>
  <c r="BG326" i="28"/>
  <c r="BF326" i="28"/>
  <c r="BE326" i="28"/>
  <c r="BD326" i="28"/>
  <c r="BC326" i="28"/>
  <c r="BB326" i="28"/>
  <c r="BA326" i="28"/>
  <c r="AZ326" i="28"/>
  <c r="AY326" i="28"/>
  <c r="AX326" i="28"/>
  <c r="AW326" i="28"/>
  <c r="AV326" i="28"/>
  <c r="AU326" i="28"/>
  <c r="AT326" i="28"/>
  <c r="AS326" i="28"/>
  <c r="AR326" i="28"/>
  <c r="AQ326" i="28"/>
  <c r="AP326" i="28"/>
  <c r="AO326" i="28"/>
  <c r="AN326" i="28"/>
  <c r="AM326" i="28"/>
  <c r="AL326" i="28"/>
  <c r="AK326" i="28"/>
  <c r="AJ326" i="28"/>
  <c r="AI326" i="28"/>
  <c r="AH326" i="28"/>
  <c r="AG326" i="28"/>
  <c r="AF326" i="28"/>
  <c r="AE326" i="28"/>
  <c r="AD326" i="28"/>
  <c r="AC326" i="28"/>
  <c r="AB326" i="28"/>
  <c r="AA326" i="28"/>
  <c r="Z326" i="28"/>
  <c r="Y326" i="28"/>
  <c r="X326" i="28"/>
  <c r="W326" i="28"/>
  <c r="V326" i="28"/>
  <c r="U326" i="28"/>
  <c r="T326" i="28"/>
  <c r="S326" i="28"/>
  <c r="R326" i="28"/>
  <c r="Q326" i="28"/>
  <c r="P326" i="28"/>
  <c r="O326" i="28"/>
  <c r="N326" i="28"/>
  <c r="M326" i="28"/>
  <c r="L326" i="28"/>
  <c r="K326" i="28"/>
  <c r="J326" i="28"/>
  <c r="I326" i="28"/>
  <c r="H326" i="28"/>
  <c r="G326" i="28"/>
  <c r="BT325" i="28"/>
  <c r="BS325" i="28"/>
  <c r="BR325" i="28"/>
  <c r="BQ325" i="28"/>
  <c r="BP325" i="28"/>
  <c r="BO325" i="28"/>
  <c r="BN325" i="28"/>
  <c r="BM325" i="28"/>
  <c r="BL325" i="28"/>
  <c r="BK325" i="28"/>
  <c r="BJ325" i="28"/>
  <c r="BI325" i="28"/>
  <c r="BH325" i="28"/>
  <c r="BG325" i="28"/>
  <c r="BF325" i="28"/>
  <c r="BE325" i="28"/>
  <c r="BD325" i="28"/>
  <c r="BC325" i="28"/>
  <c r="BB325" i="28"/>
  <c r="BA325" i="28"/>
  <c r="AZ325" i="28"/>
  <c r="AY325" i="28"/>
  <c r="AX325" i="28"/>
  <c r="AW325" i="28"/>
  <c r="AV325" i="28"/>
  <c r="AU325" i="28"/>
  <c r="AT325" i="28"/>
  <c r="AS325" i="28"/>
  <c r="AR325" i="28"/>
  <c r="AQ325" i="28"/>
  <c r="AP325" i="28"/>
  <c r="AO325" i="28"/>
  <c r="AN325" i="28"/>
  <c r="AM325" i="28"/>
  <c r="AL325" i="28"/>
  <c r="AK325" i="28"/>
  <c r="AJ325" i="28"/>
  <c r="AI325" i="28"/>
  <c r="AH325" i="28"/>
  <c r="AG325" i="28"/>
  <c r="AF325" i="28"/>
  <c r="AE325" i="28"/>
  <c r="AD325" i="28"/>
  <c r="AC325" i="28"/>
  <c r="AB325" i="28"/>
  <c r="AA325" i="28"/>
  <c r="Z325" i="28"/>
  <c r="Y325" i="28"/>
  <c r="X325" i="28"/>
  <c r="W325" i="28"/>
  <c r="V325" i="28"/>
  <c r="U325" i="28"/>
  <c r="T325" i="28"/>
  <c r="S325" i="28"/>
  <c r="R325" i="28"/>
  <c r="Q325" i="28"/>
  <c r="P325" i="28"/>
  <c r="O325" i="28"/>
  <c r="N325" i="28"/>
  <c r="M325" i="28"/>
  <c r="L325" i="28"/>
  <c r="K325" i="28"/>
  <c r="J325" i="28"/>
  <c r="I325" i="28"/>
  <c r="H325" i="28"/>
  <c r="G325" i="28"/>
  <c r="BT324" i="28"/>
  <c r="BS324" i="28"/>
  <c r="BR324" i="28"/>
  <c r="BQ324" i="28"/>
  <c r="BP324" i="28"/>
  <c r="BO324" i="28"/>
  <c r="BN324" i="28"/>
  <c r="BM324" i="28"/>
  <c r="BL324" i="28"/>
  <c r="BK324" i="28"/>
  <c r="BJ324" i="28"/>
  <c r="BI324" i="28"/>
  <c r="BH324" i="28"/>
  <c r="BG324" i="28"/>
  <c r="BF324" i="28"/>
  <c r="BE324" i="28"/>
  <c r="BD324" i="28"/>
  <c r="BC324" i="28"/>
  <c r="BB324" i="28"/>
  <c r="BA324" i="28"/>
  <c r="AZ324" i="28"/>
  <c r="AY324" i="28"/>
  <c r="AX324" i="28"/>
  <c r="AW324" i="28"/>
  <c r="AV324" i="28"/>
  <c r="AU324" i="28"/>
  <c r="AT324" i="28"/>
  <c r="AS324" i="28"/>
  <c r="AR324" i="28"/>
  <c r="AQ324" i="28"/>
  <c r="AP324" i="28"/>
  <c r="AO324" i="28"/>
  <c r="AN324" i="28"/>
  <c r="AM324" i="28"/>
  <c r="AL324" i="28"/>
  <c r="AK324" i="28"/>
  <c r="AJ324" i="28"/>
  <c r="AI324" i="28"/>
  <c r="AH324" i="28"/>
  <c r="AG324" i="28"/>
  <c r="AF324" i="28"/>
  <c r="AE324" i="28"/>
  <c r="AD324" i="28"/>
  <c r="AC324" i="28"/>
  <c r="AB324" i="28"/>
  <c r="AA324" i="28"/>
  <c r="Z324" i="28"/>
  <c r="Y324" i="28"/>
  <c r="X324" i="28"/>
  <c r="W324" i="28"/>
  <c r="V324" i="28"/>
  <c r="U324" i="28"/>
  <c r="T324" i="28"/>
  <c r="S324" i="28"/>
  <c r="R324" i="28"/>
  <c r="Q324" i="28"/>
  <c r="P324" i="28"/>
  <c r="O324" i="28"/>
  <c r="N324" i="28"/>
  <c r="M324" i="28"/>
  <c r="L324" i="28"/>
  <c r="K324" i="28"/>
  <c r="J324" i="28"/>
  <c r="I324" i="28"/>
  <c r="H324" i="28"/>
  <c r="G324" i="28"/>
  <c r="BT319" i="28"/>
  <c r="BS319" i="28"/>
  <c r="BR319" i="28"/>
  <c r="BQ319" i="28"/>
  <c r="BP319" i="28"/>
  <c r="BO319" i="28"/>
  <c r="BN319" i="28"/>
  <c r="BM319" i="28"/>
  <c r="BL319" i="28"/>
  <c r="BK319" i="28"/>
  <c r="BJ319" i="28"/>
  <c r="BI319" i="28"/>
  <c r="BH319" i="28"/>
  <c r="BG319" i="28"/>
  <c r="BF319" i="28"/>
  <c r="BE319" i="28"/>
  <c r="BD319" i="28"/>
  <c r="BC319" i="28"/>
  <c r="BB319" i="28"/>
  <c r="BA319" i="28"/>
  <c r="AZ319" i="28"/>
  <c r="AY319" i="28"/>
  <c r="AX319" i="28"/>
  <c r="AW319" i="28"/>
  <c r="AV319" i="28"/>
  <c r="AU319" i="28"/>
  <c r="AT319" i="28"/>
  <c r="AS319" i="28"/>
  <c r="AR319" i="28"/>
  <c r="AQ319" i="28"/>
  <c r="AP319" i="28"/>
  <c r="AO319" i="28"/>
  <c r="AN319" i="28"/>
  <c r="AM319" i="28"/>
  <c r="AL319" i="28"/>
  <c r="AK319" i="28"/>
  <c r="AJ319" i="28"/>
  <c r="AI319" i="28"/>
  <c r="AH319" i="28"/>
  <c r="AG319" i="28"/>
  <c r="AF319" i="28"/>
  <c r="AE319" i="28"/>
  <c r="AD319" i="28"/>
  <c r="AC319" i="28"/>
  <c r="AB319" i="28"/>
  <c r="AA319" i="28"/>
  <c r="Z319" i="28"/>
  <c r="Y319" i="28"/>
  <c r="X319" i="28"/>
  <c r="W319" i="28"/>
  <c r="V319" i="28"/>
  <c r="U319" i="28"/>
  <c r="T319" i="28"/>
  <c r="S319" i="28"/>
  <c r="R319" i="28"/>
  <c r="Q319" i="28"/>
  <c r="P319" i="28"/>
  <c r="O319" i="28"/>
  <c r="N319" i="28"/>
  <c r="M319" i="28"/>
  <c r="L319" i="28"/>
  <c r="K319" i="28"/>
  <c r="J319" i="28"/>
  <c r="I319" i="28"/>
  <c r="H319" i="28"/>
  <c r="G319" i="28"/>
  <c r="BT318" i="28"/>
  <c r="BS318" i="28"/>
  <c r="BR318" i="28"/>
  <c r="BQ318" i="28"/>
  <c r="BP318" i="28"/>
  <c r="BO318" i="28"/>
  <c r="BN318" i="28"/>
  <c r="BM318" i="28"/>
  <c r="BL318" i="28"/>
  <c r="BK318" i="28"/>
  <c r="BJ318" i="28"/>
  <c r="BI318" i="28"/>
  <c r="BH318" i="28"/>
  <c r="BG318" i="28"/>
  <c r="BF318" i="28"/>
  <c r="BE318" i="28"/>
  <c r="BD318" i="28"/>
  <c r="BC318" i="28"/>
  <c r="BB318" i="28"/>
  <c r="BA318" i="28"/>
  <c r="AZ318" i="28"/>
  <c r="AY318" i="28"/>
  <c r="AX318" i="28"/>
  <c r="AW318" i="28"/>
  <c r="AV318" i="28"/>
  <c r="AU318" i="28"/>
  <c r="AT318" i="28"/>
  <c r="AS318" i="28"/>
  <c r="AR318" i="28"/>
  <c r="AQ318" i="28"/>
  <c r="AP318" i="28"/>
  <c r="AO318" i="28"/>
  <c r="AN318" i="28"/>
  <c r="AM318" i="28"/>
  <c r="AL318" i="28"/>
  <c r="AK318" i="28"/>
  <c r="AJ318" i="28"/>
  <c r="AI318" i="28"/>
  <c r="AH318" i="28"/>
  <c r="AG318" i="28"/>
  <c r="AF318" i="28"/>
  <c r="AE318" i="28"/>
  <c r="AD318" i="28"/>
  <c r="AC318" i="28"/>
  <c r="AB318" i="28"/>
  <c r="AA318" i="28"/>
  <c r="Z318" i="28"/>
  <c r="Y318" i="28"/>
  <c r="X318" i="28"/>
  <c r="W318" i="28"/>
  <c r="V318" i="28"/>
  <c r="U318" i="28"/>
  <c r="T318" i="28"/>
  <c r="S318" i="28"/>
  <c r="R318" i="28"/>
  <c r="Q318" i="28"/>
  <c r="P318" i="28"/>
  <c r="O318" i="28"/>
  <c r="N318" i="28"/>
  <c r="M318" i="28"/>
  <c r="L318" i="28"/>
  <c r="K318" i="28"/>
  <c r="J318" i="28"/>
  <c r="I318" i="28"/>
  <c r="H318" i="28"/>
  <c r="G318" i="28"/>
  <c r="BT317" i="28"/>
  <c r="BS317" i="28"/>
  <c r="BR317" i="28"/>
  <c r="BQ317" i="28"/>
  <c r="BP317" i="28"/>
  <c r="BO317" i="28"/>
  <c r="BN317" i="28"/>
  <c r="BM317" i="28"/>
  <c r="BL317" i="28"/>
  <c r="BK317" i="28"/>
  <c r="BJ317" i="28"/>
  <c r="BI317" i="28"/>
  <c r="BH317" i="28"/>
  <c r="BG317" i="28"/>
  <c r="BF317" i="28"/>
  <c r="BE317" i="28"/>
  <c r="BD317" i="28"/>
  <c r="BC317" i="28"/>
  <c r="BB317" i="28"/>
  <c r="BA317" i="28"/>
  <c r="AZ317" i="28"/>
  <c r="AY317" i="28"/>
  <c r="AX317" i="28"/>
  <c r="AW317" i="28"/>
  <c r="AV317" i="28"/>
  <c r="AU317" i="28"/>
  <c r="AT317" i="28"/>
  <c r="AS317" i="28"/>
  <c r="AR317" i="28"/>
  <c r="AQ317" i="28"/>
  <c r="AP317" i="28"/>
  <c r="AO317" i="28"/>
  <c r="AN317" i="28"/>
  <c r="AM317" i="28"/>
  <c r="AL317" i="28"/>
  <c r="AK317" i="28"/>
  <c r="AJ317" i="28"/>
  <c r="AI317" i="28"/>
  <c r="AH317" i="28"/>
  <c r="AG317" i="28"/>
  <c r="AF317" i="28"/>
  <c r="AE317" i="28"/>
  <c r="AD317" i="28"/>
  <c r="AC317" i="28"/>
  <c r="AB317" i="28"/>
  <c r="AA317" i="28"/>
  <c r="Z317" i="28"/>
  <c r="Y317" i="28"/>
  <c r="X317" i="28"/>
  <c r="W317" i="28"/>
  <c r="V317" i="28"/>
  <c r="U317" i="28"/>
  <c r="T317" i="28"/>
  <c r="S317" i="28"/>
  <c r="R317" i="28"/>
  <c r="Q317" i="28"/>
  <c r="P317" i="28"/>
  <c r="O317" i="28"/>
  <c r="N317" i="28"/>
  <c r="M317" i="28"/>
  <c r="L317" i="28"/>
  <c r="K317" i="28"/>
  <c r="J317" i="28"/>
  <c r="I317" i="28"/>
  <c r="H317" i="28"/>
  <c r="G317" i="28"/>
  <c r="BT316" i="28"/>
  <c r="BS316" i="28"/>
  <c r="BR316" i="28"/>
  <c r="BQ316" i="28"/>
  <c r="BP316" i="28"/>
  <c r="BO316" i="28"/>
  <c r="BN316" i="28"/>
  <c r="BM316" i="28"/>
  <c r="BL316" i="28"/>
  <c r="BK316" i="28"/>
  <c r="BJ316" i="28"/>
  <c r="BI316" i="28"/>
  <c r="BH316" i="28"/>
  <c r="BG316" i="28"/>
  <c r="BF316" i="28"/>
  <c r="BE316" i="28"/>
  <c r="BD316" i="28"/>
  <c r="BC316" i="28"/>
  <c r="BB316" i="28"/>
  <c r="BA316" i="28"/>
  <c r="AZ316" i="28"/>
  <c r="AY316" i="28"/>
  <c r="AX316" i="28"/>
  <c r="AW316" i="28"/>
  <c r="AV316" i="28"/>
  <c r="AU316" i="28"/>
  <c r="AT316" i="28"/>
  <c r="AS316" i="28"/>
  <c r="AR316" i="28"/>
  <c r="AQ316" i="28"/>
  <c r="AP316" i="28"/>
  <c r="AO316" i="28"/>
  <c r="AN316" i="28"/>
  <c r="AM316" i="28"/>
  <c r="AL316" i="28"/>
  <c r="AK316" i="28"/>
  <c r="AJ316" i="28"/>
  <c r="AI316" i="28"/>
  <c r="AH316" i="28"/>
  <c r="AG316" i="28"/>
  <c r="AF316" i="28"/>
  <c r="AE316" i="28"/>
  <c r="AD316" i="28"/>
  <c r="AC316" i="28"/>
  <c r="AB316" i="28"/>
  <c r="AA316" i="28"/>
  <c r="Z316" i="28"/>
  <c r="Y316" i="28"/>
  <c r="X316" i="28"/>
  <c r="W316" i="28"/>
  <c r="V316" i="28"/>
  <c r="U316" i="28"/>
  <c r="T316" i="28"/>
  <c r="S316" i="28"/>
  <c r="R316" i="28"/>
  <c r="Q316" i="28"/>
  <c r="P316" i="28"/>
  <c r="O316" i="28"/>
  <c r="N316" i="28"/>
  <c r="M316" i="28"/>
  <c r="L316" i="28"/>
  <c r="K316" i="28"/>
  <c r="J316" i="28"/>
  <c r="I316" i="28"/>
  <c r="H316" i="28"/>
  <c r="G316" i="28"/>
  <c r="BT314" i="28"/>
  <c r="BS314" i="28"/>
  <c r="BR314" i="28"/>
  <c r="BQ314" i="28"/>
  <c r="BP314" i="28"/>
  <c r="BO314" i="28"/>
  <c r="BN314" i="28"/>
  <c r="BM314" i="28"/>
  <c r="BL314" i="28"/>
  <c r="BK314" i="28"/>
  <c r="BJ314" i="28"/>
  <c r="BI314" i="28"/>
  <c r="BH314" i="28"/>
  <c r="BG314" i="28"/>
  <c r="BF314" i="28"/>
  <c r="BE314" i="28"/>
  <c r="BD314" i="28"/>
  <c r="BC314" i="28"/>
  <c r="BB314" i="28"/>
  <c r="BA314" i="28"/>
  <c r="AZ314" i="28"/>
  <c r="AY314" i="28"/>
  <c r="AX314" i="28"/>
  <c r="AW314" i="28"/>
  <c r="AV314" i="28"/>
  <c r="AU314" i="28"/>
  <c r="AT314" i="28"/>
  <c r="AS314" i="28"/>
  <c r="AR314" i="28"/>
  <c r="AQ314" i="28"/>
  <c r="AP314" i="28"/>
  <c r="AO314" i="28"/>
  <c r="AN314" i="28"/>
  <c r="AM314" i="28"/>
  <c r="AL314" i="28"/>
  <c r="AK314" i="28"/>
  <c r="AJ314" i="28"/>
  <c r="AI314" i="28"/>
  <c r="AH314" i="28"/>
  <c r="AG314" i="28"/>
  <c r="AF314" i="28"/>
  <c r="AE314" i="28"/>
  <c r="AD314" i="28"/>
  <c r="AC314" i="28"/>
  <c r="AB314" i="28"/>
  <c r="AA314" i="28"/>
  <c r="Z314" i="28"/>
  <c r="Y314" i="28"/>
  <c r="X314" i="28"/>
  <c r="W314" i="28"/>
  <c r="V314" i="28"/>
  <c r="U314" i="28"/>
  <c r="T314" i="28"/>
  <c r="S314" i="28"/>
  <c r="R314" i="28"/>
  <c r="Q314" i="28"/>
  <c r="P314" i="28"/>
  <c r="O314" i="28"/>
  <c r="N314" i="28"/>
  <c r="M314" i="28"/>
  <c r="L314" i="28"/>
  <c r="K314" i="28"/>
  <c r="J314" i="28"/>
  <c r="I314" i="28"/>
  <c r="H314" i="28"/>
  <c r="G314" i="28"/>
  <c r="BT311" i="28"/>
  <c r="BS311" i="28"/>
  <c r="BR311" i="28"/>
  <c r="BQ311" i="28"/>
  <c r="BP311" i="28"/>
  <c r="BO311" i="28"/>
  <c r="BN311" i="28"/>
  <c r="BM311" i="28"/>
  <c r="BL311" i="28"/>
  <c r="BK311" i="28"/>
  <c r="BJ311" i="28"/>
  <c r="BI311" i="28"/>
  <c r="BH311" i="28"/>
  <c r="BG311" i="28"/>
  <c r="BF311" i="28"/>
  <c r="BE311" i="28"/>
  <c r="BD311" i="28"/>
  <c r="BC311" i="28"/>
  <c r="BB311" i="28"/>
  <c r="BA311" i="28"/>
  <c r="AZ311" i="28"/>
  <c r="AY311" i="28"/>
  <c r="AX311" i="28"/>
  <c r="AW311" i="28"/>
  <c r="AV311" i="28"/>
  <c r="AU311" i="28"/>
  <c r="AT311" i="28"/>
  <c r="AS311" i="28"/>
  <c r="AR311" i="28"/>
  <c r="AQ311" i="28"/>
  <c r="AP311" i="28"/>
  <c r="AO311" i="28"/>
  <c r="AN311" i="28"/>
  <c r="AM311" i="28"/>
  <c r="AL311" i="28"/>
  <c r="AK311" i="28"/>
  <c r="AJ311" i="28"/>
  <c r="AI311" i="28"/>
  <c r="AH311" i="28"/>
  <c r="AG311" i="28"/>
  <c r="AF311" i="28"/>
  <c r="AE311" i="28"/>
  <c r="AD311" i="28"/>
  <c r="AC311" i="28"/>
  <c r="AB311" i="28"/>
  <c r="AA311" i="28"/>
  <c r="Z311" i="28"/>
  <c r="Y311" i="28"/>
  <c r="X311" i="28"/>
  <c r="W311" i="28"/>
  <c r="V311" i="28"/>
  <c r="U311" i="28"/>
  <c r="T311" i="28"/>
  <c r="S311" i="28"/>
  <c r="R311" i="28"/>
  <c r="Q311" i="28"/>
  <c r="P311" i="28"/>
  <c r="O311" i="28"/>
  <c r="N311" i="28"/>
  <c r="M311" i="28"/>
  <c r="L311" i="28"/>
  <c r="K311" i="28"/>
  <c r="J311" i="28"/>
  <c r="I311" i="28"/>
  <c r="H311" i="28"/>
  <c r="G311" i="28"/>
  <c r="BT310" i="28"/>
  <c r="BS310" i="28"/>
  <c r="BR310" i="28"/>
  <c r="BQ310" i="28"/>
  <c r="BP310" i="28"/>
  <c r="BO310" i="28"/>
  <c r="BN310" i="28"/>
  <c r="BM310" i="28"/>
  <c r="BL310" i="28"/>
  <c r="BK310" i="28"/>
  <c r="BJ310" i="28"/>
  <c r="BI310" i="28"/>
  <c r="BH310" i="28"/>
  <c r="BG310" i="28"/>
  <c r="BF310" i="28"/>
  <c r="BE310" i="28"/>
  <c r="BD310" i="28"/>
  <c r="BC310" i="28"/>
  <c r="BB310" i="28"/>
  <c r="BA310" i="28"/>
  <c r="AZ310" i="28"/>
  <c r="AY310" i="28"/>
  <c r="AX310" i="28"/>
  <c r="AW310" i="28"/>
  <c r="AV310" i="28"/>
  <c r="AU310" i="28"/>
  <c r="AT310" i="28"/>
  <c r="AS310" i="28"/>
  <c r="AR310" i="28"/>
  <c r="AQ310" i="28"/>
  <c r="AP310" i="28"/>
  <c r="AO310" i="28"/>
  <c r="AN310" i="28"/>
  <c r="AM310" i="28"/>
  <c r="AL310" i="28"/>
  <c r="AK310" i="28"/>
  <c r="AJ310" i="28"/>
  <c r="AI310" i="28"/>
  <c r="AH310" i="28"/>
  <c r="AG310" i="28"/>
  <c r="AF310" i="28"/>
  <c r="AE310" i="28"/>
  <c r="AD310" i="28"/>
  <c r="AC310" i="28"/>
  <c r="AB310" i="28"/>
  <c r="AA310" i="28"/>
  <c r="Z310" i="28"/>
  <c r="Y310" i="28"/>
  <c r="X310" i="28"/>
  <c r="W310" i="28"/>
  <c r="V310" i="28"/>
  <c r="U310" i="28"/>
  <c r="T310" i="28"/>
  <c r="S310" i="28"/>
  <c r="R310" i="28"/>
  <c r="Q310" i="28"/>
  <c r="P310" i="28"/>
  <c r="O310" i="28"/>
  <c r="N310" i="28"/>
  <c r="M310" i="28"/>
  <c r="L310" i="28"/>
  <c r="K310" i="28"/>
  <c r="J310" i="28"/>
  <c r="I310" i="28"/>
  <c r="H310" i="28"/>
  <c r="G310" i="28"/>
  <c r="BT308" i="28"/>
  <c r="BS308" i="28"/>
  <c r="BR308" i="28"/>
  <c r="BQ308" i="28"/>
  <c r="BP308" i="28"/>
  <c r="BO308" i="28"/>
  <c r="BN308" i="28"/>
  <c r="BM308" i="28"/>
  <c r="BL308" i="28"/>
  <c r="BK308" i="28"/>
  <c r="BJ308" i="28"/>
  <c r="BI308" i="28"/>
  <c r="BH308" i="28"/>
  <c r="BG308" i="28"/>
  <c r="BF308" i="28"/>
  <c r="BE308" i="28"/>
  <c r="BD308" i="28"/>
  <c r="BC308" i="28"/>
  <c r="BB308" i="28"/>
  <c r="BA308" i="28"/>
  <c r="AZ308" i="28"/>
  <c r="AY308" i="28"/>
  <c r="AX308" i="28"/>
  <c r="AW308" i="28"/>
  <c r="AV308" i="28"/>
  <c r="AU308" i="28"/>
  <c r="AT308" i="28"/>
  <c r="AS308" i="28"/>
  <c r="AR308" i="28"/>
  <c r="AQ308" i="28"/>
  <c r="AP308" i="28"/>
  <c r="AO308" i="28"/>
  <c r="AN308" i="28"/>
  <c r="AM308" i="28"/>
  <c r="AL308" i="28"/>
  <c r="AK308" i="28"/>
  <c r="AJ308" i="28"/>
  <c r="AI308" i="28"/>
  <c r="AH308" i="28"/>
  <c r="AG308" i="28"/>
  <c r="AF308" i="28"/>
  <c r="AE308" i="28"/>
  <c r="AD308" i="28"/>
  <c r="AC308" i="28"/>
  <c r="AB308" i="28"/>
  <c r="AA308" i="28"/>
  <c r="Z308" i="28"/>
  <c r="Y308" i="28"/>
  <c r="X308" i="28"/>
  <c r="W308" i="28"/>
  <c r="V308" i="28"/>
  <c r="U308" i="28"/>
  <c r="T308" i="28"/>
  <c r="S308" i="28"/>
  <c r="R308" i="28"/>
  <c r="Q308" i="28"/>
  <c r="P308" i="28"/>
  <c r="O308" i="28"/>
  <c r="N308" i="28"/>
  <c r="M308" i="28"/>
  <c r="L308" i="28"/>
  <c r="K308" i="28"/>
  <c r="J308" i="28"/>
  <c r="I308" i="28"/>
  <c r="H308" i="28"/>
  <c r="G308" i="28"/>
  <c r="BT307" i="28"/>
  <c r="BS307" i="28"/>
  <c r="BR307" i="28"/>
  <c r="BQ307" i="28"/>
  <c r="BP307" i="28"/>
  <c r="BO307" i="28"/>
  <c r="BN307" i="28"/>
  <c r="BM307" i="28"/>
  <c r="BL307" i="28"/>
  <c r="BK307" i="28"/>
  <c r="BJ307" i="28"/>
  <c r="BI307" i="28"/>
  <c r="BH307" i="28"/>
  <c r="BG307" i="28"/>
  <c r="BF307" i="28"/>
  <c r="BE307" i="28"/>
  <c r="BD307" i="28"/>
  <c r="BC307" i="28"/>
  <c r="BB307" i="28"/>
  <c r="BA307" i="28"/>
  <c r="AZ307" i="28"/>
  <c r="AY307" i="28"/>
  <c r="AX307" i="28"/>
  <c r="AW307" i="28"/>
  <c r="AV307" i="28"/>
  <c r="AU307" i="28"/>
  <c r="AT307" i="28"/>
  <c r="AS307" i="28"/>
  <c r="AR307" i="28"/>
  <c r="AQ307" i="28"/>
  <c r="AP307" i="28"/>
  <c r="AO307" i="28"/>
  <c r="AN307" i="28"/>
  <c r="AM307" i="28"/>
  <c r="AL307" i="28"/>
  <c r="AK307" i="28"/>
  <c r="AJ307" i="28"/>
  <c r="AI307" i="28"/>
  <c r="AH307" i="28"/>
  <c r="AG307" i="28"/>
  <c r="AF307" i="28"/>
  <c r="AE307" i="28"/>
  <c r="AD307" i="28"/>
  <c r="AC307" i="28"/>
  <c r="AB307" i="28"/>
  <c r="AA307" i="28"/>
  <c r="Z307" i="28"/>
  <c r="Y307" i="28"/>
  <c r="X307" i="28"/>
  <c r="W307" i="28"/>
  <c r="V307" i="28"/>
  <c r="U307" i="28"/>
  <c r="T307" i="28"/>
  <c r="S307" i="28"/>
  <c r="R307" i="28"/>
  <c r="Q307" i="28"/>
  <c r="P307" i="28"/>
  <c r="O307" i="28"/>
  <c r="N307" i="28"/>
  <c r="M307" i="28"/>
  <c r="L307" i="28"/>
  <c r="K307" i="28"/>
  <c r="J307" i="28"/>
  <c r="I307" i="28"/>
  <c r="H307" i="28"/>
  <c r="G307" i="28"/>
  <c r="BT306" i="28"/>
  <c r="BS306" i="28"/>
  <c r="BR306" i="28"/>
  <c r="BQ306" i="28"/>
  <c r="BP306" i="28"/>
  <c r="BO306" i="28"/>
  <c r="BN306" i="28"/>
  <c r="BM306" i="28"/>
  <c r="BL306" i="28"/>
  <c r="BK306" i="28"/>
  <c r="BJ306" i="28"/>
  <c r="BI306" i="28"/>
  <c r="BH306" i="28"/>
  <c r="BG306" i="28"/>
  <c r="BF306" i="28"/>
  <c r="BE306" i="28"/>
  <c r="BD306" i="28"/>
  <c r="BC306" i="28"/>
  <c r="BB306" i="28"/>
  <c r="BA306" i="28"/>
  <c r="AZ306" i="28"/>
  <c r="AY306" i="28"/>
  <c r="AX306" i="28"/>
  <c r="AW306" i="28"/>
  <c r="AV306" i="28"/>
  <c r="AU306" i="28"/>
  <c r="AT306" i="28"/>
  <c r="AS306" i="28"/>
  <c r="AR306" i="28"/>
  <c r="AQ306" i="28"/>
  <c r="AP306" i="28"/>
  <c r="AO306" i="28"/>
  <c r="AN306" i="28"/>
  <c r="AM306" i="28"/>
  <c r="AL306" i="28"/>
  <c r="AK306" i="28"/>
  <c r="AJ306" i="28"/>
  <c r="AI306" i="28"/>
  <c r="AH306" i="28"/>
  <c r="AG306" i="28"/>
  <c r="AF306" i="28"/>
  <c r="AE306" i="28"/>
  <c r="AD306" i="28"/>
  <c r="AC306" i="28"/>
  <c r="AB306" i="28"/>
  <c r="AA306" i="28"/>
  <c r="Z306" i="28"/>
  <c r="Y306" i="28"/>
  <c r="X306" i="28"/>
  <c r="W306" i="28"/>
  <c r="V306" i="28"/>
  <c r="U306" i="28"/>
  <c r="T306" i="28"/>
  <c r="S306" i="28"/>
  <c r="R306" i="28"/>
  <c r="Q306" i="28"/>
  <c r="P306" i="28"/>
  <c r="O306" i="28"/>
  <c r="N306" i="28"/>
  <c r="M306" i="28"/>
  <c r="L306" i="28"/>
  <c r="K306" i="28"/>
  <c r="J306" i="28"/>
  <c r="I306" i="28"/>
  <c r="H306" i="28"/>
  <c r="G306" i="28"/>
  <c r="BT305" i="28"/>
  <c r="BS305" i="28"/>
  <c r="BR305" i="28"/>
  <c r="BQ305" i="28"/>
  <c r="BP305" i="28"/>
  <c r="BO305" i="28"/>
  <c r="BN305" i="28"/>
  <c r="BM305" i="28"/>
  <c r="BL305" i="28"/>
  <c r="BK305" i="28"/>
  <c r="BJ305" i="28"/>
  <c r="BI305" i="28"/>
  <c r="BH305" i="28"/>
  <c r="BG305" i="28"/>
  <c r="BF305" i="28"/>
  <c r="BE305" i="28"/>
  <c r="BD305" i="28"/>
  <c r="BC305" i="28"/>
  <c r="BB305" i="28"/>
  <c r="BA305" i="28"/>
  <c r="AZ305" i="28"/>
  <c r="AY305" i="28"/>
  <c r="AX305" i="28"/>
  <c r="AW305" i="28"/>
  <c r="AV305" i="28"/>
  <c r="AU305" i="28"/>
  <c r="AT305" i="28"/>
  <c r="AS305" i="28"/>
  <c r="AR305" i="28"/>
  <c r="AQ305" i="28"/>
  <c r="AP305" i="28"/>
  <c r="AO305" i="28"/>
  <c r="AN305" i="28"/>
  <c r="AM305" i="28"/>
  <c r="AL305" i="28"/>
  <c r="AK305" i="28"/>
  <c r="AJ305" i="28"/>
  <c r="AI305" i="28"/>
  <c r="AH305" i="28"/>
  <c r="AG305" i="28"/>
  <c r="AF305" i="28"/>
  <c r="AE305" i="28"/>
  <c r="AD305" i="28"/>
  <c r="AC305" i="28"/>
  <c r="AB305" i="28"/>
  <c r="AA305" i="28"/>
  <c r="Z305" i="28"/>
  <c r="Y305" i="28"/>
  <c r="X305" i="28"/>
  <c r="W305" i="28"/>
  <c r="V305" i="28"/>
  <c r="U305" i="28"/>
  <c r="T305" i="28"/>
  <c r="S305" i="28"/>
  <c r="R305" i="28"/>
  <c r="Q305" i="28"/>
  <c r="P305" i="28"/>
  <c r="O305" i="28"/>
  <c r="N305" i="28"/>
  <c r="M305" i="28"/>
  <c r="L305" i="28"/>
  <c r="K305" i="28"/>
  <c r="J305" i="28"/>
  <c r="I305" i="28"/>
  <c r="H305" i="28"/>
  <c r="G305" i="28"/>
  <c r="BT304" i="28"/>
  <c r="BT361" i="28"/>
  <c r="BS304" i="28"/>
  <c r="BS361" i="28"/>
  <c r="BR304" i="28"/>
  <c r="BR361" i="28"/>
  <c r="BQ304" i="28"/>
  <c r="BQ361" i="28"/>
  <c r="BP304" i="28"/>
  <c r="BP361" i="28"/>
  <c r="BO304" i="28"/>
  <c r="BO361" i="28"/>
  <c r="BN304" i="28"/>
  <c r="BN361" i="28"/>
  <c r="BM304" i="28"/>
  <c r="BM361" i="28"/>
  <c r="BL304" i="28"/>
  <c r="BL361" i="28"/>
  <c r="BK304" i="28"/>
  <c r="BK361" i="28"/>
  <c r="BJ304" i="28"/>
  <c r="BJ361" i="28"/>
  <c r="BI304" i="28"/>
  <c r="BI361" i="28"/>
  <c r="BH304" i="28"/>
  <c r="BH361" i="28"/>
  <c r="BG304" i="28"/>
  <c r="BG361" i="28"/>
  <c r="BF304" i="28"/>
  <c r="BF361" i="28"/>
  <c r="BE304" i="28"/>
  <c r="BE361" i="28"/>
  <c r="BD304" i="28"/>
  <c r="BD361" i="28"/>
  <c r="BC304" i="28"/>
  <c r="BC361" i="28"/>
  <c r="BB304" i="28"/>
  <c r="BB361" i="28"/>
  <c r="BA304" i="28"/>
  <c r="BA361" i="28"/>
  <c r="AZ304" i="28"/>
  <c r="AZ361" i="28"/>
  <c r="AY304" i="28"/>
  <c r="AY361" i="28"/>
  <c r="AX304" i="28"/>
  <c r="AX361" i="28"/>
  <c r="AW304" i="28"/>
  <c r="AW361" i="28"/>
  <c r="AV304" i="28"/>
  <c r="AV361" i="28"/>
  <c r="AU304" i="28"/>
  <c r="AU361" i="28"/>
  <c r="AT304" i="28"/>
  <c r="AT361" i="28"/>
  <c r="AS304" i="28"/>
  <c r="AS361" i="28"/>
  <c r="AR304" i="28"/>
  <c r="AR361" i="28"/>
  <c r="AQ304" i="28"/>
  <c r="AQ361" i="28"/>
  <c r="AP304" i="28"/>
  <c r="AP361" i="28"/>
  <c r="AO304" i="28"/>
  <c r="AO361" i="28"/>
  <c r="AN304" i="28"/>
  <c r="AN361" i="28"/>
  <c r="AM304" i="28"/>
  <c r="AM361" i="28"/>
  <c r="AL304" i="28"/>
  <c r="AL361" i="28"/>
  <c r="AK304" i="28"/>
  <c r="AK361" i="28"/>
  <c r="AJ304" i="28"/>
  <c r="AJ361" i="28"/>
  <c r="AI304" i="28"/>
  <c r="AI361" i="28"/>
  <c r="AH304" i="28"/>
  <c r="AH361" i="28"/>
  <c r="AG304" i="28"/>
  <c r="AG361" i="28"/>
  <c r="AF304" i="28"/>
  <c r="AF361" i="28"/>
  <c r="AE304" i="28"/>
  <c r="AE361" i="28"/>
  <c r="AD304" i="28"/>
  <c r="AD361" i="28"/>
  <c r="AC304" i="28"/>
  <c r="AC361" i="28"/>
  <c r="AB304" i="28"/>
  <c r="AB361" i="28"/>
  <c r="AA304" i="28"/>
  <c r="AA361" i="28"/>
  <c r="Z304" i="28"/>
  <c r="Z361" i="28"/>
  <c r="Y304" i="28"/>
  <c r="Y361" i="28"/>
  <c r="X304" i="28"/>
  <c r="X361" i="28"/>
  <c r="W304" i="28"/>
  <c r="W361" i="28"/>
  <c r="V304" i="28"/>
  <c r="V361" i="28"/>
  <c r="U304" i="28"/>
  <c r="U361" i="28"/>
  <c r="T304" i="28"/>
  <c r="T361" i="28"/>
  <c r="S304" i="28"/>
  <c r="S361" i="28"/>
  <c r="R304" i="28"/>
  <c r="R361" i="28"/>
  <c r="Q304" i="28"/>
  <c r="Q361" i="28"/>
  <c r="P304" i="28"/>
  <c r="P361" i="28"/>
  <c r="O304" i="28"/>
  <c r="O361" i="28"/>
  <c r="N304" i="28"/>
  <c r="N361" i="28"/>
  <c r="M304" i="28"/>
  <c r="M361" i="28"/>
  <c r="L304" i="28"/>
  <c r="L361" i="28"/>
  <c r="K304" i="28"/>
  <c r="K361" i="28"/>
  <c r="J304" i="28"/>
  <c r="J361" i="28"/>
  <c r="I304" i="28"/>
  <c r="I361" i="28"/>
  <c r="H304" i="28"/>
  <c r="H361" i="28"/>
  <c r="G304" i="28"/>
  <c r="G361" i="28"/>
  <c r="BT271" i="28"/>
  <c r="BS271" i="28"/>
  <c r="BR271" i="28"/>
  <c r="BQ271" i="28"/>
  <c r="BP271" i="28"/>
  <c r="BO271" i="28"/>
  <c r="BN271" i="28"/>
  <c r="BM271" i="28"/>
  <c r="BL271" i="28"/>
  <c r="BK271" i="28"/>
  <c r="BJ271" i="28"/>
  <c r="BI271" i="28"/>
  <c r="BH271" i="28"/>
  <c r="BG271" i="28"/>
  <c r="BF271" i="28"/>
  <c r="BE271" i="28"/>
  <c r="BD271" i="28"/>
  <c r="BC271" i="28"/>
  <c r="BB271" i="28"/>
  <c r="BA271" i="28"/>
  <c r="AZ271" i="28"/>
  <c r="AY271" i="28"/>
  <c r="AX271" i="28"/>
  <c r="AW271" i="28"/>
  <c r="AV271" i="28"/>
  <c r="AU271" i="28"/>
  <c r="AT271" i="28"/>
  <c r="AS271" i="28"/>
  <c r="AR271" i="28"/>
  <c r="AQ271" i="28"/>
  <c r="AP271" i="28"/>
  <c r="AO271" i="28"/>
  <c r="AN271" i="28"/>
  <c r="AM271" i="28"/>
  <c r="AL271" i="28"/>
  <c r="AK271" i="28"/>
  <c r="AJ271" i="28"/>
  <c r="AI271" i="28"/>
  <c r="AH271" i="28"/>
  <c r="AG271" i="28"/>
  <c r="AF271" i="28"/>
  <c r="AE271" i="28"/>
  <c r="AD271" i="28"/>
  <c r="AC271" i="28"/>
  <c r="AB271" i="28"/>
  <c r="AA271" i="28"/>
  <c r="Z271" i="28"/>
  <c r="Y271" i="28"/>
  <c r="X271" i="28"/>
  <c r="W271" i="28"/>
  <c r="V271" i="28"/>
  <c r="U271" i="28"/>
  <c r="T271" i="28"/>
  <c r="S271" i="28"/>
  <c r="R271" i="28"/>
  <c r="Q271" i="28"/>
  <c r="P271" i="28"/>
  <c r="O271" i="28"/>
  <c r="N271" i="28"/>
  <c r="M271" i="28"/>
  <c r="L271" i="28"/>
  <c r="K271" i="28"/>
  <c r="J271" i="28"/>
  <c r="I271" i="28"/>
  <c r="H271" i="28"/>
  <c r="BT269" i="28"/>
  <c r="BS269" i="28"/>
  <c r="BR269" i="28"/>
  <c r="BQ269" i="28"/>
  <c r="BP269" i="28"/>
  <c r="BO269" i="28"/>
  <c r="BN269" i="28"/>
  <c r="BM269" i="28"/>
  <c r="BL269" i="28"/>
  <c r="BK269" i="28"/>
  <c r="BJ269" i="28"/>
  <c r="BI269" i="28"/>
  <c r="BH269" i="28"/>
  <c r="BG269" i="28"/>
  <c r="BF269" i="28"/>
  <c r="BE269" i="28"/>
  <c r="BD269" i="28"/>
  <c r="BC269" i="28"/>
  <c r="BB269" i="28"/>
  <c r="BA269" i="28"/>
  <c r="AZ269" i="28"/>
  <c r="AY269" i="28"/>
  <c r="AX269" i="28"/>
  <c r="AW269" i="28"/>
  <c r="AV269" i="28"/>
  <c r="AU269" i="28"/>
  <c r="AT269" i="28"/>
  <c r="AS269" i="28"/>
  <c r="AR269" i="28"/>
  <c r="AQ269" i="28"/>
  <c r="AP269" i="28"/>
  <c r="AO269" i="28"/>
  <c r="AN269" i="28"/>
  <c r="AM269" i="28"/>
  <c r="AL269" i="28"/>
  <c r="AK269" i="28"/>
  <c r="AJ269" i="28"/>
  <c r="AI269" i="28"/>
  <c r="AH269" i="28"/>
  <c r="AG269" i="28"/>
  <c r="AF269" i="28"/>
  <c r="AE269" i="28"/>
  <c r="AD269" i="28"/>
  <c r="AC269" i="28"/>
  <c r="AB269" i="28"/>
  <c r="AA269" i="28"/>
  <c r="Z269" i="28"/>
  <c r="Y269" i="28"/>
  <c r="X269" i="28"/>
  <c r="W269" i="28"/>
  <c r="V269" i="28"/>
  <c r="U269" i="28"/>
  <c r="T269" i="28"/>
  <c r="S269" i="28"/>
  <c r="R269" i="28"/>
  <c r="Q269" i="28"/>
  <c r="P269" i="28"/>
  <c r="O269" i="28"/>
  <c r="N269" i="28"/>
  <c r="M269" i="28"/>
  <c r="L269" i="28"/>
  <c r="K269" i="28"/>
  <c r="J269" i="28"/>
  <c r="I269" i="28"/>
  <c r="BT262" i="28"/>
  <c r="BS262" i="28"/>
  <c r="BR262" i="28"/>
  <c r="BQ262" i="28"/>
  <c r="BP262" i="28"/>
  <c r="BO262" i="28"/>
  <c r="BN262" i="28"/>
  <c r="BM262" i="28"/>
  <c r="BL262" i="28"/>
  <c r="BK262" i="28"/>
  <c r="BJ262" i="28"/>
  <c r="BI262" i="28"/>
  <c r="BH262" i="28"/>
  <c r="BG262" i="28"/>
  <c r="BF262" i="28"/>
  <c r="BE262" i="28"/>
  <c r="BD262" i="28"/>
  <c r="BC262" i="28"/>
  <c r="BB262" i="28"/>
  <c r="BA262" i="28"/>
  <c r="AZ262" i="28"/>
  <c r="AY262" i="28"/>
  <c r="AX262" i="28"/>
  <c r="AW262" i="28"/>
  <c r="AV262" i="28"/>
  <c r="AU262" i="28"/>
  <c r="AT262" i="28"/>
  <c r="AS262" i="28"/>
  <c r="AR262" i="28"/>
  <c r="AQ262" i="28"/>
  <c r="AP262" i="28"/>
  <c r="AO262" i="28"/>
  <c r="AN262" i="28"/>
  <c r="AM262" i="28"/>
  <c r="AL262" i="28"/>
  <c r="AK262" i="28"/>
  <c r="AJ262" i="28"/>
  <c r="AI262" i="28"/>
  <c r="AH262" i="28"/>
  <c r="AG262" i="28"/>
  <c r="AF262" i="28"/>
  <c r="AE262" i="28"/>
  <c r="AD262" i="28"/>
  <c r="AC262" i="28"/>
  <c r="AB262" i="28"/>
  <c r="AA262" i="28"/>
  <c r="Z262" i="28"/>
  <c r="Y262" i="28"/>
  <c r="X262" i="28"/>
  <c r="W262" i="28"/>
  <c r="V262" i="28"/>
  <c r="U262" i="28"/>
  <c r="T262" i="28"/>
  <c r="S262" i="28"/>
  <c r="R262" i="28"/>
  <c r="Q262" i="28"/>
  <c r="P262" i="28"/>
  <c r="O262" i="28"/>
  <c r="N262" i="28"/>
  <c r="M262" i="28"/>
  <c r="L262" i="28"/>
  <c r="K262" i="28"/>
  <c r="J262" i="28"/>
  <c r="I262" i="28"/>
  <c r="H262" i="28"/>
  <c r="H247" i="28"/>
  <c r="BT389" i="28"/>
  <c r="BS389" i="28"/>
  <c r="BR389" i="28"/>
  <c r="BP389" i="28"/>
  <c r="BN389" i="28"/>
  <c r="BM389" i="28"/>
  <c r="BL389" i="28"/>
  <c r="BK389" i="28"/>
  <c r="BJ389" i="28"/>
  <c r="BH389" i="28"/>
  <c r="BF389" i="28"/>
  <c r="BE389" i="28"/>
  <c r="BD389" i="28"/>
  <c r="BC389" i="28"/>
  <c r="BB389" i="28"/>
  <c r="AZ389" i="28"/>
  <c r="AX389" i="28"/>
  <c r="AW389" i="28"/>
  <c r="AV389" i="28"/>
  <c r="AU389" i="28"/>
  <c r="AT389" i="28"/>
  <c r="AR389" i="28"/>
  <c r="AP389" i="28"/>
  <c r="AO389" i="28"/>
  <c r="AN389" i="28"/>
  <c r="AM389" i="28"/>
  <c r="AL389" i="28"/>
  <c r="AJ389" i="28"/>
  <c r="AH389" i="28"/>
  <c r="AG389" i="28"/>
  <c r="AF389" i="28"/>
  <c r="AE389" i="28"/>
  <c r="AD389" i="28"/>
  <c r="AB389" i="28"/>
  <c r="Z389" i="28"/>
  <c r="Y389" i="28"/>
  <c r="X389" i="28"/>
  <c r="W389" i="28"/>
  <c r="V389" i="28"/>
  <c r="T389" i="28"/>
  <c r="R389" i="28"/>
  <c r="Q389" i="28"/>
  <c r="P389" i="28"/>
  <c r="O389" i="28"/>
  <c r="N389" i="28"/>
  <c r="L389" i="28"/>
  <c r="J389" i="28"/>
  <c r="I389" i="28"/>
  <c r="H389" i="28"/>
  <c r="BT233" i="28"/>
  <c r="BS233" i="28"/>
  <c r="BR233" i="28"/>
  <c r="BQ233" i="28"/>
  <c r="BP233" i="28"/>
  <c r="BO233" i="28"/>
  <c r="BN233" i="28"/>
  <c r="BM233" i="28"/>
  <c r="BL233" i="28"/>
  <c r="BK233" i="28"/>
  <c r="BJ233" i="28"/>
  <c r="BI233" i="28"/>
  <c r="BH233" i="28"/>
  <c r="BG233" i="28"/>
  <c r="BF233" i="28"/>
  <c r="BE233" i="28"/>
  <c r="BD233" i="28"/>
  <c r="BC233" i="28"/>
  <c r="BB233" i="28"/>
  <c r="BA233" i="28"/>
  <c r="AZ233" i="28"/>
  <c r="AY233" i="28"/>
  <c r="AX233" i="28"/>
  <c r="AW233" i="28"/>
  <c r="AV233" i="28"/>
  <c r="AU233" i="28"/>
  <c r="AT233" i="28"/>
  <c r="AS233" i="28"/>
  <c r="AR233" i="28"/>
  <c r="AQ233" i="28"/>
  <c r="AP233" i="28"/>
  <c r="AO233" i="28"/>
  <c r="AN233" i="28"/>
  <c r="AM233" i="28"/>
  <c r="AL233" i="28"/>
  <c r="AK233" i="28"/>
  <c r="AJ233" i="28"/>
  <c r="AI233" i="28"/>
  <c r="AH233" i="28"/>
  <c r="AG233" i="28"/>
  <c r="AF233" i="28"/>
  <c r="AE233" i="28"/>
  <c r="AD233" i="28"/>
  <c r="AC233" i="28"/>
  <c r="AB233" i="28"/>
  <c r="AA233" i="28"/>
  <c r="Z233" i="28"/>
  <c r="Y233" i="28"/>
  <c r="X233" i="28"/>
  <c r="W233" i="28"/>
  <c r="V233" i="28"/>
  <c r="U233" i="28"/>
  <c r="T233" i="28"/>
  <c r="S233" i="28"/>
  <c r="R233" i="28"/>
  <c r="Q233" i="28"/>
  <c r="P233" i="28"/>
  <c r="O233" i="28"/>
  <c r="N233" i="28"/>
  <c r="M233" i="28"/>
  <c r="L233" i="28"/>
  <c r="K233" i="28"/>
  <c r="J233" i="28"/>
  <c r="I233" i="28"/>
  <c r="H233" i="28"/>
  <c r="G233" i="28"/>
  <c r="BT232" i="28"/>
  <c r="BS232" i="28"/>
  <c r="BR232" i="28"/>
  <c r="BQ232" i="28"/>
  <c r="BP232" i="28"/>
  <c r="BO232" i="28"/>
  <c r="BN232" i="28"/>
  <c r="BM232" i="28"/>
  <c r="BL232" i="28"/>
  <c r="BK232" i="28"/>
  <c r="BJ232" i="28"/>
  <c r="BI232" i="28"/>
  <c r="BH232" i="28"/>
  <c r="BG232" i="28"/>
  <c r="BF232" i="28"/>
  <c r="BE232" i="28"/>
  <c r="BD232" i="28"/>
  <c r="BC232" i="28"/>
  <c r="BB232" i="28"/>
  <c r="BA232" i="28"/>
  <c r="AZ232" i="28"/>
  <c r="AY232" i="28"/>
  <c r="AX232" i="28"/>
  <c r="AW232" i="28"/>
  <c r="AV232" i="28"/>
  <c r="AU232" i="28"/>
  <c r="AT232" i="28"/>
  <c r="AS232" i="28"/>
  <c r="AR232" i="28"/>
  <c r="AQ232" i="28"/>
  <c r="AP232" i="28"/>
  <c r="AO232" i="28"/>
  <c r="AN232" i="28"/>
  <c r="AM232" i="28"/>
  <c r="AL232" i="28"/>
  <c r="AK232" i="28"/>
  <c r="AJ232" i="28"/>
  <c r="AI232" i="28"/>
  <c r="AH232" i="28"/>
  <c r="AG232" i="28"/>
  <c r="AF232" i="28"/>
  <c r="AE232" i="28"/>
  <c r="AD232" i="28"/>
  <c r="AC232" i="28"/>
  <c r="AB232" i="28"/>
  <c r="AA232" i="28"/>
  <c r="Z232" i="28"/>
  <c r="Y232" i="28"/>
  <c r="X232" i="28"/>
  <c r="W232" i="28"/>
  <c r="V232" i="28"/>
  <c r="U232" i="28"/>
  <c r="T232" i="28"/>
  <c r="S232" i="28"/>
  <c r="R232" i="28"/>
  <c r="Q232" i="28"/>
  <c r="P232" i="28"/>
  <c r="O232" i="28"/>
  <c r="N232" i="28"/>
  <c r="M232" i="28"/>
  <c r="L232" i="28"/>
  <c r="K232" i="28"/>
  <c r="J232" i="28"/>
  <c r="I232" i="28"/>
  <c r="H232" i="28"/>
  <c r="G232" i="28"/>
  <c r="BT231" i="28"/>
  <c r="BS231" i="28"/>
  <c r="BR231" i="28"/>
  <c r="BQ231" i="28"/>
  <c r="BP231" i="28"/>
  <c r="BO231" i="28"/>
  <c r="BN231" i="28"/>
  <c r="BM231" i="28"/>
  <c r="BL231" i="28"/>
  <c r="BK231" i="28"/>
  <c r="BJ231" i="28"/>
  <c r="BI231" i="28"/>
  <c r="BH231" i="28"/>
  <c r="BG231" i="28"/>
  <c r="BF231" i="28"/>
  <c r="BE231" i="28"/>
  <c r="BD231" i="28"/>
  <c r="BC231" i="28"/>
  <c r="BB231" i="28"/>
  <c r="BA231" i="28"/>
  <c r="AZ231" i="28"/>
  <c r="AY231" i="28"/>
  <c r="AX231" i="28"/>
  <c r="AW231" i="28"/>
  <c r="AV231" i="28"/>
  <c r="AU231" i="28"/>
  <c r="AT231" i="28"/>
  <c r="AS231" i="28"/>
  <c r="AR231" i="28"/>
  <c r="AQ231" i="28"/>
  <c r="AP231" i="28"/>
  <c r="AO231" i="28"/>
  <c r="AN231" i="28"/>
  <c r="AM231" i="28"/>
  <c r="AL231" i="28"/>
  <c r="AK231" i="28"/>
  <c r="AJ231" i="28"/>
  <c r="AI231" i="28"/>
  <c r="AH231" i="28"/>
  <c r="AG231" i="28"/>
  <c r="AF231" i="28"/>
  <c r="AE231" i="28"/>
  <c r="AD231" i="28"/>
  <c r="AC231" i="28"/>
  <c r="AB231" i="28"/>
  <c r="AA231" i="28"/>
  <c r="Z231" i="28"/>
  <c r="Y231" i="28"/>
  <c r="X231" i="28"/>
  <c r="W231" i="28"/>
  <c r="V231" i="28"/>
  <c r="U231" i="28"/>
  <c r="T231" i="28"/>
  <c r="S231" i="28"/>
  <c r="R231" i="28"/>
  <c r="Q231" i="28"/>
  <c r="P231" i="28"/>
  <c r="O231" i="28"/>
  <c r="N231" i="28"/>
  <c r="M231" i="28"/>
  <c r="L231" i="28"/>
  <c r="K231" i="28"/>
  <c r="J231" i="28"/>
  <c r="I231" i="28"/>
  <c r="H231" i="28"/>
  <c r="G231" i="28"/>
  <c r="BT213" i="28"/>
  <c r="BT212" i="28"/>
  <c r="BT309" i="28"/>
  <c r="BS213" i="28"/>
  <c r="BS222" i="28"/>
  <c r="BS223" i="28"/>
  <c r="BS391" i="28"/>
  <c r="BR213" i="28"/>
  <c r="BR212" i="28"/>
  <c r="BR309" i="28"/>
  <c r="BQ213" i="28"/>
  <c r="BQ222" i="28"/>
  <c r="BQ223" i="28"/>
  <c r="BP213" i="28"/>
  <c r="BO213" i="28"/>
  <c r="BN213" i="28"/>
  <c r="BN212" i="28"/>
  <c r="BN309" i="28"/>
  <c r="BM213" i="28"/>
  <c r="BL213" i="28"/>
  <c r="BL222" i="28"/>
  <c r="BL223" i="28"/>
  <c r="BK213" i="28"/>
  <c r="BK222" i="28"/>
  <c r="BK223" i="28"/>
  <c r="BJ213" i="28"/>
  <c r="BJ222" i="28"/>
  <c r="BJ223" i="28"/>
  <c r="BI213" i="28"/>
  <c r="BI222" i="28"/>
  <c r="BI223" i="28"/>
  <c r="BH213" i="28"/>
  <c r="BG213" i="28"/>
  <c r="BF213" i="28"/>
  <c r="BF212" i="28"/>
  <c r="BF309" i="28"/>
  <c r="BE213" i="28"/>
  <c r="BE212" i="28"/>
  <c r="BE309" i="28"/>
  <c r="BD213" i="28"/>
  <c r="BD222" i="28"/>
  <c r="BD223" i="28"/>
  <c r="BC213" i="28"/>
  <c r="BC222" i="28"/>
  <c r="BC223" i="28"/>
  <c r="BC391" i="28"/>
  <c r="BB213" i="28"/>
  <c r="BB222" i="28"/>
  <c r="BB223" i="28"/>
  <c r="BA213" i="28"/>
  <c r="BA222" i="28"/>
  <c r="BA223" i="28"/>
  <c r="AZ213" i="28"/>
  <c r="AZ222" i="28"/>
  <c r="AZ223" i="28"/>
  <c r="AY213" i="28"/>
  <c r="AX213" i="28"/>
  <c r="AX222" i="28"/>
  <c r="AX223" i="28"/>
  <c r="AW213" i="28"/>
  <c r="AW212" i="28"/>
  <c r="AW309" i="28"/>
  <c r="AV213" i="28"/>
  <c r="AV212" i="28"/>
  <c r="AV309" i="28"/>
  <c r="AU213" i="28"/>
  <c r="AU222" i="28"/>
  <c r="AU223" i="28"/>
  <c r="AT213" i="28"/>
  <c r="AT212" i="28"/>
  <c r="AT309" i="28"/>
  <c r="AS213" i="28"/>
  <c r="AS222" i="28"/>
  <c r="AS223" i="28"/>
  <c r="AR213" i="28"/>
  <c r="AR212" i="28"/>
  <c r="AR309" i="28"/>
  <c r="AQ213" i="28"/>
  <c r="AP213" i="28"/>
  <c r="AP222" i="28"/>
  <c r="AP223" i="28"/>
  <c r="AO213" i="28"/>
  <c r="AN213" i="28"/>
  <c r="AN222" i="28"/>
  <c r="AN223" i="28"/>
  <c r="AM213" i="28"/>
  <c r="AM222" i="28"/>
  <c r="AM223" i="28"/>
  <c r="AL213" i="28"/>
  <c r="AL222" i="28"/>
  <c r="AL223" i="28"/>
  <c r="AK213" i="28"/>
  <c r="AK222" i="28"/>
  <c r="AK223" i="28"/>
  <c r="AJ213" i="28"/>
  <c r="AI213" i="28"/>
  <c r="AI212" i="28"/>
  <c r="AI309" i="28"/>
  <c r="AH213" i="28"/>
  <c r="AH212" i="28"/>
  <c r="AH309" i="28"/>
  <c r="AG213" i="28"/>
  <c r="AG212" i="28"/>
  <c r="AG309" i="28"/>
  <c r="AF213" i="28"/>
  <c r="AF212" i="28"/>
  <c r="AF309" i="28"/>
  <c r="AE213" i="28"/>
  <c r="AE222" i="28"/>
  <c r="AE223" i="28"/>
  <c r="AD213" i="28"/>
  <c r="AD212" i="28"/>
  <c r="AD309" i="28"/>
  <c r="AC213" i="28"/>
  <c r="AC222" i="28"/>
  <c r="AC223" i="28"/>
  <c r="AB213" i="28"/>
  <c r="AB222" i="28"/>
  <c r="AB223" i="28"/>
  <c r="AA213" i="28"/>
  <c r="Z213" i="28"/>
  <c r="Z212" i="28"/>
  <c r="Z309" i="28"/>
  <c r="Y213" i="28"/>
  <c r="X213" i="28"/>
  <c r="W222" i="28"/>
  <c r="W223" i="28"/>
  <c r="V213" i="28"/>
  <c r="V222" i="28"/>
  <c r="V223" i="28"/>
  <c r="U213" i="28"/>
  <c r="U222" i="28"/>
  <c r="U223" i="28"/>
  <c r="T213" i="28"/>
  <c r="T222" i="28"/>
  <c r="T223" i="28"/>
  <c r="S213" i="28"/>
  <c r="S222" i="28"/>
  <c r="S223" i="28"/>
  <c r="R213" i="28"/>
  <c r="R222" i="28"/>
  <c r="R223" i="28"/>
  <c r="Q213" i="28"/>
  <c r="Q212" i="28"/>
  <c r="Q309" i="28"/>
  <c r="P213" i="28"/>
  <c r="P212" i="28"/>
  <c r="P309" i="28"/>
  <c r="O213" i="28"/>
  <c r="O222" i="28"/>
  <c r="O223" i="28"/>
  <c r="N213" i="28"/>
  <c r="N222" i="28"/>
  <c r="N223" i="28"/>
  <c r="M213" i="28"/>
  <c r="M222" i="28"/>
  <c r="M223" i="28"/>
  <c r="L213" i="28"/>
  <c r="L212" i="28"/>
  <c r="L309" i="28"/>
  <c r="K213" i="28"/>
  <c r="J213" i="28"/>
  <c r="J222" i="28"/>
  <c r="J223" i="28"/>
  <c r="I213" i="28"/>
  <c r="I212" i="28"/>
  <c r="I309" i="28"/>
  <c r="H213" i="28"/>
  <c r="H222" i="28"/>
  <c r="H223" i="28"/>
  <c r="G213" i="28"/>
  <c r="G222" i="28"/>
  <c r="G223" i="28"/>
  <c r="G270" i="28"/>
  <c r="G272" i="28"/>
  <c r="BT178" i="28"/>
  <c r="BS178" i="28"/>
  <c r="BR178" i="28"/>
  <c r="BQ178" i="28"/>
  <c r="BP178" i="28"/>
  <c r="BO178" i="28"/>
  <c r="BN178" i="28"/>
  <c r="BM178" i="28"/>
  <c r="BL178" i="28"/>
  <c r="BK178" i="28"/>
  <c r="BJ178" i="28"/>
  <c r="BI178" i="28"/>
  <c r="BH178" i="28"/>
  <c r="BG178" i="28"/>
  <c r="BF178" i="28"/>
  <c r="BE178" i="28"/>
  <c r="BD178" i="28"/>
  <c r="BC178" i="28"/>
  <c r="BB178" i="28"/>
  <c r="BA178" i="28"/>
  <c r="AZ178" i="28"/>
  <c r="AY178" i="28"/>
  <c r="AX178" i="28"/>
  <c r="AW178" i="28"/>
  <c r="AV178" i="28"/>
  <c r="AU178" i="28"/>
  <c r="AT178" i="28"/>
  <c r="AS178" i="28"/>
  <c r="AR178" i="28"/>
  <c r="AQ178" i="28"/>
  <c r="AP178" i="28"/>
  <c r="AO178" i="28"/>
  <c r="AN178" i="28"/>
  <c r="AM178" i="28"/>
  <c r="AL178" i="28"/>
  <c r="AK178" i="28"/>
  <c r="AJ178" i="28"/>
  <c r="AI178" i="28"/>
  <c r="AH178" i="28"/>
  <c r="AG178" i="28"/>
  <c r="AF178" i="28"/>
  <c r="AE178" i="28"/>
  <c r="AD178" i="28"/>
  <c r="AC178" i="28"/>
  <c r="AB178" i="28"/>
  <c r="AA178" i="28"/>
  <c r="Z178" i="28"/>
  <c r="Y178" i="28"/>
  <c r="X178" i="28"/>
  <c r="W178" i="28"/>
  <c r="V178" i="28"/>
  <c r="U178" i="28"/>
  <c r="T178" i="28"/>
  <c r="S178" i="28"/>
  <c r="R178" i="28"/>
  <c r="Q178" i="28"/>
  <c r="P178" i="28"/>
  <c r="O178" i="28"/>
  <c r="N178" i="28"/>
  <c r="M178" i="28"/>
  <c r="K178" i="28"/>
  <c r="J178" i="28"/>
  <c r="I178" i="28"/>
  <c r="H178" i="28"/>
  <c r="G178" i="28"/>
  <c r="BT171" i="28"/>
  <c r="BS171" i="28"/>
  <c r="BR171" i="28"/>
  <c r="BQ171" i="28"/>
  <c r="BP171" i="28"/>
  <c r="BO171" i="28"/>
  <c r="BN171" i="28"/>
  <c r="BM171" i="28"/>
  <c r="BL171" i="28"/>
  <c r="BK171" i="28"/>
  <c r="BJ171" i="28"/>
  <c r="BI171" i="28"/>
  <c r="BH171" i="28"/>
  <c r="BG171" i="28"/>
  <c r="BF171" i="28"/>
  <c r="BE171" i="28"/>
  <c r="BD171" i="28"/>
  <c r="BC171" i="28"/>
  <c r="BB171" i="28"/>
  <c r="BA171" i="28"/>
  <c r="AZ171" i="28"/>
  <c r="AY171" i="28"/>
  <c r="AX171" i="28"/>
  <c r="AW171" i="28"/>
  <c r="AV171" i="28"/>
  <c r="AU171" i="28"/>
  <c r="AT171" i="28"/>
  <c r="AS171" i="28"/>
  <c r="AR171" i="28"/>
  <c r="AQ171" i="28"/>
  <c r="AP171" i="28"/>
  <c r="AO171" i="28"/>
  <c r="AN171" i="28"/>
  <c r="AM171" i="28"/>
  <c r="AL171" i="28"/>
  <c r="AK171" i="28"/>
  <c r="AJ171" i="28"/>
  <c r="AI171" i="28"/>
  <c r="AH171" i="28"/>
  <c r="AG171" i="28"/>
  <c r="AF171" i="28"/>
  <c r="AE171" i="28"/>
  <c r="AD171" i="28"/>
  <c r="AC171" i="28"/>
  <c r="AB171" i="28"/>
  <c r="AA171" i="28"/>
  <c r="Z171" i="28"/>
  <c r="Y171" i="28"/>
  <c r="X171" i="28"/>
  <c r="W171" i="28"/>
  <c r="V171" i="28"/>
  <c r="U171" i="28"/>
  <c r="T171" i="28"/>
  <c r="S171" i="28"/>
  <c r="R171" i="28"/>
  <c r="Q171" i="28"/>
  <c r="P171" i="28"/>
  <c r="O171" i="28"/>
  <c r="N171" i="28"/>
  <c r="M171" i="28"/>
  <c r="L171" i="28"/>
  <c r="K171" i="28"/>
  <c r="J171" i="28"/>
  <c r="I171" i="28"/>
  <c r="H171" i="28"/>
  <c r="BT150" i="28"/>
  <c r="BS150" i="28"/>
  <c r="BR150" i="28"/>
  <c r="BQ150" i="28"/>
  <c r="BP150" i="28"/>
  <c r="BO150" i="28"/>
  <c r="BN150" i="28"/>
  <c r="BM150" i="28"/>
  <c r="BL150" i="28"/>
  <c r="BK150" i="28"/>
  <c r="BJ150" i="28"/>
  <c r="BI150" i="28"/>
  <c r="BH150" i="28"/>
  <c r="BG150" i="28"/>
  <c r="BF150" i="28"/>
  <c r="BE150" i="28"/>
  <c r="BD150" i="28"/>
  <c r="BC150" i="28"/>
  <c r="BB150" i="28"/>
  <c r="BA150" i="28"/>
  <c r="AZ150" i="28"/>
  <c r="AY150" i="28"/>
  <c r="AX150" i="28"/>
  <c r="AW150" i="28"/>
  <c r="AV150" i="28"/>
  <c r="AU150" i="28"/>
  <c r="AT150" i="28"/>
  <c r="AS150" i="28"/>
  <c r="AR150" i="28"/>
  <c r="AQ150" i="28"/>
  <c r="AP150" i="28"/>
  <c r="AO150" i="28"/>
  <c r="AN150" i="28"/>
  <c r="AM150" i="28"/>
  <c r="AL150" i="28"/>
  <c r="AK150" i="28"/>
  <c r="AJ150" i="28"/>
  <c r="AI150" i="28"/>
  <c r="AH150" i="28"/>
  <c r="AG150" i="28"/>
  <c r="AF150" i="28"/>
  <c r="AE150" i="28"/>
  <c r="AD150" i="28"/>
  <c r="AC150" i="28"/>
  <c r="AB150" i="28"/>
  <c r="AA150" i="28"/>
  <c r="Z150" i="28"/>
  <c r="Y150" i="28"/>
  <c r="X150" i="28"/>
  <c r="W150" i="28"/>
  <c r="V150" i="28"/>
  <c r="U150" i="28"/>
  <c r="T150" i="28"/>
  <c r="S150" i="28"/>
  <c r="R150" i="28"/>
  <c r="Q150" i="28"/>
  <c r="P150" i="28"/>
  <c r="O150" i="28"/>
  <c r="N150" i="28"/>
  <c r="M150" i="28"/>
  <c r="L150" i="28"/>
  <c r="K150" i="28"/>
  <c r="J150" i="28"/>
  <c r="I150" i="28"/>
  <c r="H150" i="28"/>
  <c r="G150" i="28"/>
  <c r="BT149" i="28"/>
  <c r="BS149" i="28"/>
  <c r="BR149" i="28"/>
  <c r="BQ149" i="28"/>
  <c r="BP149" i="28"/>
  <c r="BO149" i="28"/>
  <c r="BN149" i="28"/>
  <c r="BM149" i="28"/>
  <c r="BL149" i="28"/>
  <c r="BK149" i="28"/>
  <c r="BJ149" i="28"/>
  <c r="BI149" i="28"/>
  <c r="BH149" i="28"/>
  <c r="BG149" i="28"/>
  <c r="BF149" i="28"/>
  <c r="BE149" i="28"/>
  <c r="BD149" i="28"/>
  <c r="BC149" i="28"/>
  <c r="BB149" i="28"/>
  <c r="BA149" i="28"/>
  <c r="AZ149" i="28"/>
  <c r="AY149" i="28"/>
  <c r="AX149" i="28"/>
  <c r="AW149" i="28"/>
  <c r="AV149" i="28"/>
  <c r="AU149" i="28"/>
  <c r="AT149" i="28"/>
  <c r="AS149" i="28"/>
  <c r="AR149" i="28"/>
  <c r="AQ149" i="28"/>
  <c r="AP149" i="28"/>
  <c r="AO149" i="28"/>
  <c r="AN149" i="28"/>
  <c r="AM149" i="28"/>
  <c r="AL149" i="28"/>
  <c r="AK149" i="28"/>
  <c r="AJ149" i="28"/>
  <c r="AI149" i="28"/>
  <c r="AH149" i="28"/>
  <c r="AG149" i="28"/>
  <c r="AF149" i="28"/>
  <c r="AE149" i="28"/>
  <c r="AD149" i="28"/>
  <c r="AC149" i="28"/>
  <c r="AB149" i="28"/>
  <c r="AA149" i="28"/>
  <c r="Z149" i="28"/>
  <c r="Y149" i="28"/>
  <c r="X149" i="28"/>
  <c r="W149" i="28"/>
  <c r="V149" i="28"/>
  <c r="U149" i="28"/>
  <c r="T149" i="28"/>
  <c r="S149" i="28"/>
  <c r="R149" i="28"/>
  <c r="Q149" i="28"/>
  <c r="P149" i="28"/>
  <c r="O149" i="28"/>
  <c r="N149" i="28"/>
  <c r="M149" i="28"/>
  <c r="L149" i="28"/>
  <c r="K149" i="28"/>
  <c r="J149" i="28"/>
  <c r="I149" i="28"/>
  <c r="H149" i="28"/>
  <c r="G149" i="28"/>
  <c r="BT148" i="28"/>
  <c r="BS148" i="28"/>
  <c r="BR148" i="28"/>
  <c r="BQ148" i="28"/>
  <c r="BP148" i="28"/>
  <c r="BO148" i="28"/>
  <c r="BN148" i="28"/>
  <c r="BM148" i="28"/>
  <c r="BL148" i="28"/>
  <c r="BK148" i="28"/>
  <c r="BJ148" i="28"/>
  <c r="BI148" i="28"/>
  <c r="BH148" i="28"/>
  <c r="BG148" i="28"/>
  <c r="BF148" i="28"/>
  <c r="BE148" i="28"/>
  <c r="BD148" i="28"/>
  <c r="BC148" i="28"/>
  <c r="BB148" i="28"/>
  <c r="BA148" i="28"/>
  <c r="AZ148" i="28"/>
  <c r="AY148" i="28"/>
  <c r="AX148" i="28"/>
  <c r="AW148" i="28"/>
  <c r="AV148" i="28"/>
  <c r="AU148" i="28"/>
  <c r="AT148" i="28"/>
  <c r="AS148" i="28"/>
  <c r="AR148" i="28"/>
  <c r="AQ148" i="28"/>
  <c r="AP148" i="28"/>
  <c r="AO148" i="28"/>
  <c r="AN148" i="28"/>
  <c r="AM148" i="28"/>
  <c r="AL148" i="28"/>
  <c r="AK148" i="28"/>
  <c r="AJ148" i="28"/>
  <c r="AI148" i="28"/>
  <c r="AH148" i="28"/>
  <c r="AG148" i="28"/>
  <c r="AF148" i="28"/>
  <c r="AE148" i="28"/>
  <c r="AD148" i="28"/>
  <c r="AC148" i="28"/>
  <c r="AB148" i="28"/>
  <c r="AA148" i="28"/>
  <c r="Z148" i="28"/>
  <c r="Y148" i="28"/>
  <c r="X148" i="28"/>
  <c r="W148" i="28"/>
  <c r="V148" i="28"/>
  <c r="U148" i="28"/>
  <c r="T148" i="28"/>
  <c r="S148" i="28"/>
  <c r="R148" i="28"/>
  <c r="Q148" i="28"/>
  <c r="P148" i="28"/>
  <c r="O148" i="28"/>
  <c r="N148" i="28"/>
  <c r="M148" i="28"/>
  <c r="L148" i="28"/>
  <c r="K148" i="28"/>
  <c r="J148" i="28"/>
  <c r="I148" i="28"/>
  <c r="H148" i="28"/>
  <c r="G148" i="28"/>
  <c r="BT147" i="28"/>
  <c r="BS147" i="28"/>
  <c r="BR147" i="28"/>
  <c r="BQ147" i="28"/>
  <c r="BP147" i="28"/>
  <c r="BO147" i="28"/>
  <c r="BN147" i="28"/>
  <c r="BM147" i="28"/>
  <c r="BL147" i="28"/>
  <c r="BK147" i="28"/>
  <c r="BJ147" i="28"/>
  <c r="BI147" i="28"/>
  <c r="BH147" i="28"/>
  <c r="BG147" i="28"/>
  <c r="BF147" i="28"/>
  <c r="BE147" i="28"/>
  <c r="BD147" i="28"/>
  <c r="BC147" i="28"/>
  <c r="BB147" i="28"/>
  <c r="BA147" i="28"/>
  <c r="AZ147" i="28"/>
  <c r="AY147" i="28"/>
  <c r="AX147" i="28"/>
  <c r="AW147" i="28"/>
  <c r="AV147" i="28"/>
  <c r="AU147" i="28"/>
  <c r="AT147" i="28"/>
  <c r="AS147" i="28"/>
  <c r="AR147" i="28"/>
  <c r="AQ147" i="28"/>
  <c r="AP147" i="28"/>
  <c r="AO147" i="28"/>
  <c r="AN147" i="28"/>
  <c r="AM147" i="28"/>
  <c r="AL147" i="28"/>
  <c r="AK147" i="28"/>
  <c r="AJ147" i="28"/>
  <c r="AI147" i="28"/>
  <c r="AH147" i="28"/>
  <c r="AG147" i="28"/>
  <c r="AF147" i="28"/>
  <c r="AE147" i="28"/>
  <c r="AD147" i="28"/>
  <c r="AC147" i="28"/>
  <c r="AB147" i="28"/>
  <c r="AA147" i="28"/>
  <c r="Z147" i="28"/>
  <c r="Y147" i="28"/>
  <c r="X147" i="28"/>
  <c r="W147" i="28"/>
  <c r="V147" i="28"/>
  <c r="U147" i="28"/>
  <c r="T147" i="28"/>
  <c r="S147" i="28"/>
  <c r="R147" i="28"/>
  <c r="Q147" i="28"/>
  <c r="P147" i="28"/>
  <c r="O147" i="28"/>
  <c r="N147" i="28"/>
  <c r="M147" i="28"/>
  <c r="L147" i="28"/>
  <c r="K147" i="28"/>
  <c r="J147" i="28"/>
  <c r="I147" i="28"/>
  <c r="H147" i="28"/>
  <c r="G147" i="28"/>
  <c r="BT146" i="28"/>
  <c r="BS146" i="28"/>
  <c r="BR146" i="28"/>
  <c r="BQ146" i="28"/>
  <c r="BP146" i="28"/>
  <c r="BO146" i="28"/>
  <c r="BN146" i="28"/>
  <c r="BM146" i="28"/>
  <c r="BL146" i="28"/>
  <c r="BK146" i="28"/>
  <c r="BJ146" i="28"/>
  <c r="BI146" i="28"/>
  <c r="BH146" i="28"/>
  <c r="BG146" i="28"/>
  <c r="BF146" i="28"/>
  <c r="BE146" i="28"/>
  <c r="BD146" i="28"/>
  <c r="BC146" i="28"/>
  <c r="BB146" i="28"/>
  <c r="BA146" i="28"/>
  <c r="AZ146" i="28"/>
  <c r="AY146" i="28"/>
  <c r="AX146" i="28"/>
  <c r="AW146" i="28"/>
  <c r="AV146" i="28"/>
  <c r="AU146" i="28"/>
  <c r="AT146" i="28"/>
  <c r="AS146" i="28"/>
  <c r="AR146" i="28"/>
  <c r="AQ146" i="28"/>
  <c r="AP146" i="28"/>
  <c r="AO146" i="28"/>
  <c r="AN146" i="28"/>
  <c r="AM146" i="28"/>
  <c r="AL146" i="28"/>
  <c r="AK146" i="28"/>
  <c r="AJ146" i="28"/>
  <c r="AI146" i="28"/>
  <c r="AH146" i="28"/>
  <c r="AG146" i="28"/>
  <c r="AF146" i="28"/>
  <c r="AE146" i="28"/>
  <c r="AD146" i="28"/>
  <c r="AC146" i="28"/>
  <c r="AB146" i="28"/>
  <c r="AA146" i="28"/>
  <c r="Z146" i="28"/>
  <c r="Y146" i="28"/>
  <c r="X146" i="28"/>
  <c r="W146" i="28"/>
  <c r="V146" i="28"/>
  <c r="U146" i="28"/>
  <c r="T146" i="28"/>
  <c r="S146" i="28"/>
  <c r="R146" i="28"/>
  <c r="Q146" i="28"/>
  <c r="P146" i="28"/>
  <c r="O146" i="28"/>
  <c r="N146" i="28"/>
  <c r="M146" i="28"/>
  <c r="L146" i="28"/>
  <c r="K146" i="28"/>
  <c r="J146" i="28"/>
  <c r="I146" i="28"/>
  <c r="H146" i="28"/>
  <c r="G146" i="28"/>
  <c r="BT145" i="28"/>
  <c r="BS145" i="28"/>
  <c r="BR145" i="28"/>
  <c r="BQ145" i="28"/>
  <c r="BP145" i="28"/>
  <c r="BO145" i="28"/>
  <c r="BN145" i="28"/>
  <c r="BM145" i="28"/>
  <c r="BL145" i="28"/>
  <c r="BK145" i="28"/>
  <c r="BJ145" i="28"/>
  <c r="BI145" i="28"/>
  <c r="BH145" i="28"/>
  <c r="BG145" i="28"/>
  <c r="BF145" i="28"/>
  <c r="BE145" i="28"/>
  <c r="BD145" i="28"/>
  <c r="BC145" i="28"/>
  <c r="BB145" i="28"/>
  <c r="BA145" i="28"/>
  <c r="AZ145" i="28"/>
  <c r="AY145" i="28"/>
  <c r="AX145" i="28"/>
  <c r="AW145" i="28"/>
  <c r="AV145" i="28"/>
  <c r="AU145" i="28"/>
  <c r="AT145" i="28"/>
  <c r="AS145" i="28"/>
  <c r="AR145" i="28"/>
  <c r="AQ145" i="28"/>
  <c r="AP145" i="28"/>
  <c r="AO145" i="28"/>
  <c r="AN145" i="28"/>
  <c r="AM145" i="28"/>
  <c r="AL145" i="28"/>
  <c r="AK145" i="28"/>
  <c r="AJ145" i="28"/>
  <c r="AI145" i="28"/>
  <c r="AH145" i="28"/>
  <c r="AG145" i="28"/>
  <c r="AF145" i="28"/>
  <c r="AE145" i="28"/>
  <c r="AD145" i="28"/>
  <c r="AC145" i="28"/>
  <c r="AB145" i="28"/>
  <c r="AA145" i="28"/>
  <c r="Z145" i="28"/>
  <c r="Y145" i="28"/>
  <c r="X145" i="28"/>
  <c r="W145" i="28"/>
  <c r="V145" i="28"/>
  <c r="U145" i="28"/>
  <c r="T145" i="28"/>
  <c r="S145" i="28"/>
  <c r="R145" i="28"/>
  <c r="Q145" i="28"/>
  <c r="P145" i="28"/>
  <c r="O145" i="28"/>
  <c r="N145" i="28"/>
  <c r="M145" i="28"/>
  <c r="L145" i="28"/>
  <c r="K145" i="28"/>
  <c r="J145" i="28"/>
  <c r="I145" i="28"/>
  <c r="H145" i="28"/>
  <c r="BT144" i="28"/>
  <c r="BS144" i="28"/>
  <c r="BR144" i="28"/>
  <c r="BQ144" i="28"/>
  <c r="BP144" i="28"/>
  <c r="BO144" i="28"/>
  <c r="BN144" i="28"/>
  <c r="BM144" i="28"/>
  <c r="BL144" i="28"/>
  <c r="BK144" i="28"/>
  <c r="BJ144" i="28"/>
  <c r="BI144" i="28"/>
  <c r="BH144" i="28"/>
  <c r="BG144" i="28"/>
  <c r="BF144" i="28"/>
  <c r="BE144" i="28"/>
  <c r="BD144" i="28"/>
  <c r="BC144" i="28"/>
  <c r="BB144" i="28"/>
  <c r="BA144" i="28"/>
  <c r="AZ144" i="28"/>
  <c r="AY144" i="28"/>
  <c r="AX144" i="28"/>
  <c r="AW144" i="28"/>
  <c r="AV144" i="28"/>
  <c r="AU144" i="28"/>
  <c r="AT144" i="28"/>
  <c r="AS144" i="28"/>
  <c r="AR144" i="28"/>
  <c r="AQ144" i="28"/>
  <c r="AP144" i="28"/>
  <c r="AO144" i="28"/>
  <c r="AN144" i="28"/>
  <c r="AM144" i="28"/>
  <c r="AL144" i="28"/>
  <c r="AK144" i="28"/>
  <c r="AJ144" i="28"/>
  <c r="AI144" i="28"/>
  <c r="AH144" i="28"/>
  <c r="AG144" i="28"/>
  <c r="AF144" i="28"/>
  <c r="AE144" i="28"/>
  <c r="AD144" i="28"/>
  <c r="AC144" i="28"/>
  <c r="AB144" i="28"/>
  <c r="AA144" i="28"/>
  <c r="Z144" i="28"/>
  <c r="Y144" i="28"/>
  <c r="X144" i="28"/>
  <c r="W144" i="28"/>
  <c r="V144" i="28"/>
  <c r="U144" i="28"/>
  <c r="T144" i="28"/>
  <c r="S144" i="28"/>
  <c r="R144" i="28"/>
  <c r="Q144" i="28"/>
  <c r="P144" i="28"/>
  <c r="O144" i="28"/>
  <c r="N144" i="28"/>
  <c r="M144" i="28"/>
  <c r="L144" i="28"/>
  <c r="K144" i="28"/>
  <c r="J144" i="28"/>
  <c r="I144" i="28"/>
  <c r="H144" i="28"/>
  <c r="BT143" i="28"/>
  <c r="BS143" i="28"/>
  <c r="BR143" i="28"/>
  <c r="BQ143" i="28"/>
  <c r="BP143" i="28"/>
  <c r="BO143" i="28"/>
  <c r="BN143" i="28"/>
  <c r="BM143" i="28"/>
  <c r="BL143" i="28"/>
  <c r="BK143" i="28"/>
  <c r="BJ143" i="28"/>
  <c r="BI143" i="28"/>
  <c r="BH143" i="28"/>
  <c r="BG143" i="28"/>
  <c r="BF143" i="28"/>
  <c r="BE143" i="28"/>
  <c r="BD143" i="28"/>
  <c r="BC143" i="28"/>
  <c r="BB143" i="28"/>
  <c r="BA143" i="28"/>
  <c r="AZ143" i="28"/>
  <c r="AY143" i="28"/>
  <c r="AX143" i="28"/>
  <c r="AW143" i="28"/>
  <c r="AV143" i="28"/>
  <c r="AU143" i="28"/>
  <c r="AT143" i="28"/>
  <c r="AS143" i="28"/>
  <c r="AR143" i="28"/>
  <c r="AQ143" i="28"/>
  <c r="AP143" i="28"/>
  <c r="AO143" i="28"/>
  <c r="AN143" i="28"/>
  <c r="AM143" i="28"/>
  <c r="AL143" i="28"/>
  <c r="AK143" i="28"/>
  <c r="AJ143" i="28"/>
  <c r="AI143" i="28"/>
  <c r="AH143" i="28"/>
  <c r="AG143" i="28"/>
  <c r="AF143" i="28"/>
  <c r="AE143" i="28"/>
  <c r="AD143" i="28"/>
  <c r="AC143" i="28"/>
  <c r="AB143" i="28"/>
  <c r="AA143" i="28"/>
  <c r="Z143" i="28"/>
  <c r="Y143" i="28"/>
  <c r="X143" i="28"/>
  <c r="W143" i="28"/>
  <c r="V143" i="28"/>
  <c r="U143" i="28"/>
  <c r="T143" i="28"/>
  <c r="S143" i="28"/>
  <c r="R143" i="28"/>
  <c r="Q143" i="28"/>
  <c r="P143" i="28"/>
  <c r="O143" i="28"/>
  <c r="N143" i="28"/>
  <c r="M143" i="28"/>
  <c r="L143" i="28"/>
  <c r="K143" i="28"/>
  <c r="J143" i="28"/>
  <c r="I143" i="28"/>
  <c r="H143" i="28"/>
  <c r="BT138" i="28"/>
  <c r="BS138" i="28"/>
  <c r="BR138" i="28"/>
  <c r="BQ138" i="28"/>
  <c r="BP138" i="28"/>
  <c r="BO138" i="28"/>
  <c r="BN138" i="28"/>
  <c r="BM138" i="28"/>
  <c r="BL138" i="28"/>
  <c r="BK138" i="28"/>
  <c r="BJ138" i="28"/>
  <c r="BI138" i="28"/>
  <c r="BH138" i="28"/>
  <c r="BG138" i="28"/>
  <c r="BF138" i="28"/>
  <c r="BE138" i="28"/>
  <c r="BD138" i="28"/>
  <c r="BC138" i="28"/>
  <c r="BB138" i="28"/>
  <c r="BA138" i="28"/>
  <c r="AZ138" i="28"/>
  <c r="AY138" i="28"/>
  <c r="AX138" i="28"/>
  <c r="AW138" i="28"/>
  <c r="AV138" i="28"/>
  <c r="AU138" i="28"/>
  <c r="AT138" i="28"/>
  <c r="AS138" i="28"/>
  <c r="AR138" i="28"/>
  <c r="AQ138" i="28"/>
  <c r="AP138" i="28"/>
  <c r="AO138" i="28"/>
  <c r="AN138" i="28"/>
  <c r="AM138" i="28"/>
  <c r="AL138" i="28"/>
  <c r="AK138" i="28"/>
  <c r="AJ138" i="28"/>
  <c r="AI138" i="28"/>
  <c r="AH138" i="28"/>
  <c r="AG138" i="28"/>
  <c r="AF138" i="28"/>
  <c r="AE138" i="28"/>
  <c r="AD138" i="28"/>
  <c r="AC138" i="28"/>
  <c r="AB138" i="28"/>
  <c r="AA138" i="28"/>
  <c r="Z138" i="28"/>
  <c r="Y138" i="28"/>
  <c r="X138" i="28"/>
  <c r="W138" i="28"/>
  <c r="V138" i="28"/>
  <c r="U138" i="28"/>
  <c r="T138" i="28"/>
  <c r="S138" i="28"/>
  <c r="R138" i="28"/>
  <c r="Q138" i="28"/>
  <c r="P138" i="28"/>
  <c r="O138" i="28"/>
  <c r="N138" i="28"/>
  <c r="M138" i="28"/>
  <c r="L138" i="28"/>
  <c r="K138" i="28"/>
  <c r="J138" i="28"/>
  <c r="I138" i="28"/>
  <c r="H138" i="28"/>
  <c r="BT137" i="28"/>
  <c r="BT136" i="28"/>
  <c r="BT133" i="28"/>
  <c r="BS133" i="28"/>
  <c r="BR133" i="28"/>
  <c r="BQ133" i="28"/>
  <c r="BP133" i="28"/>
  <c r="BO133" i="28"/>
  <c r="BN133" i="28"/>
  <c r="BM133" i="28"/>
  <c r="BL133" i="28"/>
  <c r="BK133" i="28"/>
  <c r="BJ133" i="28"/>
  <c r="BI133" i="28"/>
  <c r="BH133" i="28"/>
  <c r="BG133" i="28"/>
  <c r="BF133" i="28"/>
  <c r="BE133" i="28"/>
  <c r="BD133" i="28"/>
  <c r="BC133" i="28"/>
  <c r="BB133" i="28"/>
  <c r="BA133" i="28"/>
  <c r="AZ133" i="28"/>
  <c r="AY133" i="28"/>
  <c r="AX133" i="28"/>
  <c r="AW133" i="28"/>
  <c r="AV133" i="28"/>
  <c r="AU133" i="28"/>
  <c r="AT133" i="28"/>
  <c r="AS133" i="28"/>
  <c r="AR133" i="28"/>
  <c r="AQ133" i="28"/>
  <c r="AP133" i="28"/>
  <c r="AO133" i="28"/>
  <c r="AN133" i="28"/>
  <c r="AM133" i="28"/>
  <c r="AL133" i="28"/>
  <c r="AK133" i="28"/>
  <c r="AJ133" i="28"/>
  <c r="AI133" i="28"/>
  <c r="AH133" i="28"/>
  <c r="AG133" i="28"/>
  <c r="AF133" i="28"/>
  <c r="AE133" i="28"/>
  <c r="AD133" i="28"/>
  <c r="AC133" i="28"/>
  <c r="AB133" i="28"/>
  <c r="AA133" i="28"/>
  <c r="Z133" i="28"/>
  <c r="Y133" i="28"/>
  <c r="X133" i="28"/>
  <c r="W133" i="28"/>
  <c r="V133" i="28"/>
  <c r="U133" i="28"/>
  <c r="T133" i="28"/>
  <c r="S133" i="28"/>
  <c r="R133" i="28"/>
  <c r="Q133" i="28"/>
  <c r="P133" i="28"/>
  <c r="O133" i="28"/>
  <c r="N133" i="28"/>
  <c r="M133" i="28"/>
  <c r="L133" i="28"/>
  <c r="K133" i="28"/>
  <c r="J133" i="28"/>
  <c r="I133" i="28"/>
  <c r="H133" i="28"/>
  <c r="BT130" i="28"/>
  <c r="BS130" i="28"/>
  <c r="BR130" i="28"/>
  <c r="BQ130" i="28"/>
  <c r="BP130" i="28"/>
  <c r="BO130" i="28"/>
  <c r="BN130" i="28"/>
  <c r="BM130" i="28"/>
  <c r="BL130" i="28"/>
  <c r="BK130" i="28"/>
  <c r="BJ130" i="28"/>
  <c r="BI130" i="28"/>
  <c r="BH130" i="28"/>
  <c r="BG130" i="28"/>
  <c r="BF130" i="28"/>
  <c r="BE130" i="28"/>
  <c r="BD130" i="28"/>
  <c r="BC130" i="28"/>
  <c r="BB130" i="28"/>
  <c r="BA130" i="28"/>
  <c r="AZ130" i="28"/>
  <c r="AY130" i="28"/>
  <c r="AX130" i="28"/>
  <c r="AW130" i="28"/>
  <c r="AV130" i="28"/>
  <c r="AU130" i="28"/>
  <c r="AT130" i="28"/>
  <c r="AS130" i="28"/>
  <c r="AR130" i="28"/>
  <c r="AQ130" i="28"/>
  <c r="AP130" i="28"/>
  <c r="AO130" i="28"/>
  <c r="AN130" i="28"/>
  <c r="AM130" i="28"/>
  <c r="AL130" i="28"/>
  <c r="AK130" i="28"/>
  <c r="AJ130" i="28"/>
  <c r="AI130" i="28"/>
  <c r="AH130" i="28"/>
  <c r="AG130" i="28"/>
  <c r="AF130" i="28"/>
  <c r="AE130" i="28"/>
  <c r="AD130" i="28"/>
  <c r="AC130" i="28"/>
  <c r="AB130" i="28"/>
  <c r="AA130" i="28"/>
  <c r="Z130" i="28"/>
  <c r="Y130" i="28"/>
  <c r="X130" i="28"/>
  <c r="W130" i="28"/>
  <c r="V130" i="28"/>
  <c r="U130" i="28"/>
  <c r="T130" i="28"/>
  <c r="S130" i="28"/>
  <c r="R130" i="28"/>
  <c r="Q130" i="28"/>
  <c r="P130" i="28"/>
  <c r="O130" i="28"/>
  <c r="N130" i="28"/>
  <c r="M130" i="28"/>
  <c r="L130" i="28"/>
  <c r="K130" i="28"/>
  <c r="J130" i="28"/>
  <c r="I130" i="28"/>
  <c r="H130" i="28"/>
  <c r="BT129" i="28"/>
  <c r="BS129" i="28"/>
  <c r="BR129" i="28"/>
  <c r="BQ129" i="28"/>
  <c r="BP129" i="28"/>
  <c r="BO129" i="28"/>
  <c r="BN129" i="28"/>
  <c r="BM129" i="28"/>
  <c r="BL129" i="28"/>
  <c r="BK129" i="28"/>
  <c r="BJ129" i="28"/>
  <c r="BI129" i="28"/>
  <c r="BH129" i="28"/>
  <c r="BG129" i="28"/>
  <c r="BF129" i="28"/>
  <c r="BE129" i="28"/>
  <c r="BD129" i="28"/>
  <c r="BC129" i="28"/>
  <c r="BB129" i="28"/>
  <c r="BA129" i="28"/>
  <c r="AZ129" i="28"/>
  <c r="AY129" i="28"/>
  <c r="AX129" i="28"/>
  <c r="AW129" i="28"/>
  <c r="AV129" i="28"/>
  <c r="AU129" i="28"/>
  <c r="AT129" i="28"/>
  <c r="AS129" i="28"/>
  <c r="AR129" i="28"/>
  <c r="AQ129" i="28"/>
  <c r="AP129" i="28"/>
  <c r="AO129" i="28"/>
  <c r="AN129" i="28"/>
  <c r="AM129" i="28"/>
  <c r="AL129" i="28"/>
  <c r="AK129" i="28"/>
  <c r="AJ129" i="28"/>
  <c r="AI129" i="28"/>
  <c r="AH129" i="28"/>
  <c r="AG129" i="28"/>
  <c r="AF129" i="28"/>
  <c r="AE129" i="28"/>
  <c r="AD129" i="28"/>
  <c r="AC129" i="28"/>
  <c r="AB129" i="28"/>
  <c r="AA129" i="28"/>
  <c r="Z129" i="28"/>
  <c r="Y129" i="28"/>
  <c r="X129" i="28"/>
  <c r="W129" i="28"/>
  <c r="V129" i="28"/>
  <c r="U129" i="28"/>
  <c r="T129" i="28"/>
  <c r="S129" i="28"/>
  <c r="R129" i="28"/>
  <c r="Q129" i="28"/>
  <c r="P129" i="28"/>
  <c r="O129" i="28"/>
  <c r="N129" i="28"/>
  <c r="M129" i="28"/>
  <c r="L129" i="28"/>
  <c r="K129" i="28"/>
  <c r="J129" i="28"/>
  <c r="I129" i="28"/>
  <c r="H129" i="28"/>
  <c r="G129" i="28"/>
  <c r="G131" i="28"/>
  <c r="BT127" i="28"/>
  <c r="BS127" i="28"/>
  <c r="BR127" i="28"/>
  <c r="BQ127" i="28"/>
  <c r="BP127" i="28"/>
  <c r="BO127" i="28"/>
  <c r="BN127" i="28"/>
  <c r="BM127" i="28"/>
  <c r="BL127" i="28"/>
  <c r="BK127" i="28"/>
  <c r="BJ127" i="28"/>
  <c r="BI127" i="28"/>
  <c r="BH127" i="28"/>
  <c r="BG127" i="28"/>
  <c r="BF127" i="28"/>
  <c r="BE127" i="28"/>
  <c r="BD127" i="28"/>
  <c r="BC127" i="28"/>
  <c r="BB127" i="28"/>
  <c r="BA127" i="28"/>
  <c r="AZ127" i="28"/>
  <c r="AY127" i="28"/>
  <c r="AX127" i="28"/>
  <c r="AW127" i="28"/>
  <c r="AV127" i="28"/>
  <c r="AU127" i="28"/>
  <c r="AT127" i="28"/>
  <c r="AS127" i="28"/>
  <c r="AR127" i="28"/>
  <c r="AQ127" i="28"/>
  <c r="AP127" i="28"/>
  <c r="AO127" i="28"/>
  <c r="AN127" i="28"/>
  <c r="AM127" i="28"/>
  <c r="AL127" i="28"/>
  <c r="AK127" i="28"/>
  <c r="AJ127" i="28"/>
  <c r="AI127" i="28"/>
  <c r="AH127" i="28"/>
  <c r="AG127" i="28"/>
  <c r="AF127" i="28"/>
  <c r="AE127" i="28"/>
  <c r="AD127" i="28"/>
  <c r="AC127" i="28"/>
  <c r="AB127" i="28"/>
  <c r="AA127" i="28"/>
  <c r="Z127" i="28"/>
  <c r="Y127" i="28"/>
  <c r="X127" i="28"/>
  <c r="W127" i="28"/>
  <c r="V127" i="28"/>
  <c r="U127" i="28"/>
  <c r="T127" i="28"/>
  <c r="S127" i="28"/>
  <c r="R127" i="28"/>
  <c r="Q127" i="28"/>
  <c r="P127" i="28"/>
  <c r="O127" i="28"/>
  <c r="M127" i="28"/>
  <c r="L127" i="28"/>
  <c r="K127" i="28"/>
  <c r="J127" i="28"/>
  <c r="I127" i="28"/>
  <c r="H127" i="28"/>
  <c r="G127" i="28"/>
  <c r="BT126" i="28"/>
  <c r="BS126" i="28"/>
  <c r="BR126" i="28"/>
  <c r="BQ126" i="28"/>
  <c r="BP126" i="28"/>
  <c r="BO126" i="28"/>
  <c r="BN126" i="28"/>
  <c r="BM126" i="28"/>
  <c r="BL126" i="28"/>
  <c r="BK126" i="28"/>
  <c r="BJ126" i="28"/>
  <c r="BI126" i="28"/>
  <c r="BH126" i="28"/>
  <c r="BG126" i="28"/>
  <c r="BF126" i="28"/>
  <c r="BE126" i="28"/>
  <c r="BD126" i="28"/>
  <c r="BC126" i="28"/>
  <c r="BB126" i="28"/>
  <c r="BA126" i="28"/>
  <c r="AZ126" i="28"/>
  <c r="AY126" i="28"/>
  <c r="AX126" i="28"/>
  <c r="AW126" i="28"/>
  <c r="AV126" i="28"/>
  <c r="AU126" i="28"/>
  <c r="AT126" i="28"/>
  <c r="AS126" i="28"/>
  <c r="AR126" i="28"/>
  <c r="AQ126" i="28"/>
  <c r="AP126" i="28"/>
  <c r="AO126" i="28"/>
  <c r="AN126" i="28"/>
  <c r="AM126" i="28"/>
  <c r="AL126"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BT125" i="28"/>
  <c r="BS125" i="28"/>
  <c r="BR125" i="28"/>
  <c r="BQ125" i="28"/>
  <c r="BP125" i="28"/>
  <c r="BO125" i="28"/>
  <c r="BN125" i="28"/>
  <c r="BM125" i="28"/>
  <c r="BL125" i="28"/>
  <c r="BK125" i="28"/>
  <c r="BJ125" i="28"/>
  <c r="BI125" i="28"/>
  <c r="BH125" i="28"/>
  <c r="BG125" i="28"/>
  <c r="BF125" i="28"/>
  <c r="BE125" i="28"/>
  <c r="BD125" i="28"/>
  <c r="BC125" i="28"/>
  <c r="BB125" i="28"/>
  <c r="BA125" i="28"/>
  <c r="AZ125" i="28"/>
  <c r="AY125" i="28"/>
  <c r="AX125" i="28"/>
  <c r="AW125" i="28"/>
  <c r="AV125" i="28"/>
  <c r="AU125" i="28"/>
  <c r="AT125" i="28"/>
  <c r="AS125" i="28"/>
  <c r="AR125" i="28"/>
  <c r="AQ125" i="28"/>
  <c r="AP125" i="28"/>
  <c r="AO125" i="28"/>
  <c r="AN125" i="28"/>
  <c r="AM125" i="28"/>
  <c r="AL125"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BT124" i="28"/>
  <c r="BS124" i="28"/>
  <c r="BR124" i="28"/>
  <c r="BQ124" i="28"/>
  <c r="BP124" i="28"/>
  <c r="BO124" i="28"/>
  <c r="BN124" i="28"/>
  <c r="BM124" i="28"/>
  <c r="BL124" i="28"/>
  <c r="BK124" i="28"/>
  <c r="BJ124" i="28"/>
  <c r="BI124" i="28"/>
  <c r="BH124" i="28"/>
  <c r="BG124" i="28"/>
  <c r="BF124" i="28"/>
  <c r="BE124" i="28"/>
  <c r="BD124" i="28"/>
  <c r="BC124" i="28"/>
  <c r="BB124" i="28"/>
  <c r="BA124" i="28"/>
  <c r="AZ124" i="28"/>
  <c r="AY124" i="28"/>
  <c r="AX124" i="28"/>
  <c r="AW124" i="28"/>
  <c r="AV124" i="28"/>
  <c r="AU124" i="28"/>
  <c r="AT124" i="28"/>
  <c r="AS124" i="28"/>
  <c r="AR124" i="28"/>
  <c r="AQ124" i="28"/>
  <c r="AP124" i="28"/>
  <c r="AO124" i="28"/>
  <c r="AN124" i="28"/>
  <c r="AM124" i="28"/>
  <c r="AL124" i="28"/>
  <c r="AK124" i="28"/>
  <c r="AJ124" i="28"/>
  <c r="AI124" i="28"/>
  <c r="AH124" i="28"/>
  <c r="AG124" i="28"/>
  <c r="AF124" i="28"/>
  <c r="AE124" i="28"/>
  <c r="AD124" i="28"/>
  <c r="AC124" i="28"/>
  <c r="AB124" i="28"/>
  <c r="AA124" i="28"/>
  <c r="Z124" i="28"/>
  <c r="Y124" i="28"/>
  <c r="X124" i="28"/>
  <c r="W124" i="28"/>
  <c r="V124" i="28"/>
  <c r="U124" i="28"/>
  <c r="T124" i="28"/>
  <c r="S124" i="28"/>
  <c r="R124" i="28"/>
  <c r="Q124" i="28"/>
  <c r="P124" i="28"/>
  <c r="O124" i="28"/>
  <c r="N124" i="28"/>
  <c r="M124" i="28"/>
  <c r="L124" i="28"/>
  <c r="K124" i="28"/>
  <c r="J124" i="28"/>
  <c r="I124" i="28"/>
  <c r="H124" i="28"/>
  <c r="BT123" i="28"/>
  <c r="BT180" i="28"/>
  <c r="BS123" i="28"/>
  <c r="BS180" i="28"/>
  <c r="BR123" i="28"/>
  <c r="BR180" i="28"/>
  <c r="BQ123" i="28"/>
  <c r="BQ180" i="28"/>
  <c r="BP123" i="28"/>
  <c r="BP180" i="28"/>
  <c r="BO123" i="28"/>
  <c r="BO180" i="28"/>
  <c r="BN123" i="28"/>
  <c r="BN180" i="28"/>
  <c r="BM123" i="28"/>
  <c r="BM180" i="28"/>
  <c r="BL123" i="28"/>
  <c r="BL180" i="28"/>
  <c r="BK123" i="28"/>
  <c r="BK180" i="28"/>
  <c r="BJ123" i="28"/>
  <c r="BJ180" i="28"/>
  <c r="BI123" i="28"/>
  <c r="BI180" i="28"/>
  <c r="BH123" i="28"/>
  <c r="BH180" i="28"/>
  <c r="BG123" i="28"/>
  <c r="BG180" i="28"/>
  <c r="BF123" i="28"/>
  <c r="BF180" i="28"/>
  <c r="BE123" i="28"/>
  <c r="BE180" i="28"/>
  <c r="BD123" i="28"/>
  <c r="BD180" i="28"/>
  <c r="BC123" i="28"/>
  <c r="BC180" i="28"/>
  <c r="BB123" i="28"/>
  <c r="BB180" i="28"/>
  <c r="BA123" i="28"/>
  <c r="BA180" i="28"/>
  <c r="AZ123" i="28"/>
  <c r="AZ180" i="28"/>
  <c r="AY123" i="28"/>
  <c r="AY180" i="28"/>
  <c r="AX123" i="28"/>
  <c r="AX180" i="28"/>
  <c r="AW123" i="28"/>
  <c r="AW180" i="28"/>
  <c r="AV123" i="28"/>
  <c r="AV180" i="28"/>
  <c r="AU123" i="28"/>
  <c r="AU180" i="28"/>
  <c r="AT123" i="28"/>
  <c r="AT180" i="28"/>
  <c r="AS123" i="28"/>
  <c r="AS180" i="28"/>
  <c r="AR123" i="28"/>
  <c r="AR180" i="28"/>
  <c r="AQ123" i="28"/>
  <c r="AQ180" i="28"/>
  <c r="AP123" i="28"/>
  <c r="AP180" i="28"/>
  <c r="AO123" i="28"/>
  <c r="AO180" i="28"/>
  <c r="AN123" i="28"/>
  <c r="AN180" i="28"/>
  <c r="AM123" i="28"/>
  <c r="AM180" i="28"/>
  <c r="AL123" i="28"/>
  <c r="AL180" i="28"/>
  <c r="AK123" i="28"/>
  <c r="AK180" i="28"/>
  <c r="AJ123" i="28"/>
  <c r="AJ180" i="28"/>
  <c r="AI123" i="28"/>
  <c r="AI180" i="28"/>
  <c r="AH123" i="28"/>
  <c r="AH180" i="28"/>
  <c r="AG123" i="28"/>
  <c r="AG180" i="28"/>
  <c r="AF123" i="28"/>
  <c r="AF180" i="28"/>
  <c r="AE123" i="28"/>
  <c r="AE180" i="28"/>
  <c r="AD123" i="28"/>
  <c r="AD180" i="28"/>
  <c r="AC123" i="28"/>
  <c r="AC180" i="28"/>
  <c r="AB123" i="28"/>
  <c r="AB180" i="28"/>
  <c r="AA123" i="28"/>
  <c r="AA180" i="28"/>
  <c r="Z123" i="28"/>
  <c r="Z180" i="28"/>
  <c r="Y123" i="28"/>
  <c r="Y180" i="28"/>
  <c r="X123" i="28"/>
  <c r="X180" i="28"/>
  <c r="W123" i="28"/>
  <c r="W180" i="28"/>
  <c r="V123" i="28"/>
  <c r="V180" i="28"/>
  <c r="U123" i="28"/>
  <c r="U180" i="28"/>
  <c r="T123" i="28"/>
  <c r="T180" i="28"/>
  <c r="S123" i="28"/>
  <c r="S180" i="28"/>
  <c r="R123" i="28"/>
  <c r="R180" i="28"/>
  <c r="Q123" i="28"/>
  <c r="Q180" i="28"/>
  <c r="P123" i="28"/>
  <c r="P180" i="28"/>
  <c r="O123" i="28"/>
  <c r="O180" i="28"/>
  <c r="N123" i="28"/>
  <c r="N180" i="28"/>
  <c r="M123" i="28"/>
  <c r="M180" i="28"/>
  <c r="L123" i="28"/>
  <c r="L180" i="28"/>
  <c r="K123" i="28"/>
  <c r="K180" i="28"/>
  <c r="J123" i="28"/>
  <c r="J180" i="28"/>
  <c r="I123" i="28"/>
  <c r="I180" i="28"/>
  <c r="H123" i="28"/>
  <c r="H180" i="28"/>
  <c r="G180" i="28"/>
  <c r="BT90" i="28"/>
  <c r="BS90" i="28"/>
  <c r="BR90" i="28"/>
  <c r="BQ90" i="28"/>
  <c r="BP90" i="28"/>
  <c r="BO90"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I90" i="28"/>
  <c r="H90" i="28"/>
  <c r="G90" i="28"/>
  <c r="BT88" i="28"/>
  <c r="BS88" i="28"/>
  <c r="BR88" i="28"/>
  <c r="BQ88" i="28"/>
  <c r="BP88" i="28"/>
  <c r="BO88" i="28"/>
  <c r="BN88" i="28"/>
  <c r="BM88" i="28"/>
  <c r="BL88" i="28"/>
  <c r="BK88" i="28"/>
  <c r="BJ88" i="28"/>
  <c r="BI88" i="28"/>
  <c r="BH88" i="28"/>
  <c r="BG88" i="28"/>
  <c r="BF88" i="28"/>
  <c r="BE88" i="28"/>
  <c r="BD88" i="28"/>
  <c r="BC88" i="28"/>
  <c r="BB88" i="28"/>
  <c r="BA88" i="28"/>
  <c r="AZ88" i="28"/>
  <c r="AY88" i="28"/>
  <c r="AX88" i="28"/>
  <c r="AW88" i="28"/>
  <c r="AV88" i="28"/>
  <c r="AU88" i="28"/>
  <c r="AT88" i="28"/>
  <c r="AS88" i="28"/>
  <c r="AR88" i="28"/>
  <c r="AQ88" i="28"/>
  <c r="AP88" i="28"/>
  <c r="AO88" i="28"/>
  <c r="AN88" i="28"/>
  <c r="AM88" i="28"/>
  <c r="AL88" i="28"/>
  <c r="AK88" i="28"/>
  <c r="AJ88" i="28"/>
  <c r="AI88" i="28"/>
  <c r="AH88" i="28"/>
  <c r="AG88" i="28"/>
  <c r="AF88" i="28"/>
  <c r="AE88" i="28"/>
  <c r="AD88" i="28"/>
  <c r="AC88" i="28"/>
  <c r="AB88" i="28"/>
  <c r="AA88" i="28"/>
  <c r="Z88" i="28"/>
  <c r="Y88" i="28"/>
  <c r="X88" i="28"/>
  <c r="W88" i="28"/>
  <c r="V88" i="28"/>
  <c r="T88" i="28"/>
  <c r="S88" i="28"/>
  <c r="R88" i="28"/>
  <c r="Q88" i="28"/>
  <c r="P88" i="28"/>
  <c r="O88" i="28"/>
  <c r="N88" i="28"/>
  <c r="M88" i="28"/>
  <c r="L88" i="28"/>
  <c r="K88" i="28"/>
  <c r="J88" i="28"/>
  <c r="I88" i="28"/>
  <c r="H88" i="28"/>
  <c r="G88" i="28"/>
  <c r="G91" i="28"/>
  <c r="G84" i="28"/>
  <c r="G83" i="28"/>
  <c r="G82" i="28"/>
  <c r="BT81" i="28"/>
  <c r="BS81" i="28"/>
  <c r="BR81" i="28"/>
  <c r="BQ81" i="28"/>
  <c r="BP81" i="28"/>
  <c r="BO81" i="28"/>
  <c r="BN81" i="28"/>
  <c r="BM81" i="28"/>
  <c r="BL81"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H84" i="28"/>
  <c r="BT371" i="28"/>
  <c r="BS371" i="28"/>
  <c r="BQ371" i="28"/>
  <c r="BP371" i="28"/>
  <c r="BO371" i="28"/>
  <c r="BN371" i="28"/>
  <c r="BL371" i="28"/>
  <c r="BK371" i="28"/>
  <c r="BI371" i="28"/>
  <c r="BH371" i="28"/>
  <c r="BG371" i="28"/>
  <c r="BF371" i="28"/>
  <c r="BD371" i="28"/>
  <c r="BC371" i="28"/>
  <c r="BA371" i="28"/>
  <c r="AZ371" i="28"/>
  <c r="AY371" i="28"/>
  <c r="AX371" i="28"/>
  <c r="AV371" i="28"/>
  <c r="AU371" i="28"/>
  <c r="AS371" i="28"/>
  <c r="AR371" i="28"/>
  <c r="AQ371" i="28"/>
  <c r="AP371" i="28"/>
  <c r="AN371" i="28"/>
  <c r="AM371" i="28"/>
  <c r="AK371" i="28"/>
  <c r="AJ371" i="28"/>
  <c r="AI371" i="28"/>
  <c r="AH371" i="28"/>
  <c r="AF371" i="28"/>
  <c r="AE371" i="28"/>
  <c r="AC371" i="28"/>
  <c r="AB371" i="28"/>
  <c r="AA371" i="28"/>
  <c r="Z371" i="28"/>
  <c r="X371" i="28"/>
  <c r="W371" i="28"/>
  <c r="U371" i="28"/>
  <c r="T371" i="28"/>
  <c r="S371" i="28"/>
  <c r="R371" i="28"/>
  <c r="P371" i="28"/>
  <c r="O371" i="28"/>
  <c r="M371" i="28"/>
  <c r="L371" i="28"/>
  <c r="K371" i="28"/>
  <c r="J371" i="28"/>
  <c r="H371" i="28"/>
  <c r="G61" i="28"/>
  <c r="BT52" i="28"/>
  <c r="BT51" i="28"/>
  <c r="BT50" i="28"/>
  <c r="BT32" i="28"/>
  <c r="BT41" i="28"/>
  <c r="BT42" i="28"/>
  <c r="BS32" i="28"/>
  <c r="BR32" i="28"/>
  <c r="BQ32" i="28"/>
  <c r="BP32" i="28"/>
  <c r="BP41" i="28"/>
  <c r="BP42" i="28"/>
  <c r="BO32" i="28"/>
  <c r="BN32" i="28"/>
  <c r="BN31" i="28"/>
  <c r="BN128" i="28"/>
  <c r="BM32" i="28"/>
  <c r="BM41" i="28"/>
  <c r="BM42" i="28"/>
  <c r="BL32" i="28"/>
  <c r="BL41" i="28"/>
  <c r="BL42" i="28"/>
  <c r="BK32" i="28"/>
  <c r="BJ32" i="28"/>
  <c r="BI32" i="28"/>
  <c r="BH32" i="28"/>
  <c r="BG32" i="28"/>
  <c r="BF32" i="28"/>
  <c r="BF31" i="28"/>
  <c r="BF128" i="28"/>
  <c r="BE32" i="28"/>
  <c r="BE31" i="28"/>
  <c r="BE128" i="28"/>
  <c r="BD32" i="28"/>
  <c r="BD41" i="28"/>
  <c r="BD42" i="28"/>
  <c r="BC32" i="28"/>
  <c r="BB32" i="28"/>
  <c r="BA32" i="28"/>
  <c r="AZ32" i="28"/>
  <c r="AZ41" i="28"/>
  <c r="AZ42" i="28"/>
  <c r="AY32" i="28"/>
  <c r="AX32" i="28"/>
  <c r="AX31" i="28"/>
  <c r="AX128" i="28"/>
  <c r="AW32" i="28"/>
  <c r="AW41" i="28"/>
  <c r="AW42" i="28"/>
  <c r="AV32" i="28"/>
  <c r="AV41" i="28"/>
  <c r="AV42" i="28"/>
  <c r="AU32" i="28"/>
  <c r="AU31" i="28"/>
  <c r="AU128" i="28"/>
  <c r="AT32" i="28"/>
  <c r="AS32" i="28"/>
  <c r="AR32" i="28"/>
  <c r="AR31" i="28"/>
  <c r="AR128" i="28"/>
  <c r="AQ32" i="28"/>
  <c r="AP32" i="28"/>
  <c r="AP31" i="28"/>
  <c r="AP128" i="28"/>
  <c r="AO32" i="28"/>
  <c r="AO41" i="28"/>
  <c r="AO42" i="28"/>
  <c r="AN32" i="28"/>
  <c r="AN41" i="28"/>
  <c r="AN42" i="28"/>
  <c r="AM32" i="28"/>
  <c r="AM31" i="28"/>
  <c r="AM128" i="28"/>
  <c r="AL32" i="28"/>
  <c r="AK32" i="28"/>
  <c r="AJ32" i="28"/>
  <c r="AI32" i="28"/>
  <c r="AH32" i="28"/>
  <c r="AH31" i="28"/>
  <c r="AH128" i="28"/>
  <c r="AG32" i="28"/>
  <c r="AG31" i="28"/>
  <c r="AG128" i="28"/>
  <c r="AF32" i="28"/>
  <c r="AE32" i="28"/>
  <c r="AE31" i="28"/>
  <c r="AE128" i="28"/>
  <c r="AD32" i="28"/>
  <c r="AC32" i="28"/>
  <c r="AB32" i="28"/>
  <c r="AB31" i="28"/>
  <c r="AB128" i="28"/>
  <c r="AA32" i="28"/>
  <c r="Z32" i="28"/>
  <c r="Z31" i="28"/>
  <c r="Z128" i="28"/>
  <c r="Y32" i="28"/>
  <c r="Y41" i="28"/>
  <c r="Y42" i="28"/>
  <c r="X32" i="28"/>
  <c r="X41" i="28"/>
  <c r="X42" i="28"/>
  <c r="V32" i="28"/>
  <c r="U32" i="28"/>
  <c r="T32" i="28"/>
  <c r="T31" i="28"/>
  <c r="T128" i="28"/>
  <c r="S32" i="28"/>
  <c r="R32" i="28"/>
  <c r="R31" i="28"/>
  <c r="R128" i="28"/>
  <c r="Q32" i="28"/>
  <c r="Q31" i="28"/>
  <c r="Q128" i="28"/>
  <c r="P32" i="28"/>
  <c r="P41" i="28"/>
  <c r="P42" i="28"/>
  <c r="O32" i="28"/>
  <c r="O31" i="28"/>
  <c r="O128" i="28"/>
  <c r="N32" i="28"/>
  <c r="M32" i="28"/>
  <c r="L32" i="28"/>
  <c r="K32" i="28"/>
  <c r="K41" i="28"/>
  <c r="K42" i="28"/>
  <c r="J31" i="28"/>
  <c r="J128" i="28"/>
  <c r="I32" i="28"/>
  <c r="I41" i="28"/>
  <c r="I42" i="28"/>
  <c r="H32" i="28"/>
  <c r="H41" i="28"/>
  <c r="H42" i="28"/>
  <c r="AK22" i="19"/>
  <c r="AJ22" i="19"/>
  <c r="AI22" i="19"/>
  <c r="AH22" i="19"/>
  <c r="AG22" i="19"/>
  <c r="AF22" i="19"/>
  <c r="AE22" i="19"/>
  <c r="AD22" i="19"/>
  <c r="AC22" i="19"/>
  <c r="AB22" i="19"/>
  <c r="AA22" i="19"/>
  <c r="Z22" i="19"/>
  <c r="Y22" i="19"/>
  <c r="X22" i="19"/>
  <c r="W22" i="19"/>
  <c r="V22" i="19"/>
  <c r="U22" i="19"/>
  <c r="T22" i="19"/>
  <c r="S22" i="19"/>
  <c r="Q22" i="19"/>
  <c r="P22" i="19"/>
  <c r="O22" i="19"/>
  <c r="N22" i="19"/>
  <c r="M22" i="19"/>
  <c r="L22" i="19"/>
  <c r="K22" i="19"/>
  <c r="J22" i="19"/>
  <c r="C8" i="19"/>
  <c r="BT388" i="27"/>
  <c r="BS388" i="27"/>
  <c r="BR388" i="27"/>
  <c r="BQ388" i="27"/>
  <c r="BP388" i="27"/>
  <c r="BO388" i="27"/>
  <c r="BN388" i="27"/>
  <c r="BM388" i="27"/>
  <c r="BL388" i="27"/>
  <c r="BK388" i="27"/>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BT387" i="27"/>
  <c r="BS387" i="27"/>
  <c r="BR387" i="27"/>
  <c r="BQ387" i="27"/>
  <c r="BP387" i="27"/>
  <c r="BO387" i="27"/>
  <c r="BN387" i="27"/>
  <c r="BM387" i="27"/>
  <c r="BL387" i="27"/>
  <c r="BK387"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BT386" i="27"/>
  <c r="BS386" i="27"/>
  <c r="BR386" i="27"/>
  <c r="BQ386" i="27"/>
  <c r="BP386" i="27"/>
  <c r="BO386" i="27"/>
  <c r="BN386" i="27"/>
  <c r="BM386" i="27"/>
  <c r="BL386" i="27"/>
  <c r="BK386"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BT369" i="27"/>
  <c r="BS369" i="27"/>
  <c r="BR369" i="27"/>
  <c r="BQ369" i="27"/>
  <c r="BP369" i="27"/>
  <c r="BO369" i="27"/>
  <c r="BN369" i="27"/>
  <c r="BM369" i="27"/>
  <c r="BL369" i="27"/>
  <c r="BK369" i="27"/>
  <c r="BJ369" i="27"/>
  <c r="BI369"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BT359" i="27"/>
  <c r="BS359" i="27"/>
  <c r="BR359" i="27"/>
  <c r="BQ359" i="27"/>
  <c r="BP359" i="27"/>
  <c r="BO359" i="27"/>
  <c r="BN359" i="27"/>
  <c r="BM359" i="27"/>
  <c r="BL359" i="27"/>
  <c r="BK359"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H359" i="27"/>
  <c r="G359" i="27"/>
  <c r="G355" i="27"/>
  <c r="G354" i="27"/>
  <c r="G353" i="27"/>
  <c r="BT352" i="27"/>
  <c r="BS352" i="27"/>
  <c r="BR352" i="27"/>
  <c r="BQ352" i="27"/>
  <c r="BP352" i="27"/>
  <c r="BO352" i="27"/>
  <c r="BN352" i="27"/>
  <c r="BM352" i="27"/>
  <c r="BL352" i="27"/>
  <c r="BK352"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G347" i="27"/>
  <c r="H337" i="27"/>
  <c r="BT331" i="27"/>
  <c r="BS331" i="27"/>
  <c r="BR331" i="27"/>
  <c r="BQ331" i="27"/>
  <c r="BP331" i="27"/>
  <c r="BO331" i="27"/>
  <c r="BN331" i="27"/>
  <c r="BM331" i="27"/>
  <c r="BL331" i="27"/>
  <c r="BK331" i="27"/>
  <c r="BJ331" i="27"/>
  <c r="BI331"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H331" i="27"/>
  <c r="G331" i="27"/>
  <c r="BT330" i="27"/>
  <c r="BS330" i="27"/>
  <c r="BR330" i="27"/>
  <c r="BQ330" i="27"/>
  <c r="BP330" i="27"/>
  <c r="BO330" i="27"/>
  <c r="BN330" i="27"/>
  <c r="BM330" i="27"/>
  <c r="BL330" i="27"/>
  <c r="BK330" i="27"/>
  <c r="BJ330" i="27"/>
  <c r="BI330"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H330" i="27"/>
  <c r="G330" i="27"/>
  <c r="BT329" i="27"/>
  <c r="BS329" i="27"/>
  <c r="BR329" i="27"/>
  <c r="BQ329" i="27"/>
  <c r="BP329" i="27"/>
  <c r="BO329" i="27"/>
  <c r="BN329" i="27"/>
  <c r="BM329" i="27"/>
  <c r="BL329" i="27"/>
  <c r="BK329" i="27"/>
  <c r="BJ329" i="27"/>
  <c r="BI329"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H329" i="27"/>
  <c r="G329" i="27"/>
  <c r="BT328" i="27"/>
  <c r="BS328" i="27"/>
  <c r="BR328" i="27"/>
  <c r="BQ328" i="27"/>
  <c r="BP328" i="27"/>
  <c r="BO328" i="27"/>
  <c r="BN328" i="27"/>
  <c r="BM328" i="27"/>
  <c r="BL328" i="27"/>
  <c r="BK328" i="27"/>
  <c r="BJ328" i="27"/>
  <c r="BI328"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H328" i="27"/>
  <c r="G328" i="27"/>
  <c r="BT327" i="27"/>
  <c r="BS327" i="27"/>
  <c r="BR327" i="27"/>
  <c r="BQ327" i="27"/>
  <c r="BP327" i="27"/>
  <c r="BO327" i="27"/>
  <c r="BN327" i="27"/>
  <c r="BM327" i="27"/>
  <c r="BL327" i="27"/>
  <c r="BK327" i="27"/>
  <c r="BJ327" i="27"/>
  <c r="BI327"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H327" i="27"/>
  <c r="G327" i="27"/>
  <c r="BT326" i="27"/>
  <c r="BS326" i="27"/>
  <c r="BR326" i="27"/>
  <c r="BQ326" i="27"/>
  <c r="BP326" i="27"/>
  <c r="BO326" i="27"/>
  <c r="BN326" i="27"/>
  <c r="BM326" i="27"/>
  <c r="BL326" i="27"/>
  <c r="BK326" i="27"/>
  <c r="BJ326" i="27"/>
  <c r="BI326"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H326" i="27"/>
  <c r="G326" i="27"/>
  <c r="BT325" i="27"/>
  <c r="BS325" i="27"/>
  <c r="BR325" i="27"/>
  <c r="BQ325" i="27"/>
  <c r="BP325" i="27"/>
  <c r="BO325" i="27"/>
  <c r="BN325" i="27"/>
  <c r="BM325" i="27"/>
  <c r="BL325" i="27"/>
  <c r="BK325" i="27"/>
  <c r="BJ325" i="27"/>
  <c r="BI325" i="27"/>
  <c r="BH325" i="27"/>
  <c r="BG325" i="27"/>
  <c r="BF325" i="27"/>
  <c r="BE325" i="27"/>
  <c r="BD325" i="27"/>
  <c r="BC325" i="27"/>
  <c r="BB325" i="27"/>
  <c r="BA325" i="27"/>
  <c r="AZ325" i="27"/>
  <c r="AY325" i="27"/>
  <c r="AX325" i="27"/>
  <c r="AW325" i="27"/>
  <c r="AV325" i="27"/>
  <c r="AU325" i="27"/>
  <c r="AT325" i="27"/>
  <c r="AS325" i="27"/>
  <c r="AR325" i="27"/>
  <c r="AQ325" i="27"/>
  <c r="AP325" i="27"/>
  <c r="AO325" i="27"/>
  <c r="AN325" i="27"/>
  <c r="AM325" i="27"/>
  <c r="AL325" i="27"/>
  <c r="AK325"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H325" i="27"/>
  <c r="G325" i="27"/>
  <c r="BT324" i="27"/>
  <c r="BS324" i="27"/>
  <c r="BR324" i="27"/>
  <c r="BQ324" i="27"/>
  <c r="BP324" i="27"/>
  <c r="BO324" i="27"/>
  <c r="BN324" i="27"/>
  <c r="BM324" i="27"/>
  <c r="BL324" i="27"/>
  <c r="BK324" i="27"/>
  <c r="BJ324" i="27"/>
  <c r="BI324" i="27"/>
  <c r="BH324" i="27"/>
  <c r="BG324" i="27"/>
  <c r="BF324" i="27"/>
  <c r="BE324" i="27"/>
  <c r="BD324" i="27"/>
  <c r="BC324" i="27"/>
  <c r="BB324" i="27"/>
  <c r="BA324" i="27"/>
  <c r="AZ324" i="27"/>
  <c r="AY324" i="27"/>
  <c r="AX324" i="27"/>
  <c r="AW324" i="27"/>
  <c r="AV324" i="27"/>
  <c r="AU324" i="27"/>
  <c r="AT324" i="27"/>
  <c r="AS324" i="27"/>
  <c r="AR324" i="27"/>
  <c r="AQ324" i="27"/>
  <c r="AP324" i="27"/>
  <c r="AO324" i="27"/>
  <c r="AN324" i="27"/>
  <c r="AM324" i="27"/>
  <c r="AL324" i="27"/>
  <c r="AK324" i="27"/>
  <c r="AJ324" i="27"/>
  <c r="AI324" i="27"/>
  <c r="AH324"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H324" i="27"/>
  <c r="G324" i="27"/>
  <c r="BT319" i="27"/>
  <c r="BS319" i="27"/>
  <c r="BR319" i="27"/>
  <c r="BQ319" i="27"/>
  <c r="BP319" i="27"/>
  <c r="BO319" i="27"/>
  <c r="BN319" i="27"/>
  <c r="BM319" i="27"/>
  <c r="BL319" i="27"/>
  <c r="BK319"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H319" i="27"/>
  <c r="G319" i="27"/>
  <c r="BT318" i="27"/>
  <c r="BS318" i="27"/>
  <c r="BR318" i="27"/>
  <c r="BQ318" i="27"/>
  <c r="BP318" i="27"/>
  <c r="BO318" i="27"/>
  <c r="BN318" i="27"/>
  <c r="BM318" i="27"/>
  <c r="BL318" i="27"/>
  <c r="BK318" i="27"/>
  <c r="BJ318" i="27"/>
  <c r="BI318" i="27"/>
  <c r="BH318" i="27"/>
  <c r="BG318" i="27"/>
  <c r="BF318" i="27"/>
  <c r="BE318" i="27"/>
  <c r="BD318" i="27"/>
  <c r="BC318" i="27"/>
  <c r="BB318" i="27"/>
  <c r="BA318" i="27"/>
  <c r="AZ318" i="27"/>
  <c r="AY318" i="27"/>
  <c r="AX318" i="27"/>
  <c r="AW318" i="27"/>
  <c r="AV318" i="27"/>
  <c r="AU318" i="27"/>
  <c r="AT318" i="27"/>
  <c r="AS318" i="27"/>
  <c r="AR318" i="27"/>
  <c r="AQ318" i="27"/>
  <c r="AP318" i="27"/>
  <c r="AO318" i="27"/>
  <c r="AN318" i="27"/>
  <c r="AM318" i="27"/>
  <c r="AL318" i="27"/>
  <c r="AK318" i="27"/>
  <c r="AJ318" i="27"/>
  <c r="AI318" i="27"/>
  <c r="AH318"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H318" i="27"/>
  <c r="G318" i="27"/>
  <c r="BT317" i="27"/>
  <c r="BS317" i="27"/>
  <c r="BR317" i="27"/>
  <c r="BQ317" i="27"/>
  <c r="BP317" i="27"/>
  <c r="BO317" i="27"/>
  <c r="BN317" i="27"/>
  <c r="BM317" i="27"/>
  <c r="BL317" i="27"/>
  <c r="BK317" i="27"/>
  <c r="BJ317" i="27"/>
  <c r="BI317" i="27"/>
  <c r="BH317" i="27"/>
  <c r="BG317" i="27"/>
  <c r="BF317" i="27"/>
  <c r="BE317" i="27"/>
  <c r="BD317" i="27"/>
  <c r="BC317" i="27"/>
  <c r="BB317" i="27"/>
  <c r="BA317" i="27"/>
  <c r="AZ317" i="27"/>
  <c r="AY317" i="27"/>
  <c r="AX317" i="27"/>
  <c r="AW317" i="27"/>
  <c r="AV317" i="27"/>
  <c r="AU317" i="27"/>
  <c r="AT317" i="27"/>
  <c r="AS317" i="27"/>
  <c r="AR317" i="27"/>
  <c r="AQ317" i="27"/>
  <c r="AP317" i="27"/>
  <c r="AO317" i="27"/>
  <c r="AN317" i="27"/>
  <c r="AM317" i="27"/>
  <c r="AL317" i="27"/>
  <c r="AK317" i="27"/>
  <c r="AJ317" i="27"/>
  <c r="AI317" i="27"/>
  <c r="AH317"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H317" i="27"/>
  <c r="G317" i="27"/>
  <c r="BT316" i="27"/>
  <c r="BS316" i="27"/>
  <c r="BR316" i="27"/>
  <c r="BQ316" i="27"/>
  <c r="BP316" i="27"/>
  <c r="BO316" i="27"/>
  <c r="BN316" i="27"/>
  <c r="BM316" i="27"/>
  <c r="BL316" i="27"/>
  <c r="BK316" i="27"/>
  <c r="BJ316" i="27"/>
  <c r="BI31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H316" i="27"/>
  <c r="G316" i="27"/>
  <c r="BT314" i="27"/>
  <c r="BS314" i="27"/>
  <c r="BR314" i="27"/>
  <c r="BQ314" i="27"/>
  <c r="BP314" i="27"/>
  <c r="BO314" i="27"/>
  <c r="BN314" i="27"/>
  <c r="BM314" i="27"/>
  <c r="BL314" i="27"/>
  <c r="BK314" i="27"/>
  <c r="BJ314" i="27"/>
  <c r="BI314" i="27"/>
  <c r="BH314" i="27"/>
  <c r="BG314" i="27"/>
  <c r="BF314" i="27"/>
  <c r="BE314" i="27"/>
  <c r="BD314" i="27"/>
  <c r="BC314" i="27"/>
  <c r="BB314" i="27"/>
  <c r="BA314" i="27"/>
  <c r="AZ314" i="27"/>
  <c r="AY314" i="27"/>
  <c r="AX314" i="27"/>
  <c r="AW314" i="27"/>
  <c r="AV314" i="27"/>
  <c r="AU314" i="27"/>
  <c r="AT314" i="27"/>
  <c r="AS314" i="27"/>
  <c r="AR314" i="27"/>
  <c r="AQ314" i="27"/>
  <c r="AP314" i="27"/>
  <c r="AO314" i="27"/>
  <c r="AN314" i="27"/>
  <c r="AM314" i="27"/>
  <c r="AL314" i="27"/>
  <c r="AK314" i="27"/>
  <c r="AJ314" i="27"/>
  <c r="AI314" i="27"/>
  <c r="AH314" i="27"/>
  <c r="AG314" i="27"/>
  <c r="AF314" i="27"/>
  <c r="AE314" i="27"/>
  <c r="AD314" i="27"/>
  <c r="AC314" i="27"/>
  <c r="AB314" i="27"/>
  <c r="AA314" i="27"/>
  <c r="Z314" i="27"/>
  <c r="Y314" i="27"/>
  <c r="X314" i="27"/>
  <c r="W314" i="27"/>
  <c r="V314" i="27"/>
  <c r="U314" i="27"/>
  <c r="T314" i="27"/>
  <c r="S314" i="27"/>
  <c r="R314" i="27"/>
  <c r="Q314" i="27"/>
  <c r="P314" i="27"/>
  <c r="O314" i="27"/>
  <c r="N314" i="27"/>
  <c r="M314" i="27"/>
  <c r="L314" i="27"/>
  <c r="K314" i="27"/>
  <c r="J314" i="27"/>
  <c r="I314" i="27"/>
  <c r="H314" i="27"/>
  <c r="G314" i="27"/>
  <c r="BT311" i="27"/>
  <c r="BS311" i="27"/>
  <c r="BR311" i="27"/>
  <c r="BQ311" i="27"/>
  <c r="BP311" i="27"/>
  <c r="BO311" i="27"/>
  <c r="BN311" i="27"/>
  <c r="BM311" i="27"/>
  <c r="BL311" i="27"/>
  <c r="BK311"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BT310" i="27"/>
  <c r="BS310" i="27"/>
  <c r="BR310" i="27"/>
  <c r="BQ310" i="27"/>
  <c r="BP310" i="27"/>
  <c r="BO310" i="27"/>
  <c r="BN310" i="27"/>
  <c r="BM310" i="27"/>
  <c r="BL310" i="27"/>
  <c r="BK310" i="27"/>
  <c r="BJ310" i="27"/>
  <c r="BI310"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H310" i="27"/>
  <c r="G310" i="27"/>
  <c r="BT308" i="27"/>
  <c r="BS308" i="27"/>
  <c r="BR308" i="27"/>
  <c r="BQ308" i="27"/>
  <c r="BP308" i="27"/>
  <c r="BO308" i="27"/>
  <c r="BN308" i="27"/>
  <c r="BM308" i="27"/>
  <c r="BL308" i="27"/>
  <c r="BK308" i="27"/>
  <c r="BJ308" i="27"/>
  <c r="BI308"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H308" i="27"/>
  <c r="G308" i="27"/>
  <c r="BT307" i="27"/>
  <c r="BS307" i="27"/>
  <c r="BR307" i="27"/>
  <c r="BQ307" i="27"/>
  <c r="BP307" i="27"/>
  <c r="BO307" i="27"/>
  <c r="BN307" i="27"/>
  <c r="BM307" i="27"/>
  <c r="BL307" i="27"/>
  <c r="BK307"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BT306" i="27"/>
  <c r="BS306" i="27"/>
  <c r="BR306" i="27"/>
  <c r="BQ306" i="27"/>
  <c r="BP306" i="27"/>
  <c r="BO306" i="27"/>
  <c r="BN306" i="27"/>
  <c r="BM306" i="27"/>
  <c r="BL306" i="27"/>
  <c r="BK306" i="27"/>
  <c r="BJ306" i="27"/>
  <c r="BI306" i="27"/>
  <c r="BH306" i="27"/>
  <c r="BG306" i="27"/>
  <c r="BF306" i="27"/>
  <c r="BE306" i="27"/>
  <c r="BD306" i="27"/>
  <c r="BC306" i="27"/>
  <c r="BB306" i="27"/>
  <c r="BA306" i="27"/>
  <c r="AZ306" i="27"/>
  <c r="AY306" i="27"/>
  <c r="AX306" i="27"/>
  <c r="AW306" i="27"/>
  <c r="AV306" i="27"/>
  <c r="AU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H306" i="27"/>
  <c r="G306" i="27"/>
  <c r="BT305" i="27"/>
  <c r="BS305" i="27"/>
  <c r="BR305" i="27"/>
  <c r="BQ305" i="27"/>
  <c r="BP305" i="27"/>
  <c r="BO305" i="27"/>
  <c r="BN305" i="27"/>
  <c r="BM305" i="27"/>
  <c r="BL305" i="27"/>
  <c r="BK305"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BT304" i="27"/>
  <c r="BT361" i="27"/>
  <c r="BS304" i="27"/>
  <c r="BS361" i="27"/>
  <c r="BR304" i="27"/>
  <c r="BR361" i="27"/>
  <c r="BQ304" i="27"/>
  <c r="BQ361" i="27"/>
  <c r="BP304" i="27"/>
  <c r="BP361" i="27"/>
  <c r="BO304" i="27"/>
  <c r="BO361" i="27"/>
  <c r="BN304" i="27"/>
  <c r="BN361" i="27"/>
  <c r="BM304" i="27"/>
  <c r="BM361" i="27"/>
  <c r="BL304" i="27"/>
  <c r="BL361" i="27"/>
  <c r="BK304" i="27"/>
  <c r="BK361" i="27"/>
  <c r="BJ304" i="27"/>
  <c r="BJ361" i="27"/>
  <c r="BI304" i="27"/>
  <c r="BI361" i="27"/>
  <c r="BH304" i="27"/>
  <c r="BH361" i="27"/>
  <c r="BG304" i="27"/>
  <c r="BG361" i="27"/>
  <c r="BF304" i="27"/>
  <c r="BF361" i="27"/>
  <c r="BE304" i="27"/>
  <c r="BE361" i="27"/>
  <c r="BD304" i="27"/>
  <c r="BD361" i="27"/>
  <c r="BC304" i="27"/>
  <c r="BC361" i="27"/>
  <c r="BB304" i="27"/>
  <c r="BB361" i="27"/>
  <c r="BA304" i="27"/>
  <c r="BA361" i="27"/>
  <c r="AZ304" i="27"/>
  <c r="AZ361" i="27"/>
  <c r="AY304" i="27"/>
  <c r="AY361" i="27"/>
  <c r="AX304" i="27"/>
  <c r="AX361" i="27"/>
  <c r="AW304" i="27"/>
  <c r="AW361" i="27"/>
  <c r="AV304" i="27"/>
  <c r="AV361" i="27"/>
  <c r="AU304" i="27"/>
  <c r="AU361" i="27"/>
  <c r="AT304" i="27"/>
  <c r="AT361" i="27"/>
  <c r="AS304" i="27"/>
  <c r="AS361" i="27"/>
  <c r="AR304" i="27"/>
  <c r="AR361" i="27"/>
  <c r="AQ304" i="27"/>
  <c r="AQ361" i="27"/>
  <c r="AP304" i="27"/>
  <c r="AP361" i="27"/>
  <c r="AO304" i="27"/>
  <c r="AO361" i="27"/>
  <c r="AN304" i="27"/>
  <c r="AN361" i="27"/>
  <c r="AM304" i="27"/>
  <c r="AM361" i="27"/>
  <c r="AL304" i="27"/>
  <c r="AL361" i="27"/>
  <c r="AK304" i="27"/>
  <c r="AK361" i="27"/>
  <c r="AJ304" i="27"/>
  <c r="AJ361" i="27"/>
  <c r="AI304" i="27"/>
  <c r="AI361" i="27"/>
  <c r="AH304" i="27"/>
  <c r="AH361" i="27"/>
  <c r="AG304" i="27"/>
  <c r="AG361" i="27"/>
  <c r="AF304" i="27"/>
  <c r="AF361" i="27"/>
  <c r="AE304" i="27"/>
  <c r="AE361" i="27"/>
  <c r="AD304" i="27"/>
  <c r="AD361" i="27"/>
  <c r="AC304" i="27"/>
  <c r="AC361" i="27"/>
  <c r="AB304" i="27"/>
  <c r="AB361" i="27"/>
  <c r="AA304" i="27"/>
  <c r="AA361" i="27"/>
  <c r="Z304" i="27"/>
  <c r="Z361" i="27"/>
  <c r="Y304" i="27"/>
  <c r="Y361" i="27"/>
  <c r="X304" i="27"/>
  <c r="X361" i="27"/>
  <c r="W304" i="27"/>
  <c r="W361" i="27"/>
  <c r="V304" i="27"/>
  <c r="V361" i="27"/>
  <c r="U304" i="27"/>
  <c r="U361" i="27"/>
  <c r="T304" i="27"/>
  <c r="T361" i="27"/>
  <c r="S304" i="27"/>
  <c r="S361" i="27"/>
  <c r="R304" i="27"/>
  <c r="R361" i="27"/>
  <c r="Q304" i="27"/>
  <c r="Q361" i="27"/>
  <c r="P304" i="27"/>
  <c r="P361" i="27"/>
  <c r="O304" i="27"/>
  <c r="O361" i="27"/>
  <c r="N304" i="27"/>
  <c r="N361" i="27"/>
  <c r="M304" i="27"/>
  <c r="M361" i="27"/>
  <c r="L304" i="27"/>
  <c r="L361" i="27"/>
  <c r="K304" i="27"/>
  <c r="K361" i="27"/>
  <c r="J304" i="27"/>
  <c r="J361" i="27"/>
  <c r="I304" i="27"/>
  <c r="I361" i="27"/>
  <c r="H304" i="27"/>
  <c r="H361" i="27"/>
  <c r="G304" i="27"/>
  <c r="G361" i="27"/>
  <c r="BT271" i="27"/>
  <c r="BS271" i="27"/>
  <c r="BR271" i="27"/>
  <c r="BQ271" i="27"/>
  <c r="BP271" i="27"/>
  <c r="BO271" i="27"/>
  <c r="BN271" i="27"/>
  <c r="BM271" i="27"/>
  <c r="BL271" i="27"/>
  <c r="BK271" i="27"/>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H271" i="27"/>
  <c r="G271"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H269" i="27"/>
  <c r="G269" i="27"/>
  <c r="G265" i="27"/>
  <c r="G264" i="27"/>
  <c r="G263"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H262" i="27"/>
  <c r="G262" i="27"/>
  <c r="G257" i="27"/>
  <c r="H247" i="27"/>
  <c r="BT242" i="27"/>
  <c r="BT389" i="27"/>
  <c r="BS242" i="27"/>
  <c r="BS389" i="27"/>
  <c r="BR242" i="27"/>
  <c r="BR389" i="27"/>
  <c r="BQ242" i="27"/>
  <c r="BQ389" i="27"/>
  <c r="BP242" i="27"/>
  <c r="BP389" i="27"/>
  <c r="BO242" i="27"/>
  <c r="BN242" i="27"/>
  <c r="BN389" i="27"/>
  <c r="BM242" i="27"/>
  <c r="BL242" i="27"/>
  <c r="BL389" i="27"/>
  <c r="BK242" i="27"/>
  <c r="BK389" i="27"/>
  <c r="BJ242" i="27"/>
  <c r="BJ389" i="27"/>
  <c r="BI242" i="27"/>
  <c r="BH242" i="27"/>
  <c r="BH389" i="27"/>
  <c r="BG242" i="27"/>
  <c r="BF242" i="27"/>
  <c r="BF389" i="27"/>
  <c r="BE242" i="27"/>
  <c r="BD242" i="27"/>
  <c r="BD389" i="27"/>
  <c r="BC242" i="27"/>
  <c r="BC389" i="27"/>
  <c r="BB242" i="27"/>
  <c r="BB389" i="27"/>
  <c r="BA242" i="27"/>
  <c r="BA389" i="27"/>
  <c r="AZ242" i="27"/>
  <c r="AZ389" i="27"/>
  <c r="AY242" i="27"/>
  <c r="AX242" i="27"/>
  <c r="AX389" i="27"/>
  <c r="AW242" i="27"/>
  <c r="AV242" i="27"/>
  <c r="AV389" i="27"/>
  <c r="AU242" i="27"/>
  <c r="AU389" i="27"/>
  <c r="AT242" i="27"/>
  <c r="AT389" i="27"/>
  <c r="AS242" i="27"/>
  <c r="AS389" i="27"/>
  <c r="AR242" i="27"/>
  <c r="AR389" i="27"/>
  <c r="AQ242" i="27"/>
  <c r="AP242" i="27"/>
  <c r="AP389" i="27"/>
  <c r="AO242" i="27"/>
  <c r="AN242" i="27"/>
  <c r="AN389" i="27"/>
  <c r="AM242" i="27"/>
  <c r="AM389" i="27"/>
  <c r="AL242" i="27"/>
  <c r="AK242" i="27"/>
  <c r="AK389" i="27"/>
  <c r="AJ242" i="27"/>
  <c r="AJ389" i="27"/>
  <c r="AI242" i="27"/>
  <c r="AH242" i="27"/>
  <c r="AH389" i="27"/>
  <c r="AG242" i="27"/>
  <c r="AF242" i="27"/>
  <c r="AF389" i="27"/>
  <c r="AE242" i="27"/>
  <c r="AE389" i="27"/>
  <c r="AD242" i="27"/>
  <c r="AD389" i="27"/>
  <c r="AC242" i="27"/>
  <c r="AC389" i="27"/>
  <c r="AB242" i="27"/>
  <c r="AB389" i="27"/>
  <c r="AA242" i="27"/>
  <c r="Z242" i="27"/>
  <c r="Z389" i="27"/>
  <c r="Y242" i="27"/>
  <c r="X242" i="27"/>
  <c r="X389" i="27"/>
  <c r="W242" i="27"/>
  <c r="W389" i="27"/>
  <c r="V242" i="27"/>
  <c r="V389" i="27"/>
  <c r="U242" i="27"/>
  <c r="U389" i="27"/>
  <c r="T242" i="27"/>
  <c r="T389" i="27"/>
  <c r="S242" i="27"/>
  <c r="R242" i="27"/>
  <c r="R389" i="27"/>
  <c r="Q242" i="27"/>
  <c r="P242" i="27"/>
  <c r="P389" i="27"/>
  <c r="O242" i="27"/>
  <c r="O389" i="27"/>
  <c r="N242" i="27"/>
  <c r="N389" i="27"/>
  <c r="M242" i="27"/>
  <c r="M389" i="27"/>
  <c r="L242" i="27"/>
  <c r="L389" i="27"/>
  <c r="K242" i="27"/>
  <c r="J242" i="27"/>
  <c r="J389" i="27"/>
  <c r="I242" i="27"/>
  <c r="H242" i="27"/>
  <c r="H389" i="27"/>
  <c r="G242" i="27"/>
  <c r="G389"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K233" i="27"/>
  <c r="J233" i="27"/>
  <c r="I233" i="27"/>
  <c r="H233" i="27"/>
  <c r="G233"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K232" i="27"/>
  <c r="J232" i="27"/>
  <c r="I232" i="27"/>
  <c r="H232" i="27"/>
  <c r="G232"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K231" i="27"/>
  <c r="J231" i="27"/>
  <c r="I231" i="27"/>
  <c r="H231" i="27"/>
  <c r="G231"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K230" i="27"/>
  <c r="J230" i="27"/>
  <c r="I230" i="27"/>
  <c r="H230" i="27"/>
  <c r="G230" i="27"/>
  <c r="BT213" i="27"/>
  <c r="BS213" i="27"/>
  <c r="BS212" i="27"/>
  <c r="BS309" i="27"/>
  <c r="BR213" i="27"/>
  <c r="BQ213" i="27"/>
  <c r="BP213" i="27"/>
  <c r="BP222" i="27"/>
  <c r="BP223" i="27"/>
  <c r="BO213" i="27"/>
  <c r="BO222" i="27"/>
  <c r="BO223" i="27"/>
  <c r="BN213" i="27"/>
  <c r="BN222" i="27"/>
  <c r="BN223" i="27"/>
  <c r="BM213" i="27"/>
  <c r="BM222" i="27"/>
  <c r="BM223" i="27"/>
  <c r="BL213" i="27"/>
  <c r="BK213" i="27"/>
  <c r="BK222" i="27"/>
  <c r="BK223" i="27"/>
  <c r="BJ213" i="27"/>
  <c r="BI213" i="27"/>
  <c r="BH213" i="27"/>
  <c r="BH222" i="27"/>
  <c r="BH223" i="27"/>
  <c r="BG213" i="27"/>
  <c r="BG222" i="27"/>
  <c r="BG223" i="27"/>
  <c r="BF213" i="27"/>
  <c r="BF222" i="27"/>
  <c r="BF223" i="27"/>
  <c r="BE213" i="27"/>
  <c r="BE222" i="27"/>
  <c r="BE223" i="27"/>
  <c r="BD213" i="27"/>
  <c r="BC213" i="27"/>
  <c r="BC222" i="27"/>
  <c r="BC223" i="27"/>
  <c r="BB213" i="27"/>
  <c r="BA213" i="27"/>
  <c r="AZ213" i="27"/>
  <c r="AZ222" i="27"/>
  <c r="AZ223" i="27"/>
  <c r="AY213" i="27"/>
  <c r="AY222" i="27"/>
  <c r="AY223" i="27"/>
  <c r="AX213" i="27"/>
  <c r="AX222" i="27"/>
  <c r="AX223" i="27"/>
  <c r="AW213" i="27"/>
  <c r="AW222" i="27"/>
  <c r="AW223" i="27"/>
  <c r="AV213" i="27"/>
  <c r="AU213" i="27"/>
  <c r="AU222" i="27"/>
  <c r="AU223" i="27"/>
  <c r="AT213" i="27"/>
  <c r="AT222" i="27"/>
  <c r="AT223" i="27"/>
  <c r="AS213" i="27"/>
  <c r="AR213" i="27"/>
  <c r="AR222" i="27"/>
  <c r="AR223" i="27"/>
  <c r="AQ213" i="27"/>
  <c r="AQ222" i="27"/>
  <c r="AQ223" i="27"/>
  <c r="AP213" i="27"/>
  <c r="AP222" i="27"/>
  <c r="AP223" i="27"/>
  <c r="AO213" i="27"/>
  <c r="AO222" i="27"/>
  <c r="AO223" i="27"/>
  <c r="AN213" i="27"/>
  <c r="AM213" i="27"/>
  <c r="AM212" i="27"/>
  <c r="AM309" i="27"/>
  <c r="AL213" i="27"/>
  <c r="AK213" i="27"/>
  <c r="AJ213" i="27"/>
  <c r="AJ222" i="27"/>
  <c r="AJ223" i="27"/>
  <c r="AI213" i="27"/>
  <c r="AI222" i="27"/>
  <c r="AI223" i="27"/>
  <c r="AH213" i="27"/>
  <c r="AH222" i="27"/>
  <c r="AH223" i="27"/>
  <c r="AG213" i="27"/>
  <c r="AG222" i="27"/>
  <c r="AG223" i="27"/>
  <c r="AF213" i="27"/>
  <c r="AE213" i="27"/>
  <c r="AE222" i="27"/>
  <c r="AE223" i="27"/>
  <c r="AD213" i="27"/>
  <c r="AC213" i="27"/>
  <c r="AB213" i="27"/>
  <c r="AB222" i="27"/>
  <c r="AB223" i="27"/>
  <c r="AA213" i="27"/>
  <c r="AA222" i="27"/>
  <c r="AA223" i="27"/>
  <c r="Z213" i="27"/>
  <c r="Z222" i="27"/>
  <c r="Z223" i="27"/>
  <c r="Y213" i="27"/>
  <c r="Y212" i="27"/>
  <c r="Y309" i="27"/>
  <c r="X213" i="27"/>
  <c r="W213" i="27"/>
  <c r="W222" i="27"/>
  <c r="W223" i="27"/>
  <c r="V213" i="27"/>
  <c r="V222" i="27"/>
  <c r="V223" i="27"/>
  <c r="U213" i="27"/>
  <c r="T213" i="27"/>
  <c r="T222" i="27"/>
  <c r="T223" i="27"/>
  <c r="S213" i="27"/>
  <c r="S222" i="27"/>
  <c r="S223" i="27"/>
  <c r="R213" i="27"/>
  <c r="R222" i="27"/>
  <c r="R223" i="27"/>
  <c r="Q213" i="27"/>
  <c r="Q222" i="27"/>
  <c r="Q223" i="27"/>
  <c r="P213" i="27"/>
  <c r="O213" i="27"/>
  <c r="O222" i="27"/>
  <c r="O223" i="27"/>
  <c r="N213" i="27"/>
  <c r="M213" i="27"/>
  <c r="M222" i="27"/>
  <c r="M223" i="27"/>
  <c r="L213" i="27"/>
  <c r="L222" i="27"/>
  <c r="L223" i="27"/>
  <c r="K213" i="27"/>
  <c r="K222" i="27"/>
  <c r="K223" i="27"/>
  <c r="J213" i="27"/>
  <c r="J222" i="27"/>
  <c r="J223" i="27"/>
  <c r="I213" i="27"/>
  <c r="I222" i="27"/>
  <c r="I223" i="27"/>
  <c r="H213" i="27"/>
  <c r="G213" i="27"/>
  <c r="G212" i="27"/>
  <c r="G309" i="27"/>
  <c r="BT178" i="27"/>
  <c r="BS178" i="27"/>
  <c r="BR178" i="27"/>
  <c r="BQ178" i="27"/>
  <c r="BP178" i="27"/>
  <c r="BO178" i="27"/>
  <c r="BN178" i="27"/>
  <c r="BM178" i="27"/>
  <c r="BL178" i="27"/>
  <c r="BK178" i="27"/>
  <c r="BJ178" i="27"/>
  <c r="BI178" i="27"/>
  <c r="BH178" i="27"/>
  <c r="BG178" i="27"/>
  <c r="BF178" i="27"/>
  <c r="BE178" i="27"/>
  <c r="BD178" i="27"/>
  <c r="BC178" i="27"/>
  <c r="BB178" i="27"/>
  <c r="BA178" i="27"/>
  <c r="AZ178" i="27"/>
  <c r="AY178" i="27"/>
  <c r="AX178" i="27"/>
  <c r="AW178" i="27"/>
  <c r="AV178" i="27"/>
  <c r="AU178" i="27"/>
  <c r="AT178" i="27"/>
  <c r="AS178" i="27"/>
  <c r="AR178" i="27"/>
  <c r="AQ178" i="27"/>
  <c r="AP178" i="27"/>
  <c r="AO178" i="27"/>
  <c r="AN178" i="27"/>
  <c r="AM178" i="27"/>
  <c r="AL178" i="27"/>
  <c r="AK178" i="27"/>
  <c r="AJ178" i="27"/>
  <c r="AI178" i="27"/>
  <c r="AH178" i="27"/>
  <c r="AG178" i="27"/>
  <c r="AF178" i="27"/>
  <c r="AE178" i="27"/>
  <c r="AD178" i="27"/>
  <c r="AC178" i="27"/>
  <c r="AA178" i="27"/>
  <c r="Z178" i="27"/>
  <c r="Y178" i="27"/>
  <c r="X178" i="27"/>
  <c r="W178" i="27"/>
  <c r="V178" i="27"/>
  <c r="U178" i="27"/>
  <c r="T178" i="27"/>
  <c r="S178" i="27"/>
  <c r="R178" i="27"/>
  <c r="Q178" i="27"/>
  <c r="P178" i="27"/>
  <c r="O178" i="27"/>
  <c r="N178" i="27"/>
  <c r="M178" i="27"/>
  <c r="L178" i="27"/>
  <c r="K178" i="27"/>
  <c r="J178" i="27"/>
  <c r="I178" i="27"/>
  <c r="H178" i="27"/>
  <c r="G178" i="27"/>
  <c r="G174" i="27"/>
  <c r="G173" i="27"/>
  <c r="G172" i="27"/>
  <c r="BT171" i="27"/>
  <c r="BS171" i="27"/>
  <c r="BR171" i="27"/>
  <c r="BQ171" i="27"/>
  <c r="BP171" i="27"/>
  <c r="BO171" i="27"/>
  <c r="BN171" i="27"/>
  <c r="BM171" i="27"/>
  <c r="BL171" i="27"/>
  <c r="BK171"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H156" i="27"/>
  <c r="BT150" i="27"/>
  <c r="BS150" i="27"/>
  <c r="BR150" i="27"/>
  <c r="BQ150" i="27"/>
  <c r="BP150" i="27"/>
  <c r="BO150" i="27"/>
  <c r="BN150" i="27"/>
  <c r="BM150" i="27"/>
  <c r="BL150" i="27"/>
  <c r="BK150" i="27"/>
  <c r="BJ150" i="27"/>
  <c r="BI150" i="27"/>
  <c r="BH150"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H150" i="27"/>
  <c r="G150" i="27"/>
  <c r="BT149" i="27"/>
  <c r="BS149" i="27"/>
  <c r="BR149" i="27"/>
  <c r="BQ149" i="27"/>
  <c r="BP149" i="27"/>
  <c r="BO149" i="27"/>
  <c r="BN149" i="27"/>
  <c r="BM149" i="27"/>
  <c r="BL149" i="27"/>
  <c r="BK149" i="27"/>
  <c r="BJ149" i="27"/>
  <c r="BI149" i="27"/>
  <c r="BH149"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H149" i="27"/>
  <c r="G149" i="27"/>
  <c r="BT148" i="27"/>
  <c r="BS148" i="27"/>
  <c r="BR148" i="27"/>
  <c r="BQ148" i="27"/>
  <c r="BP148" i="27"/>
  <c r="BO148" i="27"/>
  <c r="BN148" i="27"/>
  <c r="BM148" i="27"/>
  <c r="BL148" i="27"/>
  <c r="BK148" i="27"/>
  <c r="BJ148" i="27"/>
  <c r="BI148" i="27"/>
  <c r="BH148"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M148" i="27"/>
  <c r="L148" i="27"/>
  <c r="K148" i="27"/>
  <c r="J148" i="27"/>
  <c r="I148" i="27"/>
  <c r="H148" i="27"/>
  <c r="G148" i="27"/>
  <c r="BT147" i="27"/>
  <c r="BS147" i="27"/>
  <c r="BR147" i="27"/>
  <c r="BQ147" i="27"/>
  <c r="BP147" i="27"/>
  <c r="BO147" i="27"/>
  <c r="BN147" i="27"/>
  <c r="BM147" i="27"/>
  <c r="BL147" i="27"/>
  <c r="BK147" i="27"/>
  <c r="BJ147" i="27"/>
  <c r="BI147" i="27"/>
  <c r="BH147"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BT146" i="27"/>
  <c r="BS146" i="27"/>
  <c r="BR146" i="27"/>
  <c r="BQ146" i="27"/>
  <c r="BP146" i="27"/>
  <c r="BO146" i="27"/>
  <c r="BN146" i="27"/>
  <c r="BM146" i="27"/>
  <c r="BL146" i="27"/>
  <c r="BK146" i="27"/>
  <c r="BJ146" i="27"/>
  <c r="BI146" i="27"/>
  <c r="BH146"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H146" i="27"/>
  <c r="G146" i="27"/>
  <c r="BT145" i="27"/>
  <c r="BS145" i="27"/>
  <c r="BR145" i="27"/>
  <c r="BQ145" i="27"/>
  <c r="BP145" i="27"/>
  <c r="BO145" i="27"/>
  <c r="BN145" i="27"/>
  <c r="BM145" i="27"/>
  <c r="BL145" i="27"/>
  <c r="BK145" i="27"/>
  <c r="BJ145" i="27"/>
  <c r="BI145" i="27"/>
  <c r="BH145"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H145" i="27"/>
  <c r="G145" i="27"/>
  <c r="BT144" i="27"/>
  <c r="BS144" i="27"/>
  <c r="BR144" i="27"/>
  <c r="BQ144" i="27"/>
  <c r="BP144" i="27"/>
  <c r="BO144" i="27"/>
  <c r="BN144" i="27"/>
  <c r="BM144" i="27"/>
  <c r="BL144" i="27"/>
  <c r="BK144" i="27"/>
  <c r="BJ144" i="27"/>
  <c r="BI144" i="27"/>
  <c r="BH144"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H144" i="27"/>
  <c r="G144" i="27"/>
  <c r="BT143" i="27"/>
  <c r="BS143" i="27"/>
  <c r="BR143" i="27"/>
  <c r="BQ143" i="27"/>
  <c r="BP143" i="27"/>
  <c r="BO143" i="27"/>
  <c r="BN143" i="27"/>
  <c r="BM143" i="27"/>
  <c r="BL143" i="27"/>
  <c r="BK143" i="27"/>
  <c r="BJ143" i="27"/>
  <c r="BI143" i="27"/>
  <c r="BH143"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H143" i="27"/>
  <c r="G143" i="27"/>
  <c r="BT138" i="27"/>
  <c r="BS138" i="27"/>
  <c r="BR138" i="27"/>
  <c r="BQ138" i="27"/>
  <c r="BP138" i="27"/>
  <c r="BO138" i="27"/>
  <c r="BN138" i="27"/>
  <c r="BM138" i="27"/>
  <c r="BL138" i="27"/>
  <c r="BK138" i="27"/>
  <c r="BJ138" i="27"/>
  <c r="BI138" i="27"/>
  <c r="BH138"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H138" i="27"/>
  <c r="G138" i="27"/>
  <c r="BT137" i="27"/>
  <c r="BS137" i="27"/>
  <c r="BR137" i="27"/>
  <c r="BQ137" i="27"/>
  <c r="BP137" i="27"/>
  <c r="BO137" i="27"/>
  <c r="BN137" i="27"/>
  <c r="BM137" i="27"/>
  <c r="BL137" i="27"/>
  <c r="BK137" i="27"/>
  <c r="BJ137" i="27"/>
  <c r="BI137" i="27"/>
  <c r="BH137"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H137" i="27"/>
  <c r="BT133" i="27"/>
  <c r="BS133" i="27"/>
  <c r="BR133" i="27"/>
  <c r="BQ133" i="27"/>
  <c r="BP133" i="27"/>
  <c r="BO133" i="27"/>
  <c r="BN133" i="27"/>
  <c r="BM133" i="27"/>
  <c r="BL133" i="27"/>
  <c r="BK133" i="27"/>
  <c r="BJ133" i="27"/>
  <c r="BI133" i="27"/>
  <c r="BH133"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M133" i="27"/>
  <c r="L133" i="27"/>
  <c r="K133" i="27"/>
  <c r="J133" i="27"/>
  <c r="I133" i="27"/>
  <c r="H133" i="27"/>
  <c r="G133" i="27"/>
  <c r="BT130" i="27"/>
  <c r="BS130" i="27"/>
  <c r="BR130" i="27"/>
  <c r="BQ130" i="27"/>
  <c r="BP130" i="27"/>
  <c r="BO130" i="27"/>
  <c r="BN130" i="27"/>
  <c r="BM130" i="27"/>
  <c r="BL130" i="27"/>
  <c r="BK130" i="27"/>
  <c r="BJ130" i="27"/>
  <c r="BI130" i="27"/>
  <c r="BH130" i="27"/>
  <c r="BG130" i="27"/>
  <c r="BF130" i="27"/>
  <c r="BE130" i="27"/>
  <c r="BD130" i="27"/>
  <c r="BC130" i="27"/>
  <c r="BB130" i="27"/>
  <c r="BA130" i="27"/>
  <c r="AZ130" i="27"/>
  <c r="AY130" i="27"/>
  <c r="AX130" i="27"/>
  <c r="AW130" i="27"/>
  <c r="AV130" i="27"/>
  <c r="AU130" i="27"/>
  <c r="AT130" i="27"/>
  <c r="AS130" i="27"/>
  <c r="AR130" i="27"/>
  <c r="AQ130" i="27"/>
  <c r="AP130" i="27"/>
  <c r="AO130" i="27"/>
  <c r="AN130" i="27"/>
  <c r="AM130" i="27"/>
  <c r="AL130" i="27"/>
  <c r="AK130" i="27"/>
  <c r="AJ130" i="27"/>
  <c r="AI130" i="27"/>
  <c r="AH130" i="27"/>
  <c r="AG130" i="27"/>
  <c r="AF130" i="27"/>
  <c r="AE130" i="27"/>
  <c r="AD130" i="27"/>
  <c r="AC130" i="27"/>
  <c r="AB130" i="27"/>
  <c r="AA130" i="27"/>
  <c r="Z130" i="27"/>
  <c r="Y130" i="27"/>
  <c r="X130" i="27"/>
  <c r="W130" i="27"/>
  <c r="V130" i="27"/>
  <c r="U130" i="27"/>
  <c r="T130" i="27"/>
  <c r="S130" i="27"/>
  <c r="R130" i="27"/>
  <c r="Q130" i="27"/>
  <c r="P130" i="27"/>
  <c r="O130" i="27"/>
  <c r="N130" i="27"/>
  <c r="M130" i="27"/>
  <c r="L130" i="27"/>
  <c r="K130" i="27"/>
  <c r="J130" i="27"/>
  <c r="I130" i="27"/>
  <c r="H130" i="27"/>
  <c r="G130" i="27"/>
  <c r="BT129" i="27"/>
  <c r="BS129" i="27"/>
  <c r="BR129" i="27"/>
  <c r="BQ129" i="27"/>
  <c r="BP129" i="27"/>
  <c r="BO129" i="27"/>
  <c r="BN129" i="27"/>
  <c r="BM129" i="27"/>
  <c r="BL129" i="27"/>
  <c r="BK129" i="27"/>
  <c r="BJ129" i="27"/>
  <c r="BI129" i="27"/>
  <c r="BH129"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H129" i="27"/>
  <c r="BT127" i="27"/>
  <c r="BS127" i="27"/>
  <c r="BR127" i="27"/>
  <c r="BQ127" i="27"/>
  <c r="BP127" i="27"/>
  <c r="BO127" i="27"/>
  <c r="BN127" i="27"/>
  <c r="BM127" i="27"/>
  <c r="BL127" i="27"/>
  <c r="BK127" i="27"/>
  <c r="BJ127" i="27"/>
  <c r="BI127" i="27"/>
  <c r="BH127"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M127" i="27"/>
  <c r="L127" i="27"/>
  <c r="K127" i="27"/>
  <c r="J127" i="27"/>
  <c r="I127" i="27"/>
  <c r="H127" i="27"/>
  <c r="G127" i="27"/>
  <c r="BT126" i="27"/>
  <c r="BS126" i="27"/>
  <c r="BR126" i="27"/>
  <c r="BQ126" i="27"/>
  <c r="BP126" i="27"/>
  <c r="BO126" i="27"/>
  <c r="BN126" i="27"/>
  <c r="BM126" i="27"/>
  <c r="BL126" i="27"/>
  <c r="BK126" i="27"/>
  <c r="BJ126" i="27"/>
  <c r="BI126" i="27"/>
  <c r="BH126" i="27"/>
  <c r="BG126" i="27"/>
  <c r="BF126" i="27"/>
  <c r="BE126" i="27"/>
  <c r="BD126" i="27"/>
  <c r="BC126" i="27"/>
  <c r="BB126" i="27"/>
  <c r="BA126" i="27"/>
  <c r="AZ126" i="27"/>
  <c r="AY126" i="27"/>
  <c r="AX126" i="27"/>
  <c r="AW126" i="27"/>
  <c r="AV126" i="27"/>
  <c r="AU126" i="27"/>
  <c r="AT126" i="27"/>
  <c r="AS126" i="27"/>
  <c r="AR126" i="27"/>
  <c r="AQ126" i="27"/>
  <c r="AP126" i="27"/>
  <c r="AO126" i="27"/>
  <c r="AN126" i="27"/>
  <c r="AM126" i="27"/>
  <c r="AL126"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M126" i="27"/>
  <c r="L126" i="27"/>
  <c r="K126" i="27"/>
  <c r="J126" i="27"/>
  <c r="I126" i="27"/>
  <c r="H126" i="27"/>
  <c r="G126" i="27"/>
  <c r="BT125" i="27"/>
  <c r="BS125" i="27"/>
  <c r="BR125" i="27"/>
  <c r="BQ125" i="27"/>
  <c r="BP125" i="27"/>
  <c r="BO125" i="27"/>
  <c r="BN125" i="27"/>
  <c r="BM125" i="27"/>
  <c r="BL125" i="27"/>
  <c r="BK125"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H125" i="27"/>
  <c r="G125" i="27"/>
  <c r="BT124" i="27"/>
  <c r="BS124" i="27"/>
  <c r="BR124" i="27"/>
  <c r="BQ124" i="27"/>
  <c r="BP124" i="27"/>
  <c r="BO124" i="27"/>
  <c r="BN124" i="27"/>
  <c r="BM124" i="27"/>
  <c r="BL124" i="27"/>
  <c r="BK124"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H124" i="27"/>
  <c r="G124" i="27"/>
  <c r="BT123" i="27"/>
  <c r="BT180" i="27"/>
  <c r="BS123" i="27"/>
  <c r="BS180" i="27"/>
  <c r="BR123" i="27"/>
  <c r="BR180" i="27"/>
  <c r="BQ123" i="27"/>
  <c r="BQ180" i="27"/>
  <c r="BP123" i="27"/>
  <c r="BP180" i="27"/>
  <c r="BO123" i="27"/>
  <c r="BO180" i="27"/>
  <c r="BN123" i="27"/>
  <c r="BN180" i="27"/>
  <c r="BM123" i="27"/>
  <c r="BM180" i="27"/>
  <c r="BL123" i="27"/>
  <c r="BL180" i="27"/>
  <c r="BK123" i="27"/>
  <c r="BK180" i="27"/>
  <c r="BJ123" i="27"/>
  <c r="BJ180" i="27"/>
  <c r="BI123" i="27"/>
  <c r="BI180" i="27"/>
  <c r="BH123" i="27"/>
  <c r="BH180" i="27"/>
  <c r="BG123" i="27"/>
  <c r="BG180" i="27"/>
  <c r="BF123" i="27"/>
  <c r="BF180" i="27"/>
  <c r="BE123" i="27"/>
  <c r="BE180" i="27"/>
  <c r="BD123" i="27"/>
  <c r="BD180" i="27"/>
  <c r="BC123" i="27"/>
  <c r="BC180" i="27"/>
  <c r="BB123" i="27"/>
  <c r="BB180" i="27"/>
  <c r="BA123" i="27"/>
  <c r="BA180" i="27"/>
  <c r="AZ123" i="27"/>
  <c r="AZ180" i="27"/>
  <c r="AY123" i="27"/>
  <c r="AY180" i="27"/>
  <c r="AX123" i="27"/>
  <c r="AX180" i="27"/>
  <c r="AW123" i="27"/>
  <c r="AW180" i="27"/>
  <c r="AV123" i="27"/>
  <c r="AV180" i="27"/>
  <c r="AU123" i="27"/>
  <c r="AU180" i="27"/>
  <c r="AT123" i="27"/>
  <c r="AT180" i="27"/>
  <c r="AS123" i="27"/>
  <c r="AS180" i="27"/>
  <c r="AR123" i="27"/>
  <c r="AR180" i="27"/>
  <c r="AQ123" i="27"/>
  <c r="AQ180" i="27"/>
  <c r="AP123" i="27"/>
  <c r="AP180" i="27"/>
  <c r="AO123" i="27"/>
  <c r="AO180" i="27"/>
  <c r="AN123" i="27"/>
  <c r="AN180" i="27"/>
  <c r="AM123" i="27"/>
  <c r="AM180" i="27"/>
  <c r="AL123" i="27"/>
  <c r="AL180" i="27"/>
  <c r="AK123" i="27"/>
  <c r="AK180" i="27"/>
  <c r="AJ123" i="27"/>
  <c r="AJ180" i="27"/>
  <c r="AI123" i="27"/>
  <c r="AI180" i="27"/>
  <c r="AH123" i="27"/>
  <c r="AH180" i="27"/>
  <c r="AG123" i="27"/>
  <c r="AG180" i="27"/>
  <c r="AF123" i="27"/>
  <c r="AF180" i="27"/>
  <c r="AE123" i="27"/>
  <c r="AE180" i="27"/>
  <c r="AD123" i="27"/>
  <c r="AD180" i="27"/>
  <c r="AC123" i="27"/>
  <c r="AC180" i="27"/>
  <c r="AB123" i="27"/>
  <c r="AB180" i="27"/>
  <c r="AA123" i="27"/>
  <c r="AA180" i="27"/>
  <c r="Z123" i="27"/>
  <c r="Z180" i="27"/>
  <c r="Y123" i="27"/>
  <c r="Y180" i="27"/>
  <c r="X123" i="27"/>
  <c r="X180" i="27"/>
  <c r="W123" i="27"/>
  <c r="W180" i="27"/>
  <c r="V123" i="27"/>
  <c r="V180" i="27"/>
  <c r="U123" i="27"/>
  <c r="U180" i="27"/>
  <c r="T123" i="27"/>
  <c r="T180" i="27"/>
  <c r="S123" i="27"/>
  <c r="S180" i="27"/>
  <c r="R123" i="27"/>
  <c r="R180" i="27"/>
  <c r="Q123" i="27"/>
  <c r="Q180" i="27"/>
  <c r="P123" i="27"/>
  <c r="P180" i="27"/>
  <c r="O123" i="27"/>
  <c r="O180" i="27"/>
  <c r="N123" i="27"/>
  <c r="N180" i="27"/>
  <c r="M123" i="27"/>
  <c r="M180" i="27"/>
  <c r="L123" i="27"/>
  <c r="L180" i="27"/>
  <c r="K123" i="27"/>
  <c r="K180" i="27"/>
  <c r="J123" i="27"/>
  <c r="J180" i="27"/>
  <c r="I123" i="27"/>
  <c r="I180" i="27"/>
  <c r="H123" i="27"/>
  <c r="H180" i="27"/>
  <c r="G123" i="27"/>
  <c r="G180" i="27"/>
  <c r="BT90" i="27"/>
  <c r="BS90" i="27"/>
  <c r="BR90" i="27"/>
  <c r="BQ90" i="27"/>
  <c r="BP90" i="27"/>
  <c r="BO90"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BT88" i="27"/>
  <c r="BS88" i="27"/>
  <c r="BR88" i="27"/>
  <c r="BQ88" i="27"/>
  <c r="BP88" i="27"/>
  <c r="BO88" i="27"/>
  <c r="BN88" i="27"/>
  <c r="BM88" i="27"/>
  <c r="BL88" i="27"/>
  <c r="BK88"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G84" i="27"/>
  <c r="G82" i="27"/>
  <c r="BT81" i="27"/>
  <c r="BS81" i="27"/>
  <c r="BR81" i="27"/>
  <c r="BQ81" i="27"/>
  <c r="BP81" i="27"/>
  <c r="BO81" i="27"/>
  <c r="BN81" i="27"/>
  <c r="BM81" i="27"/>
  <c r="BL81" i="27"/>
  <c r="BK81"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G6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BT32" i="27"/>
  <c r="BT41" i="27"/>
  <c r="BS32" i="27"/>
  <c r="BS41" i="27"/>
  <c r="BR32" i="27"/>
  <c r="BR41" i="27"/>
  <c r="BQ32" i="27"/>
  <c r="BQ31" i="27"/>
  <c r="BQ128" i="27"/>
  <c r="BP32" i="27"/>
  <c r="BP31" i="27"/>
  <c r="BP128" i="27"/>
  <c r="BO32" i="27"/>
  <c r="BO31" i="27"/>
  <c r="BO128" i="27"/>
  <c r="BN32" i="27"/>
  <c r="BN41" i="27"/>
  <c r="BM32" i="27"/>
  <c r="BM41" i="27"/>
  <c r="BL32" i="27"/>
  <c r="BK32" i="27"/>
  <c r="BK41" i="27"/>
  <c r="BJ32" i="27"/>
  <c r="BJ41" i="27"/>
  <c r="BI32" i="27"/>
  <c r="BI31" i="27"/>
  <c r="BI128" i="27"/>
  <c r="BH32" i="27"/>
  <c r="BH31" i="27"/>
  <c r="BH128" i="27"/>
  <c r="BG32" i="27"/>
  <c r="BG41" i="27"/>
  <c r="BG42" i="27"/>
  <c r="BF32" i="27"/>
  <c r="BF41" i="27"/>
  <c r="BE32" i="27"/>
  <c r="BE41" i="27"/>
  <c r="BD32" i="27"/>
  <c r="BD41" i="27"/>
  <c r="BC32" i="27"/>
  <c r="BC41" i="27"/>
  <c r="BB32" i="27"/>
  <c r="BB41" i="27"/>
  <c r="BA32" i="27"/>
  <c r="BA31" i="27"/>
  <c r="BA128" i="27"/>
  <c r="AZ32" i="27"/>
  <c r="AZ31" i="27"/>
  <c r="AZ128" i="27"/>
  <c r="AY32" i="27"/>
  <c r="AY41" i="27"/>
  <c r="AY42" i="27"/>
  <c r="AX32" i="27"/>
  <c r="AX41" i="27"/>
  <c r="AW32" i="27"/>
  <c r="AW41" i="27"/>
  <c r="AV32" i="27"/>
  <c r="AU32" i="27"/>
  <c r="AU41" i="27"/>
  <c r="AT32" i="27"/>
  <c r="AT41" i="27"/>
  <c r="AS32" i="27"/>
  <c r="AS31" i="27"/>
  <c r="AS128" i="27"/>
  <c r="AR32" i="27"/>
  <c r="AR31" i="27"/>
  <c r="AR128" i="27"/>
  <c r="AQ32" i="27"/>
  <c r="AQ41" i="27"/>
  <c r="AQ42" i="27"/>
  <c r="AP32" i="27"/>
  <c r="AP41" i="27"/>
  <c r="AO32" i="27"/>
  <c r="AO41" i="27"/>
  <c r="AN32" i="27"/>
  <c r="AN41" i="27"/>
  <c r="AM32" i="27"/>
  <c r="AM41" i="27"/>
  <c r="AL32" i="27"/>
  <c r="AL41" i="27"/>
  <c r="AK32" i="27"/>
  <c r="AK31" i="27"/>
  <c r="AK128" i="27"/>
  <c r="AJ32" i="27"/>
  <c r="AJ31" i="27"/>
  <c r="AJ128" i="27"/>
  <c r="AI32" i="27"/>
  <c r="AI31" i="27"/>
  <c r="AI128" i="27"/>
  <c r="AH32" i="27"/>
  <c r="AH41" i="27"/>
  <c r="AG32" i="27"/>
  <c r="AG41" i="27"/>
  <c r="AF32" i="27"/>
  <c r="AF41" i="27"/>
  <c r="AE32" i="27"/>
  <c r="AE41" i="27"/>
  <c r="AD32" i="27"/>
  <c r="AD41" i="27"/>
  <c r="AC32" i="27"/>
  <c r="AC31" i="27"/>
  <c r="AC128" i="27"/>
  <c r="AB32" i="27"/>
  <c r="AB31" i="27"/>
  <c r="AB128" i="27"/>
  <c r="AA32" i="27"/>
  <c r="AA41" i="27"/>
  <c r="AA42" i="27"/>
  <c r="Z32" i="27"/>
  <c r="Z41" i="27"/>
  <c r="Y32" i="27"/>
  <c r="Y41" i="27"/>
  <c r="X32" i="27"/>
  <c r="X41" i="27"/>
  <c r="W32" i="27"/>
  <c r="W41" i="27"/>
  <c r="V32" i="27"/>
  <c r="V41" i="27"/>
  <c r="U32" i="27"/>
  <c r="U31" i="27"/>
  <c r="U128" i="27"/>
  <c r="T32" i="27"/>
  <c r="T31" i="27"/>
  <c r="T128" i="27"/>
  <c r="S32" i="27"/>
  <c r="S41" i="27"/>
  <c r="S42" i="27"/>
  <c r="R32" i="27"/>
  <c r="R41" i="27"/>
  <c r="Q32" i="27"/>
  <c r="Q41" i="27"/>
  <c r="P32" i="27"/>
  <c r="P41" i="27"/>
  <c r="O32" i="27"/>
  <c r="O41" i="27"/>
  <c r="N32" i="27"/>
  <c r="N41" i="27"/>
  <c r="M32" i="27"/>
  <c r="M31" i="27"/>
  <c r="M128" i="27"/>
  <c r="L32" i="27"/>
  <c r="L41" i="27"/>
  <c r="K32" i="27"/>
  <c r="K41" i="27"/>
  <c r="K42" i="27"/>
  <c r="J32" i="27"/>
  <c r="J41" i="27"/>
  <c r="I32" i="27"/>
  <c r="I41" i="27"/>
  <c r="H32" i="27"/>
  <c r="G32" i="27"/>
  <c r="G41" i="27"/>
  <c r="G42" i="27"/>
  <c r="G132" i="28"/>
  <c r="H263" i="28"/>
  <c r="L61" i="19"/>
  <c r="H355" i="28"/>
  <c r="H347" i="28"/>
  <c r="G151" i="28"/>
  <c r="G152" i="28"/>
  <c r="G62" i="27"/>
  <c r="G371" i="28"/>
  <c r="G62" i="28"/>
  <c r="G58" i="15"/>
  <c r="I75" i="15"/>
  <c r="H69" i="15"/>
  <c r="P69" i="15"/>
  <c r="X69" i="15"/>
  <c r="AF69" i="15"/>
  <c r="AN69" i="15"/>
  <c r="AV69" i="15"/>
  <c r="BD69" i="15"/>
  <c r="BL69" i="15"/>
  <c r="BT69" i="15"/>
  <c r="AB212" i="28"/>
  <c r="AB309" i="28"/>
  <c r="AB312" i="28"/>
  <c r="AB313" i="28"/>
  <c r="AB400" i="28"/>
  <c r="AD69" i="15"/>
  <c r="BB69" i="15"/>
  <c r="G69" i="15"/>
  <c r="O69" i="15"/>
  <c r="W69" i="15"/>
  <c r="AE69" i="15"/>
  <c r="AM69" i="15"/>
  <c r="AU69" i="15"/>
  <c r="BC69" i="15"/>
  <c r="BK69" i="15"/>
  <c r="BS69" i="15"/>
  <c r="AL69" i="15"/>
  <c r="BJ69" i="15"/>
  <c r="N69" i="15"/>
  <c r="BR69" i="15"/>
  <c r="O131" i="28"/>
  <c r="O132" i="28"/>
  <c r="AE131" i="28"/>
  <c r="AE132" i="28"/>
  <c r="AE382" i="28"/>
  <c r="AM131" i="28"/>
  <c r="AM132" i="28"/>
  <c r="AM382" i="28"/>
  <c r="AU131" i="28"/>
  <c r="AU132" i="28"/>
  <c r="AU382" i="28"/>
  <c r="V69" i="15"/>
  <c r="AT69" i="15"/>
  <c r="AY31" i="27"/>
  <c r="AY128" i="27"/>
  <c r="AY131" i="27"/>
  <c r="AY132" i="27"/>
  <c r="AC321" i="28"/>
  <c r="AZ322" i="28"/>
  <c r="BH212" i="27"/>
  <c r="BH309" i="27"/>
  <c r="BH312" i="27"/>
  <c r="BH313" i="27"/>
  <c r="BH400" i="27"/>
  <c r="N212" i="28"/>
  <c r="N309" i="28"/>
  <c r="N312" i="28"/>
  <c r="N313" i="28"/>
  <c r="I312" i="28"/>
  <c r="I313" i="28"/>
  <c r="I400" i="28"/>
  <c r="Q312" i="28"/>
  <c r="Q313" i="28"/>
  <c r="Q400" i="28"/>
  <c r="AG312" i="28"/>
  <c r="AG313" i="28"/>
  <c r="AG400" i="28"/>
  <c r="AW312" i="28"/>
  <c r="AW313" i="28"/>
  <c r="AW400" i="28"/>
  <c r="BE312" i="28"/>
  <c r="BE313" i="28"/>
  <c r="BE400" i="28"/>
  <c r="G312" i="27"/>
  <c r="G313" i="27"/>
  <c r="G400" i="27"/>
  <c r="AM312" i="27"/>
  <c r="AM313" i="27"/>
  <c r="AM400" i="27"/>
  <c r="BS312" i="27"/>
  <c r="BS313" i="27"/>
  <c r="BS400" i="27"/>
  <c r="R390" i="27"/>
  <c r="R392" i="27"/>
  <c r="G322" i="27"/>
  <c r="O322" i="27"/>
  <c r="V212" i="28"/>
  <c r="V309" i="28"/>
  <c r="V312" i="28"/>
  <c r="V313" i="28"/>
  <c r="BF31" i="27"/>
  <c r="BF128" i="27"/>
  <c r="BF131" i="27"/>
  <c r="BF132" i="27"/>
  <c r="K395" i="27"/>
  <c r="O141" i="27"/>
  <c r="W141" i="27"/>
  <c r="AE141" i="27"/>
  <c r="AM141" i="27"/>
  <c r="AU141" i="27"/>
  <c r="BC141" i="27"/>
  <c r="BK141" i="27"/>
  <c r="BS141" i="27"/>
  <c r="J395" i="27"/>
  <c r="R395" i="27"/>
  <c r="Z395" i="27"/>
  <c r="AH323" i="27"/>
  <c r="AP395" i="27"/>
  <c r="AX395" i="27"/>
  <c r="BF395" i="27"/>
  <c r="BN395" i="27"/>
  <c r="I396" i="27"/>
  <c r="Q396" i="27"/>
  <c r="Y396" i="27"/>
  <c r="AG396" i="27"/>
  <c r="AO396" i="27"/>
  <c r="AW396" i="27"/>
  <c r="BE396" i="27"/>
  <c r="BM396" i="27"/>
  <c r="AE212" i="27"/>
  <c r="AE309" i="27"/>
  <c r="AE312" i="27"/>
  <c r="AE313" i="27"/>
  <c r="AE400" i="27"/>
  <c r="Y31" i="28"/>
  <c r="Y128" i="28"/>
  <c r="Y131" i="28"/>
  <c r="Y132" i="28"/>
  <c r="Y382" i="28"/>
  <c r="AI212" i="27"/>
  <c r="AI309" i="27"/>
  <c r="AI312" i="27"/>
  <c r="AI313" i="27"/>
  <c r="AI400" i="27"/>
  <c r="AO31" i="28"/>
  <c r="AO128" i="28"/>
  <c r="AO131" i="28"/>
  <c r="AO132" i="28"/>
  <c r="AO382" i="28"/>
  <c r="BB212" i="28"/>
  <c r="BB309" i="28"/>
  <c r="BB312" i="28"/>
  <c r="BB313" i="28"/>
  <c r="AU212" i="27"/>
  <c r="AU309" i="27"/>
  <c r="AU312" i="27"/>
  <c r="AU313" i="27"/>
  <c r="AD378" i="27"/>
  <c r="AL378" i="27"/>
  <c r="BR378" i="27"/>
  <c r="AD322" i="27"/>
  <c r="I156" i="28"/>
  <c r="N356" i="28"/>
  <c r="V356" i="28"/>
  <c r="AD356" i="28"/>
  <c r="AL356" i="28"/>
  <c r="AT356" i="28"/>
  <c r="BB356" i="28"/>
  <c r="BJ356" i="28"/>
  <c r="BR356" i="28"/>
  <c r="L395" i="28"/>
  <c r="T395" i="28"/>
  <c r="AB395" i="28"/>
  <c r="AJ395" i="28"/>
  <c r="AR395" i="28"/>
  <c r="AZ395" i="28"/>
  <c r="BH395" i="28"/>
  <c r="BP395" i="28"/>
  <c r="K396" i="28"/>
  <c r="S396" i="28"/>
  <c r="AA396" i="28"/>
  <c r="AI396" i="28"/>
  <c r="AQ396" i="28"/>
  <c r="AY396" i="28"/>
  <c r="BG396" i="28"/>
  <c r="BO396" i="28"/>
  <c r="Q41" i="28"/>
  <c r="Q42" i="28"/>
  <c r="AL321" i="28"/>
  <c r="BJ321" i="28"/>
  <c r="BR321" i="28"/>
  <c r="AC322" i="28"/>
  <c r="AK322" i="28"/>
  <c r="BI322" i="28"/>
  <c r="BQ322" i="28"/>
  <c r="AG356" i="28"/>
  <c r="AP41" i="28"/>
  <c r="AP42" i="28"/>
  <c r="AP373" i="28"/>
  <c r="BN222" i="28"/>
  <c r="BN223" i="28"/>
  <c r="BN270" i="28"/>
  <c r="BN272" i="28"/>
  <c r="AB60" i="15"/>
  <c r="AT212" i="27"/>
  <c r="AT309" i="27"/>
  <c r="AT312" i="27"/>
  <c r="AT313" i="27"/>
  <c r="AT400" i="27"/>
  <c r="I31" i="28"/>
  <c r="I128" i="28"/>
  <c r="I131" i="28"/>
  <c r="I132" i="28"/>
  <c r="I382" i="28"/>
  <c r="BG31" i="27"/>
  <c r="BG128" i="27"/>
  <c r="BG131" i="27"/>
  <c r="BG132" i="27"/>
  <c r="M151" i="27"/>
  <c r="M380" i="27"/>
  <c r="U151" i="27"/>
  <c r="U380" i="27"/>
  <c r="AC151" i="27"/>
  <c r="AC380" i="27"/>
  <c r="AK151" i="27"/>
  <c r="AK380" i="27"/>
  <c r="AS151" i="27"/>
  <c r="AS380" i="27"/>
  <c r="BA151" i="27"/>
  <c r="BA380" i="27"/>
  <c r="BI151" i="27"/>
  <c r="BI380" i="27"/>
  <c r="BQ151" i="27"/>
  <c r="BQ380" i="27"/>
  <c r="AA212" i="27"/>
  <c r="AA309" i="27"/>
  <c r="AA312" i="27"/>
  <c r="AA313" i="27"/>
  <c r="BO212" i="27"/>
  <c r="BO309" i="27"/>
  <c r="BO312" i="27"/>
  <c r="BO313" i="27"/>
  <c r="BO400" i="27"/>
  <c r="AX41" i="28"/>
  <c r="AX42" i="28"/>
  <c r="AX373" i="28"/>
  <c r="BK31" i="27"/>
  <c r="BK128" i="27"/>
  <c r="BK131" i="27"/>
  <c r="BP212" i="27"/>
  <c r="BP309" i="27"/>
  <c r="BP312" i="27"/>
  <c r="BP313" i="27"/>
  <c r="BP400" i="27"/>
  <c r="BA212" i="28"/>
  <c r="BA309" i="28"/>
  <c r="BA312" i="28"/>
  <c r="BA313" i="28"/>
  <c r="BA400" i="28"/>
  <c r="AO356" i="28"/>
  <c r="AW356" i="28"/>
  <c r="BE356" i="28"/>
  <c r="BM356" i="28"/>
  <c r="BR322" i="27"/>
  <c r="I356" i="28"/>
  <c r="Q356" i="28"/>
  <c r="Y356" i="28"/>
  <c r="L378" i="27"/>
  <c r="T378" i="27"/>
  <c r="AJ378" i="27"/>
  <c r="AR378" i="27"/>
  <c r="AZ378" i="27"/>
  <c r="BP378" i="27"/>
  <c r="AQ212" i="27"/>
  <c r="AQ309" i="27"/>
  <c r="AQ312" i="27"/>
  <c r="AQ313" i="27"/>
  <c r="R41" i="28"/>
  <c r="R42" i="28"/>
  <c r="R373" i="28"/>
  <c r="G31" i="27"/>
  <c r="G128" i="27"/>
  <c r="G131" i="27"/>
  <c r="I69" i="15"/>
  <c r="Q69" i="15"/>
  <c r="Y69" i="15"/>
  <c r="AG69" i="15"/>
  <c r="AO69" i="15"/>
  <c r="AW69" i="15"/>
  <c r="BE69" i="15"/>
  <c r="BM69" i="15"/>
  <c r="L390" i="27"/>
  <c r="L392" i="27"/>
  <c r="T390" i="27"/>
  <c r="T392" i="27"/>
  <c r="AR390" i="27"/>
  <c r="AR392" i="27"/>
  <c r="AZ390" i="27"/>
  <c r="AZ392" i="27"/>
  <c r="AB41" i="28"/>
  <c r="AB42" i="28"/>
  <c r="AB373" i="28"/>
  <c r="S31" i="27"/>
  <c r="S128" i="27"/>
  <c r="S131" i="27"/>
  <c r="S132" i="27"/>
  <c r="AS321" i="27"/>
  <c r="AJ322" i="27"/>
  <c r="AH41" i="28"/>
  <c r="AH42" i="28"/>
  <c r="AH373" i="28"/>
  <c r="AI312" i="28"/>
  <c r="AI313" i="28"/>
  <c r="AI400" i="28"/>
  <c r="AW212" i="27"/>
  <c r="AW309" i="27"/>
  <c r="AW312" i="27"/>
  <c r="AW313" i="27"/>
  <c r="J390" i="27"/>
  <c r="J392" i="27"/>
  <c r="AP390" i="27"/>
  <c r="AP392" i="27"/>
  <c r="AX390" i="27"/>
  <c r="AX392" i="27"/>
  <c r="U212" i="28"/>
  <c r="U309" i="28"/>
  <c r="U312" i="28"/>
  <c r="U313" i="28"/>
  <c r="U400" i="28"/>
  <c r="AS222" i="27"/>
  <c r="AS223" i="27"/>
  <c r="AS391" i="27"/>
  <c r="AS212" i="27"/>
  <c r="AS309" i="27"/>
  <c r="AS312" i="27"/>
  <c r="AS313" i="27"/>
  <c r="G389" i="28"/>
  <c r="G390" i="28"/>
  <c r="G392" i="28"/>
  <c r="M212" i="27"/>
  <c r="M309" i="27"/>
  <c r="M312" i="27"/>
  <c r="M313" i="27"/>
  <c r="M400" i="27"/>
  <c r="H41" i="27"/>
  <c r="H63" i="15"/>
  <c r="H31" i="27"/>
  <c r="H128" i="27"/>
  <c r="H131" i="27"/>
  <c r="H132" i="27"/>
  <c r="AV41" i="27"/>
  <c r="AV63" i="15"/>
  <c r="AV31" i="27"/>
  <c r="AV128" i="27"/>
  <c r="AV131" i="27"/>
  <c r="AV132" i="27"/>
  <c r="BL41" i="27"/>
  <c r="BL42" i="27"/>
  <c r="BL31" i="27"/>
  <c r="BL128" i="27"/>
  <c r="BL131" i="27"/>
  <c r="J212" i="28"/>
  <c r="J309" i="28"/>
  <c r="J312" i="28"/>
  <c r="J313" i="28"/>
  <c r="J400" i="28"/>
  <c r="M356" i="28"/>
  <c r="U356" i="28"/>
  <c r="AC356" i="28"/>
  <c r="AK356" i="28"/>
  <c r="AS356" i="28"/>
  <c r="BA356" i="28"/>
  <c r="BI356" i="28"/>
  <c r="BQ356" i="28"/>
  <c r="K395" i="28"/>
  <c r="S395" i="28"/>
  <c r="AA395" i="28"/>
  <c r="AI395" i="28"/>
  <c r="AQ395" i="28"/>
  <c r="AY395" i="28"/>
  <c r="BG395" i="28"/>
  <c r="BO395" i="28"/>
  <c r="J396" i="28"/>
  <c r="R396" i="28"/>
  <c r="Z396" i="28"/>
  <c r="AH396" i="28"/>
  <c r="AP396" i="28"/>
  <c r="AX396" i="28"/>
  <c r="BF396" i="28"/>
  <c r="BN396" i="28"/>
  <c r="R212" i="28"/>
  <c r="R309" i="28"/>
  <c r="R312" i="28"/>
  <c r="R313" i="28"/>
  <c r="R400" i="28"/>
  <c r="AD222" i="28"/>
  <c r="AD223" i="28"/>
  <c r="AD391" i="28"/>
  <c r="G356" i="28"/>
  <c r="O356" i="28"/>
  <c r="W356" i="28"/>
  <c r="AE356" i="28"/>
  <c r="AM356" i="28"/>
  <c r="AU356" i="28"/>
  <c r="BC356" i="28"/>
  <c r="BK356" i="28"/>
  <c r="BS356" i="28"/>
  <c r="L395" i="27"/>
  <c r="AZ395" i="27"/>
  <c r="AQ396" i="27"/>
  <c r="H356" i="28"/>
  <c r="P356" i="28"/>
  <c r="X356" i="28"/>
  <c r="AF356" i="28"/>
  <c r="AN356" i="28"/>
  <c r="AV356" i="28"/>
  <c r="BD356" i="28"/>
  <c r="BL356" i="28"/>
  <c r="BT356" i="28"/>
  <c r="AP69" i="15"/>
  <c r="K69" i="15"/>
  <c r="AI69" i="15"/>
  <c r="BO69" i="15"/>
  <c r="AR395" i="27"/>
  <c r="AI396" i="27"/>
  <c r="BE41" i="28"/>
  <c r="BE42" i="28"/>
  <c r="BE373" i="28"/>
  <c r="Z31" i="27"/>
  <c r="Z128" i="27"/>
  <c r="Z131" i="27"/>
  <c r="Z132" i="27"/>
  <c r="T131" i="27"/>
  <c r="T132" i="27"/>
  <c r="AB131" i="27"/>
  <c r="AB132" i="27"/>
  <c r="AJ131" i="27"/>
  <c r="AJ132" i="27"/>
  <c r="AR131" i="27"/>
  <c r="AR132" i="27"/>
  <c r="AZ131" i="27"/>
  <c r="AZ132" i="27"/>
  <c r="BH131" i="27"/>
  <c r="BH132" i="27"/>
  <c r="BP131" i="27"/>
  <c r="BP132" i="27"/>
  <c r="L69" i="15"/>
  <c r="T69" i="15"/>
  <c r="AB69" i="15"/>
  <c r="AJ69" i="15"/>
  <c r="AR69" i="15"/>
  <c r="AZ69" i="15"/>
  <c r="BH69" i="15"/>
  <c r="BP69" i="15"/>
  <c r="AJ212" i="27"/>
  <c r="AJ309" i="27"/>
  <c r="AJ312" i="27"/>
  <c r="AJ313" i="27"/>
  <c r="AJ400" i="27"/>
  <c r="M395" i="27"/>
  <c r="U395" i="27"/>
  <c r="AK395" i="27"/>
  <c r="AS395" i="27"/>
  <c r="BA395" i="27"/>
  <c r="BQ395" i="27"/>
  <c r="T396" i="27"/>
  <c r="AB396" i="27"/>
  <c r="AJ396" i="27"/>
  <c r="AZ396" i="27"/>
  <c r="BH396" i="27"/>
  <c r="BP396" i="27"/>
  <c r="Z390" i="27"/>
  <c r="Z392" i="27"/>
  <c r="AH390" i="27"/>
  <c r="AH392" i="27"/>
  <c r="BF390" i="27"/>
  <c r="BF392" i="27"/>
  <c r="BN390" i="27"/>
  <c r="BN392" i="27"/>
  <c r="AV31" i="28"/>
  <c r="AV128" i="28"/>
  <c r="AV131" i="28"/>
  <c r="AV132" i="28"/>
  <c r="AV382" i="28"/>
  <c r="J131" i="28"/>
  <c r="J132" i="28"/>
  <c r="R131" i="28"/>
  <c r="R132" i="28"/>
  <c r="R382" i="28"/>
  <c r="Z131" i="28"/>
  <c r="AH131" i="28"/>
  <c r="AH132" i="28"/>
  <c r="AH382" i="28"/>
  <c r="AP131" i="28"/>
  <c r="AP132" i="28"/>
  <c r="AX131" i="28"/>
  <c r="BF131" i="28"/>
  <c r="BN131" i="28"/>
  <c r="BN132" i="28"/>
  <c r="BN382" i="28"/>
  <c r="Z41" i="28"/>
  <c r="Z42" i="28"/>
  <c r="Z373" i="28"/>
  <c r="BF41" i="28"/>
  <c r="BF42" i="28"/>
  <c r="BF373" i="28"/>
  <c r="Z69" i="15"/>
  <c r="BN69" i="15"/>
  <c r="BO131" i="27"/>
  <c r="BO132" i="27"/>
  <c r="AQ69" i="15"/>
  <c r="AB395" i="27"/>
  <c r="BP395" i="27"/>
  <c r="S396" i="27"/>
  <c r="AY396" i="27"/>
  <c r="U69" i="15"/>
  <c r="AC69" i="15"/>
  <c r="BA69" i="15"/>
  <c r="BQ69" i="15"/>
  <c r="AB390" i="27"/>
  <c r="AB392" i="27"/>
  <c r="AJ390" i="27"/>
  <c r="AJ392" i="27"/>
  <c r="BH390" i="27"/>
  <c r="BH392" i="27"/>
  <c r="BP390" i="27"/>
  <c r="BP392" i="27"/>
  <c r="AW31" i="28"/>
  <c r="AW128" i="28"/>
  <c r="AW131" i="28"/>
  <c r="AW132" i="28"/>
  <c r="AW382" i="28"/>
  <c r="J356" i="28"/>
  <c r="R356" i="28"/>
  <c r="Z356" i="28"/>
  <c r="AH356" i="28"/>
  <c r="AP356" i="28"/>
  <c r="AX356" i="28"/>
  <c r="BF356" i="28"/>
  <c r="BN356" i="28"/>
  <c r="J69" i="15"/>
  <c r="AH69" i="15"/>
  <c r="AA69" i="15"/>
  <c r="BG69" i="15"/>
  <c r="T395" i="27"/>
  <c r="BH395" i="27"/>
  <c r="K396" i="27"/>
  <c r="BO396" i="27"/>
  <c r="AA31" i="27"/>
  <c r="AA128" i="27"/>
  <c r="AA131" i="27"/>
  <c r="M69" i="15"/>
  <c r="AK69" i="15"/>
  <c r="AS69" i="15"/>
  <c r="BI69" i="15"/>
  <c r="AU31" i="27"/>
  <c r="AU128" i="27"/>
  <c r="AU131" i="27"/>
  <c r="J378" i="27"/>
  <c r="R378" i="27"/>
  <c r="Z378" i="27"/>
  <c r="AH378" i="27"/>
  <c r="AP378" i="27"/>
  <c r="AX378" i="27"/>
  <c r="BF378" i="27"/>
  <c r="BN378" i="27"/>
  <c r="AR212" i="27"/>
  <c r="AR309" i="27"/>
  <c r="AR312" i="27"/>
  <c r="AR313" i="27"/>
  <c r="G395" i="27"/>
  <c r="O321" i="27"/>
  <c r="AU395" i="27"/>
  <c r="BC395" i="27"/>
  <c r="BS395" i="27"/>
  <c r="V396" i="27"/>
  <c r="AD396" i="27"/>
  <c r="BB396" i="27"/>
  <c r="BJ396" i="27"/>
  <c r="BR396" i="27"/>
  <c r="BM31" i="28"/>
  <c r="BM128" i="28"/>
  <c r="BM131" i="28"/>
  <c r="BM132" i="28"/>
  <c r="BM382" i="28"/>
  <c r="AG41" i="28"/>
  <c r="AG42" i="28"/>
  <c r="AP212" i="28"/>
  <c r="AP309" i="28"/>
  <c r="AP312" i="28"/>
  <c r="AP313" i="28"/>
  <c r="AP400" i="28"/>
  <c r="L312" i="28"/>
  <c r="L313" i="28"/>
  <c r="L400" i="28"/>
  <c r="AR312" i="28"/>
  <c r="AR313" i="28"/>
  <c r="AR400" i="28"/>
  <c r="K356" i="28"/>
  <c r="S356" i="28"/>
  <c r="AA356" i="28"/>
  <c r="AI356" i="28"/>
  <c r="AQ356" i="28"/>
  <c r="AY356" i="28"/>
  <c r="BG356" i="28"/>
  <c r="BO356" i="28"/>
  <c r="R69" i="15"/>
  <c r="AX69" i="15"/>
  <c r="BF69" i="15"/>
  <c r="AI131" i="27"/>
  <c r="AI132" i="27"/>
  <c r="S69" i="15"/>
  <c r="AY69" i="15"/>
  <c r="AJ395" i="27"/>
  <c r="AA396" i="27"/>
  <c r="BG396" i="27"/>
  <c r="K378" i="27"/>
  <c r="S378" i="27"/>
  <c r="AA378" i="27"/>
  <c r="AI378" i="27"/>
  <c r="AQ378" i="27"/>
  <c r="AY378" i="27"/>
  <c r="BG378" i="27"/>
  <c r="BO378" i="27"/>
  <c r="BR141" i="27"/>
  <c r="J356" i="27"/>
  <c r="R356" i="27"/>
  <c r="Z356" i="27"/>
  <c r="AH356" i="27"/>
  <c r="AP356" i="27"/>
  <c r="AX356" i="27"/>
  <c r="BF356" i="27"/>
  <c r="BN356" i="27"/>
  <c r="N320" i="27"/>
  <c r="BT175" i="28"/>
  <c r="AX212" i="28"/>
  <c r="AX309" i="28"/>
  <c r="AX312" i="28"/>
  <c r="AX313" i="28"/>
  <c r="L356" i="28"/>
  <c r="T356" i="28"/>
  <c r="AB356" i="28"/>
  <c r="AJ356" i="28"/>
  <c r="AR356" i="28"/>
  <c r="AZ356" i="28"/>
  <c r="BH356" i="28"/>
  <c r="BP356" i="28"/>
  <c r="BN151" i="27"/>
  <c r="BN380" i="27"/>
  <c r="K356" i="27"/>
  <c r="S356" i="27"/>
  <c r="AA356" i="27"/>
  <c r="AI356" i="27"/>
  <c r="AQ356" i="27"/>
  <c r="AY356" i="27"/>
  <c r="BG356" i="27"/>
  <c r="BO356" i="27"/>
  <c r="AF41" i="28"/>
  <c r="AF42" i="28"/>
  <c r="AF373" i="28"/>
  <c r="AF31" i="28"/>
  <c r="AF128" i="28"/>
  <c r="AF131" i="28"/>
  <c r="O58" i="19"/>
  <c r="J151" i="27"/>
  <c r="R151" i="27"/>
  <c r="R380" i="27"/>
  <c r="Z151" i="27"/>
  <c r="AP151" i="27"/>
  <c r="BC212" i="27"/>
  <c r="BC309" i="27"/>
  <c r="BC312" i="27"/>
  <c r="BC313" i="27"/>
  <c r="BC400" i="27"/>
  <c r="AM222" i="27"/>
  <c r="AM223" i="27"/>
  <c r="AM391" i="27"/>
  <c r="L356" i="27"/>
  <c r="T356" i="27"/>
  <c r="AB356" i="27"/>
  <c r="AJ356" i="27"/>
  <c r="AR356" i="27"/>
  <c r="AZ356" i="27"/>
  <c r="BH356" i="27"/>
  <c r="BP356" i="27"/>
  <c r="BR31" i="27"/>
  <c r="BR128" i="27"/>
  <c r="BR131" i="27"/>
  <c r="BR132" i="27"/>
  <c r="AE31" i="27"/>
  <c r="AE128" i="27"/>
  <c r="AE131" i="27"/>
  <c r="BS31" i="27"/>
  <c r="BS128" i="27"/>
  <c r="BS131" i="27"/>
  <c r="O212" i="27"/>
  <c r="O309" i="27"/>
  <c r="O312" i="27"/>
  <c r="O313" i="27"/>
  <c r="O400" i="27"/>
  <c r="AO212" i="27"/>
  <c r="AO309" i="27"/>
  <c r="AO312" i="27"/>
  <c r="AO313" i="27"/>
  <c r="BE212" i="27"/>
  <c r="BE309" i="27"/>
  <c r="BE312" i="27"/>
  <c r="BE313" i="27"/>
  <c r="M397" i="27"/>
  <c r="M356" i="27"/>
  <c r="U397" i="27"/>
  <c r="U356" i="27"/>
  <c r="AC397" i="27"/>
  <c r="AC356" i="27"/>
  <c r="AK397" i="27"/>
  <c r="AK356" i="27"/>
  <c r="AS356" i="27"/>
  <c r="BA397" i="27"/>
  <c r="BA356" i="27"/>
  <c r="BI356" i="27"/>
  <c r="BQ397" i="27"/>
  <c r="BQ356" i="27"/>
  <c r="AK332" i="27"/>
  <c r="AK398" i="27"/>
  <c r="H355" i="27"/>
  <c r="H347" i="27"/>
  <c r="I337" i="27"/>
  <c r="I355" i="27"/>
  <c r="Y212" i="28"/>
  <c r="Y309" i="28"/>
  <c r="Y312" i="28"/>
  <c r="Y313" i="28"/>
  <c r="Y400" i="28"/>
  <c r="Y222" i="28"/>
  <c r="Y223" i="28"/>
  <c r="Y270" i="28"/>
  <c r="Y272" i="28"/>
  <c r="AO212" i="28"/>
  <c r="AO309" i="28"/>
  <c r="AO312" i="28"/>
  <c r="AO313" i="28"/>
  <c r="AO400" i="28"/>
  <c r="AO222" i="28"/>
  <c r="AO223" i="28"/>
  <c r="AO270" i="28"/>
  <c r="AO272" i="28"/>
  <c r="BM212" i="28"/>
  <c r="BM309" i="28"/>
  <c r="BM312" i="28"/>
  <c r="BM313" i="28"/>
  <c r="BM400" i="28"/>
  <c r="BM222" i="28"/>
  <c r="BM223" i="28"/>
  <c r="BM270" i="28"/>
  <c r="BM272" i="28"/>
  <c r="BS222" i="27"/>
  <c r="BS223" i="27"/>
  <c r="BS391" i="27"/>
  <c r="BC31" i="27"/>
  <c r="BC128" i="27"/>
  <c r="BC131" i="27"/>
  <c r="P31" i="27"/>
  <c r="P128" i="27"/>
  <c r="P131" i="27"/>
  <c r="P132" i="27"/>
  <c r="AF31" i="27"/>
  <c r="AF128" i="27"/>
  <c r="AF131" i="27"/>
  <c r="BD31" i="27"/>
  <c r="BD128" i="27"/>
  <c r="BD131" i="27"/>
  <c r="BD132" i="27"/>
  <c r="BT31" i="27"/>
  <c r="BT128" i="27"/>
  <c r="BT131" i="27"/>
  <c r="BT132" i="27"/>
  <c r="Q212" i="27"/>
  <c r="Q309" i="27"/>
  <c r="Q312" i="27"/>
  <c r="Q313" i="27"/>
  <c r="Q400" i="27"/>
  <c r="N356" i="27"/>
  <c r="V356" i="27"/>
  <c r="AD356" i="27"/>
  <c r="AL356" i="27"/>
  <c r="AT356" i="27"/>
  <c r="BB356" i="27"/>
  <c r="BJ356" i="27"/>
  <c r="BR356" i="27"/>
  <c r="BS321" i="27"/>
  <c r="BL31" i="28"/>
  <c r="BL128" i="28"/>
  <c r="BL131" i="28"/>
  <c r="BL132" i="28"/>
  <c r="BL382" i="28"/>
  <c r="AR41" i="27"/>
  <c r="AR42" i="27"/>
  <c r="W212" i="27"/>
  <c r="W309" i="27"/>
  <c r="W312" i="27"/>
  <c r="W313" i="27"/>
  <c r="W400" i="27"/>
  <c r="BK212" i="27"/>
  <c r="BK309" i="27"/>
  <c r="BK312" i="27"/>
  <c r="BK313" i="27"/>
  <c r="BK400" i="27"/>
  <c r="G356" i="27"/>
  <c r="O356" i="27"/>
  <c r="W356" i="27"/>
  <c r="AE356" i="27"/>
  <c r="AM356" i="27"/>
  <c r="AU356" i="27"/>
  <c r="BC356" i="27"/>
  <c r="BK356" i="27"/>
  <c r="BS356" i="27"/>
  <c r="AD31" i="27"/>
  <c r="AD128" i="27"/>
  <c r="AD131" i="27"/>
  <c r="W31" i="27"/>
  <c r="W128" i="27"/>
  <c r="W131" i="27"/>
  <c r="AM31" i="27"/>
  <c r="AM128" i="27"/>
  <c r="AM131" i="27"/>
  <c r="L31" i="27"/>
  <c r="L128" i="27"/>
  <c r="L131" i="27"/>
  <c r="AZ141" i="27"/>
  <c r="Z212" i="27"/>
  <c r="Z309" i="27"/>
  <c r="Z312" i="27"/>
  <c r="Z313" i="27"/>
  <c r="BM212" i="27"/>
  <c r="BM309" i="27"/>
  <c r="BM312" i="27"/>
  <c r="BM313" i="27"/>
  <c r="H356" i="27"/>
  <c r="P356" i="27"/>
  <c r="X356" i="27"/>
  <c r="AF356" i="27"/>
  <c r="AN356" i="27"/>
  <c r="AV356" i="27"/>
  <c r="BD356" i="27"/>
  <c r="BL356" i="27"/>
  <c r="BT356" i="27"/>
  <c r="O31" i="27"/>
  <c r="O128" i="27"/>
  <c r="O131" i="27"/>
  <c r="AL31" i="27"/>
  <c r="AL128" i="27"/>
  <c r="AL131" i="27"/>
  <c r="X31" i="27"/>
  <c r="X128" i="27"/>
  <c r="X131" i="27"/>
  <c r="X132" i="27"/>
  <c r="AN31" i="27"/>
  <c r="AN128" i="27"/>
  <c r="AN131" i="27"/>
  <c r="AN132" i="27"/>
  <c r="BJ31" i="27"/>
  <c r="BJ128" i="27"/>
  <c r="BJ131" i="27"/>
  <c r="BJ132" i="27"/>
  <c r="I378" i="27"/>
  <c r="Q378" i="27"/>
  <c r="Y378" i="27"/>
  <c r="AG378" i="27"/>
  <c r="AO378" i="27"/>
  <c r="AW378" i="27"/>
  <c r="BE378" i="27"/>
  <c r="BM378" i="27"/>
  <c r="BP141" i="27"/>
  <c r="I356" i="27"/>
  <c r="Q356" i="27"/>
  <c r="Y356" i="27"/>
  <c r="AG356" i="27"/>
  <c r="AO356" i="27"/>
  <c r="AW356" i="27"/>
  <c r="BE356" i="27"/>
  <c r="BM356" i="27"/>
  <c r="W395" i="27"/>
  <c r="W321" i="27"/>
  <c r="AM395" i="27"/>
  <c r="AM321" i="27"/>
  <c r="AL396" i="27"/>
  <c r="AL322" i="27"/>
  <c r="H353" i="27"/>
  <c r="P31" i="28"/>
  <c r="P128" i="28"/>
  <c r="P131" i="28"/>
  <c r="P132" i="28"/>
  <c r="AF222" i="28"/>
  <c r="AF223" i="28"/>
  <c r="AF391" i="28"/>
  <c r="BO323" i="28"/>
  <c r="R332" i="27"/>
  <c r="R398" i="27"/>
  <c r="AL212" i="28"/>
  <c r="AL309" i="28"/>
  <c r="AL312" i="28"/>
  <c r="AL313" i="28"/>
  <c r="AL400" i="28"/>
  <c r="I247" i="28"/>
  <c r="J247" i="28"/>
  <c r="V321" i="28"/>
  <c r="AD321" i="28"/>
  <c r="BB321" i="28"/>
  <c r="M322" i="28"/>
  <c r="U322" i="28"/>
  <c r="AS322" i="28"/>
  <c r="BA322" i="28"/>
  <c r="AT222" i="28"/>
  <c r="AT223" i="28"/>
  <c r="AT391" i="28"/>
  <c r="G323" i="28"/>
  <c r="O323" i="28"/>
  <c r="W323" i="28"/>
  <c r="AE323" i="28"/>
  <c r="AM323" i="28"/>
  <c r="AU323" i="28"/>
  <c r="BC323" i="28"/>
  <c r="BK323" i="28"/>
  <c r="BS323" i="28"/>
  <c r="N322" i="28"/>
  <c r="V322" i="28"/>
  <c r="AD322" i="28"/>
  <c r="AL322" i="28"/>
  <c r="AT322" i="28"/>
  <c r="BB322" i="28"/>
  <c r="BR322" i="28"/>
  <c r="J396" i="27"/>
  <c r="R396" i="27"/>
  <c r="H395" i="28"/>
  <c r="P395" i="28"/>
  <c r="X395" i="28"/>
  <c r="AF395" i="28"/>
  <c r="AN395" i="28"/>
  <c r="AV395" i="28"/>
  <c r="BD395" i="28"/>
  <c r="BL395" i="28"/>
  <c r="BT395" i="28"/>
  <c r="G396" i="28"/>
  <c r="O396" i="28"/>
  <c r="W396" i="28"/>
  <c r="AE396" i="28"/>
  <c r="AM396" i="28"/>
  <c r="AU396" i="28"/>
  <c r="BC396" i="28"/>
  <c r="BK396" i="28"/>
  <c r="BS396" i="28"/>
  <c r="M321" i="28"/>
  <c r="AK321" i="28"/>
  <c r="AS321" i="28"/>
  <c r="BA321" i="28"/>
  <c r="T322" i="28"/>
  <c r="AB322" i="28"/>
  <c r="AJ322" i="28"/>
  <c r="BH322" i="28"/>
  <c r="BP322" i="28"/>
  <c r="BP31" i="28"/>
  <c r="BP128" i="28"/>
  <c r="BP131" i="28"/>
  <c r="BP132" i="28"/>
  <c r="T41" i="28"/>
  <c r="T42" i="28"/>
  <c r="T373" i="28"/>
  <c r="AR41" i="28"/>
  <c r="AR42" i="28"/>
  <c r="AD312" i="28"/>
  <c r="AD313" i="28"/>
  <c r="AD400" i="28"/>
  <c r="BR312" i="28"/>
  <c r="BR313" i="28"/>
  <c r="BR400" i="28"/>
  <c r="AZ322" i="27"/>
  <c r="BT222" i="28"/>
  <c r="BT223" i="28"/>
  <c r="BT391" i="28"/>
  <c r="BT378" i="28"/>
  <c r="AP151" i="28"/>
  <c r="AP380" i="28"/>
  <c r="AX151" i="28"/>
  <c r="AX380" i="28"/>
  <c r="BF151" i="28"/>
  <c r="P312" i="28"/>
  <c r="P313" i="28"/>
  <c r="P400" i="28"/>
  <c r="AF312" i="28"/>
  <c r="AF313" i="28"/>
  <c r="AF400" i="28"/>
  <c r="AV312" i="28"/>
  <c r="AV313" i="28"/>
  <c r="AV400" i="28"/>
  <c r="BT312" i="28"/>
  <c r="BT313" i="28"/>
  <c r="BT400" i="28"/>
  <c r="M397" i="28"/>
  <c r="U397" i="28"/>
  <c r="AC397" i="28"/>
  <c r="AK397" i="28"/>
  <c r="AS397" i="28"/>
  <c r="BA397" i="28"/>
  <c r="BI397" i="28"/>
  <c r="BQ397" i="28"/>
  <c r="AI323" i="28"/>
  <c r="I212" i="27"/>
  <c r="I309" i="27"/>
  <c r="I312" i="27"/>
  <c r="I313" i="27"/>
  <c r="I400" i="27"/>
  <c r="J212" i="27"/>
  <c r="J309" i="27"/>
  <c r="J312" i="27"/>
  <c r="J313" i="27"/>
  <c r="J400" i="27"/>
  <c r="K212" i="27"/>
  <c r="K309" i="27"/>
  <c r="K312" i="27"/>
  <c r="K313" i="27"/>
  <c r="K400" i="27"/>
  <c r="L212" i="27"/>
  <c r="L309" i="27"/>
  <c r="L312" i="27"/>
  <c r="L313" i="27"/>
  <c r="L400" i="27"/>
  <c r="G222" i="27"/>
  <c r="G223" i="27"/>
  <c r="G391" i="27"/>
  <c r="AD41" i="28"/>
  <c r="AD42" i="28"/>
  <c r="AD31" i="28"/>
  <c r="AD128" i="28"/>
  <c r="AD131" i="28"/>
  <c r="AD132" i="28"/>
  <c r="AD382" i="28"/>
  <c r="Q31" i="27"/>
  <c r="Q128" i="27"/>
  <c r="Q131" i="27"/>
  <c r="AW31" i="27"/>
  <c r="AW128" i="27"/>
  <c r="AW131" i="27"/>
  <c r="AW132" i="27"/>
  <c r="AI395" i="27"/>
  <c r="AI323" i="27"/>
  <c r="BO395" i="27"/>
  <c r="BO323" i="27"/>
  <c r="BC31" i="28"/>
  <c r="BC128" i="28"/>
  <c r="BC131" i="28"/>
  <c r="BC132" i="28"/>
  <c r="BC382" i="28"/>
  <c r="BC41" i="28"/>
  <c r="BC42" i="28"/>
  <c r="BC373" i="28"/>
  <c r="BK31" i="28"/>
  <c r="BK128" i="28"/>
  <c r="BK131" i="28"/>
  <c r="BK132" i="28"/>
  <c r="BK382" i="28"/>
  <c r="BK41" i="28"/>
  <c r="BK42" i="28"/>
  <c r="BK373" i="28"/>
  <c r="BS31" i="28"/>
  <c r="BS128" i="28"/>
  <c r="BS131" i="28"/>
  <c r="BS132" i="28"/>
  <c r="BS382" i="28"/>
  <c r="BS41" i="28"/>
  <c r="BS42" i="28"/>
  <c r="BS373" i="28"/>
  <c r="R31" i="27"/>
  <c r="R128" i="27"/>
  <c r="R131" i="27"/>
  <c r="AX31" i="27"/>
  <c r="AX128" i="27"/>
  <c r="AX131" i="27"/>
  <c r="AX132" i="27"/>
  <c r="T41" i="27"/>
  <c r="T42" i="27"/>
  <c r="AZ41" i="27"/>
  <c r="AZ63" i="15"/>
  <c r="L141" i="27"/>
  <c r="N151" i="27"/>
  <c r="N380" i="27"/>
  <c r="V151" i="27"/>
  <c r="V380" i="27"/>
  <c r="AD151" i="27"/>
  <c r="AD380" i="27"/>
  <c r="AL151" i="27"/>
  <c r="AL380" i="27"/>
  <c r="AT151" i="27"/>
  <c r="AT380" i="27"/>
  <c r="BB151" i="27"/>
  <c r="BB380" i="27"/>
  <c r="BJ151" i="27"/>
  <c r="BR151" i="27"/>
  <c r="U222" i="27"/>
  <c r="U223" i="27"/>
  <c r="U391" i="27"/>
  <c r="U212" i="27"/>
  <c r="U309" i="27"/>
  <c r="U312" i="27"/>
  <c r="U313" i="27"/>
  <c r="U400" i="27"/>
  <c r="AC222" i="27"/>
  <c r="AC223" i="27"/>
  <c r="AC391" i="27"/>
  <c r="AC212" i="27"/>
  <c r="AC309" i="27"/>
  <c r="AC312" i="27"/>
  <c r="AC313" i="27"/>
  <c r="AK222" i="27"/>
  <c r="AK223" i="27"/>
  <c r="AK270" i="27"/>
  <c r="AK272" i="27"/>
  <c r="AK212" i="27"/>
  <c r="AK309" i="27"/>
  <c r="AK312" i="27"/>
  <c r="AK313" i="27"/>
  <c r="AK400" i="27"/>
  <c r="BA222" i="27"/>
  <c r="BA223" i="27"/>
  <c r="BA391" i="27"/>
  <c r="BA212" i="27"/>
  <c r="BA309" i="27"/>
  <c r="BA312" i="27"/>
  <c r="BA313" i="27"/>
  <c r="BA400" i="27"/>
  <c r="BI222" i="27"/>
  <c r="BI223" i="27"/>
  <c r="BI270" i="27"/>
  <c r="BI272" i="27"/>
  <c r="BI212" i="27"/>
  <c r="BI309" i="27"/>
  <c r="BI312" i="27"/>
  <c r="BI313" i="27"/>
  <c r="BQ222" i="27"/>
  <c r="BQ223" i="27"/>
  <c r="BQ270" i="27"/>
  <c r="BQ272" i="27"/>
  <c r="BQ212" i="27"/>
  <c r="BQ309" i="27"/>
  <c r="BQ312" i="27"/>
  <c r="BQ313" i="27"/>
  <c r="BQ400" i="27"/>
  <c r="N31" i="28"/>
  <c r="N128" i="28"/>
  <c r="N131" i="28"/>
  <c r="N132" i="28"/>
  <c r="N41" i="28"/>
  <c r="N42" i="28"/>
  <c r="AT41" i="28"/>
  <c r="AT42" i="28"/>
  <c r="AT373" i="28"/>
  <c r="AT31" i="28"/>
  <c r="AT128" i="28"/>
  <c r="AT131" i="28"/>
  <c r="AT132" i="28"/>
  <c r="AT382" i="28"/>
  <c r="BJ31" i="28"/>
  <c r="BJ128" i="28"/>
  <c r="BJ131" i="28"/>
  <c r="BJ132" i="28"/>
  <c r="BJ382" i="28"/>
  <c r="BJ41" i="28"/>
  <c r="BJ42" i="28"/>
  <c r="BJ373" i="28"/>
  <c r="BI397" i="27"/>
  <c r="AA395" i="27"/>
  <c r="AA323" i="27"/>
  <c r="AY395" i="27"/>
  <c r="AY323" i="27"/>
  <c r="AB378" i="27"/>
  <c r="AB141" i="27"/>
  <c r="AD222" i="27"/>
  <c r="AD223" i="27"/>
  <c r="AD391" i="27"/>
  <c r="AD212" i="27"/>
  <c r="AD309" i="27"/>
  <c r="AD312" i="27"/>
  <c r="AD313" i="27"/>
  <c r="AD400" i="27"/>
  <c r="AL222" i="27"/>
  <c r="AL223" i="27"/>
  <c r="AL391" i="27"/>
  <c r="AL212" i="27"/>
  <c r="AL309" i="27"/>
  <c r="AL312" i="27"/>
  <c r="AL313" i="27"/>
  <c r="BB222" i="27"/>
  <c r="BB223" i="27"/>
  <c r="BB270" i="27"/>
  <c r="BB272" i="27"/>
  <c r="BB212" i="27"/>
  <c r="BB309" i="27"/>
  <c r="BB312" i="27"/>
  <c r="BB313" i="27"/>
  <c r="BB400" i="27"/>
  <c r="BJ222" i="27"/>
  <c r="BJ223" i="27"/>
  <c r="BJ391" i="27"/>
  <c r="BJ212" i="27"/>
  <c r="BJ309" i="27"/>
  <c r="BJ312" i="27"/>
  <c r="BJ313" i="27"/>
  <c r="BJ400" i="27"/>
  <c r="BR222" i="27"/>
  <c r="BR223" i="27"/>
  <c r="BR270" i="27"/>
  <c r="BR272" i="27"/>
  <c r="BR212" i="27"/>
  <c r="BR309" i="27"/>
  <c r="BR312" i="27"/>
  <c r="BR313" i="27"/>
  <c r="BR400" i="27"/>
  <c r="J31" i="27"/>
  <c r="J128" i="27"/>
  <c r="J131" i="27"/>
  <c r="J132" i="27"/>
  <c r="V31" i="27"/>
  <c r="V128" i="27"/>
  <c r="V131" i="27"/>
  <c r="AP31" i="27"/>
  <c r="AP128" i="27"/>
  <c r="AP131" i="27"/>
  <c r="BB31" i="27"/>
  <c r="BB128" i="27"/>
  <c r="BB131" i="27"/>
  <c r="M131" i="27"/>
  <c r="M132" i="27"/>
  <c r="U131" i="27"/>
  <c r="U132" i="27"/>
  <c r="AC131" i="27"/>
  <c r="AC132" i="27"/>
  <c r="AK131" i="27"/>
  <c r="AS131" i="27"/>
  <c r="AS132" i="27"/>
  <c r="BA131" i="27"/>
  <c r="BA132" i="27"/>
  <c r="BI131" i="27"/>
  <c r="BI132" i="27"/>
  <c r="BQ131" i="27"/>
  <c r="BQ132" i="27"/>
  <c r="AB41" i="27"/>
  <c r="BH41" i="27"/>
  <c r="BH42" i="27"/>
  <c r="AD141" i="27"/>
  <c r="BB41" i="28"/>
  <c r="BB42" i="28"/>
  <c r="BB31" i="28"/>
  <c r="BB128" i="28"/>
  <c r="BB131" i="28"/>
  <c r="BB132" i="28"/>
  <c r="BB382" i="28"/>
  <c r="AQ31" i="27"/>
  <c r="AQ128" i="27"/>
  <c r="AQ131" i="27"/>
  <c r="AQ132" i="27"/>
  <c r="BM31" i="27"/>
  <c r="BM128" i="27"/>
  <c r="BM131" i="27"/>
  <c r="BM132" i="27"/>
  <c r="AI41" i="27"/>
  <c r="AI42" i="27"/>
  <c r="AI373" i="27"/>
  <c r="N378" i="27"/>
  <c r="N141" i="27"/>
  <c r="V378" i="27"/>
  <c r="V141" i="27"/>
  <c r="AT378" i="27"/>
  <c r="AT141" i="27"/>
  <c r="BB378" i="27"/>
  <c r="BB141" i="27"/>
  <c r="BJ378" i="27"/>
  <c r="BJ141" i="27"/>
  <c r="AJ141" i="27"/>
  <c r="I151" i="27"/>
  <c r="Q151" i="27"/>
  <c r="Q380" i="27"/>
  <c r="Y151" i="27"/>
  <c r="Y380" i="27"/>
  <c r="AG151" i="27"/>
  <c r="AG380" i="27"/>
  <c r="AO151" i="27"/>
  <c r="AW151" i="27"/>
  <c r="AW380" i="27"/>
  <c r="BE151" i="27"/>
  <c r="BM151" i="27"/>
  <c r="H174" i="27"/>
  <c r="H172" i="27"/>
  <c r="H166" i="27"/>
  <c r="I156" i="27"/>
  <c r="I173" i="27"/>
  <c r="V31" i="28"/>
  <c r="V128" i="28"/>
  <c r="V131" i="28"/>
  <c r="M58" i="19"/>
  <c r="V41" i="28"/>
  <c r="V42" i="28"/>
  <c r="BR41" i="28"/>
  <c r="BR42" i="28"/>
  <c r="BR31" i="28"/>
  <c r="BR128" i="28"/>
  <c r="BR131" i="28"/>
  <c r="BR132" i="28"/>
  <c r="BR382" i="28"/>
  <c r="I31" i="27"/>
  <c r="I128" i="27"/>
  <c r="I131" i="27"/>
  <c r="I132" i="27"/>
  <c r="T141" i="27"/>
  <c r="K31" i="27"/>
  <c r="K128" i="27"/>
  <c r="K131" i="27"/>
  <c r="BO41" i="27"/>
  <c r="BO42" i="27"/>
  <c r="N31" i="27"/>
  <c r="N128" i="27"/>
  <c r="N131" i="27"/>
  <c r="AH31" i="27"/>
  <c r="AH128" i="27"/>
  <c r="AH131" i="27"/>
  <c r="AT31" i="27"/>
  <c r="AT128" i="27"/>
  <c r="AT131" i="27"/>
  <c r="BN31" i="27"/>
  <c r="BN128" i="27"/>
  <c r="BN131" i="27"/>
  <c r="AJ41" i="27"/>
  <c r="AJ42" i="27"/>
  <c r="BP41" i="27"/>
  <c r="BP63" i="15"/>
  <c r="AL141" i="27"/>
  <c r="AH151" i="27"/>
  <c r="AH380" i="27"/>
  <c r="AX151" i="27"/>
  <c r="AX380" i="27"/>
  <c r="BF151" i="27"/>
  <c r="BF380" i="27"/>
  <c r="V212" i="27"/>
  <c r="V309" i="27"/>
  <c r="V312" i="27"/>
  <c r="V313" i="27"/>
  <c r="AL41" i="28"/>
  <c r="AL42" i="28"/>
  <c r="AL31" i="28"/>
  <c r="AL128" i="28"/>
  <c r="AL131" i="28"/>
  <c r="AL132" i="28"/>
  <c r="AL382" i="28"/>
  <c r="S395" i="27"/>
  <c r="S323" i="27"/>
  <c r="AQ395" i="27"/>
  <c r="AQ323" i="27"/>
  <c r="BG395" i="27"/>
  <c r="BG323" i="27"/>
  <c r="W31" i="28"/>
  <c r="W128" i="28"/>
  <c r="W131" i="28"/>
  <c r="W132" i="28"/>
  <c r="W382" i="28"/>
  <c r="W41" i="28"/>
  <c r="AO31" i="27"/>
  <c r="AO128" i="27"/>
  <c r="AO131" i="27"/>
  <c r="BH378" i="27"/>
  <c r="BH141" i="27"/>
  <c r="N222" i="27"/>
  <c r="N223" i="27"/>
  <c r="N391" i="27"/>
  <c r="N212" i="27"/>
  <c r="N309" i="27"/>
  <c r="N312" i="27"/>
  <c r="N313" i="27"/>
  <c r="N400" i="27"/>
  <c r="AG31" i="27"/>
  <c r="AG128" i="27"/>
  <c r="AG131" i="27"/>
  <c r="AG132" i="27"/>
  <c r="Y31" i="27"/>
  <c r="Y128" i="27"/>
  <c r="Y131" i="27"/>
  <c r="Y132" i="27"/>
  <c r="BE31" i="27"/>
  <c r="BE128" i="27"/>
  <c r="BE131" i="27"/>
  <c r="BE132" i="27"/>
  <c r="AR141" i="27"/>
  <c r="K323" i="27"/>
  <c r="H151" i="27"/>
  <c r="P151" i="27"/>
  <c r="P380" i="27"/>
  <c r="X151" i="27"/>
  <c r="X380" i="27"/>
  <c r="AF151" i="27"/>
  <c r="AF380" i="27"/>
  <c r="AN151" i="27"/>
  <c r="AN380" i="27"/>
  <c r="AV151" i="27"/>
  <c r="AV380" i="27"/>
  <c r="BD151" i="27"/>
  <c r="BD380" i="27"/>
  <c r="BL151" i="27"/>
  <c r="BL380" i="27"/>
  <c r="BT151" i="27"/>
  <c r="BT380" i="27"/>
  <c r="L151" i="27"/>
  <c r="L380" i="27"/>
  <c r="T151" i="27"/>
  <c r="T380" i="27"/>
  <c r="AB151" i="27"/>
  <c r="AB380" i="27"/>
  <c r="AJ151" i="27"/>
  <c r="AJ380" i="27"/>
  <c r="AR151" i="27"/>
  <c r="AR380" i="27"/>
  <c r="AZ151" i="27"/>
  <c r="AZ380" i="27"/>
  <c r="BH151" i="27"/>
  <c r="BH380" i="27"/>
  <c r="BP151" i="27"/>
  <c r="BP380" i="27"/>
  <c r="BG212" i="27"/>
  <c r="BG309" i="27"/>
  <c r="BG312" i="27"/>
  <c r="BG313" i="27"/>
  <c r="BG400" i="27"/>
  <c r="N397" i="27"/>
  <c r="V397" i="27"/>
  <c r="AD397" i="27"/>
  <c r="AL397" i="27"/>
  <c r="AT397" i="27"/>
  <c r="BB397" i="27"/>
  <c r="BJ397" i="27"/>
  <c r="BR397" i="27"/>
  <c r="G321" i="27"/>
  <c r="AU321" i="27"/>
  <c r="BB322" i="27"/>
  <c r="AG131" i="28"/>
  <c r="AG132" i="28"/>
  <c r="AG382" i="28"/>
  <c r="AC395" i="27"/>
  <c r="AC321" i="27"/>
  <c r="BI395" i="27"/>
  <c r="BI321" i="27"/>
  <c r="L396" i="27"/>
  <c r="L322" i="27"/>
  <c r="AR396" i="27"/>
  <c r="AR322" i="27"/>
  <c r="M321" i="27"/>
  <c r="BA321" i="27"/>
  <c r="T322" i="27"/>
  <c r="BH322" i="27"/>
  <c r="AB212" i="27"/>
  <c r="AB309" i="27"/>
  <c r="AB312" i="27"/>
  <c r="AB313" i="27"/>
  <c r="AB400" i="27"/>
  <c r="AY212" i="27"/>
  <c r="AY309" i="27"/>
  <c r="AY312" i="27"/>
  <c r="AY313" i="27"/>
  <c r="AY400" i="27"/>
  <c r="Y312" i="27"/>
  <c r="Y313" i="27"/>
  <c r="U390" i="27"/>
  <c r="U392" i="27"/>
  <c r="L320" i="27"/>
  <c r="T320" i="27"/>
  <c r="AB320" i="27"/>
  <c r="AJ320" i="27"/>
  <c r="AR320" i="27"/>
  <c r="AZ320" i="27"/>
  <c r="BH320" i="27"/>
  <c r="BP320" i="27"/>
  <c r="BC321" i="27"/>
  <c r="V322" i="27"/>
  <c r="BJ322" i="27"/>
  <c r="K151" i="27"/>
  <c r="K380" i="27"/>
  <c r="S151" i="27"/>
  <c r="S380" i="27"/>
  <c r="AA151" i="27"/>
  <c r="AA380" i="27"/>
  <c r="AI151" i="27"/>
  <c r="AQ151" i="27"/>
  <c r="AQ380" i="27"/>
  <c r="AY151" i="27"/>
  <c r="BG151" i="27"/>
  <c r="BG380" i="27"/>
  <c r="BO151" i="27"/>
  <c r="BO380" i="27"/>
  <c r="S212" i="27"/>
  <c r="S309" i="27"/>
  <c r="S312" i="27"/>
  <c r="S313" i="27"/>
  <c r="S400" i="27"/>
  <c r="AZ212" i="27"/>
  <c r="AZ309" i="27"/>
  <c r="AZ312" i="27"/>
  <c r="AZ313" i="27"/>
  <c r="AZ400" i="27"/>
  <c r="O323" i="27"/>
  <c r="AE395" i="27"/>
  <c r="AE321" i="27"/>
  <c r="BK395" i="27"/>
  <c r="BK321" i="27"/>
  <c r="N396" i="27"/>
  <c r="N322" i="27"/>
  <c r="AT396" i="27"/>
  <c r="AT322" i="27"/>
  <c r="U321" i="27"/>
  <c r="BQ321" i="27"/>
  <c r="AB322" i="27"/>
  <c r="BP322" i="27"/>
  <c r="T212" i="27"/>
  <c r="T309" i="27"/>
  <c r="T312" i="27"/>
  <c r="T313" i="27"/>
  <c r="T400" i="27"/>
  <c r="H323" i="27"/>
  <c r="P323" i="27"/>
  <c r="X323" i="27"/>
  <c r="AF323" i="27"/>
  <c r="AN323" i="27"/>
  <c r="AV323" i="27"/>
  <c r="BD323" i="27"/>
  <c r="BL323" i="27"/>
  <c r="BT323" i="27"/>
  <c r="AD320" i="27"/>
  <c r="BJ320" i="27"/>
  <c r="J332" i="27"/>
  <c r="J398" i="27"/>
  <c r="Z332" i="27"/>
  <c r="Z398" i="27"/>
  <c r="AH332" i="27"/>
  <c r="AH398" i="27"/>
  <c r="AP332" i="27"/>
  <c r="AP398" i="27"/>
  <c r="AX332" i="27"/>
  <c r="AX398" i="27"/>
  <c r="BF332" i="27"/>
  <c r="BF398" i="27"/>
  <c r="BN332" i="27"/>
  <c r="BN398" i="27"/>
  <c r="W322" i="27"/>
  <c r="AE322" i="27"/>
  <c r="AM322" i="27"/>
  <c r="AU322" i="27"/>
  <c r="BC322" i="27"/>
  <c r="BK322" i="27"/>
  <c r="BS322" i="27"/>
  <c r="L41" i="28"/>
  <c r="L42" i="28"/>
  <c r="L31" i="28"/>
  <c r="L128" i="28"/>
  <c r="L131" i="28"/>
  <c r="K58" i="19"/>
  <c r="AJ41" i="28"/>
  <c r="AJ42" i="28"/>
  <c r="AJ373" i="28"/>
  <c r="AJ31" i="28"/>
  <c r="AJ128" i="28"/>
  <c r="AJ131" i="28"/>
  <c r="AJ132" i="28"/>
  <c r="BH31" i="28"/>
  <c r="BH128" i="28"/>
  <c r="BH131" i="28"/>
  <c r="BH132" i="28"/>
  <c r="BH41" i="28"/>
  <c r="BH42" i="28"/>
  <c r="BH373" i="28"/>
  <c r="AK321" i="27"/>
  <c r="AZ31" i="28"/>
  <c r="AZ128" i="28"/>
  <c r="AZ131" i="28"/>
  <c r="AZ132" i="28"/>
  <c r="W151" i="28"/>
  <c r="W380" i="28"/>
  <c r="I151" i="28"/>
  <c r="I380" i="28"/>
  <c r="Q151" i="28"/>
  <c r="Y151" i="28"/>
  <c r="Y380" i="28"/>
  <c r="AG151" i="28"/>
  <c r="AO151" i="28"/>
  <c r="AO380" i="28"/>
  <c r="AW151" i="28"/>
  <c r="AW380" i="28"/>
  <c r="BE151" i="28"/>
  <c r="BE380" i="28"/>
  <c r="BM151" i="28"/>
  <c r="BM380" i="28"/>
  <c r="K222" i="28"/>
  <c r="K223" i="28"/>
  <c r="K391" i="28"/>
  <c r="K212" i="28"/>
  <c r="K309" i="28"/>
  <c r="K312" i="28"/>
  <c r="K313" i="28"/>
  <c r="K400" i="28"/>
  <c r="AA222" i="28"/>
  <c r="AA223" i="28"/>
  <c r="AA391" i="28"/>
  <c r="AA212" i="28"/>
  <c r="AA309" i="28"/>
  <c r="AA312" i="28"/>
  <c r="AA313" i="28"/>
  <c r="AA400" i="28"/>
  <c r="AQ222" i="28"/>
  <c r="AQ223" i="28"/>
  <c r="AQ391" i="28"/>
  <c r="AQ212" i="28"/>
  <c r="AQ309" i="28"/>
  <c r="AQ312" i="28"/>
  <c r="AQ313" i="28"/>
  <c r="AY222" i="28"/>
  <c r="AY223" i="28"/>
  <c r="AY391" i="28"/>
  <c r="AY212" i="28"/>
  <c r="AY309" i="28"/>
  <c r="AY312" i="28"/>
  <c r="AY313" i="28"/>
  <c r="AY400" i="28"/>
  <c r="BG222" i="28"/>
  <c r="BG223" i="28"/>
  <c r="BG270" i="28"/>
  <c r="BG272" i="28"/>
  <c r="BG212" i="28"/>
  <c r="BG309" i="28"/>
  <c r="BG312" i="28"/>
  <c r="BG313" i="28"/>
  <c r="BG400" i="28"/>
  <c r="BO212" i="28"/>
  <c r="BO309" i="28"/>
  <c r="BO312" i="28"/>
  <c r="BO313" i="28"/>
  <c r="BO400" i="28"/>
  <c r="BO222" i="28"/>
  <c r="BO223" i="28"/>
  <c r="BO391" i="28"/>
  <c r="BD212" i="28"/>
  <c r="BD309" i="28"/>
  <c r="BD312" i="28"/>
  <c r="BD313" i="28"/>
  <c r="BD400" i="28"/>
  <c r="AI222" i="28"/>
  <c r="AI223" i="28"/>
  <c r="AI391" i="28"/>
  <c r="Z396" i="27"/>
  <c r="AH396" i="27"/>
  <c r="AP396" i="27"/>
  <c r="AX396" i="27"/>
  <c r="BF396" i="27"/>
  <c r="BN396" i="27"/>
  <c r="Q131" i="28"/>
  <c r="L58" i="19"/>
  <c r="H212" i="28"/>
  <c r="H309" i="28"/>
  <c r="H312" i="28"/>
  <c r="H313" i="28"/>
  <c r="BL212" i="28"/>
  <c r="BL309" i="28"/>
  <c r="BL312" i="28"/>
  <c r="BL313" i="28"/>
  <c r="BL400" i="28"/>
  <c r="J332" i="28"/>
  <c r="J398" i="28"/>
  <c r="R332" i="28"/>
  <c r="R398" i="28"/>
  <c r="Z332" i="28"/>
  <c r="Z398" i="28"/>
  <c r="AH332" i="28"/>
  <c r="AH398" i="28"/>
  <c r="AP332" i="28"/>
  <c r="AP398" i="28"/>
  <c r="AX332" i="28"/>
  <c r="AX398" i="28"/>
  <c r="BF332" i="28"/>
  <c r="BF398" i="28"/>
  <c r="H332" i="27"/>
  <c r="H398" i="27"/>
  <c r="P332" i="27"/>
  <c r="P398" i="27"/>
  <c r="X332" i="27"/>
  <c r="X398" i="27"/>
  <c r="AF332" i="27"/>
  <c r="AF398" i="27"/>
  <c r="AN332" i="27"/>
  <c r="AN398" i="27"/>
  <c r="AV332" i="27"/>
  <c r="AV398" i="27"/>
  <c r="BD332" i="27"/>
  <c r="BD398" i="27"/>
  <c r="BL332" i="27"/>
  <c r="BL398" i="27"/>
  <c r="BT332" i="27"/>
  <c r="BT398" i="27"/>
  <c r="N321" i="27"/>
  <c r="V321" i="27"/>
  <c r="AD321" i="27"/>
  <c r="AL321" i="27"/>
  <c r="BR320" i="27"/>
  <c r="L332" i="27"/>
  <c r="L398" i="27"/>
  <c r="T332" i="27"/>
  <c r="T398" i="27"/>
  <c r="AB332" i="27"/>
  <c r="AB398" i="27"/>
  <c r="AJ332" i="27"/>
  <c r="AJ398" i="27"/>
  <c r="AR332" i="27"/>
  <c r="AR398" i="27"/>
  <c r="AZ332" i="27"/>
  <c r="AZ398" i="27"/>
  <c r="BH332" i="27"/>
  <c r="BH398" i="27"/>
  <c r="BP332" i="27"/>
  <c r="BP398" i="27"/>
  <c r="H354" i="27"/>
  <c r="BE131" i="28"/>
  <c r="BE132" i="28"/>
  <c r="BE382" i="28"/>
  <c r="BN41" i="28"/>
  <c r="BN42" i="28"/>
  <c r="BN373" i="28"/>
  <c r="M151" i="28"/>
  <c r="U151" i="28"/>
  <c r="U380" i="28"/>
  <c r="AC151" i="28"/>
  <c r="AC380" i="28"/>
  <c r="AK151" i="28"/>
  <c r="AS151" i="28"/>
  <c r="BA151" i="28"/>
  <c r="BI151" i="28"/>
  <c r="BQ151" i="28"/>
  <c r="J151" i="28"/>
  <c r="J380" i="28"/>
  <c r="R151" i="28"/>
  <c r="R380" i="28"/>
  <c r="Z151" i="28"/>
  <c r="Z380" i="28"/>
  <c r="AH151" i="28"/>
  <c r="AH380" i="28"/>
  <c r="BN151" i="28"/>
  <c r="BN380" i="28"/>
  <c r="AN212" i="28"/>
  <c r="AN309" i="28"/>
  <c r="AN312" i="28"/>
  <c r="AN313" i="28"/>
  <c r="AN400" i="28"/>
  <c r="BN332" i="28"/>
  <c r="BN398" i="28"/>
  <c r="J41" i="28"/>
  <c r="J42" i="28"/>
  <c r="J373" i="28"/>
  <c r="X222" i="28"/>
  <c r="X223" i="28"/>
  <c r="X391" i="28"/>
  <c r="X212" i="28"/>
  <c r="X309" i="28"/>
  <c r="X312" i="28"/>
  <c r="X313" i="28"/>
  <c r="X400" i="28"/>
  <c r="AV222" i="28"/>
  <c r="AV223" i="28"/>
  <c r="AV270" i="28"/>
  <c r="AV272" i="28"/>
  <c r="BJ322" i="28"/>
  <c r="BJ320" i="28"/>
  <c r="M320" i="28"/>
  <c r="U320" i="28"/>
  <c r="AC320" i="28"/>
  <c r="AK320" i="28"/>
  <c r="AS320" i="28"/>
  <c r="BA320" i="28"/>
  <c r="BI320" i="28"/>
  <c r="BQ320" i="28"/>
  <c r="BT377" i="28"/>
  <c r="BT142" i="28"/>
  <c r="AE151" i="28"/>
  <c r="AE380" i="28"/>
  <c r="AM151" i="28"/>
  <c r="AM380" i="28"/>
  <c r="P222" i="28"/>
  <c r="P223" i="28"/>
  <c r="P270" i="28"/>
  <c r="P272" i="28"/>
  <c r="S212" i="28"/>
  <c r="S309" i="28"/>
  <c r="S312" i="28"/>
  <c r="S313" i="28"/>
  <c r="S400" i="28"/>
  <c r="S323" i="28"/>
  <c r="AY323" i="28"/>
  <c r="N397" i="28"/>
  <c r="V397" i="28"/>
  <c r="AD397" i="28"/>
  <c r="AL397" i="28"/>
  <c r="AT397" i="28"/>
  <c r="BB397" i="28"/>
  <c r="BJ397" i="28"/>
  <c r="BR397" i="28"/>
  <c r="T323" i="28"/>
  <c r="AZ323" i="28"/>
  <c r="K151" i="28"/>
  <c r="S151" i="28"/>
  <c r="AA151" i="28"/>
  <c r="AA380" i="28"/>
  <c r="AI151" i="28"/>
  <c r="AI380" i="28"/>
  <c r="AQ151" i="28"/>
  <c r="AY151" i="28"/>
  <c r="AY380" i="28"/>
  <c r="BG151" i="28"/>
  <c r="BG380" i="28"/>
  <c r="BO151" i="28"/>
  <c r="BO380" i="28"/>
  <c r="L222" i="28"/>
  <c r="L223" i="28"/>
  <c r="L270" i="28"/>
  <c r="L272" i="28"/>
  <c r="AG222" i="28"/>
  <c r="AG223" i="28"/>
  <c r="AG391" i="28"/>
  <c r="AW222" i="28"/>
  <c r="AW223" i="28"/>
  <c r="H264" i="28"/>
  <c r="M395" i="28"/>
  <c r="U395" i="28"/>
  <c r="AC395" i="28"/>
  <c r="AK395" i="28"/>
  <c r="AS395" i="28"/>
  <c r="BA395" i="28"/>
  <c r="BI395" i="28"/>
  <c r="BQ395" i="28"/>
  <c r="L396" i="28"/>
  <c r="T396" i="28"/>
  <c r="AB396" i="28"/>
  <c r="AJ396" i="28"/>
  <c r="AR396" i="28"/>
  <c r="AZ396" i="28"/>
  <c r="BH396" i="28"/>
  <c r="BP396" i="28"/>
  <c r="U321" i="28"/>
  <c r="L322" i="28"/>
  <c r="AR322" i="28"/>
  <c r="AA323" i="28"/>
  <c r="BG323" i="28"/>
  <c r="BJ212" i="28"/>
  <c r="BJ309" i="28"/>
  <c r="BJ312" i="28"/>
  <c r="BJ313" i="28"/>
  <c r="BJ400" i="28"/>
  <c r="Z312" i="28"/>
  <c r="Z313" i="28"/>
  <c r="Z400" i="28"/>
  <c r="AH312" i="28"/>
  <c r="AH313" i="28"/>
  <c r="AH400" i="28"/>
  <c r="BF312" i="28"/>
  <c r="BF313" i="28"/>
  <c r="BF400" i="28"/>
  <c r="BN312" i="28"/>
  <c r="BN313" i="28"/>
  <c r="BN400" i="28"/>
  <c r="AH222" i="28"/>
  <c r="AH223" i="28"/>
  <c r="AH391" i="28"/>
  <c r="BR222" i="28"/>
  <c r="BR223" i="28"/>
  <c r="BR270" i="28"/>
  <c r="BR272" i="28"/>
  <c r="H257" i="28"/>
  <c r="AR320" i="28"/>
  <c r="AZ320" i="28"/>
  <c r="BH320" i="28"/>
  <c r="BP320" i="28"/>
  <c r="BI321" i="28"/>
  <c r="AB323" i="28"/>
  <c r="BH323" i="28"/>
  <c r="N151" i="28"/>
  <c r="N380" i="28"/>
  <c r="V151" i="28"/>
  <c r="V380" i="28"/>
  <c r="AD151" i="28"/>
  <c r="AD380" i="28"/>
  <c r="AL151" i="28"/>
  <c r="AL380" i="28"/>
  <c r="AT151" i="28"/>
  <c r="AT380" i="28"/>
  <c r="BB151" i="28"/>
  <c r="BB380" i="28"/>
  <c r="BJ151" i="28"/>
  <c r="BJ380" i="28"/>
  <c r="BR151" i="28"/>
  <c r="BR380" i="28"/>
  <c r="BE222" i="28"/>
  <c r="BE223" i="28"/>
  <c r="BE391" i="28"/>
  <c r="H265" i="28"/>
  <c r="BQ321" i="28"/>
  <c r="AJ323" i="28"/>
  <c r="BP323" i="28"/>
  <c r="N321" i="28"/>
  <c r="AT321" i="28"/>
  <c r="K332" i="28"/>
  <c r="K398" i="28"/>
  <c r="S332" i="28"/>
  <c r="S398" i="28"/>
  <c r="AA332" i="28"/>
  <c r="AA398" i="28"/>
  <c r="AI332" i="28"/>
  <c r="AI398" i="28"/>
  <c r="AY332" i="28"/>
  <c r="AY398" i="28"/>
  <c r="BG332" i="28"/>
  <c r="BG398" i="28"/>
  <c r="BO332" i="28"/>
  <c r="BO398" i="28"/>
  <c r="I337" i="28"/>
  <c r="I347" i="28"/>
  <c r="O151" i="28"/>
  <c r="O380" i="28"/>
  <c r="AU151" i="28"/>
  <c r="AU380" i="28"/>
  <c r="BC151" i="28"/>
  <c r="BC380" i="28"/>
  <c r="BK151" i="28"/>
  <c r="BK380" i="28"/>
  <c r="BS151" i="28"/>
  <c r="BS380" i="28"/>
  <c r="N390" i="28"/>
  <c r="N392" i="28"/>
  <c r="V390" i="28"/>
  <c r="V392" i="28"/>
  <c r="AD390" i="28"/>
  <c r="AD392" i="28"/>
  <c r="AL390" i="28"/>
  <c r="AL392" i="28"/>
  <c r="AT390" i="28"/>
  <c r="AT392" i="28"/>
  <c r="BB390" i="28"/>
  <c r="BB392" i="28"/>
  <c r="BJ390" i="28"/>
  <c r="BJ392" i="28"/>
  <c r="BR390" i="28"/>
  <c r="BR392" i="28"/>
  <c r="G320" i="28"/>
  <c r="O320" i="28"/>
  <c r="AE320" i="28"/>
  <c r="AM320" i="28"/>
  <c r="AU320" i="28"/>
  <c r="BK320" i="28"/>
  <c r="BS320" i="28"/>
  <c r="K323" i="28"/>
  <c r="AQ323" i="28"/>
  <c r="I332" i="28"/>
  <c r="I398" i="28"/>
  <c r="Q332" i="28"/>
  <c r="Q398" i="28"/>
  <c r="Y332" i="28"/>
  <c r="Y398" i="28"/>
  <c r="AG332" i="28"/>
  <c r="AG398" i="28"/>
  <c r="AO332" i="28"/>
  <c r="AO398" i="28"/>
  <c r="AW332" i="28"/>
  <c r="AW398" i="28"/>
  <c r="BE332" i="28"/>
  <c r="BE398" i="28"/>
  <c r="BM332" i="28"/>
  <c r="BM398" i="28"/>
  <c r="W320" i="28"/>
  <c r="BC320" i="28"/>
  <c r="BR320" i="28"/>
  <c r="L397" i="28"/>
  <c r="T397" i="28"/>
  <c r="AB397" i="28"/>
  <c r="AJ397" i="28"/>
  <c r="AR397" i="28"/>
  <c r="AZ397" i="28"/>
  <c r="BH397" i="28"/>
  <c r="BP397" i="28"/>
  <c r="AD320" i="28"/>
  <c r="L323" i="28"/>
  <c r="AR323" i="28"/>
  <c r="N42" i="27"/>
  <c r="V42" i="27"/>
  <c r="AD42" i="27"/>
  <c r="AL42" i="27"/>
  <c r="AT42" i="27"/>
  <c r="BB42" i="27"/>
  <c r="BJ42" i="27"/>
  <c r="BR42" i="27"/>
  <c r="O42" i="27"/>
  <c r="P63" i="15"/>
  <c r="P42" i="27"/>
  <c r="X63" i="15"/>
  <c r="X42" i="27"/>
  <c r="AF42" i="27"/>
  <c r="AN63" i="15"/>
  <c r="AN42" i="27"/>
  <c r="BD63" i="15"/>
  <c r="BD42" i="27"/>
  <c r="BT63" i="15"/>
  <c r="BT42" i="27"/>
  <c r="AM42" i="27"/>
  <c r="BC42" i="27"/>
  <c r="Y63" i="15"/>
  <c r="Y42" i="27"/>
  <c r="AW63" i="15"/>
  <c r="AW42" i="27"/>
  <c r="BK42" i="27"/>
  <c r="Q42" i="27"/>
  <c r="AG42" i="27"/>
  <c r="BE42" i="27"/>
  <c r="BM63" i="15"/>
  <c r="BM42" i="27"/>
  <c r="J42" i="27"/>
  <c r="R42" i="27"/>
  <c r="Z42" i="27"/>
  <c r="AH42" i="27"/>
  <c r="AP42" i="27"/>
  <c r="AX42" i="27"/>
  <c r="BF42" i="27"/>
  <c r="BN42" i="27"/>
  <c r="W42" i="27"/>
  <c r="BS42" i="27"/>
  <c r="I63" i="15"/>
  <c r="I42" i="27"/>
  <c r="AO63" i="15"/>
  <c r="AO42" i="27"/>
  <c r="AE42" i="27"/>
  <c r="AU42" i="27"/>
  <c r="AY373" i="27"/>
  <c r="P212" i="27"/>
  <c r="P309" i="27"/>
  <c r="P312" i="27"/>
  <c r="P313" i="27"/>
  <c r="P222" i="27"/>
  <c r="P223" i="27"/>
  <c r="BT212" i="27"/>
  <c r="BT309" i="27"/>
  <c r="BT312" i="27"/>
  <c r="BT313" i="27"/>
  <c r="BT222" i="27"/>
  <c r="BT223" i="27"/>
  <c r="M41" i="27"/>
  <c r="AK41" i="27"/>
  <c r="BQ41" i="27"/>
  <c r="L42" i="27"/>
  <c r="G60" i="15"/>
  <c r="G371" i="27"/>
  <c r="O60" i="15"/>
  <c r="O371" i="27"/>
  <c r="I391" i="27"/>
  <c r="I270" i="27"/>
  <c r="I272" i="27"/>
  <c r="Q391" i="27"/>
  <c r="Q270" i="27"/>
  <c r="Q272" i="27"/>
  <c r="AG391" i="27"/>
  <c r="AG270" i="27"/>
  <c r="AG272" i="27"/>
  <c r="V391" i="27"/>
  <c r="V270" i="27"/>
  <c r="V272" i="27"/>
  <c r="K373" i="27"/>
  <c r="U41" i="27"/>
  <c r="H378" i="27"/>
  <c r="H141" i="27"/>
  <c r="P378" i="27"/>
  <c r="P141" i="27"/>
  <c r="X378" i="27"/>
  <c r="X141" i="27"/>
  <c r="AF378" i="27"/>
  <c r="AF141" i="27"/>
  <c r="AN378" i="27"/>
  <c r="AN141" i="27"/>
  <c r="AV378" i="27"/>
  <c r="AV141" i="27"/>
  <c r="BD378" i="27"/>
  <c r="BD141" i="27"/>
  <c r="BL378" i="27"/>
  <c r="BL141" i="27"/>
  <c r="BT378" i="27"/>
  <c r="BT141" i="27"/>
  <c r="G151" i="27"/>
  <c r="O151" i="27"/>
  <c r="W151" i="27"/>
  <c r="AE151" i="27"/>
  <c r="AM151" i="27"/>
  <c r="AU151" i="27"/>
  <c r="BC151" i="27"/>
  <c r="BK151" i="27"/>
  <c r="BS151" i="27"/>
  <c r="J75" i="15"/>
  <c r="R75" i="15"/>
  <c r="Z75" i="15"/>
  <c r="AH75" i="15"/>
  <c r="AP75" i="15"/>
  <c r="AX75" i="15"/>
  <c r="BF75" i="15"/>
  <c r="BN75" i="15"/>
  <c r="BG373" i="27"/>
  <c r="H212" i="27"/>
  <c r="H309" i="27"/>
  <c r="H312" i="27"/>
  <c r="H313" i="27"/>
  <c r="H222" i="27"/>
  <c r="H223" i="27"/>
  <c r="AV212" i="27"/>
  <c r="AV309" i="27"/>
  <c r="AV312" i="27"/>
  <c r="AV313" i="27"/>
  <c r="AV222" i="27"/>
  <c r="AV223" i="27"/>
  <c r="AS41" i="27"/>
  <c r="I60" i="15"/>
  <c r="I371" i="27"/>
  <c r="Q60" i="15"/>
  <c r="Q371" i="27"/>
  <c r="Y60" i="15"/>
  <c r="Y371" i="27"/>
  <c r="AG60" i="15"/>
  <c r="AG371" i="27"/>
  <c r="AO60" i="15"/>
  <c r="AO371" i="27"/>
  <c r="AW60" i="15"/>
  <c r="AW371" i="27"/>
  <c r="BE60" i="15"/>
  <c r="BE371" i="27"/>
  <c r="BM60" i="15"/>
  <c r="BM371" i="27"/>
  <c r="M141" i="27"/>
  <c r="U141" i="27"/>
  <c r="AC141" i="27"/>
  <c r="AK141" i="27"/>
  <c r="AS141" i="27"/>
  <c r="BA141" i="27"/>
  <c r="BI141" i="27"/>
  <c r="BQ141" i="27"/>
  <c r="AA373" i="27"/>
  <c r="AC41" i="27"/>
  <c r="J60" i="15"/>
  <c r="J371" i="27"/>
  <c r="R60" i="15"/>
  <c r="R371" i="27"/>
  <c r="Z60" i="15"/>
  <c r="Z371" i="27"/>
  <c r="AH60" i="15"/>
  <c r="AH371" i="27"/>
  <c r="AP60" i="15"/>
  <c r="AP371" i="27"/>
  <c r="AX60" i="15"/>
  <c r="AX371" i="27"/>
  <c r="BF60" i="15"/>
  <c r="BF371" i="27"/>
  <c r="BN60" i="15"/>
  <c r="BN371" i="27"/>
  <c r="I62" i="15"/>
  <c r="Q62" i="15"/>
  <c r="Y62" i="15"/>
  <c r="AG62" i="15"/>
  <c r="AO62" i="15"/>
  <c r="AW62" i="15"/>
  <c r="BE62" i="15"/>
  <c r="BM62" i="15"/>
  <c r="AQ373" i="27"/>
  <c r="H58" i="15"/>
  <c r="H84" i="27"/>
  <c r="H83" i="27"/>
  <c r="H82" i="27"/>
  <c r="H62" i="27"/>
  <c r="I66" i="27"/>
  <c r="I76" i="27"/>
  <c r="AF212" i="27"/>
  <c r="AF309" i="27"/>
  <c r="AF312" i="27"/>
  <c r="AF313" i="27"/>
  <c r="AF222" i="27"/>
  <c r="AF223" i="27"/>
  <c r="BL212" i="27"/>
  <c r="BL309" i="27"/>
  <c r="BL312" i="27"/>
  <c r="BL313" i="27"/>
  <c r="BL222" i="27"/>
  <c r="BL223" i="27"/>
  <c r="BA41" i="27"/>
  <c r="K60" i="15"/>
  <c r="K371" i="27"/>
  <c r="S60" i="15"/>
  <c r="S371" i="27"/>
  <c r="AA60" i="15"/>
  <c r="AA371" i="27"/>
  <c r="AI60" i="15"/>
  <c r="AI371" i="27"/>
  <c r="AQ60" i="15"/>
  <c r="AQ371" i="27"/>
  <c r="AY60" i="15"/>
  <c r="AY371" i="27"/>
  <c r="BG60" i="15"/>
  <c r="BG371" i="27"/>
  <c r="BO60" i="15"/>
  <c r="BO371" i="27"/>
  <c r="S373" i="27"/>
  <c r="X212" i="27"/>
  <c r="X309" i="27"/>
  <c r="X312" i="27"/>
  <c r="X313" i="27"/>
  <c r="X222" i="27"/>
  <c r="X223" i="27"/>
  <c r="BD212" i="27"/>
  <c r="BD309" i="27"/>
  <c r="BD312" i="27"/>
  <c r="BD313" i="27"/>
  <c r="BD222" i="27"/>
  <c r="BD223" i="27"/>
  <c r="BI41" i="27"/>
  <c r="K62" i="15"/>
  <c r="S62" i="15"/>
  <c r="AA62" i="15"/>
  <c r="AI62" i="15"/>
  <c r="AQ62" i="15"/>
  <c r="AY62" i="15"/>
  <c r="BG62" i="15"/>
  <c r="BO62" i="15"/>
  <c r="AT391" i="27"/>
  <c r="AT270" i="27"/>
  <c r="AT272" i="27"/>
  <c r="N60" i="15"/>
  <c r="N371" i="27"/>
  <c r="AN212" i="27"/>
  <c r="AN309" i="27"/>
  <c r="AN312" i="27"/>
  <c r="AN313" i="27"/>
  <c r="AN222" i="27"/>
  <c r="AN223" i="27"/>
  <c r="M60" i="15"/>
  <c r="M371" i="27"/>
  <c r="U60" i="15"/>
  <c r="U371" i="27"/>
  <c r="AC60" i="15"/>
  <c r="AC371" i="27"/>
  <c r="AK60" i="15"/>
  <c r="AK371" i="27"/>
  <c r="AS60" i="15"/>
  <c r="AS371" i="27"/>
  <c r="BA60" i="15"/>
  <c r="BA371" i="27"/>
  <c r="BI60" i="15"/>
  <c r="BI371" i="27"/>
  <c r="BQ60" i="15"/>
  <c r="BQ371" i="27"/>
  <c r="J62" i="15"/>
  <c r="R62" i="15"/>
  <c r="Z62" i="15"/>
  <c r="AH62" i="15"/>
  <c r="AP62" i="15"/>
  <c r="AX62" i="15"/>
  <c r="BF62" i="15"/>
  <c r="BN62" i="15"/>
  <c r="K75" i="15"/>
  <c r="S75" i="15"/>
  <c r="AA75" i="15"/>
  <c r="N29" i="19"/>
  <c r="AI75" i="15"/>
  <c r="AQ75" i="15"/>
  <c r="AY75" i="15"/>
  <c r="BG75" i="15"/>
  <c r="BO75" i="15"/>
  <c r="R212" i="27"/>
  <c r="R309" i="27"/>
  <c r="R312" i="27"/>
  <c r="R313" i="27"/>
  <c r="AO391" i="27"/>
  <c r="AO270" i="27"/>
  <c r="AO272" i="27"/>
  <c r="K389" i="27"/>
  <c r="K390" i="27"/>
  <c r="K392" i="27"/>
  <c r="S389" i="27"/>
  <c r="S390" i="27"/>
  <c r="S392" i="27"/>
  <c r="AA389" i="27"/>
  <c r="AA390" i="27"/>
  <c r="AA392" i="27"/>
  <c r="AI389" i="27"/>
  <c r="AI390" i="27"/>
  <c r="AI392" i="27"/>
  <c r="AQ389" i="27"/>
  <c r="AQ390" i="27"/>
  <c r="AY389" i="27"/>
  <c r="AY390" i="27"/>
  <c r="AY392" i="27"/>
  <c r="BG389" i="27"/>
  <c r="BG390" i="27"/>
  <c r="BG392" i="27"/>
  <c r="BO389" i="27"/>
  <c r="BO390" i="27"/>
  <c r="K397" i="27"/>
  <c r="K320" i="27"/>
  <c r="S397" i="27"/>
  <c r="S320" i="27"/>
  <c r="AA397" i="27"/>
  <c r="AA320" i="27"/>
  <c r="AI397" i="27"/>
  <c r="AI320" i="27"/>
  <c r="AQ397" i="27"/>
  <c r="AQ320" i="27"/>
  <c r="AY397" i="27"/>
  <c r="AY320" i="27"/>
  <c r="BG397" i="27"/>
  <c r="BG320" i="27"/>
  <c r="BO397" i="27"/>
  <c r="BO320" i="27"/>
  <c r="I395" i="27"/>
  <c r="I323" i="27"/>
  <c r="I321" i="27"/>
  <c r="Q395" i="27"/>
  <c r="Q323" i="27"/>
  <c r="Q321" i="27"/>
  <c r="Y395" i="27"/>
  <c r="Y323" i="27"/>
  <c r="Y321" i="27"/>
  <c r="AG395" i="27"/>
  <c r="AG323" i="27"/>
  <c r="AG321" i="27"/>
  <c r="AO395" i="27"/>
  <c r="AO323" i="27"/>
  <c r="AO321" i="27"/>
  <c r="AW395" i="27"/>
  <c r="AW323" i="27"/>
  <c r="AW321" i="27"/>
  <c r="BE323" i="27"/>
  <c r="BE321" i="27"/>
  <c r="BE395" i="27"/>
  <c r="BM395" i="27"/>
  <c r="BM323" i="27"/>
  <c r="BM321" i="27"/>
  <c r="H396" i="27"/>
  <c r="H322" i="27"/>
  <c r="H320" i="27"/>
  <c r="P396" i="27"/>
  <c r="P322" i="27"/>
  <c r="P320" i="27"/>
  <c r="X396" i="27"/>
  <c r="X322" i="27"/>
  <c r="X320" i="27"/>
  <c r="AF396" i="27"/>
  <c r="AF322" i="27"/>
  <c r="AF320" i="27"/>
  <c r="AN396" i="27"/>
  <c r="AN322" i="27"/>
  <c r="AN320" i="27"/>
  <c r="AV396" i="27"/>
  <c r="AV322" i="27"/>
  <c r="AV320" i="27"/>
  <c r="BD396" i="27"/>
  <c r="BD322" i="27"/>
  <c r="BD320" i="27"/>
  <c r="BL396" i="27"/>
  <c r="BL322" i="27"/>
  <c r="BL320" i="27"/>
  <c r="BT396" i="27"/>
  <c r="BT322" i="27"/>
  <c r="BT320" i="27"/>
  <c r="G320" i="27"/>
  <c r="O320" i="27"/>
  <c r="W320" i="27"/>
  <c r="AE320" i="27"/>
  <c r="AM320" i="27"/>
  <c r="AU320" i="27"/>
  <c r="BC320" i="27"/>
  <c r="BK320" i="27"/>
  <c r="BS320" i="27"/>
  <c r="L75" i="15"/>
  <c r="K29" i="19"/>
  <c r="T75" i="15"/>
  <c r="AB75" i="15"/>
  <c r="AJ75" i="15"/>
  <c r="AR75" i="15"/>
  <c r="AZ75" i="15"/>
  <c r="BH75" i="15"/>
  <c r="BP75" i="15"/>
  <c r="J391" i="27"/>
  <c r="J270" i="27"/>
  <c r="J272" i="27"/>
  <c r="R391" i="27"/>
  <c r="R270" i="27"/>
  <c r="R272" i="27"/>
  <c r="Z391" i="27"/>
  <c r="Z270" i="27"/>
  <c r="Z272" i="27"/>
  <c r="AH391" i="27"/>
  <c r="AH270" i="27"/>
  <c r="AH272" i="27"/>
  <c r="AP391" i="27"/>
  <c r="AP270" i="27"/>
  <c r="AP272" i="27"/>
  <c r="AX391" i="27"/>
  <c r="AX270" i="27"/>
  <c r="AX272" i="27"/>
  <c r="BF391" i="27"/>
  <c r="BF270" i="27"/>
  <c r="BF272" i="27"/>
  <c r="BN391" i="27"/>
  <c r="BN270" i="27"/>
  <c r="BN272" i="27"/>
  <c r="O391" i="27"/>
  <c r="O270" i="27"/>
  <c r="O272" i="27"/>
  <c r="AU391" i="27"/>
  <c r="AU270" i="27"/>
  <c r="AU272" i="27"/>
  <c r="H265" i="27"/>
  <c r="H264" i="27"/>
  <c r="H263" i="27"/>
  <c r="H257" i="27"/>
  <c r="H243" i="27"/>
  <c r="I247" i="27"/>
  <c r="AT323" i="27"/>
  <c r="AT321" i="27"/>
  <c r="BB323" i="27"/>
  <c r="BB321" i="27"/>
  <c r="BJ323" i="27"/>
  <c r="BJ321" i="27"/>
  <c r="BR323" i="27"/>
  <c r="BR321" i="27"/>
  <c r="M332" i="27"/>
  <c r="M323" i="27"/>
  <c r="M322" i="27"/>
  <c r="U332" i="27"/>
  <c r="U323" i="27"/>
  <c r="U322" i="27"/>
  <c r="AC332" i="27"/>
  <c r="AC323" i="27"/>
  <c r="AC322" i="27"/>
  <c r="AK323" i="27"/>
  <c r="AK322" i="27"/>
  <c r="AS332" i="27"/>
  <c r="AS323" i="27"/>
  <c r="AS322" i="27"/>
  <c r="BA332" i="27"/>
  <c r="BA323" i="27"/>
  <c r="BA322" i="27"/>
  <c r="BI323" i="27"/>
  <c r="BI332" i="27"/>
  <c r="BI322" i="27"/>
  <c r="BQ332" i="27"/>
  <c r="BQ323" i="27"/>
  <c r="BQ322" i="27"/>
  <c r="L60" i="15"/>
  <c r="L371" i="27"/>
  <c r="T60" i="15"/>
  <c r="T371" i="27"/>
  <c r="AJ60" i="15"/>
  <c r="AJ371" i="27"/>
  <c r="AR60" i="15"/>
  <c r="AR371" i="27"/>
  <c r="AZ60" i="15"/>
  <c r="AZ371" i="27"/>
  <c r="BH60" i="15"/>
  <c r="BH371" i="27"/>
  <c r="BP60" i="15"/>
  <c r="BP371" i="27"/>
  <c r="L62" i="15"/>
  <c r="T62" i="15"/>
  <c r="AB62" i="15"/>
  <c r="AJ62" i="15"/>
  <c r="AR62" i="15"/>
  <c r="AZ62" i="15"/>
  <c r="BH62" i="15"/>
  <c r="BP62" i="15"/>
  <c r="H173" i="27"/>
  <c r="M75" i="15"/>
  <c r="U75" i="15"/>
  <c r="AC75" i="15"/>
  <c r="AK75" i="15"/>
  <c r="P29" i="19"/>
  <c r="AS75" i="15"/>
  <c r="BA75" i="15"/>
  <c r="BI75" i="15"/>
  <c r="BQ75" i="15"/>
  <c r="BN212" i="27"/>
  <c r="BN309" i="27"/>
  <c r="BN312" i="27"/>
  <c r="BN313" i="27"/>
  <c r="K391" i="27"/>
  <c r="K270" i="27"/>
  <c r="K272" i="27"/>
  <c r="S391" i="27"/>
  <c r="S270" i="27"/>
  <c r="S272" i="27"/>
  <c r="AA270" i="27"/>
  <c r="AA272" i="27"/>
  <c r="AA391" i="27"/>
  <c r="AI391" i="27"/>
  <c r="AI270" i="27"/>
  <c r="AI272" i="27"/>
  <c r="AQ391" i="27"/>
  <c r="AQ270" i="27"/>
  <c r="AQ272" i="27"/>
  <c r="AY391" i="27"/>
  <c r="AY270" i="27"/>
  <c r="AY272" i="27"/>
  <c r="BG391" i="27"/>
  <c r="BG270" i="27"/>
  <c r="BG272" i="27"/>
  <c r="BO391" i="27"/>
  <c r="BO270" i="27"/>
  <c r="BO272" i="27"/>
  <c r="AW391" i="27"/>
  <c r="AW270" i="27"/>
  <c r="AW272" i="27"/>
  <c r="AS320" i="27"/>
  <c r="I320" i="27"/>
  <c r="Q320" i="27"/>
  <c r="Y320" i="27"/>
  <c r="AG320" i="27"/>
  <c r="AO320" i="27"/>
  <c r="AW320" i="27"/>
  <c r="BE320" i="27"/>
  <c r="BM320" i="27"/>
  <c r="V320" i="27"/>
  <c r="M62" i="15"/>
  <c r="U62" i="15"/>
  <c r="AC62" i="15"/>
  <c r="AK62" i="15"/>
  <c r="AS62" i="15"/>
  <c r="BA62" i="15"/>
  <c r="BI62" i="15"/>
  <c r="BQ62" i="15"/>
  <c r="N75" i="15"/>
  <c r="V75" i="15"/>
  <c r="M29" i="19"/>
  <c r="AD75" i="15"/>
  <c r="AL75" i="15"/>
  <c r="AT75" i="15"/>
  <c r="BB75" i="15"/>
  <c r="BJ75" i="15"/>
  <c r="BR75" i="15"/>
  <c r="BF212" i="27"/>
  <c r="BF309" i="27"/>
  <c r="BF312" i="27"/>
  <c r="BF313" i="27"/>
  <c r="L391" i="27"/>
  <c r="L270" i="27"/>
  <c r="L272" i="27"/>
  <c r="T391" i="27"/>
  <c r="T270" i="27"/>
  <c r="T272" i="27"/>
  <c r="AB391" i="27"/>
  <c r="AB270" i="27"/>
  <c r="AB272" i="27"/>
  <c r="AJ391" i="27"/>
  <c r="AJ270" i="27"/>
  <c r="AJ272" i="27"/>
  <c r="AR391" i="27"/>
  <c r="AR270" i="27"/>
  <c r="AR272" i="27"/>
  <c r="AZ391" i="27"/>
  <c r="AZ270" i="27"/>
  <c r="AZ272" i="27"/>
  <c r="BH391" i="27"/>
  <c r="BH270" i="27"/>
  <c r="BH272" i="27"/>
  <c r="BP391" i="27"/>
  <c r="BP270" i="27"/>
  <c r="BP272" i="27"/>
  <c r="W391" i="27"/>
  <c r="W270" i="27"/>
  <c r="W272" i="27"/>
  <c r="BC391" i="27"/>
  <c r="BC270" i="27"/>
  <c r="BC272" i="27"/>
  <c r="J320" i="27"/>
  <c r="R320" i="27"/>
  <c r="Z320" i="27"/>
  <c r="AH320" i="27"/>
  <c r="AP320" i="27"/>
  <c r="AX320" i="27"/>
  <c r="BF320" i="27"/>
  <c r="BN320" i="27"/>
  <c r="V60" i="15"/>
  <c r="V371" i="27"/>
  <c r="AD60" i="15"/>
  <c r="AD371" i="27"/>
  <c r="AL60" i="15"/>
  <c r="AL371" i="27"/>
  <c r="AT60" i="15"/>
  <c r="AT371" i="27"/>
  <c r="BB60" i="15"/>
  <c r="BB371" i="27"/>
  <c r="BJ60" i="15"/>
  <c r="BJ371" i="27"/>
  <c r="BR60" i="15"/>
  <c r="BR371" i="27"/>
  <c r="N62" i="15"/>
  <c r="V62" i="15"/>
  <c r="AD62" i="15"/>
  <c r="AL62" i="15"/>
  <c r="AT62" i="15"/>
  <c r="BB62" i="15"/>
  <c r="BJ62" i="15"/>
  <c r="BR62" i="15"/>
  <c r="M378" i="27"/>
  <c r="U378" i="27"/>
  <c r="AC378" i="27"/>
  <c r="AK378" i="27"/>
  <c r="AS378" i="27"/>
  <c r="BA378" i="27"/>
  <c r="BI378" i="27"/>
  <c r="BQ378" i="27"/>
  <c r="I141" i="27"/>
  <c r="Q141" i="27"/>
  <c r="Y141" i="27"/>
  <c r="AG141" i="27"/>
  <c r="AO141" i="27"/>
  <c r="AW141" i="27"/>
  <c r="BE141" i="27"/>
  <c r="BM141" i="27"/>
  <c r="G75" i="15"/>
  <c r="O75" i="15"/>
  <c r="W75" i="15"/>
  <c r="AE75" i="15"/>
  <c r="AM75" i="15"/>
  <c r="AU75" i="15"/>
  <c r="BC75" i="15"/>
  <c r="BK75" i="15"/>
  <c r="BS75" i="15"/>
  <c r="AX212" i="27"/>
  <c r="AX309" i="27"/>
  <c r="AX312" i="27"/>
  <c r="AX313" i="27"/>
  <c r="M391" i="27"/>
  <c r="M270" i="27"/>
  <c r="M272" i="27"/>
  <c r="Y222" i="27"/>
  <c r="Y223" i="27"/>
  <c r="BE391" i="27"/>
  <c r="BE270" i="27"/>
  <c r="BE272" i="27"/>
  <c r="W397" i="27"/>
  <c r="AL320" i="27"/>
  <c r="W60" i="15"/>
  <c r="W371" i="27"/>
  <c r="AE60" i="15"/>
  <c r="AE371" i="27"/>
  <c r="AM60" i="15"/>
  <c r="AM371" i="27"/>
  <c r="AU60" i="15"/>
  <c r="AU371" i="27"/>
  <c r="BC60" i="15"/>
  <c r="BC371" i="27"/>
  <c r="BK60" i="15"/>
  <c r="BK371" i="27"/>
  <c r="BS60" i="15"/>
  <c r="BS371" i="27"/>
  <c r="G62" i="15"/>
  <c r="O62" i="15"/>
  <c r="W62" i="15"/>
  <c r="AE62" i="15"/>
  <c r="AM62" i="15"/>
  <c r="AU62" i="15"/>
  <c r="BC62" i="15"/>
  <c r="BK62" i="15"/>
  <c r="BS62" i="15"/>
  <c r="J141" i="27"/>
  <c r="R141" i="27"/>
  <c r="Z141" i="27"/>
  <c r="AH141" i="27"/>
  <c r="AP141" i="27"/>
  <c r="AX141" i="27"/>
  <c r="BF141" i="27"/>
  <c r="BN141" i="27"/>
  <c r="H75" i="15"/>
  <c r="P75" i="15"/>
  <c r="X75" i="15"/>
  <c r="AF75" i="15"/>
  <c r="O29" i="19"/>
  <c r="AN75" i="15"/>
  <c r="AV75" i="15"/>
  <c r="BD75" i="15"/>
  <c r="BL75" i="15"/>
  <c r="BT75" i="15"/>
  <c r="AG212" i="27"/>
  <c r="AG309" i="27"/>
  <c r="AG312" i="27"/>
  <c r="AG313" i="27"/>
  <c r="AP212" i="27"/>
  <c r="AP309" i="27"/>
  <c r="AP312" i="27"/>
  <c r="AP313" i="27"/>
  <c r="AE391" i="27"/>
  <c r="AE270" i="27"/>
  <c r="AE272" i="27"/>
  <c r="BK391" i="27"/>
  <c r="BK270" i="27"/>
  <c r="BK272" i="27"/>
  <c r="BL397" i="27"/>
  <c r="N323" i="27"/>
  <c r="V323" i="27"/>
  <c r="AD323" i="27"/>
  <c r="AL323" i="27"/>
  <c r="AT320" i="27"/>
  <c r="AB371" i="27"/>
  <c r="H60" i="15"/>
  <c r="H371" i="27"/>
  <c r="P60" i="15"/>
  <c r="P371" i="27"/>
  <c r="X60" i="15"/>
  <c r="X371" i="27"/>
  <c r="AF60" i="15"/>
  <c r="AF371" i="27"/>
  <c r="AN60" i="15"/>
  <c r="AN371" i="27"/>
  <c r="AV60" i="15"/>
  <c r="AV371" i="27"/>
  <c r="BD60" i="15"/>
  <c r="BD371" i="27"/>
  <c r="BL60" i="15"/>
  <c r="BL371" i="27"/>
  <c r="BT60" i="15"/>
  <c r="BT371" i="27"/>
  <c r="H62" i="15"/>
  <c r="P62" i="15"/>
  <c r="X62" i="15"/>
  <c r="AF62" i="15"/>
  <c r="AN62" i="15"/>
  <c r="AV62" i="15"/>
  <c r="BD62" i="15"/>
  <c r="BL62" i="15"/>
  <c r="BT62" i="15"/>
  <c r="O378" i="27"/>
  <c r="W378" i="27"/>
  <c r="AE378" i="27"/>
  <c r="AM378" i="27"/>
  <c r="AU378" i="27"/>
  <c r="BC378" i="27"/>
  <c r="BK378" i="27"/>
  <c r="BS378" i="27"/>
  <c r="K141" i="27"/>
  <c r="S141" i="27"/>
  <c r="AA141" i="27"/>
  <c r="AI141" i="27"/>
  <c r="AQ141" i="27"/>
  <c r="AY141" i="27"/>
  <c r="BG141" i="27"/>
  <c r="BO141" i="27"/>
  <c r="H80" i="15"/>
  <c r="H71" i="15"/>
  <c r="Q75" i="15"/>
  <c r="L29" i="19"/>
  <c r="Y75" i="15"/>
  <c r="AG75" i="15"/>
  <c r="AO75" i="15"/>
  <c r="AW75" i="15"/>
  <c r="BE75" i="15"/>
  <c r="BM75" i="15"/>
  <c r="AH212" i="27"/>
  <c r="AH309" i="27"/>
  <c r="AH312" i="27"/>
  <c r="AH313" i="27"/>
  <c r="BM391" i="27"/>
  <c r="BM270" i="27"/>
  <c r="BM272" i="27"/>
  <c r="I389" i="27"/>
  <c r="I390" i="27"/>
  <c r="Q389" i="27"/>
  <c r="Q390" i="27"/>
  <c r="Y389" i="27"/>
  <c r="Y390" i="27"/>
  <c r="AG389" i="27"/>
  <c r="AG390" i="27"/>
  <c r="AO389" i="27"/>
  <c r="AO390" i="27"/>
  <c r="AW389" i="27"/>
  <c r="AW390" i="27"/>
  <c r="BE389" i="27"/>
  <c r="BE390" i="27"/>
  <c r="BM389" i="27"/>
  <c r="BM390" i="27"/>
  <c r="BB320" i="27"/>
  <c r="L397" i="27"/>
  <c r="T397" i="27"/>
  <c r="AB397" i="27"/>
  <c r="AJ397" i="27"/>
  <c r="AR397" i="27"/>
  <c r="AZ397" i="27"/>
  <c r="BH397" i="27"/>
  <c r="BP397" i="27"/>
  <c r="L323" i="27"/>
  <c r="T323" i="27"/>
  <c r="AB323" i="27"/>
  <c r="AJ323" i="27"/>
  <c r="AR323" i="27"/>
  <c r="AZ323" i="27"/>
  <c r="BH323" i="27"/>
  <c r="BP323" i="27"/>
  <c r="I332" i="27"/>
  <c r="Q332" i="27"/>
  <c r="Y332" i="27"/>
  <c r="AG332" i="27"/>
  <c r="AO332" i="27"/>
  <c r="AW332" i="27"/>
  <c r="BE332" i="27"/>
  <c r="BM332" i="27"/>
  <c r="O395" i="27"/>
  <c r="AH395" i="27"/>
  <c r="AS397" i="27"/>
  <c r="Y373" i="28"/>
  <c r="M390" i="27"/>
  <c r="M392" i="27"/>
  <c r="AC390" i="27"/>
  <c r="AC392" i="27"/>
  <c r="AK390" i="27"/>
  <c r="AK392" i="27"/>
  <c r="AS390" i="27"/>
  <c r="AS392" i="27"/>
  <c r="BA390" i="27"/>
  <c r="BA392" i="27"/>
  <c r="BQ390" i="27"/>
  <c r="BQ392" i="27"/>
  <c r="H321" i="27"/>
  <c r="P321" i="27"/>
  <c r="X321" i="27"/>
  <c r="AF321" i="27"/>
  <c r="AN321" i="27"/>
  <c r="AV321" i="27"/>
  <c r="BD321" i="27"/>
  <c r="BL321" i="27"/>
  <c r="BT321" i="27"/>
  <c r="K332" i="27"/>
  <c r="S332" i="27"/>
  <c r="AA332" i="27"/>
  <c r="AI332" i="27"/>
  <c r="AQ332" i="27"/>
  <c r="AY332" i="27"/>
  <c r="BG332" i="27"/>
  <c r="BO332" i="27"/>
  <c r="AL389" i="27"/>
  <c r="AL390" i="27"/>
  <c r="AL392" i="27"/>
  <c r="N390" i="27"/>
  <c r="N392" i="27"/>
  <c r="V390" i="27"/>
  <c r="V392" i="27"/>
  <c r="AD390" i="27"/>
  <c r="AD392" i="27"/>
  <c r="AT390" i="27"/>
  <c r="AT392" i="27"/>
  <c r="BB390" i="27"/>
  <c r="BB392" i="27"/>
  <c r="BJ390" i="27"/>
  <c r="BJ392" i="27"/>
  <c r="BR390" i="27"/>
  <c r="BR392" i="27"/>
  <c r="G397" i="27"/>
  <c r="O397" i="27"/>
  <c r="AE397" i="27"/>
  <c r="AM397" i="27"/>
  <c r="AU397" i="27"/>
  <c r="BC397" i="27"/>
  <c r="BK397" i="27"/>
  <c r="BS397" i="27"/>
  <c r="G323" i="27"/>
  <c r="W323" i="27"/>
  <c r="AE323" i="27"/>
  <c r="AM323" i="27"/>
  <c r="AU323" i="27"/>
  <c r="BC323" i="27"/>
  <c r="BK323" i="27"/>
  <c r="BS323" i="27"/>
  <c r="BI389" i="27"/>
  <c r="G390" i="27"/>
  <c r="G392" i="27"/>
  <c r="O390" i="27"/>
  <c r="O392" i="27"/>
  <c r="W390" i="27"/>
  <c r="W392" i="27"/>
  <c r="AE390" i="27"/>
  <c r="AE392" i="27"/>
  <c r="AM390" i="27"/>
  <c r="AM392" i="27"/>
  <c r="AU390" i="27"/>
  <c r="AU392" i="27"/>
  <c r="BC390" i="27"/>
  <c r="BC392" i="27"/>
  <c r="BK390" i="27"/>
  <c r="BK392" i="27"/>
  <c r="BS390" i="27"/>
  <c r="BS392" i="27"/>
  <c r="H397" i="27"/>
  <c r="P397" i="27"/>
  <c r="X397" i="27"/>
  <c r="AF397" i="27"/>
  <c r="AN397" i="27"/>
  <c r="AV397" i="27"/>
  <c r="BD397" i="27"/>
  <c r="BT397" i="27"/>
  <c r="N395" i="27"/>
  <c r="V395" i="27"/>
  <c r="AD395" i="27"/>
  <c r="AL395" i="27"/>
  <c r="AT395" i="27"/>
  <c r="BB395" i="27"/>
  <c r="BJ395" i="27"/>
  <c r="BR395" i="27"/>
  <c r="M396" i="27"/>
  <c r="U396" i="27"/>
  <c r="AC396" i="27"/>
  <c r="AK396" i="27"/>
  <c r="AS396" i="27"/>
  <c r="BA396" i="27"/>
  <c r="BI396" i="27"/>
  <c r="BQ396" i="27"/>
  <c r="J321" i="27"/>
  <c r="R321" i="27"/>
  <c r="Z321" i="27"/>
  <c r="AH321" i="27"/>
  <c r="AP321" i="27"/>
  <c r="AX321" i="27"/>
  <c r="BF321" i="27"/>
  <c r="BN321" i="27"/>
  <c r="I322" i="27"/>
  <c r="Q322" i="27"/>
  <c r="Y322" i="27"/>
  <c r="AG322" i="27"/>
  <c r="AO322" i="27"/>
  <c r="AW322" i="27"/>
  <c r="BE322" i="27"/>
  <c r="BM322" i="27"/>
  <c r="H390" i="27"/>
  <c r="H392" i="27"/>
  <c r="P390" i="27"/>
  <c r="P392" i="27"/>
  <c r="X390" i="27"/>
  <c r="X392" i="27"/>
  <c r="AF390" i="27"/>
  <c r="AF392" i="27"/>
  <c r="AN390" i="27"/>
  <c r="AN392" i="27"/>
  <c r="AV390" i="27"/>
  <c r="AV392" i="27"/>
  <c r="BD390" i="27"/>
  <c r="BD392" i="27"/>
  <c r="BL390" i="27"/>
  <c r="BL392" i="27"/>
  <c r="BT390" i="27"/>
  <c r="BT392" i="27"/>
  <c r="I397" i="27"/>
  <c r="Q397" i="27"/>
  <c r="Y397" i="27"/>
  <c r="AG397" i="27"/>
  <c r="AO397" i="27"/>
  <c r="AW397" i="27"/>
  <c r="BE397" i="27"/>
  <c r="BM397" i="27"/>
  <c r="K321" i="27"/>
  <c r="S321" i="27"/>
  <c r="AA321" i="27"/>
  <c r="AI321" i="27"/>
  <c r="AQ321" i="27"/>
  <c r="AY321" i="27"/>
  <c r="BG321" i="27"/>
  <c r="BO321" i="27"/>
  <c r="J322" i="27"/>
  <c r="R322" i="27"/>
  <c r="Z322" i="27"/>
  <c r="AH322" i="27"/>
  <c r="AP322" i="27"/>
  <c r="AX322" i="27"/>
  <c r="BF322" i="27"/>
  <c r="BN322" i="27"/>
  <c r="N332" i="27"/>
  <c r="V332" i="27"/>
  <c r="AD332" i="27"/>
  <c r="AL332" i="27"/>
  <c r="AT332" i="27"/>
  <c r="BB332" i="27"/>
  <c r="BJ332" i="27"/>
  <c r="BR332" i="27"/>
  <c r="G243" i="27"/>
  <c r="J397" i="27"/>
  <c r="R397" i="27"/>
  <c r="Z397" i="27"/>
  <c r="AH397" i="27"/>
  <c r="AP397" i="27"/>
  <c r="AX397" i="27"/>
  <c r="BF397" i="27"/>
  <c r="BN397" i="27"/>
  <c r="H395" i="27"/>
  <c r="P395" i="27"/>
  <c r="X395" i="27"/>
  <c r="AF395" i="27"/>
  <c r="AN395" i="27"/>
  <c r="AV395" i="27"/>
  <c r="BD395" i="27"/>
  <c r="BL395" i="27"/>
  <c r="BT395" i="27"/>
  <c r="G396" i="27"/>
  <c r="O396" i="27"/>
  <c r="W396" i="27"/>
  <c r="AE396" i="27"/>
  <c r="AM396" i="27"/>
  <c r="AU396" i="27"/>
  <c r="BC396" i="27"/>
  <c r="BK396" i="27"/>
  <c r="BS396" i="27"/>
  <c r="M320" i="27"/>
  <c r="U320" i="27"/>
  <c r="AC320" i="27"/>
  <c r="AK320" i="27"/>
  <c r="BA320" i="27"/>
  <c r="BI320" i="27"/>
  <c r="BQ320" i="27"/>
  <c r="L321" i="27"/>
  <c r="T321" i="27"/>
  <c r="AB321" i="27"/>
  <c r="AJ321" i="27"/>
  <c r="AR321" i="27"/>
  <c r="AZ321" i="27"/>
  <c r="BH321" i="27"/>
  <c r="BP321" i="27"/>
  <c r="K322" i="27"/>
  <c r="S322" i="27"/>
  <c r="AA322" i="27"/>
  <c r="AI322" i="27"/>
  <c r="AQ322" i="27"/>
  <c r="AY322" i="27"/>
  <c r="BG322" i="27"/>
  <c r="BO322" i="27"/>
  <c r="J323" i="27"/>
  <c r="R323" i="27"/>
  <c r="Z323" i="27"/>
  <c r="AP323" i="27"/>
  <c r="AX323" i="27"/>
  <c r="BF323" i="27"/>
  <c r="BN323" i="27"/>
  <c r="G332" i="27"/>
  <c r="O332" i="27"/>
  <c r="W332" i="27"/>
  <c r="AE332" i="27"/>
  <c r="AM332" i="27"/>
  <c r="AU332" i="27"/>
  <c r="BC332" i="27"/>
  <c r="BK332" i="27"/>
  <c r="BS332" i="27"/>
  <c r="K64" i="15"/>
  <c r="K31" i="28"/>
  <c r="K128" i="28"/>
  <c r="K131" i="28"/>
  <c r="S41" i="28"/>
  <c r="S42" i="28"/>
  <c r="S31" i="28"/>
  <c r="S128" i="28"/>
  <c r="S131" i="28"/>
  <c r="S132" i="28"/>
  <c r="AA41" i="28"/>
  <c r="AA42" i="28"/>
  <c r="AA31" i="28"/>
  <c r="AA128" i="28"/>
  <c r="AA131" i="28"/>
  <c r="N58" i="19"/>
  <c r="AI41" i="28"/>
  <c r="AI42" i="28"/>
  <c r="AI31" i="28"/>
  <c r="AI128" i="28"/>
  <c r="AI131" i="28"/>
  <c r="AI132" i="28"/>
  <c r="AQ41" i="28"/>
  <c r="AQ42" i="28"/>
  <c r="AQ64" i="15"/>
  <c r="AQ31" i="28"/>
  <c r="AQ128" i="28"/>
  <c r="AQ131" i="28"/>
  <c r="AQ132" i="28"/>
  <c r="AY41" i="28"/>
  <c r="AY42" i="28"/>
  <c r="AY64" i="15"/>
  <c r="AY31" i="28"/>
  <c r="AY128" i="28"/>
  <c r="AY131" i="28"/>
  <c r="AY132" i="28"/>
  <c r="BG41" i="28"/>
  <c r="BG42" i="28"/>
  <c r="BG64" i="15"/>
  <c r="BG31" i="28"/>
  <c r="BG128" i="28"/>
  <c r="BG131" i="28"/>
  <c r="BG132" i="28"/>
  <c r="BO41" i="28"/>
  <c r="BO42" i="28"/>
  <c r="BO31" i="28"/>
  <c r="BO128" i="28"/>
  <c r="BO131" i="28"/>
  <c r="BO132" i="28"/>
  <c r="AO373" i="28"/>
  <c r="I373" i="28"/>
  <c r="H373" i="28"/>
  <c r="P373" i="28"/>
  <c r="X373" i="28"/>
  <c r="AN373" i="28"/>
  <c r="AV373" i="28"/>
  <c r="BD373" i="28"/>
  <c r="BL373" i="28"/>
  <c r="BT373" i="28"/>
  <c r="BT89" i="28"/>
  <c r="BT91" i="28"/>
  <c r="AB131" i="28"/>
  <c r="AB132" i="28"/>
  <c r="AR131" i="28"/>
  <c r="AR132" i="28"/>
  <c r="AU41" i="28"/>
  <c r="AU42" i="28"/>
  <c r="I371" i="28"/>
  <c r="Q371" i="28"/>
  <c r="Y371" i="28"/>
  <c r="AG371" i="28"/>
  <c r="AO371" i="28"/>
  <c r="AW371" i="28"/>
  <c r="BE371" i="28"/>
  <c r="BM371" i="28"/>
  <c r="AM41" i="28"/>
  <c r="AM42" i="28"/>
  <c r="AZ373" i="28"/>
  <c r="T131" i="28"/>
  <c r="T132" i="28"/>
  <c r="M31" i="28"/>
  <c r="M41" i="28"/>
  <c r="M42" i="28"/>
  <c r="U31" i="28"/>
  <c r="U128" i="28"/>
  <c r="U131" i="28"/>
  <c r="U132" i="28"/>
  <c r="U41" i="28"/>
  <c r="U42" i="28"/>
  <c r="AC31" i="28"/>
  <c r="AC128" i="28"/>
  <c r="AC131" i="28"/>
  <c r="AC132" i="28"/>
  <c r="AC41" i="28"/>
  <c r="AC42" i="28"/>
  <c r="AK31" i="28"/>
  <c r="AK128" i="28"/>
  <c r="AK131" i="28"/>
  <c r="P58" i="19"/>
  <c r="AK41" i="28"/>
  <c r="AK42" i="28"/>
  <c r="AS31" i="28"/>
  <c r="AS128" i="28"/>
  <c r="AS131" i="28"/>
  <c r="AS132" i="28"/>
  <c r="AS41" i="28"/>
  <c r="AS42" i="28"/>
  <c r="BA31" i="28"/>
  <c r="BA128" i="28"/>
  <c r="BA131" i="28"/>
  <c r="BA132" i="28"/>
  <c r="BA41" i="28"/>
  <c r="BA42" i="28"/>
  <c r="BI31" i="28"/>
  <c r="BI128" i="28"/>
  <c r="BI131" i="28"/>
  <c r="BI132" i="28"/>
  <c r="BI41" i="28"/>
  <c r="BI42" i="28"/>
  <c r="BQ31" i="28"/>
  <c r="BQ128" i="28"/>
  <c r="BQ131" i="28"/>
  <c r="BQ132" i="28"/>
  <c r="BQ41" i="28"/>
  <c r="BQ42" i="28"/>
  <c r="O41" i="28"/>
  <c r="O42" i="28"/>
  <c r="BP373" i="28"/>
  <c r="N371" i="28"/>
  <c r="V371" i="28"/>
  <c r="AD371" i="28"/>
  <c r="AL371" i="28"/>
  <c r="AT371" i="28"/>
  <c r="BB371" i="28"/>
  <c r="BJ371" i="28"/>
  <c r="BR371" i="28"/>
  <c r="H31" i="28"/>
  <c r="H128" i="28"/>
  <c r="H131" i="28"/>
  <c r="H132" i="28"/>
  <c r="X31" i="28"/>
  <c r="X128" i="28"/>
  <c r="X131" i="28"/>
  <c r="X132" i="28"/>
  <c r="AN31" i="28"/>
  <c r="AN128" i="28"/>
  <c r="AN131" i="28"/>
  <c r="AN132" i="28"/>
  <c r="BD31" i="28"/>
  <c r="BD128" i="28"/>
  <c r="BD131" i="28"/>
  <c r="BD132" i="28"/>
  <c r="BT31" i="28"/>
  <c r="BT128" i="28"/>
  <c r="BT131" i="28"/>
  <c r="BT132" i="28"/>
  <c r="AE41" i="28"/>
  <c r="AE42" i="28"/>
  <c r="AW373" i="28"/>
  <c r="BM373" i="28"/>
  <c r="H83" i="28"/>
  <c r="H82" i="28"/>
  <c r="BT372" i="28"/>
  <c r="BT374" i="28"/>
  <c r="AR222" i="28"/>
  <c r="AR223" i="28"/>
  <c r="BT379" i="28"/>
  <c r="H151" i="28"/>
  <c r="P151" i="28"/>
  <c r="X151" i="28"/>
  <c r="AF151" i="28"/>
  <c r="AN151" i="28"/>
  <c r="AV151" i="28"/>
  <c r="BD151" i="28"/>
  <c r="BL151" i="28"/>
  <c r="BT151" i="28"/>
  <c r="AN391" i="28"/>
  <c r="AN270" i="28"/>
  <c r="AN272" i="28"/>
  <c r="K389" i="28"/>
  <c r="K390" i="28"/>
  <c r="K392" i="28"/>
  <c r="S389" i="28"/>
  <c r="S390" i="28"/>
  <c r="S392" i="28"/>
  <c r="AA389" i="28"/>
  <c r="AA390" i="28"/>
  <c r="AI389" i="28"/>
  <c r="AI390" i="28"/>
  <c r="AQ389" i="28"/>
  <c r="AQ390" i="28"/>
  <c r="AQ392" i="28"/>
  <c r="AY389" i="28"/>
  <c r="AY390" i="28"/>
  <c r="AY392" i="28"/>
  <c r="BG389" i="28"/>
  <c r="BG390" i="28"/>
  <c r="BG392" i="28"/>
  <c r="BO389" i="28"/>
  <c r="BO390" i="28"/>
  <c r="J391" i="28"/>
  <c r="J270" i="28"/>
  <c r="J272" i="28"/>
  <c r="R391" i="28"/>
  <c r="R270" i="28"/>
  <c r="R272" i="28"/>
  <c r="AP391" i="28"/>
  <c r="AP270" i="28"/>
  <c r="AP272" i="28"/>
  <c r="AX391" i="28"/>
  <c r="AX270" i="28"/>
  <c r="AX272" i="28"/>
  <c r="BT141" i="28"/>
  <c r="S391" i="28"/>
  <c r="S270" i="28"/>
  <c r="S272" i="28"/>
  <c r="H391" i="28"/>
  <c r="H270" i="28"/>
  <c r="H272" i="28"/>
  <c r="BD391" i="28"/>
  <c r="BD270" i="28"/>
  <c r="BD272" i="28"/>
  <c r="BT139" i="28"/>
  <c r="BT140" i="28"/>
  <c r="L151" i="28"/>
  <c r="T151" i="28"/>
  <c r="AB151" i="28"/>
  <c r="AJ151" i="28"/>
  <c r="AR151" i="28"/>
  <c r="AZ151" i="28"/>
  <c r="BH151" i="28"/>
  <c r="BP151" i="28"/>
  <c r="T391" i="28"/>
  <c r="T270" i="28"/>
  <c r="T272" i="28"/>
  <c r="AB391" i="28"/>
  <c r="AB270" i="28"/>
  <c r="AB272" i="28"/>
  <c r="AJ212" i="28"/>
  <c r="AJ309" i="28"/>
  <c r="AJ312" i="28"/>
  <c r="AJ313" i="28"/>
  <c r="AJ222" i="28"/>
  <c r="AJ223" i="28"/>
  <c r="AZ391" i="28"/>
  <c r="AZ270" i="28"/>
  <c r="AZ272" i="28"/>
  <c r="BH222" i="28"/>
  <c r="BH223" i="28"/>
  <c r="BH212" i="28"/>
  <c r="BH309" i="28"/>
  <c r="BH312" i="28"/>
  <c r="BH313" i="28"/>
  <c r="BP212" i="28"/>
  <c r="BP309" i="28"/>
  <c r="BP312" i="28"/>
  <c r="BP313" i="28"/>
  <c r="BP222" i="28"/>
  <c r="BP223" i="28"/>
  <c r="T212" i="28"/>
  <c r="T309" i="28"/>
  <c r="T312" i="28"/>
  <c r="T313" i="28"/>
  <c r="AZ212" i="28"/>
  <c r="AZ309" i="28"/>
  <c r="AZ312" i="28"/>
  <c r="AZ313" i="28"/>
  <c r="O61" i="19"/>
  <c r="AC212" i="28"/>
  <c r="AC309" i="28"/>
  <c r="AC312" i="28"/>
  <c r="AC313" i="28"/>
  <c r="BI212" i="28"/>
  <c r="BI309" i="28"/>
  <c r="BI312" i="28"/>
  <c r="BI313" i="28"/>
  <c r="V391" i="28"/>
  <c r="V270" i="28"/>
  <c r="V272" i="28"/>
  <c r="BB391" i="28"/>
  <c r="BB270" i="28"/>
  <c r="BB272" i="28"/>
  <c r="M391" i="28"/>
  <c r="M270" i="28"/>
  <c r="M272" i="28"/>
  <c r="U391" i="28"/>
  <c r="U270" i="28"/>
  <c r="U272" i="28"/>
  <c r="AC391" i="28"/>
  <c r="AC270" i="28"/>
  <c r="AC272" i="28"/>
  <c r="AK391" i="28"/>
  <c r="AK270" i="28"/>
  <c r="AK272" i="28"/>
  <c r="AS391" i="28"/>
  <c r="AS270" i="28"/>
  <c r="AS272" i="28"/>
  <c r="BA391" i="28"/>
  <c r="BA270" i="28"/>
  <c r="BA272" i="28"/>
  <c r="BI391" i="28"/>
  <c r="BI270" i="28"/>
  <c r="BI272" i="28"/>
  <c r="BQ391" i="28"/>
  <c r="BQ270" i="28"/>
  <c r="BQ272" i="28"/>
  <c r="N391" i="28"/>
  <c r="N270" i="28"/>
  <c r="N272" i="28"/>
  <c r="BC270" i="28"/>
  <c r="BC272" i="28"/>
  <c r="N61" i="19"/>
  <c r="Z222" i="28"/>
  <c r="Z223" i="28"/>
  <c r="BF222" i="28"/>
  <c r="BF223" i="28"/>
  <c r="M389" i="28"/>
  <c r="M390" i="28"/>
  <c r="U389" i="28"/>
  <c r="AC389" i="28"/>
  <c r="AC390" i="28"/>
  <c r="AK389" i="28"/>
  <c r="AK390" i="28"/>
  <c r="AK392" i="28"/>
  <c r="AS389" i="28"/>
  <c r="AS390" i="28"/>
  <c r="BA389" i="28"/>
  <c r="BA390" i="28"/>
  <c r="BI389" i="28"/>
  <c r="BI390" i="28"/>
  <c r="BQ389" i="28"/>
  <c r="BS270" i="28"/>
  <c r="BS272" i="28"/>
  <c r="M212" i="28"/>
  <c r="M309" i="28"/>
  <c r="M312" i="28"/>
  <c r="M313" i="28"/>
  <c r="AS212" i="28"/>
  <c r="AS309" i="28"/>
  <c r="AS312" i="28"/>
  <c r="AS313" i="28"/>
  <c r="G391" i="28"/>
  <c r="O391" i="28"/>
  <c r="O270" i="28"/>
  <c r="O272" i="28"/>
  <c r="W391" i="28"/>
  <c r="W270" i="28"/>
  <c r="W272" i="28"/>
  <c r="AE391" i="28"/>
  <c r="AE270" i="28"/>
  <c r="AE272" i="28"/>
  <c r="AM391" i="28"/>
  <c r="AM270" i="28"/>
  <c r="AM272" i="28"/>
  <c r="AU391" i="28"/>
  <c r="AU270" i="28"/>
  <c r="AU272" i="28"/>
  <c r="BK391" i="28"/>
  <c r="BK270" i="28"/>
  <c r="BK272" i="28"/>
  <c r="Q222" i="28"/>
  <c r="Q223" i="28"/>
  <c r="AL391" i="28"/>
  <c r="AL270" i="28"/>
  <c r="AL272" i="28"/>
  <c r="P61" i="19"/>
  <c r="AT312" i="28"/>
  <c r="AT313" i="28"/>
  <c r="BL391" i="28"/>
  <c r="BL270" i="28"/>
  <c r="BL272" i="28"/>
  <c r="AK212" i="28"/>
  <c r="AK309" i="28"/>
  <c r="AK312" i="28"/>
  <c r="AK313" i="28"/>
  <c r="BQ212" i="28"/>
  <c r="BQ309" i="28"/>
  <c r="BQ312" i="28"/>
  <c r="BQ313" i="28"/>
  <c r="I222" i="28"/>
  <c r="I223" i="28"/>
  <c r="BJ391" i="28"/>
  <c r="BJ270" i="28"/>
  <c r="BJ272" i="28"/>
  <c r="O390" i="28"/>
  <c r="O392" i="28"/>
  <c r="W390" i="28"/>
  <c r="W392" i="28"/>
  <c r="K61" i="19"/>
  <c r="G212" i="28"/>
  <c r="G309" i="28"/>
  <c r="G312" i="28"/>
  <c r="G313" i="28"/>
  <c r="O212" i="28"/>
  <c r="O309" i="28"/>
  <c r="O312" i="28"/>
  <c r="O313" i="28"/>
  <c r="W309" i="28"/>
  <c r="W312" i="28"/>
  <c r="W313" i="28"/>
  <c r="AE212" i="28"/>
  <c r="AE309" i="28"/>
  <c r="AE312" i="28"/>
  <c r="AE313" i="28"/>
  <c r="AM212" i="28"/>
  <c r="AM309" i="28"/>
  <c r="AM312" i="28"/>
  <c r="AM313" i="28"/>
  <c r="AU212" i="28"/>
  <c r="AU309" i="28"/>
  <c r="AU312" i="28"/>
  <c r="AU313" i="28"/>
  <c r="BC212" i="28"/>
  <c r="BC309" i="28"/>
  <c r="BC312" i="28"/>
  <c r="BC313" i="28"/>
  <c r="BK212" i="28"/>
  <c r="BK309" i="28"/>
  <c r="BK312" i="28"/>
  <c r="BK313" i="28"/>
  <c r="BS212" i="28"/>
  <c r="BS309" i="28"/>
  <c r="BS312" i="28"/>
  <c r="BS313" i="28"/>
  <c r="H390" i="28"/>
  <c r="H392" i="28"/>
  <c r="P390" i="28"/>
  <c r="P392" i="28"/>
  <c r="X390" i="28"/>
  <c r="X392" i="28"/>
  <c r="I390" i="28"/>
  <c r="I392" i="28"/>
  <c r="Q390" i="28"/>
  <c r="Q392" i="28"/>
  <c r="Y390" i="28"/>
  <c r="Y392" i="28"/>
  <c r="AG390" i="28"/>
  <c r="AG392" i="28"/>
  <c r="AO390" i="28"/>
  <c r="AO392" i="28"/>
  <c r="AW390" i="28"/>
  <c r="AW392" i="28"/>
  <c r="BE390" i="28"/>
  <c r="BE392" i="28"/>
  <c r="BM390" i="28"/>
  <c r="BM392" i="28"/>
  <c r="M61" i="19"/>
  <c r="AE390" i="28"/>
  <c r="AE392" i="28"/>
  <c r="AM390" i="28"/>
  <c r="AM392" i="28"/>
  <c r="AU390" i="28"/>
  <c r="AU392" i="28"/>
  <c r="BC390" i="28"/>
  <c r="BC392" i="28"/>
  <c r="BK390" i="28"/>
  <c r="BK392" i="28"/>
  <c r="BS390" i="28"/>
  <c r="BS392" i="28"/>
  <c r="AF390" i="28"/>
  <c r="AF392" i="28"/>
  <c r="AN390" i="28"/>
  <c r="AN392" i="28"/>
  <c r="AV390" i="28"/>
  <c r="AV392" i="28"/>
  <c r="BD390" i="28"/>
  <c r="BD392" i="28"/>
  <c r="BL390" i="28"/>
  <c r="BL392" i="28"/>
  <c r="BT390" i="28"/>
  <c r="BT392" i="28"/>
  <c r="K397" i="28"/>
  <c r="S397" i="28"/>
  <c r="AA397" i="28"/>
  <c r="AI397" i="28"/>
  <c r="AQ397" i="28"/>
  <c r="AY397" i="28"/>
  <c r="BG397" i="28"/>
  <c r="BO397" i="28"/>
  <c r="I395" i="28"/>
  <c r="I323" i="28"/>
  <c r="I321" i="28"/>
  <c r="Q395" i="28"/>
  <c r="Q323" i="28"/>
  <c r="Q321" i="28"/>
  <c r="Y395" i="28"/>
  <c r="Y323" i="28"/>
  <c r="Y321" i="28"/>
  <c r="AG395" i="28"/>
  <c r="AG323" i="28"/>
  <c r="AG321" i="28"/>
  <c r="AO395" i="28"/>
  <c r="AO323" i="28"/>
  <c r="AO321" i="28"/>
  <c r="AW395" i="28"/>
  <c r="AW323" i="28"/>
  <c r="AW321" i="28"/>
  <c r="BE395" i="28"/>
  <c r="BE323" i="28"/>
  <c r="BE321" i="28"/>
  <c r="BM395" i="28"/>
  <c r="BM323" i="28"/>
  <c r="BM321" i="28"/>
  <c r="H396" i="28"/>
  <c r="H322" i="28"/>
  <c r="P396" i="28"/>
  <c r="P322" i="28"/>
  <c r="X396" i="28"/>
  <c r="X322" i="28"/>
  <c r="AF396" i="28"/>
  <c r="AF322" i="28"/>
  <c r="AN396" i="28"/>
  <c r="AN322" i="28"/>
  <c r="AV396" i="28"/>
  <c r="AV322" i="28"/>
  <c r="BD396" i="28"/>
  <c r="BD322" i="28"/>
  <c r="BL396" i="28"/>
  <c r="BL322" i="28"/>
  <c r="BT396" i="28"/>
  <c r="BT322" i="28"/>
  <c r="AL320" i="28"/>
  <c r="J395" i="28"/>
  <c r="J323" i="28"/>
  <c r="J321" i="28"/>
  <c r="R395" i="28"/>
  <c r="R323" i="28"/>
  <c r="R321" i="28"/>
  <c r="Z395" i="28"/>
  <c r="Z323" i="28"/>
  <c r="Z321" i="28"/>
  <c r="AH395" i="28"/>
  <c r="AH323" i="28"/>
  <c r="AH321" i="28"/>
  <c r="AP395" i="28"/>
  <c r="AP323" i="28"/>
  <c r="AP321" i="28"/>
  <c r="AX395" i="28"/>
  <c r="AX323" i="28"/>
  <c r="AX321" i="28"/>
  <c r="BF395" i="28"/>
  <c r="BF323" i="28"/>
  <c r="BF321" i="28"/>
  <c r="BN395" i="28"/>
  <c r="BN323" i="28"/>
  <c r="BN321" i="28"/>
  <c r="I396" i="28"/>
  <c r="I322" i="28"/>
  <c r="Q396" i="28"/>
  <c r="Q322" i="28"/>
  <c r="Y396" i="28"/>
  <c r="Y322" i="28"/>
  <c r="AG396" i="28"/>
  <c r="AG322" i="28"/>
  <c r="AO396" i="28"/>
  <c r="AO322" i="28"/>
  <c r="AW396" i="28"/>
  <c r="AW322" i="28"/>
  <c r="BE396" i="28"/>
  <c r="BE322" i="28"/>
  <c r="BM396" i="28"/>
  <c r="BM322" i="28"/>
  <c r="H320" i="28"/>
  <c r="P320" i="28"/>
  <c r="X320" i="28"/>
  <c r="AF320" i="28"/>
  <c r="AN320" i="28"/>
  <c r="AV320" i="28"/>
  <c r="BD320" i="28"/>
  <c r="BL320" i="28"/>
  <c r="BT320" i="28"/>
  <c r="L332" i="28"/>
  <c r="T332" i="28"/>
  <c r="AB332" i="28"/>
  <c r="AJ332" i="28"/>
  <c r="AR332" i="28"/>
  <c r="AZ332" i="28"/>
  <c r="BH332" i="28"/>
  <c r="BP332" i="28"/>
  <c r="J390" i="28"/>
  <c r="J392" i="28"/>
  <c r="R390" i="28"/>
  <c r="R392" i="28"/>
  <c r="Z390" i="28"/>
  <c r="Z392" i="28"/>
  <c r="AH390" i="28"/>
  <c r="AH392" i="28"/>
  <c r="AP390" i="28"/>
  <c r="AP392" i="28"/>
  <c r="AX390" i="28"/>
  <c r="AX392" i="28"/>
  <c r="BF390" i="28"/>
  <c r="BF392" i="28"/>
  <c r="BN390" i="28"/>
  <c r="BN392" i="28"/>
  <c r="I320" i="28"/>
  <c r="Q320" i="28"/>
  <c r="Y320" i="28"/>
  <c r="AG320" i="28"/>
  <c r="AO320" i="28"/>
  <c r="AW320" i="28"/>
  <c r="BE320" i="28"/>
  <c r="BM320" i="28"/>
  <c r="N320" i="28"/>
  <c r="AT320" i="28"/>
  <c r="M332" i="28"/>
  <c r="U332" i="28"/>
  <c r="AC332" i="28"/>
  <c r="AK332" i="28"/>
  <c r="AS332" i="28"/>
  <c r="BA332" i="28"/>
  <c r="BI332" i="28"/>
  <c r="BQ332" i="28"/>
  <c r="J320" i="28"/>
  <c r="R320" i="28"/>
  <c r="Z320" i="28"/>
  <c r="AH320" i="28"/>
  <c r="AP320" i="28"/>
  <c r="AX320" i="28"/>
  <c r="BF320" i="28"/>
  <c r="BN320" i="28"/>
  <c r="N332" i="28"/>
  <c r="V332" i="28"/>
  <c r="AD332" i="28"/>
  <c r="AL332" i="28"/>
  <c r="AT332" i="28"/>
  <c r="BB332" i="28"/>
  <c r="BJ332" i="28"/>
  <c r="BR332" i="28"/>
  <c r="AQ332" i="28"/>
  <c r="L390" i="28"/>
  <c r="L392" i="28"/>
  <c r="T390" i="28"/>
  <c r="T392" i="28"/>
  <c r="AB390" i="28"/>
  <c r="AB392" i="28"/>
  <c r="AJ390" i="28"/>
  <c r="AJ392" i="28"/>
  <c r="AR390" i="28"/>
  <c r="AR392" i="28"/>
  <c r="AZ390" i="28"/>
  <c r="AZ392" i="28"/>
  <c r="BH390" i="28"/>
  <c r="BH392" i="28"/>
  <c r="BP390" i="28"/>
  <c r="BP392" i="28"/>
  <c r="K320" i="28"/>
  <c r="S320" i="28"/>
  <c r="AA320" i="28"/>
  <c r="AI320" i="28"/>
  <c r="AQ320" i="28"/>
  <c r="AY320" i="28"/>
  <c r="BG320" i="28"/>
  <c r="BO320" i="28"/>
  <c r="V320" i="28"/>
  <c r="BB320" i="28"/>
  <c r="G332" i="28"/>
  <c r="O332" i="28"/>
  <c r="W332" i="28"/>
  <c r="AE332" i="28"/>
  <c r="AM332" i="28"/>
  <c r="AU332" i="28"/>
  <c r="BC332" i="28"/>
  <c r="BK332" i="28"/>
  <c r="BS332" i="28"/>
  <c r="N323" i="28"/>
  <c r="V323" i="28"/>
  <c r="AD323" i="28"/>
  <c r="AL323" i="28"/>
  <c r="AT323" i="28"/>
  <c r="BB323" i="28"/>
  <c r="BJ323" i="28"/>
  <c r="BR323" i="28"/>
  <c r="L320" i="28"/>
  <c r="T320" i="28"/>
  <c r="AB320" i="28"/>
  <c r="AJ320" i="28"/>
  <c r="H332" i="28"/>
  <c r="P332" i="28"/>
  <c r="X332" i="28"/>
  <c r="AF332" i="28"/>
  <c r="AN332" i="28"/>
  <c r="AV332" i="28"/>
  <c r="BD332" i="28"/>
  <c r="BL332" i="28"/>
  <c r="BT332" i="28"/>
  <c r="G321" i="28"/>
  <c r="O321" i="28"/>
  <c r="W321" i="28"/>
  <c r="AE321" i="28"/>
  <c r="AM321" i="28"/>
  <c r="AU321" i="28"/>
  <c r="BC321" i="28"/>
  <c r="BK321" i="28"/>
  <c r="BS321" i="28"/>
  <c r="M323" i="28"/>
  <c r="U323" i="28"/>
  <c r="AC323" i="28"/>
  <c r="AK323" i="28"/>
  <c r="AS323" i="28"/>
  <c r="BA323" i="28"/>
  <c r="BI323" i="28"/>
  <c r="BQ323" i="28"/>
  <c r="H353" i="28"/>
  <c r="H321" i="28"/>
  <c r="P321" i="28"/>
  <c r="X321" i="28"/>
  <c r="AF321" i="28"/>
  <c r="AN321" i="28"/>
  <c r="AV321" i="28"/>
  <c r="BD321" i="28"/>
  <c r="BL321" i="28"/>
  <c r="BT321" i="28"/>
  <c r="G322" i="28"/>
  <c r="O322" i="28"/>
  <c r="W322" i="28"/>
  <c r="AE322" i="28"/>
  <c r="AM322" i="28"/>
  <c r="AU322" i="28"/>
  <c r="BC322" i="28"/>
  <c r="BK322" i="28"/>
  <c r="BS322" i="28"/>
  <c r="H354" i="28"/>
  <c r="G397" i="28"/>
  <c r="O397" i="28"/>
  <c r="W397" i="28"/>
  <c r="AE397" i="28"/>
  <c r="AM397" i="28"/>
  <c r="AU397" i="28"/>
  <c r="BC397" i="28"/>
  <c r="BK397" i="28"/>
  <c r="BS397" i="28"/>
  <c r="H397" i="28"/>
  <c r="P397" i="28"/>
  <c r="X397" i="28"/>
  <c r="AF397" i="28"/>
  <c r="AN397" i="28"/>
  <c r="AV397" i="28"/>
  <c r="BD397" i="28"/>
  <c r="BL397" i="28"/>
  <c r="BT397" i="28"/>
  <c r="N395" i="28"/>
  <c r="V395" i="28"/>
  <c r="AD395" i="28"/>
  <c r="AL395" i="28"/>
  <c r="AT395" i="28"/>
  <c r="BB395" i="28"/>
  <c r="BJ395" i="28"/>
  <c r="BR395" i="28"/>
  <c r="M396" i="28"/>
  <c r="U396" i="28"/>
  <c r="AC396" i="28"/>
  <c r="AK396" i="28"/>
  <c r="AS396" i="28"/>
  <c r="BA396" i="28"/>
  <c r="BI396" i="28"/>
  <c r="BQ396" i="28"/>
  <c r="H323" i="28"/>
  <c r="P323" i="28"/>
  <c r="X323" i="28"/>
  <c r="AF323" i="28"/>
  <c r="AN323" i="28"/>
  <c r="AV323" i="28"/>
  <c r="BD323" i="28"/>
  <c r="BL323" i="28"/>
  <c r="BT323" i="28"/>
  <c r="I397" i="28"/>
  <c r="Q397" i="28"/>
  <c r="Y397" i="28"/>
  <c r="AG397" i="28"/>
  <c r="AO397" i="28"/>
  <c r="AW397" i="28"/>
  <c r="BE397" i="28"/>
  <c r="BM397" i="28"/>
  <c r="G395" i="28"/>
  <c r="O395" i="28"/>
  <c r="W395" i="28"/>
  <c r="AE395" i="28"/>
  <c r="AM395" i="28"/>
  <c r="AU395" i="28"/>
  <c r="BC395" i="28"/>
  <c r="BK395" i="28"/>
  <c r="BS395" i="28"/>
  <c r="N396" i="28"/>
  <c r="V396" i="28"/>
  <c r="AD396" i="28"/>
  <c r="AL396" i="28"/>
  <c r="AT396" i="28"/>
  <c r="BB396" i="28"/>
  <c r="BJ396" i="28"/>
  <c r="BR396" i="28"/>
  <c r="K321" i="28"/>
  <c r="S321" i="28"/>
  <c r="AA321" i="28"/>
  <c r="AI321" i="28"/>
  <c r="AQ321" i="28"/>
  <c r="AY321" i="28"/>
  <c r="BG321" i="28"/>
  <c r="BO321" i="28"/>
  <c r="J322" i="28"/>
  <c r="R322" i="28"/>
  <c r="Z322" i="28"/>
  <c r="AH322" i="28"/>
  <c r="AP322" i="28"/>
  <c r="AX322" i="28"/>
  <c r="BF322" i="28"/>
  <c r="BN322" i="28"/>
  <c r="J397" i="28"/>
  <c r="R397" i="28"/>
  <c r="Z397" i="28"/>
  <c r="AH397" i="28"/>
  <c r="AP397" i="28"/>
  <c r="AX397" i="28"/>
  <c r="BF397" i="28"/>
  <c r="BN397" i="28"/>
  <c r="L321" i="28"/>
  <c r="T321" i="28"/>
  <c r="AB321" i="28"/>
  <c r="AJ321" i="28"/>
  <c r="AR321" i="28"/>
  <c r="AZ321" i="28"/>
  <c r="BH321" i="28"/>
  <c r="BP321" i="28"/>
  <c r="K322" i="28"/>
  <c r="S322" i="28"/>
  <c r="AA322" i="28"/>
  <c r="AI322" i="28"/>
  <c r="AQ322" i="28"/>
  <c r="AY322" i="28"/>
  <c r="BG322" i="28"/>
  <c r="BO322" i="28"/>
  <c r="G380" i="28"/>
  <c r="H243" i="28"/>
  <c r="N26" i="19"/>
  <c r="N28" i="19"/>
  <c r="V132" i="27"/>
  <c r="M26" i="19"/>
  <c r="M28" i="19"/>
  <c r="Q132" i="27"/>
  <c r="Q382" i="27"/>
  <c r="L26" i="19"/>
  <c r="L28" i="19"/>
  <c r="K26" i="19"/>
  <c r="K28" i="19"/>
  <c r="P26" i="19"/>
  <c r="P28" i="19"/>
  <c r="M60" i="19"/>
  <c r="K132" i="28"/>
  <c r="K382" i="28"/>
  <c r="K132" i="27"/>
  <c r="AF132" i="27"/>
  <c r="O26" i="19"/>
  <c r="O28" i="19"/>
  <c r="K60" i="19"/>
  <c r="L60" i="19"/>
  <c r="M360" i="28"/>
  <c r="M362" i="28"/>
  <c r="I173" i="28"/>
  <c r="I172" i="28"/>
  <c r="I174" i="28"/>
  <c r="I166" i="28"/>
  <c r="I355" i="28"/>
  <c r="O382" i="28"/>
  <c r="N382" i="28"/>
  <c r="M128" i="28"/>
  <c r="M131" i="28"/>
  <c r="I353" i="27"/>
  <c r="AC360" i="27"/>
  <c r="AC362" i="27"/>
  <c r="M73" i="15"/>
  <c r="AT270" i="28"/>
  <c r="AT272" i="28"/>
  <c r="G373" i="28"/>
  <c r="V132" i="28"/>
  <c r="V77" i="15"/>
  <c r="W42" i="28"/>
  <c r="W64" i="15"/>
  <c r="AV391" i="28"/>
  <c r="AC400" i="27"/>
  <c r="V360" i="27"/>
  <c r="V362" i="27"/>
  <c r="AI270" i="28"/>
  <c r="AI272" i="28"/>
  <c r="AL270" i="27"/>
  <c r="AL272" i="27"/>
  <c r="BF76" i="15"/>
  <c r="Z76" i="15"/>
  <c r="AQ270" i="28"/>
  <c r="AQ272" i="28"/>
  <c r="AF63" i="15"/>
  <c r="J337" i="27"/>
  <c r="J355" i="27"/>
  <c r="I353" i="28"/>
  <c r="I354" i="28"/>
  <c r="L391" i="28"/>
  <c r="I354" i="27"/>
  <c r="AN360" i="28"/>
  <c r="AN362" i="28"/>
  <c r="I347" i="27"/>
  <c r="I333" i="27"/>
  <c r="BT270" i="28"/>
  <c r="BT272" i="28"/>
  <c r="AS73" i="15"/>
  <c r="BE270" i="28"/>
  <c r="BE272" i="28"/>
  <c r="AM270" i="27"/>
  <c r="AM272" i="27"/>
  <c r="AF270" i="28"/>
  <c r="AF272" i="28"/>
  <c r="BL73" i="15"/>
  <c r="H152" i="27"/>
  <c r="BI391" i="27"/>
  <c r="BF63" i="15"/>
  <c r="AH76" i="15"/>
  <c r="Q73" i="15"/>
  <c r="M380" i="28"/>
  <c r="H360" i="28"/>
  <c r="H362" i="28"/>
  <c r="BT360" i="28"/>
  <c r="BT362" i="28"/>
  <c r="Z132" i="28"/>
  <c r="Z382" i="28"/>
  <c r="AT76" i="15"/>
  <c r="BN391" i="28"/>
  <c r="BR391" i="27"/>
  <c r="AL360" i="27"/>
  <c r="AL362" i="27"/>
  <c r="BM391" i="28"/>
  <c r="BD73" i="15"/>
  <c r="Q63" i="15"/>
  <c r="BO270" i="28"/>
  <c r="BO272" i="28"/>
  <c r="Q373" i="28"/>
  <c r="AL400" i="27"/>
  <c r="AP360" i="28"/>
  <c r="AP362" i="28"/>
  <c r="AT63" i="15"/>
  <c r="AK73" i="15"/>
  <c r="AP76" i="15"/>
  <c r="J156" i="28"/>
  <c r="AK380" i="28"/>
  <c r="BR391" i="28"/>
  <c r="U270" i="27"/>
  <c r="U272" i="27"/>
  <c r="Z360" i="28"/>
  <c r="Z362" i="28"/>
  <c r="AY360" i="27"/>
  <c r="AY362" i="27"/>
  <c r="BO373" i="27"/>
  <c r="I257" i="28"/>
  <c r="I243" i="28"/>
  <c r="BA73" i="15"/>
  <c r="I263" i="28"/>
  <c r="BN76" i="15"/>
  <c r="V373" i="28"/>
  <c r="BG391" i="28"/>
  <c r="AH63" i="15"/>
  <c r="V400" i="27"/>
  <c r="Y360" i="27"/>
  <c r="Y362" i="27"/>
  <c r="H380" i="27"/>
  <c r="BF360" i="28"/>
  <c r="BF362" i="28"/>
  <c r="AS380" i="28"/>
  <c r="K270" i="28"/>
  <c r="K272" i="28"/>
  <c r="AR373" i="28"/>
  <c r="AX63" i="15"/>
  <c r="AU400" i="27"/>
  <c r="AU360" i="27"/>
  <c r="AU362" i="27"/>
  <c r="AD373" i="28"/>
  <c r="BO73" i="15"/>
  <c r="AA132" i="27"/>
  <c r="AA382" i="27"/>
  <c r="BA360" i="27"/>
  <c r="BA362" i="27"/>
  <c r="AB63" i="15"/>
  <c r="AP73" i="15"/>
  <c r="Z73" i="15"/>
  <c r="AX76" i="15"/>
  <c r="I360" i="28"/>
  <c r="I362" i="28"/>
  <c r="H333" i="27"/>
  <c r="AP63" i="15"/>
  <c r="U73" i="15"/>
  <c r="AQ360" i="28"/>
  <c r="AQ362" i="28"/>
  <c r="AH73" i="15"/>
  <c r="R76" i="15"/>
  <c r="BA380" i="28"/>
  <c r="AY270" i="28"/>
  <c r="AY272" i="28"/>
  <c r="AE360" i="27"/>
  <c r="AE362" i="27"/>
  <c r="BL63" i="15"/>
  <c r="AD63" i="15"/>
  <c r="J263" i="28"/>
  <c r="J257" i="28"/>
  <c r="J243" i="28"/>
  <c r="AS400" i="27"/>
  <c r="AS360" i="27"/>
  <c r="AS362" i="27"/>
  <c r="BB360" i="27"/>
  <c r="BB362" i="27"/>
  <c r="R73" i="15"/>
  <c r="BF132" i="28"/>
  <c r="BF77" i="15"/>
  <c r="AG373" i="28"/>
  <c r="M360" i="27"/>
  <c r="M362" i="27"/>
  <c r="BB391" i="27"/>
  <c r="Z380" i="27"/>
  <c r="BE63" i="15"/>
  <c r="I264" i="28"/>
  <c r="BF73" i="15"/>
  <c r="AL76" i="15"/>
  <c r="BM360" i="27"/>
  <c r="BM362" i="27"/>
  <c r="AN73" i="15"/>
  <c r="AV399" i="27"/>
  <c r="AV401" i="27"/>
  <c r="BM360" i="28"/>
  <c r="BM362" i="28"/>
  <c r="AQ400" i="28"/>
  <c r="I265" i="28"/>
  <c r="AO76" i="15"/>
  <c r="AO73" i="15"/>
  <c r="Q132" i="28"/>
  <c r="AG63" i="15"/>
  <c r="G63" i="15"/>
  <c r="AV42" i="27"/>
  <c r="AV64" i="15"/>
  <c r="AV76" i="15"/>
  <c r="BQ73" i="15"/>
  <c r="AO391" i="28"/>
  <c r="BN360" i="28"/>
  <c r="BN362" i="28"/>
  <c r="I360" i="27"/>
  <c r="I362" i="27"/>
  <c r="J76" i="15"/>
  <c r="AP380" i="27"/>
  <c r="AG76" i="15"/>
  <c r="Q360" i="27"/>
  <c r="Q362" i="27"/>
  <c r="AK391" i="27"/>
  <c r="AA400" i="27"/>
  <c r="AA360" i="27"/>
  <c r="AA362" i="27"/>
  <c r="AA73" i="15"/>
  <c r="Y73" i="15"/>
  <c r="AW360" i="27"/>
  <c r="AW362" i="27"/>
  <c r="J360" i="28"/>
  <c r="J362" i="28"/>
  <c r="T399" i="27"/>
  <c r="T401" i="27"/>
  <c r="AA399" i="28"/>
  <c r="AA401" i="28"/>
  <c r="AX132" i="28"/>
  <c r="AD76" i="15"/>
  <c r="Y391" i="28"/>
  <c r="AS270" i="27"/>
  <c r="AS272" i="27"/>
  <c r="AW76" i="15"/>
  <c r="V76" i="15"/>
  <c r="AK360" i="27"/>
  <c r="AK362" i="27"/>
  <c r="BS63" i="15"/>
  <c r="R63" i="15"/>
  <c r="BI73" i="15"/>
  <c r="V73" i="15"/>
  <c r="Q76" i="15"/>
  <c r="N76" i="15"/>
  <c r="BE73" i="15"/>
  <c r="L373" i="28"/>
  <c r="AO380" i="27"/>
  <c r="Y400" i="27"/>
  <c r="AG73" i="15"/>
  <c r="AP382" i="28"/>
  <c r="AX400" i="28"/>
  <c r="AX360" i="28"/>
  <c r="AX362" i="28"/>
  <c r="J382" i="28"/>
  <c r="Z360" i="27"/>
  <c r="Z362" i="27"/>
  <c r="Z400" i="27"/>
  <c r="J73" i="15"/>
  <c r="J264" i="28"/>
  <c r="AT132" i="27"/>
  <c r="AT77" i="15"/>
  <c r="AP132" i="27"/>
  <c r="AP77" i="15"/>
  <c r="BJ63" i="15"/>
  <c r="AQ73" i="15"/>
  <c r="AX73" i="15"/>
  <c r="K247" i="28"/>
  <c r="K265" i="28"/>
  <c r="Q380" i="28"/>
  <c r="I174" i="27"/>
  <c r="BP42" i="27"/>
  <c r="BP373" i="27"/>
  <c r="BR76" i="15"/>
  <c r="AK132" i="27"/>
  <c r="AK382" i="27"/>
  <c r="AG270" i="28"/>
  <c r="AG272" i="28"/>
  <c r="J265" i="28"/>
  <c r="BF380" i="28"/>
  <c r="AL373" i="28"/>
  <c r="AK399" i="27"/>
  <c r="AK401" i="27"/>
  <c r="BM76" i="15"/>
  <c r="AL132" i="27"/>
  <c r="AL77" i="15"/>
  <c r="AH360" i="28"/>
  <c r="AH362" i="28"/>
  <c r="BS270" i="27"/>
  <c r="BS272" i="27"/>
  <c r="Y76" i="15"/>
  <c r="BJ76" i="15"/>
  <c r="H42" i="27"/>
  <c r="H64" i="15"/>
  <c r="AI73" i="15"/>
  <c r="AG360" i="28"/>
  <c r="AG362" i="28"/>
  <c r="AD270" i="28"/>
  <c r="AD272" i="28"/>
  <c r="BL399" i="27"/>
  <c r="BL401" i="27"/>
  <c r="BE380" i="27"/>
  <c r="BQ360" i="27"/>
  <c r="BQ362" i="27"/>
  <c r="Z63" i="15"/>
  <c r="AL63" i="15"/>
  <c r="Y399" i="28"/>
  <c r="Y401" i="28"/>
  <c r="AJ399" i="27"/>
  <c r="AJ401" i="27"/>
  <c r="X270" i="28"/>
  <c r="X272" i="28"/>
  <c r="T73" i="15"/>
  <c r="AF76" i="15"/>
  <c r="AR400" i="27"/>
  <c r="AR360" i="27"/>
  <c r="AR362" i="27"/>
  <c r="BE360" i="27"/>
  <c r="BE362" i="27"/>
  <c r="BE400" i="27"/>
  <c r="AO400" i="27"/>
  <c r="AO360" i="27"/>
  <c r="AO362" i="27"/>
  <c r="P382" i="28"/>
  <c r="P76" i="15"/>
  <c r="AQ400" i="27"/>
  <c r="AQ360" i="27"/>
  <c r="AQ362" i="27"/>
  <c r="O60" i="19"/>
  <c r="AF132" i="28"/>
  <c r="L132" i="27"/>
  <c r="L382" i="27"/>
  <c r="S360" i="27"/>
  <c r="S362" i="27"/>
  <c r="I71" i="15"/>
  <c r="S399" i="28"/>
  <c r="S401" i="28"/>
  <c r="L76" i="15"/>
  <c r="BA270" i="27"/>
  <c r="BA272" i="27"/>
  <c r="AO132" i="27"/>
  <c r="AO77" i="15"/>
  <c r="I80" i="15"/>
  <c r="AC73" i="15"/>
  <c r="AB42" i="27"/>
  <c r="AB373" i="27"/>
  <c r="BK63" i="15"/>
  <c r="AH399" i="28"/>
  <c r="AH401" i="28"/>
  <c r="P391" i="28"/>
  <c r="AW400" i="27"/>
  <c r="J380" i="27"/>
  <c r="S73" i="15"/>
  <c r="T63" i="15"/>
  <c r="BO392" i="28"/>
  <c r="AQ380" i="28"/>
  <c r="AA392" i="28"/>
  <c r="BJ270" i="27"/>
  <c r="BJ272" i="27"/>
  <c r="J156" i="27"/>
  <c r="J172" i="27"/>
  <c r="W63" i="15"/>
  <c r="K73" i="15"/>
  <c r="BR73" i="15"/>
  <c r="Q360" i="28"/>
  <c r="Q362" i="28"/>
  <c r="H400" i="28"/>
  <c r="K360" i="27"/>
  <c r="K362" i="27"/>
  <c r="I76" i="15"/>
  <c r="I166" i="27"/>
  <c r="I152" i="27"/>
  <c r="I73" i="15"/>
  <c r="BL76" i="15"/>
  <c r="BI360" i="27"/>
  <c r="BI362" i="27"/>
  <c r="BJ73" i="15"/>
  <c r="Q399" i="28"/>
  <c r="Q401" i="28"/>
  <c r="AI399" i="28"/>
  <c r="AI401" i="28"/>
  <c r="AI380" i="27"/>
  <c r="I172" i="27"/>
  <c r="BN132" i="27"/>
  <c r="BN77" i="15"/>
  <c r="G270" i="27"/>
  <c r="G272" i="27"/>
  <c r="N73" i="15"/>
  <c r="AY73" i="15"/>
  <c r="BM73" i="15"/>
  <c r="L63" i="15"/>
  <c r="BB76" i="15"/>
  <c r="AR63" i="15"/>
  <c r="BB73" i="15"/>
  <c r="AW73" i="15"/>
  <c r="J360" i="27"/>
  <c r="J362" i="27"/>
  <c r="AI392" i="28"/>
  <c r="BB373" i="28"/>
  <c r="BP399" i="27"/>
  <c r="BP401" i="27"/>
  <c r="BQ390" i="28"/>
  <c r="BQ392" i="28"/>
  <c r="M392" i="28"/>
  <c r="BH399" i="27"/>
  <c r="BH401" i="27"/>
  <c r="I392" i="27"/>
  <c r="BI400" i="27"/>
  <c r="N63" i="15"/>
  <c r="BR63" i="15"/>
  <c r="BN399" i="28"/>
  <c r="BN401" i="28"/>
  <c r="BA392" i="28"/>
  <c r="AA270" i="28"/>
  <c r="AA272" i="28"/>
  <c r="AH270" i="28"/>
  <c r="AH272" i="28"/>
  <c r="AG380" i="28"/>
  <c r="BR373" i="28"/>
  <c r="BO392" i="27"/>
  <c r="AW392" i="27"/>
  <c r="BQ391" i="27"/>
  <c r="BG360" i="27"/>
  <c r="BG362" i="27"/>
  <c r="BM400" i="27"/>
  <c r="BN73" i="15"/>
  <c r="N270" i="27"/>
  <c r="N272" i="27"/>
  <c r="BG73" i="15"/>
  <c r="AT73" i="15"/>
  <c r="N132" i="27"/>
  <c r="N382" i="27"/>
  <c r="J63" i="15"/>
  <c r="AW391" i="28"/>
  <c r="AW270" i="28"/>
  <c r="AW272" i="28"/>
  <c r="BH63" i="15"/>
  <c r="BM392" i="27"/>
  <c r="BE76" i="15"/>
  <c r="AS392" i="28"/>
  <c r="BQ380" i="28"/>
  <c r="BH73" i="15"/>
  <c r="R360" i="28"/>
  <c r="R362" i="28"/>
  <c r="AB399" i="27"/>
  <c r="AB401" i="27"/>
  <c r="AO392" i="27"/>
  <c r="AC270" i="27"/>
  <c r="AC272" i="27"/>
  <c r="AY380" i="27"/>
  <c r="I380" i="27"/>
  <c r="AD132" i="27"/>
  <c r="AD77" i="15"/>
  <c r="BR380" i="27"/>
  <c r="BC63" i="15"/>
  <c r="AJ63" i="15"/>
  <c r="BD399" i="27"/>
  <c r="BD401" i="27"/>
  <c r="BE392" i="27"/>
  <c r="BI380" i="28"/>
  <c r="AZ73" i="15"/>
  <c r="S380" i="28"/>
  <c r="X73" i="15"/>
  <c r="AF399" i="27"/>
  <c r="AF401" i="27"/>
  <c r="AQ392" i="27"/>
  <c r="AG392" i="27"/>
  <c r="AD270" i="27"/>
  <c r="AD272" i="27"/>
  <c r="BB132" i="27"/>
  <c r="BB77" i="15"/>
  <c r="AH132" i="27"/>
  <c r="AH77" i="15"/>
  <c r="AL73" i="15"/>
  <c r="AZ42" i="27"/>
  <c r="AZ373" i="27"/>
  <c r="BN63" i="15"/>
  <c r="AZ399" i="27"/>
  <c r="AZ401" i="27"/>
  <c r="N373" i="28"/>
  <c r="K399" i="28"/>
  <c r="K401" i="28"/>
  <c r="BI392" i="28"/>
  <c r="BE399" i="28"/>
  <c r="BE401" i="28"/>
  <c r="BF399" i="28"/>
  <c r="BF401" i="28"/>
  <c r="BO399" i="28"/>
  <c r="BO401" i="28"/>
  <c r="U390" i="28"/>
  <c r="U392" i="28"/>
  <c r="AC392" i="28"/>
  <c r="K380" i="28"/>
  <c r="X399" i="27"/>
  <c r="X401" i="27"/>
  <c r="Y392" i="27"/>
  <c r="R132" i="27"/>
  <c r="R382" i="27"/>
  <c r="U360" i="27"/>
  <c r="U362" i="27"/>
  <c r="BM380" i="27"/>
  <c r="BJ380" i="27"/>
  <c r="BL132" i="27"/>
  <c r="BL382" i="27"/>
  <c r="BB63" i="15"/>
  <c r="V63" i="15"/>
  <c r="Z399" i="28"/>
  <c r="Z401" i="28"/>
  <c r="P399" i="27"/>
  <c r="P401" i="27"/>
  <c r="Q392" i="27"/>
  <c r="AD73" i="15"/>
  <c r="I333" i="28"/>
  <c r="J337" i="28"/>
  <c r="J347" i="28"/>
  <c r="AV360" i="28"/>
  <c r="AV362" i="28"/>
  <c r="I399" i="28"/>
  <c r="I401" i="28"/>
  <c r="AP399" i="28"/>
  <c r="AP401" i="28"/>
  <c r="R399" i="28"/>
  <c r="R401" i="28"/>
  <c r="AF360" i="28"/>
  <c r="AF362" i="28"/>
  <c r="BR360" i="28"/>
  <c r="BR362" i="28"/>
  <c r="X360" i="28"/>
  <c r="X362" i="28"/>
  <c r="P360" i="28"/>
  <c r="P362" i="28"/>
  <c r="J399" i="28"/>
  <c r="J401" i="28"/>
  <c r="AX399" i="28"/>
  <c r="AX401" i="28"/>
  <c r="BL360" i="28"/>
  <c r="BL362" i="28"/>
  <c r="AL360" i="28"/>
  <c r="AL362" i="28"/>
  <c r="BA360" i="28"/>
  <c r="BA362" i="28"/>
  <c r="BD360" i="28"/>
  <c r="BD362" i="28"/>
  <c r="BL398" i="28"/>
  <c r="BK398" i="28"/>
  <c r="BK399" i="28"/>
  <c r="BJ398" i="28"/>
  <c r="BJ399" i="28"/>
  <c r="AK398" i="28"/>
  <c r="AK399" i="28"/>
  <c r="L398" i="28"/>
  <c r="AM400" i="28"/>
  <c r="AM360" i="28"/>
  <c r="AM362" i="28"/>
  <c r="BB400" i="28"/>
  <c r="BB360" i="28"/>
  <c r="BB362" i="28"/>
  <c r="S360" i="28"/>
  <c r="S362" i="28"/>
  <c r="T400" i="28"/>
  <c r="T360" i="28"/>
  <c r="T362" i="28"/>
  <c r="BH400" i="28"/>
  <c r="BH360" i="28"/>
  <c r="BH362" i="28"/>
  <c r="AR380" i="28"/>
  <c r="AF380" i="28"/>
  <c r="BI373" i="28"/>
  <c r="AC373" i="28"/>
  <c r="AZ382" i="28"/>
  <c r="BH382" i="28"/>
  <c r="BO373" i="28"/>
  <c r="AI373" i="28"/>
  <c r="BS398" i="27"/>
  <c r="BS399" i="27"/>
  <c r="G333" i="27"/>
  <c r="G398" i="27"/>
  <c r="G399" i="27"/>
  <c r="BR398" i="27"/>
  <c r="BR399" i="27"/>
  <c r="K398" i="27"/>
  <c r="K399" i="27"/>
  <c r="Q398" i="27"/>
  <c r="Q399" i="27"/>
  <c r="AH399" i="27"/>
  <c r="AH401" i="27"/>
  <c r="AY63" i="15"/>
  <c r="AI76" i="15"/>
  <c r="BD400" i="27"/>
  <c r="BD360" i="27"/>
  <c r="BD362" i="27"/>
  <c r="BG77" i="15"/>
  <c r="BG382" i="27"/>
  <c r="K76" i="15"/>
  <c r="AF400" i="27"/>
  <c r="AF360" i="27"/>
  <c r="AF362" i="27"/>
  <c r="I58" i="15"/>
  <c r="I84" i="27"/>
  <c r="I83" i="27"/>
  <c r="I82" i="27"/>
  <c r="I62" i="27"/>
  <c r="J66" i="27"/>
  <c r="J76" i="27"/>
  <c r="AR73" i="15"/>
  <c r="AM73" i="15"/>
  <c r="AM380" i="27"/>
  <c r="AB360" i="27"/>
  <c r="AB362" i="27"/>
  <c r="BQ63" i="15"/>
  <c r="BQ42" i="27"/>
  <c r="AR77" i="15"/>
  <c r="AR382" i="27"/>
  <c r="AE63" i="15"/>
  <c r="BT77" i="15"/>
  <c r="BT382" i="27"/>
  <c r="AO64" i="15"/>
  <c r="AO373" i="27"/>
  <c r="W373" i="27"/>
  <c r="AP64" i="15"/>
  <c r="AP373" i="27"/>
  <c r="J64" i="15"/>
  <c r="J373" i="27"/>
  <c r="Q64" i="15"/>
  <c r="Q373" i="27"/>
  <c r="AW64" i="15"/>
  <c r="AW373" i="27"/>
  <c r="AM64" i="15"/>
  <c r="AM373" i="27"/>
  <c r="AC77" i="15"/>
  <c r="AC382" i="27"/>
  <c r="BL64" i="15"/>
  <c r="BL373" i="27"/>
  <c r="AF64" i="15"/>
  <c r="AF373" i="27"/>
  <c r="BD398" i="28"/>
  <c r="BC398" i="28"/>
  <c r="BB398" i="28"/>
  <c r="AC398" i="28"/>
  <c r="AC399" i="28"/>
  <c r="BP398" i="28"/>
  <c r="BG399" i="28"/>
  <c r="BG401" i="28"/>
  <c r="AE400" i="28"/>
  <c r="AE360" i="28"/>
  <c r="AE362" i="28"/>
  <c r="AT400" i="28"/>
  <c r="AT360" i="28"/>
  <c r="AT362" i="28"/>
  <c r="V400" i="28"/>
  <c r="V360" i="28"/>
  <c r="V362" i="28"/>
  <c r="BH391" i="28"/>
  <c r="BH270" i="28"/>
  <c r="BH272" i="28"/>
  <c r="AJ380" i="28"/>
  <c r="X380" i="28"/>
  <c r="BT382" i="28"/>
  <c r="BT179" i="28"/>
  <c r="BT181" i="28"/>
  <c r="O373" i="28"/>
  <c r="BI382" i="28"/>
  <c r="AC382" i="28"/>
  <c r="AJ382" i="28"/>
  <c r="AM373" i="28"/>
  <c r="AR382" i="28"/>
  <c r="BG382" i="28"/>
  <c r="N60" i="19"/>
  <c r="AA132" i="28"/>
  <c r="BK398" i="27"/>
  <c r="BK399" i="27"/>
  <c r="BJ398" i="27"/>
  <c r="BJ399" i="27"/>
  <c r="BJ401" i="27"/>
  <c r="BO398" i="27"/>
  <c r="BO399" i="27"/>
  <c r="BI390" i="27"/>
  <c r="BI392" i="27"/>
  <c r="I398" i="27"/>
  <c r="I399" i="27"/>
  <c r="Z399" i="27"/>
  <c r="Z401" i="27"/>
  <c r="AD360" i="27"/>
  <c r="AD362" i="27"/>
  <c r="M398" i="27"/>
  <c r="M399" i="27"/>
  <c r="AQ63" i="15"/>
  <c r="AI64" i="15"/>
  <c r="S77" i="15"/>
  <c r="S382" i="27"/>
  <c r="I77" i="15"/>
  <c r="I382" i="27"/>
  <c r="X391" i="27"/>
  <c r="X270" i="27"/>
  <c r="X272" i="27"/>
  <c r="BG76" i="15"/>
  <c r="J77" i="15"/>
  <c r="J382" i="27"/>
  <c r="AC63" i="15"/>
  <c r="AC42" i="27"/>
  <c r="AS63" i="15"/>
  <c r="AS42" i="27"/>
  <c r="BR77" i="15"/>
  <c r="BR382" i="27"/>
  <c r="AE73" i="15"/>
  <c r="AE380" i="27"/>
  <c r="U63" i="15"/>
  <c r="U42" i="27"/>
  <c r="AR64" i="15"/>
  <c r="AR373" i="27"/>
  <c r="AK63" i="15"/>
  <c r="AK42" i="27"/>
  <c r="AR76" i="15"/>
  <c r="BT76" i="15"/>
  <c r="AM63" i="15"/>
  <c r="AC76" i="15"/>
  <c r="O64" i="15"/>
  <c r="O373" i="27"/>
  <c r="BR64" i="15"/>
  <c r="BR373" i="27"/>
  <c r="AL64" i="15"/>
  <c r="AL373" i="27"/>
  <c r="AV398" i="28"/>
  <c r="BM399" i="28"/>
  <c r="BM401" i="28"/>
  <c r="AU398" i="28"/>
  <c r="AT398" i="28"/>
  <c r="U398" i="28"/>
  <c r="U399" i="28"/>
  <c r="BH398" i="28"/>
  <c r="AY399" i="28"/>
  <c r="AY401" i="28"/>
  <c r="W400" i="28"/>
  <c r="W360" i="28"/>
  <c r="W362" i="28"/>
  <c r="BE360" i="28"/>
  <c r="BE362" i="28"/>
  <c r="Y360" i="28"/>
  <c r="Y362" i="28"/>
  <c r="BQ400" i="28"/>
  <c r="BQ360" i="28"/>
  <c r="BQ362" i="28"/>
  <c r="N400" i="28"/>
  <c r="N360" i="28"/>
  <c r="N362" i="28"/>
  <c r="Q391" i="28"/>
  <c r="Q270" i="28"/>
  <c r="Q272" i="28"/>
  <c r="AB380" i="28"/>
  <c r="P380" i="28"/>
  <c r="BD382" i="28"/>
  <c r="BA373" i="28"/>
  <c r="U373" i="28"/>
  <c r="T382" i="28"/>
  <c r="AB382" i="28"/>
  <c r="BG373" i="28"/>
  <c r="AA373" i="28"/>
  <c r="BC398" i="27"/>
  <c r="BC399" i="27"/>
  <c r="BT399" i="27"/>
  <c r="BT401" i="27"/>
  <c r="H399" i="27"/>
  <c r="H401" i="27"/>
  <c r="BB398" i="27"/>
  <c r="BB399" i="27"/>
  <c r="BG398" i="27"/>
  <c r="BG399" i="27"/>
  <c r="L399" i="27"/>
  <c r="L401" i="27"/>
  <c r="BM398" i="27"/>
  <c r="BM399" i="27"/>
  <c r="R399" i="27"/>
  <c r="R401" i="27"/>
  <c r="AH400" i="27"/>
  <c r="AH360" i="27"/>
  <c r="AH362" i="27"/>
  <c r="AP400" i="27"/>
  <c r="AP360" i="27"/>
  <c r="AP362" i="27"/>
  <c r="Y391" i="27"/>
  <c r="Y270" i="27"/>
  <c r="Y272" i="27"/>
  <c r="BO360" i="27"/>
  <c r="BO362" i="27"/>
  <c r="AI63" i="15"/>
  <c r="AN391" i="27"/>
  <c r="AN270" i="27"/>
  <c r="AN272" i="27"/>
  <c r="S76" i="15"/>
  <c r="X400" i="27"/>
  <c r="X360" i="27"/>
  <c r="X362" i="27"/>
  <c r="AQ77" i="15"/>
  <c r="AQ382" i="27"/>
  <c r="BA63" i="15"/>
  <c r="BA42" i="27"/>
  <c r="BO64" i="15"/>
  <c r="T360" i="27"/>
  <c r="T362" i="27"/>
  <c r="AU76" i="15"/>
  <c r="AU132" i="27"/>
  <c r="W73" i="15"/>
  <c r="W380" i="27"/>
  <c r="AM76" i="15"/>
  <c r="AM132" i="27"/>
  <c r="AJ64" i="15"/>
  <c r="AJ373" i="27"/>
  <c r="M63" i="15"/>
  <c r="M42" i="27"/>
  <c r="BJ77" i="15"/>
  <c r="BJ382" i="27"/>
  <c r="BP77" i="15"/>
  <c r="BP382" i="27"/>
  <c r="AJ77" i="15"/>
  <c r="AJ382" i="27"/>
  <c r="AN77" i="15"/>
  <c r="AN382" i="27"/>
  <c r="I64" i="15"/>
  <c r="I373" i="27"/>
  <c r="AS77" i="15"/>
  <c r="AS382" i="27"/>
  <c r="BN64" i="15"/>
  <c r="BN373" i="27"/>
  <c r="AH64" i="15"/>
  <c r="AH373" i="27"/>
  <c r="BM64" i="15"/>
  <c r="BM373" i="27"/>
  <c r="AV77" i="15"/>
  <c r="AV382" i="27"/>
  <c r="BI77" i="15"/>
  <c r="BI382" i="27"/>
  <c r="Y64" i="15"/>
  <c r="Y373" i="27"/>
  <c r="G64" i="15"/>
  <c r="G373" i="27"/>
  <c r="BD64" i="15"/>
  <c r="BD373" i="27"/>
  <c r="X64" i="15"/>
  <c r="X373" i="27"/>
  <c r="O63" i="15"/>
  <c r="AN398" i="28"/>
  <c r="AN399" i="28"/>
  <c r="AM398" i="28"/>
  <c r="AL398" i="28"/>
  <c r="M398" i="28"/>
  <c r="M399" i="28"/>
  <c r="AZ398" i="28"/>
  <c r="AZ399" i="28"/>
  <c r="O400" i="28"/>
  <c r="O360" i="28"/>
  <c r="O362" i="28"/>
  <c r="I391" i="28"/>
  <c r="I270" i="28"/>
  <c r="I272" i="28"/>
  <c r="BG360" i="28"/>
  <c r="BG362" i="28"/>
  <c r="T380" i="28"/>
  <c r="BT380" i="28"/>
  <c r="BT381" i="28"/>
  <c r="H380" i="28"/>
  <c r="H152" i="28"/>
  <c r="AN382" i="28"/>
  <c r="BA382" i="28"/>
  <c r="U382" i="28"/>
  <c r="L132" i="28"/>
  <c r="AY382" i="28"/>
  <c r="S382" i="28"/>
  <c r="AU398" i="27"/>
  <c r="AU399" i="27"/>
  <c r="AT398" i="27"/>
  <c r="AT399" i="27"/>
  <c r="AY398" i="27"/>
  <c r="AY399" i="27"/>
  <c r="BE398" i="27"/>
  <c r="BE399" i="27"/>
  <c r="J399" i="27"/>
  <c r="J401" i="27"/>
  <c r="AG400" i="27"/>
  <c r="AG360" i="27"/>
  <c r="AG362" i="27"/>
  <c r="AX400" i="27"/>
  <c r="AX360" i="27"/>
  <c r="AX362" i="27"/>
  <c r="BA398" i="27"/>
  <c r="BA399" i="27"/>
  <c r="AC398" i="27"/>
  <c r="AA63" i="15"/>
  <c r="AN400" i="27"/>
  <c r="AN360" i="27"/>
  <c r="AN362" i="27"/>
  <c r="BO77" i="15"/>
  <c r="BO382" i="27"/>
  <c r="BI63" i="15"/>
  <c r="BI42" i="27"/>
  <c r="AQ76" i="15"/>
  <c r="BS76" i="15"/>
  <c r="BS132" i="27"/>
  <c r="BF382" i="27"/>
  <c r="Z382" i="27"/>
  <c r="AE76" i="15"/>
  <c r="AE132" i="27"/>
  <c r="AJ73" i="15"/>
  <c r="P73" i="15"/>
  <c r="AV391" i="27"/>
  <c r="AV270" i="27"/>
  <c r="AV272" i="27"/>
  <c r="V382" i="27"/>
  <c r="O73" i="15"/>
  <c r="O380" i="27"/>
  <c r="BC76" i="15"/>
  <c r="BC132" i="27"/>
  <c r="BP76" i="15"/>
  <c r="AJ76" i="15"/>
  <c r="BQ77" i="15"/>
  <c r="BQ382" i="27"/>
  <c r="AN76" i="15"/>
  <c r="AS76" i="15"/>
  <c r="BI76" i="15"/>
  <c r="BJ64" i="15"/>
  <c r="BJ373" i="27"/>
  <c r="AD64" i="15"/>
  <c r="AD373" i="27"/>
  <c r="AF398" i="28"/>
  <c r="AF399" i="28"/>
  <c r="AW399" i="28"/>
  <c r="AW401" i="28"/>
  <c r="AE398" i="28"/>
  <c r="AE399" i="28"/>
  <c r="AQ398" i="28"/>
  <c r="AD398" i="28"/>
  <c r="AD399" i="28"/>
  <c r="BQ398" i="28"/>
  <c r="BQ399" i="28"/>
  <c r="AR398" i="28"/>
  <c r="BS400" i="28"/>
  <c r="BS360" i="28"/>
  <c r="BS362" i="28"/>
  <c r="G400" i="28"/>
  <c r="G360" i="28"/>
  <c r="G362" i="28"/>
  <c r="AW360" i="28"/>
  <c r="AW362" i="28"/>
  <c r="BI400" i="28"/>
  <c r="BI360" i="28"/>
  <c r="BI362" i="28"/>
  <c r="AR360" i="28"/>
  <c r="AR362" i="28"/>
  <c r="L360" i="28"/>
  <c r="L362" i="28"/>
  <c r="L380" i="28"/>
  <c r="BJ360" i="28"/>
  <c r="BJ362" i="28"/>
  <c r="BL380" i="28"/>
  <c r="AR391" i="28"/>
  <c r="AR270" i="28"/>
  <c r="AR272" i="28"/>
  <c r="AE373" i="28"/>
  <c r="X382" i="28"/>
  <c r="AS373" i="28"/>
  <c r="M373" i="28"/>
  <c r="AY373" i="28"/>
  <c r="S373" i="28"/>
  <c r="AM398" i="27"/>
  <c r="AM399" i="27"/>
  <c r="AL398" i="27"/>
  <c r="AL399" i="27"/>
  <c r="AQ398" i="27"/>
  <c r="AW398" i="27"/>
  <c r="BN399" i="27"/>
  <c r="BN401" i="27"/>
  <c r="O360" i="27"/>
  <c r="O362" i="27"/>
  <c r="W360" i="27"/>
  <c r="W362" i="27"/>
  <c r="BF400" i="27"/>
  <c r="BF360" i="27"/>
  <c r="BF362" i="27"/>
  <c r="BP360" i="27"/>
  <c r="BP362" i="27"/>
  <c r="R400" i="27"/>
  <c r="R360" i="27"/>
  <c r="R362" i="27"/>
  <c r="S63" i="15"/>
  <c r="BH360" i="27"/>
  <c r="BH362" i="27"/>
  <c r="AJ360" i="27"/>
  <c r="AJ362" i="27"/>
  <c r="BO76" i="15"/>
  <c r="AI360" i="27"/>
  <c r="AI362" i="27"/>
  <c r="G132" i="27"/>
  <c r="L73" i="15"/>
  <c r="AV360" i="27"/>
  <c r="AV362" i="27"/>
  <c r="AV400" i="27"/>
  <c r="BS73" i="15"/>
  <c r="BS380" i="27"/>
  <c r="G73" i="15"/>
  <c r="G380" i="27"/>
  <c r="G152" i="27"/>
  <c r="BS360" i="27"/>
  <c r="BS362" i="27"/>
  <c r="G360" i="27"/>
  <c r="G362" i="27"/>
  <c r="T64" i="15"/>
  <c r="T373" i="27"/>
  <c r="BT391" i="27"/>
  <c r="BT270" i="27"/>
  <c r="BT272" i="27"/>
  <c r="BH77" i="15"/>
  <c r="BH382" i="27"/>
  <c r="AB77" i="15"/>
  <c r="AB382" i="27"/>
  <c r="BQ76" i="15"/>
  <c r="H77" i="15"/>
  <c r="H382" i="27"/>
  <c r="P382" i="27"/>
  <c r="BF64" i="15"/>
  <c r="BF373" i="27"/>
  <c r="Z64" i="15"/>
  <c r="Z373" i="27"/>
  <c r="BE64" i="15"/>
  <c r="BE373" i="27"/>
  <c r="BK64" i="15"/>
  <c r="BK373" i="27"/>
  <c r="M382" i="27"/>
  <c r="P64" i="15"/>
  <c r="P373" i="27"/>
  <c r="AF382" i="27"/>
  <c r="X398" i="28"/>
  <c r="X399" i="28"/>
  <c r="AO399" i="28"/>
  <c r="AO401" i="28"/>
  <c r="W398" i="28"/>
  <c r="W399" i="28"/>
  <c r="V398" i="28"/>
  <c r="BI398" i="28"/>
  <c r="AJ398" i="28"/>
  <c r="AJ399" i="28"/>
  <c r="BK400" i="28"/>
  <c r="BK360" i="28"/>
  <c r="BK362" i="28"/>
  <c r="AK400" i="28"/>
  <c r="AK360" i="28"/>
  <c r="AK362" i="28"/>
  <c r="BF391" i="28"/>
  <c r="BF270" i="28"/>
  <c r="BF272" i="28"/>
  <c r="U360" i="28"/>
  <c r="U362" i="28"/>
  <c r="AY360" i="28"/>
  <c r="AY362" i="28"/>
  <c r="AZ400" i="28"/>
  <c r="AZ360" i="28"/>
  <c r="AZ362" i="28"/>
  <c r="BP380" i="28"/>
  <c r="BO360" i="28"/>
  <c r="BO362" i="28"/>
  <c r="AI360" i="28"/>
  <c r="AI362" i="28"/>
  <c r="BD380" i="28"/>
  <c r="I82" i="28"/>
  <c r="I84" i="28"/>
  <c r="I83" i="28"/>
  <c r="H382" i="28"/>
  <c r="AS382" i="28"/>
  <c r="AQ382" i="28"/>
  <c r="AE398" i="27"/>
  <c r="AE399" i="27"/>
  <c r="AD398" i="27"/>
  <c r="AD399" i="27"/>
  <c r="AI398" i="27"/>
  <c r="AI399" i="27"/>
  <c r="AO398" i="27"/>
  <c r="BF399" i="27"/>
  <c r="BF401" i="27"/>
  <c r="BN400" i="27"/>
  <c r="BN360" i="27"/>
  <c r="BN362" i="27"/>
  <c r="BQ398" i="27"/>
  <c r="BQ399" i="27"/>
  <c r="BC360" i="27"/>
  <c r="BC362" i="27"/>
  <c r="K63" i="15"/>
  <c r="AY77" i="15"/>
  <c r="AY382" i="27"/>
  <c r="BM77" i="15"/>
  <c r="BM382" i="27"/>
  <c r="W76" i="15"/>
  <c r="W132" i="27"/>
  <c r="AW77" i="15"/>
  <c r="AW382" i="27"/>
  <c r="BL391" i="27"/>
  <c r="BL270" i="27"/>
  <c r="BL272" i="27"/>
  <c r="AX382" i="27"/>
  <c r="BE77" i="15"/>
  <c r="BE382" i="27"/>
  <c r="AA64" i="15"/>
  <c r="AF73" i="15"/>
  <c r="H391" i="27"/>
  <c r="H270" i="27"/>
  <c r="H272" i="27"/>
  <c r="BK73" i="15"/>
  <c r="BK380" i="27"/>
  <c r="L64" i="15"/>
  <c r="L373" i="27"/>
  <c r="BT400" i="27"/>
  <c r="BT360" i="27"/>
  <c r="BT362" i="27"/>
  <c r="BH76" i="15"/>
  <c r="AB76" i="15"/>
  <c r="AU64" i="15"/>
  <c r="AU373" i="27"/>
  <c r="H76" i="15"/>
  <c r="BB64" i="15"/>
  <c r="BB373" i="27"/>
  <c r="V64" i="15"/>
  <c r="V373" i="27"/>
  <c r="P398" i="28"/>
  <c r="AG399" i="28"/>
  <c r="AG401" i="28"/>
  <c r="O398" i="28"/>
  <c r="O399" i="28"/>
  <c r="N398" i="28"/>
  <c r="BA398" i="28"/>
  <c r="BA399" i="28"/>
  <c r="AB398" i="28"/>
  <c r="BC400" i="28"/>
  <c r="BC360" i="28"/>
  <c r="BC362" i="28"/>
  <c r="AO360" i="28"/>
  <c r="AO362" i="28"/>
  <c r="AA360" i="28"/>
  <c r="AA362" i="28"/>
  <c r="AS400" i="28"/>
  <c r="AS360" i="28"/>
  <c r="AS362" i="28"/>
  <c r="Z391" i="28"/>
  <c r="Z270" i="28"/>
  <c r="Z272" i="28"/>
  <c r="BP391" i="28"/>
  <c r="BP270" i="28"/>
  <c r="BP272" i="28"/>
  <c r="AJ391" i="28"/>
  <c r="AJ270" i="28"/>
  <c r="AJ272" i="28"/>
  <c r="BH380" i="28"/>
  <c r="AB360" i="28"/>
  <c r="AB362" i="28"/>
  <c r="AV380" i="28"/>
  <c r="BQ373" i="28"/>
  <c r="AK373" i="28"/>
  <c r="AU373" i="28"/>
  <c r="AQ373" i="28"/>
  <c r="K373" i="28"/>
  <c r="W398" i="27"/>
  <c r="AN399" i="27"/>
  <c r="AN401" i="27"/>
  <c r="V398" i="27"/>
  <c r="V399" i="27"/>
  <c r="AA398" i="27"/>
  <c r="AA399" i="27"/>
  <c r="AR399" i="27"/>
  <c r="AR401" i="27"/>
  <c r="AG398" i="27"/>
  <c r="AG399" i="27"/>
  <c r="AX399" i="27"/>
  <c r="AX401" i="27"/>
  <c r="BR360" i="27"/>
  <c r="BR362" i="27"/>
  <c r="N360" i="27"/>
  <c r="N362" i="27"/>
  <c r="AS398" i="27"/>
  <c r="U398" i="27"/>
  <c r="I265" i="27"/>
  <c r="I264" i="27"/>
  <c r="I263" i="27"/>
  <c r="I257" i="27"/>
  <c r="I243" i="27"/>
  <c r="J247" i="27"/>
  <c r="BK360" i="27"/>
  <c r="BK362" i="27"/>
  <c r="BO63" i="15"/>
  <c r="BK76" i="15"/>
  <c r="BK132" i="27"/>
  <c r="AY76" i="15"/>
  <c r="L360" i="27"/>
  <c r="L362" i="27"/>
  <c r="AA76" i="15"/>
  <c r="BL400" i="27"/>
  <c r="BL360" i="27"/>
  <c r="BL362" i="27"/>
  <c r="AZ360" i="27"/>
  <c r="AZ362" i="27"/>
  <c r="X77" i="15"/>
  <c r="X382" i="27"/>
  <c r="AB73" i="15"/>
  <c r="BT73" i="15"/>
  <c r="H73" i="15"/>
  <c r="H400" i="27"/>
  <c r="H360" i="27"/>
  <c r="H362" i="27"/>
  <c r="BJ360" i="27"/>
  <c r="BJ362" i="27"/>
  <c r="BC73" i="15"/>
  <c r="BC380" i="27"/>
  <c r="P391" i="27"/>
  <c r="P270" i="27"/>
  <c r="P272" i="27"/>
  <c r="AZ77" i="15"/>
  <c r="AZ382" i="27"/>
  <c r="T77" i="15"/>
  <c r="T382" i="27"/>
  <c r="AU63" i="15"/>
  <c r="BS64" i="15"/>
  <c r="BS373" i="27"/>
  <c r="AX64" i="15"/>
  <c r="AX373" i="27"/>
  <c r="R64" i="15"/>
  <c r="R373" i="27"/>
  <c r="AG64" i="15"/>
  <c r="AG373" i="27"/>
  <c r="BD77" i="15"/>
  <c r="BD382" i="27"/>
  <c r="BC64" i="15"/>
  <c r="BC373" i="27"/>
  <c r="BA77" i="15"/>
  <c r="BA382" i="27"/>
  <c r="BT64" i="15"/>
  <c r="BT373" i="27"/>
  <c r="AN64" i="15"/>
  <c r="AN373" i="27"/>
  <c r="U77" i="15"/>
  <c r="U382" i="27"/>
  <c r="BT398" i="28"/>
  <c r="BT399" i="28"/>
  <c r="H398" i="28"/>
  <c r="H399" i="28"/>
  <c r="H333" i="28"/>
  <c r="BS398" i="28"/>
  <c r="G398" i="28"/>
  <c r="G333" i="28"/>
  <c r="BR398" i="28"/>
  <c r="AS398" i="28"/>
  <c r="AS399" i="28"/>
  <c r="T398" i="28"/>
  <c r="T399" i="28"/>
  <c r="AU400" i="28"/>
  <c r="AU360" i="28"/>
  <c r="AU362" i="28"/>
  <c r="M400" i="28"/>
  <c r="K360" i="28"/>
  <c r="K362" i="28"/>
  <c r="AC400" i="28"/>
  <c r="AC360" i="28"/>
  <c r="AC362" i="28"/>
  <c r="BP400" i="28"/>
  <c r="BP360" i="28"/>
  <c r="BP362" i="28"/>
  <c r="AJ400" i="28"/>
  <c r="AJ360" i="28"/>
  <c r="AJ362" i="28"/>
  <c r="AZ380" i="28"/>
  <c r="AD360" i="28"/>
  <c r="AD362" i="28"/>
  <c r="AN380" i="28"/>
  <c r="BQ382" i="28"/>
  <c r="P60" i="19"/>
  <c r="AK132" i="28"/>
  <c r="BP382" i="28"/>
  <c r="BO382" i="28"/>
  <c r="AI382" i="28"/>
  <c r="O398" i="27"/>
  <c r="N398" i="27"/>
  <c r="S398" i="27"/>
  <c r="Y398" i="27"/>
  <c r="Y399" i="27"/>
  <c r="AP399" i="27"/>
  <c r="AP401" i="27"/>
  <c r="AM360" i="27"/>
  <c r="AM362" i="27"/>
  <c r="BI398" i="27"/>
  <c r="BI399" i="27"/>
  <c r="AT360" i="27"/>
  <c r="AT362" i="27"/>
  <c r="BG63" i="15"/>
  <c r="O76" i="15"/>
  <c r="O132" i="27"/>
  <c r="AI77" i="15"/>
  <c r="AI382" i="27"/>
  <c r="BD391" i="27"/>
  <c r="BD270" i="27"/>
  <c r="BD272" i="27"/>
  <c r="S64" i="15"/>
  <c r="K382" i="27"/>
  <c r="AF391" i="27"/>
  <c r="AF270" i="27"/>
  <c r="AF272" i="27"/>
  <c r="AG77" i="15"/>
  <c r="AG382" i="27"/>
  <c r="X76" i="15"/>
  <c r="BP73" i="15"/>
  <c r="AV73" i="15"/>
  <c r="Y77" i="15"/>
  <c r="Y382" i="27"/>
  <c r="AU73" i="15"/>
  <c r="AU380" i="27"/>
  <c r="BH64" i="15"/>
  <c r="BH373" i="27"/>
  <c r="P360" i="27"/>
  <c r="P362" i="27"/>
  <c r="P400" i="27"/>
  <c r="AZ76" i="15"/>
  <c r="T76" i="15"/>
  <c r="AE64" i="15"/>
  <c r="AE373" i="27"/>
  <c r="AK76" i="15"/>
  <c r="BD76" i="15"/>
  <c r="BA76" i="15"/>
  <c r="AT64" i="15"/>
  <c r="AT373" i="27"/>
  <c r="N64" i="15"/>
  <c r="N373" i="27"/>
  <c r="U76" i="15"/>
  <c r="AF77" i="15"/>
  <c r="I152" i="28"/>
  <c r="K77" i="15"/>
  <c r="J174" i="28"/>
  <c r="J166" i="28"/>
  <c r="J173" i="28"/>
  <c r="J172" i="28"/>
  <c r="Q77" i="15"/>
  <c r="G76" i="15"/>
  <c r="M132" i="28"/>
  <c r="M76" i="15"/>
  <c r="J347" i="27"/>
  <c r="J333" i="27"/>
  <c r="J173" i="27"/>
  <c r="J174" i="27"/>
  <c r="V382" i="28"/>
  <c r="K337" i="27"/>
  <c r="L337" i="27"/>
  <c r="J353" i="27"/>
  <c r="J354" i="27"/>
  <c r="W373" i="28"/>
  <c r="AV373" i="27"/>
  <c r="K156" i="27"/>
  <c r="K174" i="27"/>
  <c r="BP64" i="15"/>
  <c r="J166" i="27"/>
  <c r="J152" i="27"/>
  <c r="Z77" i="15"/>
  <c r="Q382" i="28"/>
  <c r="J71" i="15"/>
  <c r="K156" i="28"/>
  <c r="J80" i="15"/>
  <c r="AL382" i="27"/>
  <c r="AT382" i="27"/>
  <c r="AA77" i="15"/>
  <c r="BN382" i="27"/>
  <c r="AB64" i="15"/>
  <c r="R77" i="15"/>
  <c r="BF382" i="28"/>
  <c r="P77" i="15"/>
  <c r="AP382" i="27"/>
  <c r="L247" i="28"/>
  <c r="L264" i="28"/>
  <c r="AX382" i="28"/>
  <c r="AX77" i="15"/>
  <c r="H373" i="27"/>
  <c r="AZ64" i="15"/>
  <c r="N77" i="15"/>
  <c r="K257" i="28"/>
  <c r="K243" i="28"/>
  <c r="BL77" i="15"/>
  <c r="K264" i="28"/>
  <c r="K263" i="28"/>
  <c r="AO382" i="27"/>
  <c r="AF382" i="28"/>
  <c r="AH382" i="27"/>
  <c r="AD401" i="28"/>
  <c r="J333" i="28"/>
  <c r="J355" i="28"/>
  <c r="J354" i="28"/>
  <c r="J353" i="28"/>
  <c r="K337" i="28"/>
  <c r="K347" i="28"/>
  <c r="AD382" i="27"/>
  <c r="BJ401" i="28"/>
  <c r="AE401" i="27"/>
  <c r="BB382" i="27"/>
  <c r="BK401" i="27"/>
  <c r="O77" i="15"/>
  <c r="O382" i="27"/>
  <c r="AA401" i="27"/>
  <c r="G382" i="27"/>
  <c r="BO401" i="27"/>
  <c r="M401" i="28"/>
  <c r="BR399" i="28"/>
  <c r="BR401" i="28"/>
  <c r="T401" i="28"/>
  <c r="AM401" i="27"/>
  <c r="AE77" i="15"/>
  <c r="AE382" i="27"/>
  <c r="BI64" i="15"/>
  <c r="BI373" i="27"/>
  <c r="AY401" i="27"/>
  <c r="BQ64" i="15"/>
  <c r="BQ373" i="27"/>
  <c r="J58" i="15"/>
  <c r="J84" i="27"/>
  <c r="J83" i="27"/>
  <c r="J82" i="27"/>
  <c r="J62" i="27"/>
  <c r="K66" i="27"/>
  <c r="K76" i="27"/>
  <c r="BS401" i="27"/>
  <c r="BK401" i="28"/>
  <c r="P399" i="28"/>
  <c r="P401" i="28"/>
  <c r="AD401" i="27"/>
  <c r="AS401" i="28"/>
  <c r="AN401" i="28"/>
  <c r="J265" i="27"/>
  <c r="J264" i="27"/>
  <c r="J263" i="27"/>
  <c r="J257" i="27"/>
  <c r="J243" i="27"/>
  <c r="K247" i="27"/>
  <c r="J83" i="28"/>
  <c r="J82" i="28"/>
  <c r="J84" i="28"/>
  <c r="L382" i="28"/>
  <c r="AZ401" i="28"/>
  <c r="BG401" i="27"/>
  <c r="AA382" i="28"/>
  <c r="L77" i="15"/>
  <c r="L399" i="28"/>
  <c r="L401" i="28"/>
  <c r="AT399" i="28"/>
  <c r="AT401" i="28"/>
  <c r="U399" i="27"/>
  <c r="U401" i="27"/>
  <c r="N399" i="28"/>
  <c r="N401" i="28"/>
  <c r="AE401" i="28"/>
  <c r="BC77" i="15"/>
  <c r="BC382" i="27"/>
  <c r="BS77" i="15"/>
  <c r="BS382" i="27"/>
  <c r="M64" i="15"/>
  <c r="M373" i="27"/>
  <c r="AM77" i="15"/>
  <c r="AM382" i="27"/>
  <c r="N399" i="27"/>
  <c r="N401" i="27"/>
  <c r="BC401" i="27"/>
  <c r="I401" i="27"/>
  <c r="O399" i="27"/>
  <c r="O401" i="27"/>
  <c r="Q401" i="27"/>
  <c r="W399" i="27"/>
  <c r="W401" i="27"/>
  <c r="AL399" i="28"/>
  <c r="AL401" i="28"/>
  <c r="G399" i="28"/>
  <c r="G401" i="28"/>
  <c r="AC399" i="27"/>
  <c r="AC401" i="27"/>
  <c r="AU399" i="28"/>
  <c r="AU401" i="28"/>
  <c r="V401" i="27"/>
  <c r="AB399" i="28"/>
  <c r="AB401" i="28"/>
  <c r="X401" i="28"/>
  <c r="BA401" i="27"/>
  <c r="BT383" i="28"/>
  <c r="AU77" i="15"/>
  <c r="AU382" i="27"/>
  <c r="U401" i="28"/>
  <c r="AC64" i="15"/>
  <c r="AC373" i="27"/>
  <c r="M401" i="27"/>
  <c r="AQ399" i="28"/>
  <c r="AQ401" i="28"/>
  <c r="BS399" i="28"/>
  <c r="BS401" i="28"/>
  <c r="BB399" i="28"/>
  <c r="BB401" i="28"/>
  <c r="AO399" i="27"/>
  <c r="AO401" i="27"/>
  <c r="AW399" i="27"/>
  <c r="AW401" i="27"/>
  <c r="AM399" i="28"/>
  <c r="AM401" i="28"/>
  <c r="BI401" i="27"/>
  <c r="Y401" i="27"/>
  <c r="AK382" i="28"/>
  <c r="H401" i="28"/>
  <c r="BK77" i="15"/>
  <c r="BK382" i="27"/>
  <c r="S399" i="27"/>
  <c r="S401" i="27"/>
  <c r="AG401" i="27"/>
  <c r="BQ401" i="27"/>
  <c r="BQ401" i="28"/>
  <c r="AK64" i="15"/>
  <c r="AK373" i="27"/>
  <c r="U64" i="15"/>
  <c r="U373" i="27"/>
  <c r="BR401" i="27"/>
  <c r="AK401" i="28"/>
  <c r="BL399" i="28"/>
  <c r="BL401" i="28"/>
  <c r="AV399" i="28"/>
  <c r="AV401" i="28"/>
  <c r="O401" i="28"/>
  <c r="BA401" i="28"/>
  <c r="AI401" i="27"/>
  <c r="AF401" i="28"/>
  <c r="AT401" i="27"/>
  <c r="BM401" i="27"/>
  <c r="BH399" i="28"/>
  <c r="BH401" i="28"/>
  <c r="BD399" i="28"/>
  <c r="BD401" i="28"/>
  <c r="BI399" i="28"/>
  <c r="BI401" i="28"/>
  <c r="AQ399" i="27"/>
  <c r="AQ401" i="27"/>
  <c r="V399" i="28"/>
  <c r="V401" i="28"/>
  <c r="BC399" i="28"/>
  <c r="BC401" i="28"/>
  <c r="BT401" i="28"/>
  <c r="AK77" i="15"/>
  <c r="W77" i="15"/>
  <c r="W382" i="27"/>
  <c r="AJ401" i="28"/>
  <c r="W401" i="28"/>
  <c r="AL401" i="27"/>
  <c r="AR399" i="28"/>
  <c r="AR401" i="28"/>
  <c r="BE401" i="27"/>
  <c r="AU401" i="27"/>
  <c r="BA64" i="15"/>
  <c r="BA373" i="27"/>
  <c r="BB401" i="27"/>
  <c r="AS64" i="15"/>
  <c r="AS373" i="27"/>
  <c r="AC401" i="28"/>
  <c r="BP399" i="28"/>
  <c r="BP401" i="28"/>
  <c r="K401" i="27"/>
  <c r="G401" i="27"/>
  <c r="AS399" i="27"/>
  <c r="AS401" i="27"/>
  <c r="F261" i="18"/>
  <c r="B261" i="18" s="1"/>
  <c r="F90" i="18"/>
  <c r="B90" i="18" s="1"/>
  <c r="F336" i="18"/>
  <c r="B336" i="18" s="1"/>
  <c r="B8" i="16"/>
  <c r="F397" i="18"/>
  <c r="B397" i="18" s="1"/>
  <c r="F133" i="18"/>
  <c r="B133" i="18" s="1"/>
  <c r="F314" i="18"/>
  <c r="B314" i="18" s="1"/>
  <c r="F321" i="18"/>
  <c r="B321" i="18" s="1"/>
  <c r="C68" i="16"/>
  <c r="B127" i="16"/>
  <c r="B121" i="16"/>
  <c r="B114" i="16"/>
  <c r="B107" i="16"/>
  <c r="C101" i="16"/>
  <c r="B94" i="16"/>
  <c r="B88" i="16"/>
  <c r="B81" i="16"/>
  <c r="B74" i="16"/>
  <c r="B61" i="16"/>
  <c r="B55" i="16"/>
  <c r="B48" i="16"/>
  <c r="B41" i="16"/>
  <c r="C35" i="16"/>
  <c r="F20" i="17"/>
  <c r="B20" i="17" s="1"/>
  <c r="F21" i="17"/>
  <c r="B21" i="17" s="1"/>
  <c r="F22" i="17"/>
  <c r="B22" i="17" s="1"/>
  <c r="F23" i="17"/>
  <c r="B23" i="17" s="1"/>
  <c r="F24" i="17"/>
  <c r="B24" i="17" s="1"/>
  <c r="F26" i="17"/>
  <c r="B26" i="17" s="1"/>
  <c r="F27" i="17"/>
  <c r="B27" i="17" s="1"/>
  <c r="F29" i="17"/>
  <c r="B29" i="17" s="1"/>
  <c r="F28" i="17"/>
  <c r="B28" i="17" s="1"/>
  <c r="J152" i="28"/>
  <c r="G382" i="28"/>
  <c r="G77" i="15"/>
  <c r="K174" i="28"/>
  <c r="K166" i="28"/>
  <c r="K173" i="28"/>
  <c r="K172" i="28"/>
  <c r="J98" i="16"/>
  <c r="K98" i="16"/>
  <c r="S98" i="16"/>
  <c r="L98" i="16"/>
  <c r="G65" i="16"/>
  <c r="N98" i="16"/>
  <c r="V98" i="16"/>
  <c r="U98" i="16"/>
  <c r="T98" i="16"/>
  <c r="M98" i="16"/>
  <c r="R98" i="16"/>
  <c r="H98" i="16"/>
  <c r="P98" i="16"/>
  <c r="I98" i="16"/>
  <c r="Q98" i="16"/>
  <c r="G98" i="16"/>
  <c r="O98" i="16"/>
  <c r="M382" i="28"/>
  <c r="M77" i="15"/>
  <c r="K347" i="27"/>
  <c r="K333" i="27"/>
  <c r="L156" i="27"/>
  <c r="L173" i="27"/>
  <c r="K353" i="27"/>
  <c r="K354" i="27"/>
  <c r="K355" i="27"/>
  <c r="K172" i="27"/>
  <c r="K166" i="27"/>
  <c r="K152" i="27"/>
  <c r="K173" i="27"/>
  <c r="L156" i="28"/>
  <c r="K71" i="15"/>
  <c r="K80" i="15"/>
  <c r="M247" i="28"/>
  <c r="M264" i="28"/>
  <c r="L265" i="28"/>
  <c r="L257" i="28"/>
  <c r="L263" i="28"/>
  <c r="K333" i="28"/>
  <c r="L337" i="28"/>
  <c r="L347" i="28"/>
  <c r="K354" i="28"/>
  <c r="K353" i="28"/>
  <c r="K355" i="28"/>
  <c r="K82" i="28"/>
  <c r="K84" i="28"/>
  <c r="K83" i="28"/>
  <c r="L354" i="27"/>
  <c r="L353" i="27"/>
  <c r="L347" i="27"/>
  <c r="L333" i="27"/>
  <c r="M337" i="27"/>
  <c r="L355" i="27"/>
  <c r="K264" i="27"/>
  <c r="K263" i="27"/>
  <c r="K257" i="27"/>
  <c r="K243" i="27"/>
  <c r="L247" i="27"/>
  <c r="K265" i="27"/>
  <c r="K58" i="15"/>
  <c r="K83" i="27"/>
  <c r="K82" i="27"/>
  <c r="K62" i="27"/>
  <c r="L66" i="27"/>
  <c r="L76" i="27"/>
  <c r="K84" i="27"/>
  <c r="B28" i="16"/>
  <c r="B22" i="16"/>
  <c r="L243" i="28"/>
  <c r="K152" i="28"/>
  <c r="L174" i="28"/>
  <c r="L166" i="28"/>
  <c r="L173" i="28"/>
  <c r="L172" i="28"/>
  <c r="L174" i="27"/>
  <c r="M156" i="27"/>
  <c r="M172" i="27"/>
  <c r="L166" i="27"/>
  <c r="L152" i="27"/>
  <c r="L172" i="27"/>
  <c r="L80" i="15"/>
  <c r="N247" i="28"/>
  <c r="N263" i="28"/>
  <c r="M263" i="28"/>
  <c r="M156" i="28"/>
  <c r="L71" i="15"/>
  <c r="M265" i="28"/>
  <c r="M257" i="28"/>
  <c r="M243" i="28"/>
  <c r="L355" i="28"/>
  <c r="L333" i="28"/>
  <c r="M337" i="28"/>
  <c r="M347" i="28"/>
  <c r="L354" i="28"/>
  <c r="L353" i="28"/>
  <c r="M353" i="27"/>
  <c r="M347" i="27"/>
  <c r="M333" i="27"/>
  <c r="N337" i="27"/>
  <c r="M355" i="27"/>
  <c r="M354" i="27"/>
  <c r="L263" i="27"/>
  <c r="L257" i="27"/>
  <c r="L243" i="27"/>
  <c r="M247" i="27"/>
  <c r="L265" i="27"/>
  <c r="L264" i="27"/>
  <c r="L58" i="15"/>
  <c r="L82" i="27"/>
  <c r="L62" i="27"/>
  <c r="M66" i="27"/>
  <c r="M76" i="27"/>
  <c r="L84" i="27"/>
  <c r="L83" i="27"/>
  <c r="L84" i="28"/>
  <c r="L83" i="28"/>
  <c r="L82" i="28"/>
  <c r="L152" i="28"/>
  <c r="M174" i="28"/>
  <c r="M166" i="28"/>
  <c r="M173" i="28"/>
  <c r="M172" i="28"/>
  <c r="N156" i="27"/>
  <c r="O156" i="27"/>
  <c r="M173" i="27"/>
  <c r="M174" i="27"/>
  <c r="M166" i="27"/>
  <c r="M152" i="27"/>
  <c r="O247" i="28"/>
  <c r="O265" i="28"/>
  <c r="N257" i="28"/>
  <c r="N243" i="28"/>
  <c r="N265" i="28"/>
  <c r="M71" i="15"/>
  <c r="M80" i="15"/>
  <c r="N264" i="28"/>
  <c r="N156" i="28"/>
  <c r="M355" i="28"/>
  <c r="M354" i="28"/>
  <c r="M353" i="28"/>
  <c r="M333" i="28"/>
  <c r="N337" i="28"/>
  <c r="N347" i="28"/>
  <c r="M58" i="15"/>
  <c r="M62" i="27"/>
  <c r="N66" i="27"/>
  <c r="N76" i="27"/>
  <c r="M83" i="27"/>
  <c r="M84" i="27"/>
  <c r="M82" i="27"/>
  <c r="M257" i="27"/>
  <c r="M243" i="27"/>
  <c r="N247" i="27"/>
  <c r="M265" i="27"/>
  <c r="M264" i="27"/>
  <c r="M263" i="27"/>
  <c r="M84" i="28"/>
  <c r="M83" i="28"/>
  <c r="M82" i="28"/>
  <c r="N347" i="27"/>
  <c r="N333" i="27"/>
  <c r="O337" i="27"/>
  <c r="N354" i="27"/>
  <c r="N355" i="27"/>
  <c r="N353" i="27"/>
  <c r="M152" i="28"/>
  <c r="N172" i="28"/>
  <c r="N174" i="28"/>
  <c r="N166" i="28"/>
  <c r="N173" i="28"/>
  <c r="N166" i="27"/>
  <c r="N152" i="27"/>
  <c r="N172" i="27"/>
  <c r="N173" i="27"/>
  <c r="N174" i="27"/>
  <c r="P247" i="28"/>
  <c r="P265" i="28"/>
  <c r="O263" i="28"/>
  <c r="O257" i="28"/>
  <c r="O243" i="28"/>
  <c r="O264" i="28"/>
  <c r="N71" i="15"/>
  <c r="N80" i="15"/>
  <c r="O156" i="28"/>
  <c r="N354" i="28"/>
  <c r="N355" i="28"/>
  <c r="N333" i="28"/>
  <c r="O337" i="28"/>
  <c r="O347" i="28"/>
  <c r="N353" i="28"/>
  <c r="O166" i="27"/>
  <c r="O152" i="27"/>
  <c r="P156" i="27"/>
  <c r="O174" i="27"/>
  <c r="O173" i="27"/>
  <c r="O172" i="27"/>
  <c r="N257" i="27"/>
  <c r="N243" i="27"/>
  <c r="O247" i="27"/>
  <c r="N265" i="27"/>
  <c r="N264" i="27"/>
  <c r="N263" i="27"/>
  <c r="O347" i="27"/>
  <c r="O333" i="27"/>
  <c r="P337" i="27"/>
  <c r="O355" i="27"/>
  <c r="O353" i="27"/>
  <c r="O354" i="27"/>
  <c r="N58" i="15"/>
  <c r="N62" i="27"/>
  <c r="O66" i="27"/>
  <c r="O76" i="27"/>
  <c r="N84" i="27"/>
  <c r="N82" i="27"/>
  <c r="N83" i="27"/>
  <c r="N84" i="28"/>
  <c r="N83" i="28"/>
  <c r="N82" i="28"/>
  <c r="F7" i="17"/>
  <c r="B7" i="17" s="1"/>
  <c r="N152" i="28"/>
  <c r="O80" i="15"/>
  <c r="O173" i="28"/>
  <c r="O174" i="28"/>
  <c r="O166" i="28"/>
  <c r="O172" i="28"/>
  <c r="Q247" i="28"/>
  <c r="R247" i="28"/>
  <c r="P257" i="28"/>
  <c r="P243" i="28"/>
  <c r="P264" i="28"/>
  <c r="P263" i="28"/>
  <c r="O71" i="15"/>
  <c r="P156" i="28"/>
  <c r="O355" i="28"/>
  <c r="P337" i="28"/>
  <c r="P347" i="28"/>
  <c r="O354" i="28"/>
  <c r="O333" i="28"/>
  <c r="O353" i="28"/>
  <c r="P355" i="27"/>
  <c r="Q337" i="27"/>
  <c r="P353" i="27"/>
  <c r="P347" i="27"/>
  <c r="P333" i="27"/>
  <c r="P354" i="27"/>
  <c r="P174" i="27"/>
  <c r="P173" i="27"/>
  <c r="P172" i="27"/>
  <c r="Q156" i="27"/>
  <c r="P166" i="27"/>
  <c r="P152" i="27"/>
  <c r="O84" i="28"/>
  <c r="O83" i="28"/>
  <c r="O82" i="28"/>
  <c r="O58" i="15"/>
  <c r="O84" i="27"/>
  <c r="O83" i="27"/>
  <c r="O62" i="27"/>
  <c r="O82" i="27"/>
  <c r="P66" i="27"/>
  <c r="P76" i="27"/>
  <c r="O265" i="27"/>
  <c r="O264" i="27"/>
  <c r="O263" i="27"/>
  <c r="P247" i="27"/>
  <c r="O257" i="27"/>
  <c r="O243" i="27"/>
  <c r="O152" i="28"/>
  <c r="P172" i="28"/>
  <c r="P166" i="28"/>
  <c r="P174" i="28"/>
  <c r="P173" i="28"/>
  <c r="Q264" i="28"/>
  <c r="Q263" i="28"/>
  <c r="Q257" i="28"/>
  <c r="Q243" i="28"/>
  <c r="Q265" i="28"/>
  <c r="P71" i="15"/>
  <c r="P80" i="15"/>
  <c r="Q156" i="28"/>
  <c r="P355" i="28"/>
  <c r="P354" i="28"/>
  <c r="P353" i="28"/>
  <c r="Q337" i="28"/>
  <c r="Q347" i="28"/>
  <c r="P333" i="28"/>
  <c r="P83" i="28"/>
  <c r="P82" i="28"/>
  <c r="P84" i="28"/>
  <c r="R264" i="28"/>
  <c r="R257" i="28"/>
  <c r="R243" i="28"/>
  <c r="S247" i="28"/>
  <c r="R263" i="28"/>
  <c r="R265" i="28"/>
  <c r="P58" i="15"/>
  <c r="P84" i="27"/>
  <c r="P83" i="27"/>
  <c r="P82" i="27"/>
  <c r="P62" i="27"/>
  <c r="Q66" i="27"/>
  <c r="Q76" i="27"/>
  <c r="P265" i="27"/>
  <c r="P264" i="27"/>
  <c r="P263" i="27"/>
  <c r="P257" i="27"/>
  <c r="P243" i="27"/>
  <c r="Q247" i="27"/>
  <c r="Q174" i="27"/>
  <c r="Q173" i="27"/>
  <c r="Q172" i="27"/>
  <c r="Q166" i="27"/>
  <c r="Q152" i="27"/>
  <c r="R156" i="27"/>
  <c r="Q355" i="27"/>
  <c r="Q354" i="27"/>
  <c r="Q347" i="27"/>
  <c r="Q333" i="27"/>
  <c r="R337" i="27"/>
  <c r="Q353" i="27"/>
  <c r="P152" i="28"/>
  <c r="Q173" i="28"/>
  <c r="Q172" i="28"/>
  <c r="Q174" i="28"/>
  <c r="Q166" i="28"/>
  <c r="Q71" i="15"/>
  <c r="Q80" i="15"/>
  <c r="R156" i="28"/>
  <c r="R337" i="28"/>
  <c r="R347" i="28"/>
  <c r="Q353" i="28"/>
  <c r="Q355" i="28"/>
  <c r="Q354" i="28"/>
  <c r="Q333" i="28"/>
  <c r="S265" i="28"/>
  <c r="S263" i="28"/>
  <c r="S257" i="28"/>
  <c r="S243" i="28"/>
  <c r="S264" i="28"/>
  <c r="T247" i="28"/>
  <c r="Q58" i="15"/>
  <c r="Q84" i="27"/>
  <c r="Q83" i="27"/>
  <c r="Q82" i="27"/>
  <c r="Q62" i="27"/>
  <c r="R66" i="27"/>
  <c r="R76" i="27"/>
  <c r="Q82" i="28"/>
  <c r="Q84" i="28"/>
  <c r="Q83" i="28"/>
  <c r="R355" i="27"/>
  <c r="R354" i="27"/>
  <c r="R353" i="27"/>
  <c r="S337" i="27"/>
  <c r="R347" i="27"/>
  <c r="R333" i="27"/>
  <c r="Q265" i="27"/>
  <c r="Q264" i="27"/>
  <c r="Q263" i="27"/>
  <c r="R247" i="27"/>
  <c r="Q257" i="27"/>
  <c r="Q243" i="27"/>
  <c r="R174" i="27"/>
  <c r="R173" i="27"/>
  <c r="R172" i="27"/>
  <c r="R166" i="27"/>
  <c r="R152" i="27"/>
  <c r="S156" i="27"/>
  <c r="F308" i="18"/>
  <c r="B308" i="18" s="1"/>
  <c r="F254" i="18"/>
  <c r="B254" i="18" s="1"/>
  <c r="F344" i="18"/>
  <c r="B344" i="18" s="1"/>
  <c r="F70" i="18"/>
  <c r="B70" i="18" s="1"/>
  <c r="F364" i="18"/>
  <c r="B364" i="18" s="1"/>
  <c r="F156" i="18"/>
  <c r="B156" i="18" s="1"/>
  <c r="F411" i="18"/>
  <c r="B411" i="18" s="1"/>
  <c r="F6" i="18"/>
  <c r="B6" i="18" s="1"/>
  <c r="F8" i="17"/>
  <c r="B8" i="17" s="1"/>
  <c r="F9" i="17"/>
  <c r="B9" i="17" s="1"/>
  <c r="F10" i="17"/>
  <c r="B10" i="17" s="1"/>
  <c r="F11" i="17"/>
  <c r="B11" i="17" s="1"/>
  <c r="F12" i="17"/>
  <c r="B12" i="17" s="1"/>
  <c r="F13" i="17"/>
  <c r="B13" i="17" s="1"/>
  <c r="F14" i="17"/>
  <c r="B14" i="17" s="1"/>
  <c r="F15" i="17"/>
  <c r="B15" i="17" s="1"/>
  <c r="F16" i="17"/>
  <c r="B16" i="17" s="1"/>
  <c r="F17" i="17"/>
  <c r="B17" i="17" s="1"/>
  <c r="F19" i="17"/>
  <c r="B19" i="17" s="1"/>
  <c r="F25" i="17"/>
  <c r="B25" i="17" s="1"/>
  <c r="Q152" i="28"/>
  <c r="R174" i="28"/>
  <c r="R166" i="28"/>
  <c r="R173" i="28"/>
  <c r="R172" i="28"/>
  <c r="R71" i="15"/>
  <c r="S156" i="28"/>
  <c r="R80" i="15"/>
  <c r="R353" i="28"/>
  <c r="S337" i="28"/>
  <c r="S347" i="28"/>
  <c r="R333" i="28"/>
  <c r="R354" i="28"/>
  <c r="R355" i="28"/>
  <c r="R58" i="15"/>
  <c r="R84" i="27"/>
  <c r="R83" i="27"/>
  <c r="R82" i="27"/>
  <c r="R62" i="27"/>
  <c r="S66" i="27"/>
  <c r="S76" i="27"/>
  <c r="S355" i="27"/>
  <c r="S354" i="27"/>
  <c r="S353" i="27"/>
  <c r="T337" i="27"/>
  <c r="S347" i="27"/>
  <c r="S333" i="27"/>
  <c r="T264" i="28"/>
  <c r="T263" i="28"/>
  <c r="T257" i="28"/>
  <c r="T243" i="28"/>
  <c r="U247" i="28"/>
  <c r="T265" i="28"/>
  <c r="R265" i="27"/>
  <c r="R264" i="27"/>
  <c r="R263" i="27"/>
  <c r="R257" i="27"/>
  <c r="R243" i="27"/>
  <c r="S247" i="27"/>
  <c r="R83" i="28"/>
  <c r="R82" i="28"/>
  <c r="R84" i="28"/>
  <c r="S174" i="27"/>
  <c r="S173" i="27"/>
  <c r="S172" i="27"/>
  <c r="S166" i="27"/>
  <c r="S152" i="27"/>
  <c r="T156" i="27"/>
  <c r="R152" i="28"/>
  <c r="S174" i="28"/>
  <c r="S166" i="28"/>
  <c r="S173" i="28"/>
  <c r="S172" i="28"/>
  <c r="T156" i="28"/>
  <c r="S71" i="15"/>
  <c r="S80" i="15"/>
  <c r="S354" i="28"/>
  <c r="S355" i="28"/>
  <c r="S353" i="28"/>
  <c r="T337" i="28"/>
  <c r="T347" i="28"/>
  <c r="S333" i="28"/>
  <c r="S82" i="28"/>
  <c r="S84" i="28"/>
  <c r="S83" i="28"/>
  <c r="U263" i="28"/>
  <c r="U257" i="28"/>
  <c r="U243" i="28"/>
  <c r="V247" i="28"/>
  <c r="U264" i="28"/>
  <c r="U265" i="28"/>
  <c r="T173" i="27"/>
  <c r="T172" i="27"/>
  <c r="T166" i="27"/>
  <c r="T152" i="27"/>
  <c r="U156" i="27"/>
  <c r="T174" i="27"/>
  <c r="S58" i="15"/>
  <c r="S83" i="27"/>
  <c r="S82" i="27"/>
  <c r="S62" i="27"/>
  <c r="T66" i="27"/>
  <c r="T76" i="27"/>
  <c r="S84" i="27"/>
  <c r="S264" i="27"/>
  <c r="S263" i="27"/>
  <c r="S257" i="27"/>
  <c r="S243" i="27"/>
  <c r="T247" i="27"/>
  <c r="S265" i="27"/>
  <c r="T354" i="27"/>
  <c r="T353" i="27"/>
  <c r="T347" i="27"/>
  <c r="T333" i="27"/>
  <c r="U337" i="27"/>
  <c r="T355" i="27"/>
  <c r="S152" i="28"/>
  <c r="T80" i="15"/>
  <c r="T174" i="28"/>
  <c r="T166" i="28"/>
  <c r="T173" i="28"/>
  <c r="T172" i="28"/>
  <c r="T71" i="15"/>
  <c r="U156" i="28"/>
  <c r="T353" i="28"/>
  <c r="T333" i="28"/>
  <c r="U337" i="28"/>
  <c r="U347" i="28"/>
  <c r="T354" i="28"/>
  <c r="T355" i="28"/>
  <c r="T58" i="15"/>
  <c r="T82" i="27"/>
  <c r="T62" i="27"/>
  <c r="U66" i="27"/>
  <c r="U76" i="27"/>
  <c r="T84" i="27"/>
  <c r="T83" i="27"/>
  <c r="T84" i="28"/>
  <c r="T82" i="28"/>
  <c r="T83" i="28"/>
  <c r="T263" i="27"/>
  <c r="T257" i="27"/>
  <c r="T243" i="27"/>
  <c r="U247" i="27"/>
  <c r="T265" i="27"/>
  <c r="T264" i="27"/>
  <c r="U172" i="27"/>
  <c r="U166" i="27"/>
  <c r="U152" i="27"/>
  <c r="V156" i="27"/>
  <c r="U174" i="27"/>
  <c r="U173" i="27"/>
  <c r="V263" i="28"/>
  <c r="V257" i="28"/>
  <c r="V243" i="28"/>
  <c r="W247" i="28"/>
  <c r="V264" i="28"/>
  <c r="V265" i="28"/>
  <c r="U353" i="27"/>
  <c r="U347" i="27"/>
  <c r="U333" i="27"/>
  <c r="V337" i="27"/>
  <c r="U355" i="27"/>
  <c r="U354" i="27"/>
  <c r="C3" i="15"/>
  <c r="C2" i="17"/>
  <c r="C2" i="18"/>
  <c r="C2" i="16"/>
  <c r="T152" i="28"/>
  <c r="V156" i="28"/>
  <c r="V80" i="15"/>
  <c r="U174" i="28"/>
  <c r="U166" i="28"/>
  <c r="U173" i="28"/>
  <c r="U172" i="28"/>
  <c r="U71" i="15"/>
  <c r="U80" i="15"/>
  <c r="V337" i="28"/>
  <c r="V347" i="28"/>
  <c r="U355" i="28"/>
  <c r="U353" i="28"/>
  <c r="U333" i="28"/>
  <c r="U354" i="28"/>
  <c r="U257" i="27"/>
  <c r="U243" i="27"/>
  <c r="V247" i="27"/>
  <c r="U265" i="27"/>
  <c r="U264" i="27"/>
  <c r="U263" i="27"/>
  <c r="V166" i="27"/>
  <c r="V152" i="27"/>
  <c r="W156" i="27"/>
  <c r="V174" i="27"/>
  <c r="V173" i="27"/>
  <c r="V172" i="27"/>
  <c r="V347" i="27"/>
  <c r="V333" i="27"/>
  <c r="W337" i="27"/>
  <c r="V354" i="27"/>
  <c r="V355" i="27"/>
  <c r="V353" i="27"/>
  <c r="U58" i="15"/>
  <c r="U62" i="27"/>
  <c r="V66" i="27"/>
  <c r="V76" i="27"/>
  <c r="U83" i="27"/>
  <c r="U82" i="27"/>
  <c r="U84" i="27"/>
  <c r="W263" i="28"/>
  <c r="W257" i="28"/>
  <c r="W243" i="28"/>
  <c r="X247" i="28"/>
  <c r="W264" i="28"/>
  <c r="W265" i="28"/>
  <c r="U84" i="28"/>
  <c r="U83" i="28"/>
  <c r="U82" i="28"/>
  <c r="C14" i="15"/>
  <c r="U152" i="28"/>
  <c r="V71" i="15"/>
  <c r="W156" i="28"/>
  <c r="W173" i="28"/>
  <c r="V172" i="28"/>
  <c r="V174" i="28"/>
  <c r="V166" i="28"/>
  <c r="V173" i="28"/>
  <c r="V333" i="28"/>
  <c r="V355" i="28"/>
  <c r="W337" i="28"/>
  <c r="W347" i="28"/>
  <c r="V354" i="28"/>
  <c r="V353" i="28"/>
  <c r="W166" i="27"/>
  <c r="W152" i="27"/>
  <c r="X156" i="27"/>
  <c r="W174" i="27"/>
  <c r="W173" i="27"/>
  <c r="W172" i="27"/>
  <c r="W347" i="27"/>
  <c r="W333" i="27"/>
  <c r="X337" i="27"/>
  <c r="W355" i="27"/>
  <c r="W353" i="27"/>
  <c r="W354" i="27"/>
  <c r="V84" i="28"/>
  <c r="V83" i="28"/>
  <c r="V82" i="28"/>
  <c r="V257" i="27"/>
  <c r="V243" i="27"/>
  <c r="W247" i="27"/>
  <c r="V265" i="27"/>
  <c r="V264" i="27"/>
  <c r="V263" i="27"/>
  <c r="X263" i="28"/>
  <c r="X257" i="28"/>
  <c r="X243" i="28"/>
  <c r="Y247" i="28"/>
  <c r="X264" i="28"/>
  <c r="X265" i="28"/>
  <c r="V58" i="15"/>
  <c r="V62" i="27"/>
  <c r="W66" i="27"/>
  <c r="W76" i="27"/>
  <c r="V84" i="27"/>
  <c r="V82" i="27"/>
  <c r="V83" i="27"/>
  <c r="X156" i="28"/>
  <c r="X173" i="28"/>
  <c r="W71" i="15"/>
  <c r="V152" i="28"/>
  <c r="W80" i="15"/>
  <c r="W172" i="28"/>
  <c r="W166" i="28"/>
  <c r="W174" i="28"/>
  <c r="W354" i="28"/>
  <c r="W353" i="28"/>
  <c r="W355" i="28"/>
  <c r="W333" i="28"/>
  <c r="X337" i="28"/>
  <c r="X347" i="28"/>
  <c r="W84" i="28"/>
  <c r="W83" i="28"/>
  <c r="W82" i="28"/>
  <c r="X174" i="27"/>
  <c r="X173" i="27"/>
  <c r="X172" i="27"/>
  <c r="Y156" i="27"/>
  <c r="X166" i="27"/>
  <c r="X152" i="27"/>
  <c r="W58" i="15"/>
  <c r="W84" i="27"/>
  <c r="W83" i="27"/>
  <c r="W82" i="27"/>
  <c r="X66" i="27"/>
  <c r="X76" i="27"/>
  <c r="W62" i="27"/>
  <c r="W265" i="27"/>
  <c r="W264" i="27"/>
  <c r="W263" i="27"/>
  <c r="X247" i="27"/>
  <c r="W257" i="27"/>
  <c r="W243" i="27"/>
  <c r="Y264" i="28"/>
  <c r="Y265" i="28"/>
  <c r="Y263" i="28"/>
  <c r="Y257" i="28"/>
  <c r="Y243" i="28"/>
  <c r="Z247" i="28"/>
  <c r="X355" i="27"/>
  <c r="X353" i="27"/>
  <c r="X347" i="27"/>
  <c r="X333" i="27"/>
  <c r="X354" i="27"/>
  <c r="Y337" i="27"/>
  <c r="X174" i="28"/>
  <c r="X172" i="28"/>
  <c r="X80" i="15"/>
  <c r="X71" i="15"/>
  <c r="Y156" i="28"/>
  <c r="Y174" i="28"/>
  <c r="X166" i="28"/>
  <c r="X152" i="28"/>
  <c r="W152" i="28"/>
  <c r="Y173" i="28"/>
  <c r="X355" i="28"/>
  <c r="X353" i="28"/>
  <c r="Y337" i="28"/>
  <c r="Y347" i="28"/>
  <c r="X333" i="28"/>
  <c r="X354" i="28"/>
  <c r="X265" i="27"/>
  <c r="X264" i="27"/>
  <c r="X263" i="27"/>
  <c r="X257" i="27"/>
  <c r="X243" i="27"/>
  <c r="Y247" i="27"/>
  <c r="Y174" i="27"/>
  <c r="Y173" i="27"/>
  <c r="Y172" i="27"/>
  <c r="Y166" i="27"/>
  <c r="Y152" i="27"/>
  <c r="Z156" i="27"/>
  <c r="Z265" i="28"/>
  <c r="Z263" i="28"/>
  <c r="Z257" i="28"/>
  <c r="Z243" i="28"/>
  <c r="AA247" i="28"/>
  <c r="Z264" i="28"/>
  <c r="X83" i="28"/>
  <c r="X82" i="28"/>
  <c r="X84" i="28"/>
  <c r="Y355" i="27"/>
  <c r="Y354" i="27"/>
  <c r="Y347" i="27"/>
  <c r="Y333" i="27"/>
  <c r="Z337" i="27"/>
  <c r="Y353" i="27"/>
  <c r="X58" i="15"/>
  <c r="X84" i="27"/>
  <c r="X83" i="27"/>
  <c r="X82" i="27"/>
  <c r="X62" i="27"/>
  <c r="Y66" i="27"/>
  <c r="Y76" i="27"/>
  <c r="Z156" i="28"/>
  <c r="Y71" i="15"/>
  <c r="Y80" i="15"/>
  <c r="Y172" i="28"/>
  <c r="Y166" i="28"/>
  <c r="Y152" i="28"/>
  <c r="Z174" i="28"/>
  <c r="Z166" i="28"/>
  <c r="Z173" i="28"/>
  <c r="Z172" i="28"/>
  <c r="Y353" i="28"/>
  <c r="Y354" i="28"/>
  <c r="Y333" i="28"/>
  <c r="Z337" i="28"/>
  <c r="Z347" i="28"/>
  <c r="Y355" i="28"/>
  <c r="AA265" i="28"/>
  <c r="AA264" i="28"/>
  <c r="AA263" i="28"/>
  <c r="AB247" i="28"/>
  <c r="AA257" i="28"/>
  <c r="AA243" i="28"/>
  <c r="Y58" i="15"/>
  <c r="Y84" i="27"/>
  <c r="Y83" i="27"/>
  <c r="Y82" i="27"/>
  <c r="Z66" i="27"/>
  <c r="Z76" i="27"/>
  <c r="Y62" i="27"/>
  <c r="Y265" i="27"/>
  <c r="Y264" i="27"/>
  <c r="Y263" i="27"/>
  <c r="Z247" i="27"/>
  <c r="Y257" i="27"/>
  <c r="Y243" i="27"/>
  <c r="Z355" i="27"/>
  <c r="Z354" i="27"/>
  <c r="Z353" i="27"/>
  <c r="AA337" i="27"/>
  <c r="Z347" i="27"/>
  <c r="Z333" i="27"/>
  <c r="Z80" i="15"/>
  <c r="Z71" i="15"/>
  <c r="Z174" i="27"/>
  <c r="Z173" i="27"/>
  <c r="Z172" i="27"/>
  <c r="Z166" i="27"/>
  <c r="Z152" i="27"/>
  <c r="AA156" i="27"/>
  <c r="AA156" i="28"/>
  <c r="Y82" i="28"/>
  <c r="Y84" i="28"/>
  <c r="Y83" i="28"/>
  <c r="Z152" i="28"/>
  <c r="AA174" i="28"/>
  <c r="AA166" i="28"/>
  <c r="AA173" i="28"/>
  <c r="AA172" i="28"/>
  <c r="Z353" i="28"/>
  <c r="Z333" i="28"/>
  <c r="AA337" i="28"/>
  <c r="AA347" i="28"/>
  <c r="Z354" i="28"/>
  <c r="Z355" i="28"/>
  <c r="AB156" i="28"/>
  <c r="Z265" i="27"/>
  <c r="Z264" i="27"/>
  <c r="Z263" i="27"/>
  <c r="Z257" i="27"/>
  <c r="Z243" i="27"/>
  <c r="AA247" i="27"/>
  <c r="AB264" i="28"/>
  <c r="AB263" i="28"/>
  <c r="AB257" i="28"/>
  <c r="AB243" i="28"/>
  <c r="AC247" i="28"/>
  <c r="AB265" i="28"/>
  <c r="Z58" i="15"/>
  <c r="Z84" i="27"/>
  <c r="Z83" i="27"/>
  <c r="Z82" i="27"/>
  <c r="Z62" i="27"/>
  <c r="AA66" i="27"/>
  <c r="AA76" i="27"/>
  <c r="Z83" i="28"/>
  <c r="Z82" i="28"/>
  <c r="Z84" i="28"/>
  <c r="AA80" i="15"/>
  <c r="AA71" i="15"/>
  <c r="AA174" i="27"/>
  <c r="AA173" i="27"/>
  <c r="AA172" i="27"/>
  <c r="AA166" i="27"/>
  <c r="AA152" i="27"/>
  <c r="AB156" i="27"/>
  <c r="AA355" i="27"/>
  <c r="AA354" i="27"/>
  <c r="AA353" i="27"/>
  <c r="AB337" i="27"/>
  <c r="AA347" i="27"/>
  <c r="AA333" i="27"/>
  <c r="AA152" i="28"/>
  <c r="AB174" i="28"/>
  <c r="AB166" i="28"/>
  <c r="AB173" i="28"/>
  <c r="AB172" i="28"/>
  <c r="AA354" i="28"/>
  <c r="AA355" i="28"/>
  <c r="AA353" i="28"/>
  <c r="AB337" i="28"/>
  <c r="AB347" i="28"/>
  <c r="AA333" i="28"/>
  <c r="AC156" i="28"/>
  <c r="AA264" i="27"/>
  <c r="AA263" i="27"/>
  <c r="AA257" i="27"/>
  <c r="AA243" i="27"/>
  <c r="AB247" i="27"/>
  <c r="AA265" i="27"/>
  <c r="AB80" i="15"/>
  <c r="AB71" i="15"/>
  <c r="AB173" i="27"/>
  <c r="AB172" i="27"/>
  <c r="AB166" i="27"/>
  <c r="AB152" i="27"/>
  <c r="AC156" i="27"/>
  <c r="AB174" i="27"/>
  <c r="AA82" i="28"/>
  <c r="AA84" i="28"/>
  <c r="AA83" i="28"/>
  <c r="AC263" i="28"/>
  <c r="AC257" i="28"/>
  <c r="AC243" i="28"/>
  <c r="AD247" i="28"/>
  <c r="AC265" i="28"/>
  <c r="AC264" i="28"/>
  <c r="AB354" i="27"/>
  <c r="AB353" i="27"/>
  <c r="AB347" i="27"/>
  <c r="AB333" i="27"/>
  <c r="AC337" i="27"/>
  <c r="AB355" i="27"/>
  <c r="AA58" i="15"/>
  <c r="AA83" i="27"/>
  <c r="AA82" i="27"/>
  <c r="AA62" i="27"/>
  <c r="AB66" i="27"/>
  <c r="AB76" i="27"/>
  <c r="AA84" i="27"/>
  <c r="AB152" i="28"/>
  <c r="AC174" i="28"/>
  <c r="AC166" i="28"/>
  <c r="AC173" i="28"/>
  <c r="AC172" i="28"/>
  <c r="AB354" i="28"/>
  <c r="AB355" i="28"/>
  <c r="AB353" i="28"/>
  <c r="AB333" i="28"/>
  <c r="AC337" i="28"/>
  <c r="AC347" i="28"/>
  <c r="AC80" i="15"/>
  <c r="AC71" i="15"/>
  <c r="AC172" i="27"/>
  <c r="AC166" i="27"/>
  <c r="AC152" i="27"/>
  <c r="AD156" i="27"/>
  <c r="AC174" i="27"/>
  <c r="AC173" i="27"/>
  <c r="AC353" i="27"/>
  <c r="AC347" i="27"/>
  <c r="AC333" i="27"/>
  <c r="AD337" i="27"/>
  <c r="AC355" i="27"/>
  <c r="AC354" i="27"/>
  <c r="AB84" i="28"/>
  <c r="AB83" i="28"/>
  <c r="AB82" i="28"/>
  <c r="AD156" i="28"/>
  <c r="AC152" i="28"/>
  <c r="AB58" i="15"/>
  <c r="AB82" i="27"/>
  <c r="AB62" i="27"/>
  <c r="AC66" i="27"/>
  <c r="AC76" i="27"/>
  <c r="AB84" i="27"/>
  <c r="AB83" i="27"/>
  <c r="AD257" i="28"/>
  <c r="AD243" i="28"/>
  <c r="AE247" i="28"/>
  <c r="AD263" i="28"/>
  <c r="AD264" i="28"/>
  <c r="AD265" i="28"/>
  <c r="AB263" i="27"/>
  <c r="AB257" i="27"/>
  <c r="AB243" i="27"/>
  <c r="AC247" i="27"/>
  <c r="AB265" i="27"/>
  <c r="AB264" i="27"/>
  <c r="AD172" i="28"/>
  <c r="AD174" i="28"/>
  <c r="AD166" i="28"/>
  <c r="AD173" i="28"/>
  <c r="AC355" i="28"/>
  <c r="AC353" i="28"/>
  <c r="AC354" i="28"/>
  <c r="AD337" i="28"/>
  <c r="AD347" i="28"/>
  <c r="AC333" i="28"/>
  <c r="AC58" i="15"/>
  <c r="AC62" i="27"/>
  <c r="AD66" i="27"/>
  <c r="AD76" i="27"/>
  <c r="AC83" i="27"/>
  <c r="AC82" i="27"/>
  <c r="AC84" i="27"/>
  <c r="AD347" i="27"/>
  <c r="AD333" i="27"/>
  <c r="AE337" i="27"/>
  <c r="AD354" i="27"/>
  <c r="AD355" i="27"/>
  <c r="AD353" i="27"/>
  <c r="AD80" i="15"/>
  <c r="AD71" i="15"/>
  <c r="AD166" i="27"/>
  <c r="AD152" i="27"/>
  <c r="AE156" i="27"/>
  <c r="AD174" i="27"/>
  <c r="AD173" i="27"/>
  <c r="AD172" i="27"/>
  <c r="AE257" i="28"/>
  <c r="AE243" i="28"/>
  <c r="AF247" i="28"/>
  <c r="AE263" i="28"/>
  <c r="AE264" i="28"/>
  <c r="AE265" i="28"/>
  <c r="AC84" i="28"/>
  <c r="AC83" i="28"/>
  <c r="AC82" i="28"/>
  <c r="AC257" i="27"/>
  <c r="AC243" i="27"/>
  <c r="AD247" i="27"/>
  <c r="AC265" i="27"/>
  <c r="AC264" i="27"/>
  <c r="AC263" i="27"/>
  <c r="AE156" i="28"/>
  <c r="AD152" i="28"/>
  <c r="AE173" i="28"/>
  <c r="AE174" i="28"/>
  <c r="AE166" i="28"/>
  <c r="AE172" i="28"/>
  <c r="AD353" i="28"/>
  <c r="AD354" i="28"/>
  <c r="AE337" i="28"/>
  <c r="AE347" i="28"/>
  <c r="AD355" i="28"/>
  <c r="AD333" i="28"/>
  <c r="AE347" i="27"/>
  <c r="AE333" i="27"/>
  <c r="AF337" i="27"/>
  <c r="AE355" i="27"/>
  <c r="AE353" i="27"/>
  <c r="AE354" i="27"/>
  <c r="AE80" i="15"/>
  <c r="AE71" i="15"/>
  <c r="AE166" i="27"/>
  <c r="AE152" i="27"/>
  <c r="AF156" i="27"/>
  <c r="AE174" i="27"/>
  <c r="AE173" i="27"/>
  <c r="AE172" i="27"/>
  <c r="AF257" i="28"/>
  <c r="AF243" i="28"/>
  <c r="AG247" i="28"/>
  <c r="AF263" i="28"/>
  <c r="AF264" i="28"/>
  <c r="AF265" i="28"/>
  <c r="AF156" i="28"/>
  <c r="AD257" i="27"/>
  <c r="AD243" i="27"/>
  <c r="AE247" i="27"/>
  <c r="AD265" i="27"/>
  <c r="AD264" i="27"/>
  <c r="AD263" i="27"/>
  <c r="AD84" i="28"/>
  <c r="AD83" i="28"/>
  <c r="AD82" i="28"/>
  <c r="AD58" i="15"/>
  <c r="AD62" i="27"/>
  <c r="AE66" i="27"/>
  <c r="AE76" i="27"/>
  <c r="AD84" i="27"/>
  <c r="AD82" i="27"/>
  <c r="AD83" i="27"/>
  <c r="AE152" i="28"/>
  <c r="AF172" i="28"/>
  <c r="AF174" i="28"/>
  <c r="AF166" i="28"/>
  <c r="AF173" i="28"/>
  <c r="AE355" i="28"/>
  <c r="AE354" i="28"/>
  <c r="AF337" i="28"/>
  <c r="AF347" i="28"/>
  <c r="AE333" i="28"/>
  <c r="AE353" i="28"/>
  <c r="AE58" i="15"/>
  <c r="AE84" i="27"/>
  <c r="AE83" i="27"/>
  <c r="AF66" i="27"/>
  <c r="AF76" i="27"/>
  <c r="AE82" i="27"/>
  <c r="AE62" i="27"/>
  <c r="AF355" i="27"/>
  <c r="AG337" i="27"/>
  <c r="AF353" i="27"/>
  <c r="AF347" i="27"/>
  <c r="AF333" i="27"/>
  <c r="AF354" i="27"/>
  <c r="AF71" i="15"/>
  <c r="AF80" i="15"/>
  <c r="AF174" i="27"/>
  <c r="AF173" i="27"/>
  <c r="AF172" i="27"/>
  <c r="AF166" i="27"/>
  <c r="AF152" i="27"/>
  <c r="AG156" i="27"/>
  <c r="AE265" i="27"/>
  <c r="AE264" i="27"/>
  <c r="AE263" i="27"/>
  <c r="AE257" i="27"/>
  <c r="AE243" i="27"/>
  <c r="AF247" i="27"/>
  <c r="AG263" i="28"/>
  <c r="AG264" i="28"/>
  <c r="AG265" i="28"/>
  <c r="AH247" i="28"/>
  <c r="AG257" i="28"/>
  <c r="AG243" i="28"/>
  <c r="AE84" i="28"/>
  <c r="AE83" i="28"/>
  <c r="AE82" i="28"/>
  <c r="AG156" i="28"/>
  <c r="AF152" i="28"/>
  <c r="AG173" i="28"/>
  <c r="AG172" i="28"/>
  <c r="AG174" i="28"/>
  <c r="AG166" i="28"/>
  <c r="AG337" i="28"/>
  <c r="AG347" i="28"/>
  <c r="AF354" i="28"/>
  <c r="AF333" i="28"/>
  <c r="AF355" i="28"/>
  <c r="AF353" i="28"/>
  <c r="AH264" i="28"/>
  <c r="AH265" i="28"/>
  <c r="AH257" i="28"/>
  <c r="AH243" i="28"/>
  <c r="AI247" i="28"/>
  <c r="AH263" i="28"/>
  <c r="AG355" i="27"/>
  <c r="AG354" i="27"/>
  <c r="AG347" i="27"/>
  <c r="AG333" i="27"/>
  <c r="AH337" i="27"/>
  <c r="AG353" i="27"/>
  <c r="AF265" i="27"/>
  <c r="AF264" i="27"/>
  <c r="AF263" i="27"/>
  <c r="AF257" i="27"/>
  <c r="AF243" i="27"/>
  <c r="AG247" i="27"/>
  <c r="AF58" i="15"/>
  <c r="AF84" i="27"/>
  <c r="AF83" i="27"/>
  <c r="AF82" i="27"/>
  <c r="AF62" i="27"/>
  <c r="AG66" i="27"/>
  <c r="AG76" i="27"/>
  <c r="AF83" i="28"/>
  <c r="AF82" i="28"/>
  <c r="AF84" i="28"/>
  <c r="AH156" i="28"/>
  <c r="AG80" i="15"/>
  <c r="AG71" i="15"/>
  <c r="AG174" i="27"/>
  <c r="AG173" i="27"/>
  <c r="AG172" i="27"/>
  <c r="AG166" i="27"/>
  <c r="AG152" i="27"/>
  <c r="AH156" i="27"/>
  <c r="AG152" i="28"/>
  <c r="AH174" i="28"/>
  <c r="AH166" i="28"/>
  <c r="AH173" i="28"/>
  <c r="AH172" i="28"/>
  <c r="AG333" i="28"/>
  <c r="AG355" i="28"/>
  <c r="AG353" i="28"/>
  <c r="AG354" i="28"/>
  <c r="AH337" i="28"/>
  <c r="AH347" i="28"/>
  <c r="AG265" i="27"/>
  <c r="AG264" i="27"/>
  <c r="AG263" i="27"/>
  <c r="AG257" i="27"/>
  <c r="AG243" i="27"/>
  <c r="AH247" i="27"/>
  <c r="AG82" i="28"/>
  <c r="AG84" i="28"/>
  <c r="AG83" i="28"/>
  <c r="AG58" i="15"/>
  <c r="AG84" i="27"/>
  <c r="AG83" i="27"/>
  <c r="AG82" i="27"/>
  <c r="AH66" i="27"/>
  <c r="AH76" i="27"/>
  <c r="AG62" i="27"/>
  <c r="AI265" i="28"/>
  <c r="AI263" i="28"/>
  <c r="AJ247" i="28"/>
  <c r="AI264" i="28"/>
  <c r="AI257" i="28"/>
  <c r="AI243" i="28"/>
  <c r="AH80" i="15"/>
  <c r="AH71" i="15"/>
  <c r="AH174" i="27"/>
  <c r="AH173" i="27"/>
  <c r="AH172" i="27"/>
  <c r="AH166" i="27"/>
  <c r="AH152" i="27"/>
  <c r="AI156" i="27"/>
  <c r="AI156" i="28"/>
  <c r="AH355" i="27"/>
  <c r="AH354" i="27"/>
  <c r="AH353" i="27"/>
  <c r="AI337" i="27"/>
  <c r="AH347" i="27"/>
  <c r="AH333" i="27"/>
  <c r="AH152" i="28"/>
  <c r="AI174" i="28"/>
  <c r="AI166" i="28"/>
  <c r="AI173" i="28"/>
  <c r="AI172" i="28"/>
  <c r="AH354" i="28"/>
  <c r="AH355" i="28"/>
  <c r="AH353" i="28"/>
  <c r="AH333" i="28"/>
  <c r="AI337" i="28"/>
  <c r="AI347" i="28"/>
  <c r="AH83" i="28"/>
  <c r="AH82" i="28"/>
  <c r="AH84" i="28"/>
  <c r="AH58" i="15"/>
  <c r="AH84" i="27"/>
  <c r="AH83" i="27"/>
  <c r="AH82" i="27"/>
  <c r="AH62" i="27"/>
  <c r="AI66" i="27"/>
  <c r="AI76" i="27"/>
  <c r="AH265" i="27"/>
  <c r="AH264" i="27"/>
  <c r="AH263" i="27"/>
  <c r="AH257" i="27"/>
  <c r="AH243" i="27"/>
  <c r="AI247" i="27"/>
  <c r="AI80" i="15"/>
  <c r="AI71" i="15"/>
  <c r="AI174" i="27"/>
  <c r="AI173" i="27"/>
  <c r="AI172" i="27"/>
  <c r="AI166" i="27"/>
  <c r="AI152" i="27"/>
  <c r="AJ156" i="27"/>
  <c r="AJ156" i="28"/>
  <c r="AJ264" i="28"/>
  <c r="AJ265" i="28"/>
  <c r="AJ257" i="28"/>
  <c r="AJ243" i="28"/>
  <c r="AK247" i="28"/>
  <c r="AJ263" i="28"/>
  <c r="AI355" i="27"/>
  <c r="AI354" i="27"/>
  <c r="AI353" i="27"/>
  <c r="AJ337" i="27"/>
  <c r="AI347" i="27"/>
  <c r="AI333" i="27"/>
  <c r="AI152" i="28"/>
  <c r="AJ174" i="28"/>
  <c r="AJ166" i="28"/>
  <c r="AJ173" i="28"/>
  <c r="AJ172" i="28"/>
  <c r="AI333" i="28"/>
  <c r="AJ337" i="28"/>
  <c r="AJ347" i="28"/>
  <c r="AI355" i="28"/>
  <c r="AI354" i="28"/>
  <c r="AI353" i="28"/>
  <c r="AK156" i="28"/>
  <c r="AK263" i="28"/>
  <c r="AK257" i="28"/>
  <c r="AK243" i="28"/>
  <c r="AL247" i="28"/>
  <c r="AK264" i="28"/>
  <c r="AK265" i="28"/>
  <c r="AI264" i="27"/>
  <c r="AI263" i="27"/>
  <c r="AI257" i="27"/>
  <c r="AI243" i="27"/>
  <c r="AJ247" i="27"/>
  <c r="AI265" i="27"/>
  <c r="AJ80" i="15"/>
  <c r="AJ71" i="15"/>
  <c r="AJ173" i="27"/>
  <c r="AJ172" i="27"/>
  <c r="AJ166" i="27"/>
  <c r="AJ152" i="27"/>
  <c r="AK156" i="27"/>
  <c r="AJ174" i="27"/>
  <c r="AI58" i="15"/>
  <c r="AI83" i="27"/>
  <c r="AI82" i="27"/>
  <c r="AI62" i="27"/>
  <c r="AJ66" i="27"/>
  <c r="AJ76" i="27"/>
  <c r="AI84" i="27"/>
  <c r="AJ354" i="27"/>
  <c r="AJ353" i="27"/>
  <c r="AJ347" i="27"/>
  <c r="AJ333" i="27"/>
  <c r="AK337" i="27"/>
  <c r="AJ355" i="27"/>
  <c r="AI82" i="28"/>
  <c r="AI84" i="28"/>
  <c r="AI83" i="28"/>
  <c r="AJ152" i="28"/>
  <c r="AK174" i="28"/>
  <c r="AK166" i="28"/>
  <c r="AK173" i="28"/>
  <c r="AK172" i="28"/>
  <c r="AJ353" i="28"/>
  <c r="AJ355" i="28"/>
  <c r="AJ354" i="28"/>
  <c r="AJ333" i="28"/>
  <c r="AK337" i="28"/>
  <c r="AK347" i="28"/>
  <c r="AJ84" i="28"/>
  <c r="AJ83" i="28"/>
  <c r="AJ82" i="28"/>
  <c r="AJ58" i="15"/>
  <c r="AJ82" i="27"/>
  <c r="AJ62" i="27"/>
  <c r="AK66" i="27"/>
  <c r="AK76" i="27"/>
  <c r="AJ84" i="27"/>
  <c r="AJ83" i="27"/>
  <c r="AL156" i="28"/>
  <c r="AK353" i="27"/>
  <c r="AK347" i="27"/>
  <c r="AK333" i="27"/>
  <c r="AL337" i="27"/>
  <c r="AK355" i="27"/>
  <c r="AK354" i="27"/>
  <c r="AL257" i="28"/>
  <c r="AL243" i="28"/>
  <c r="AM247" i="28"/>
  <c r="AL263" i="28"/>
  <c r="AL265" i="28"/>
  <c r="AL264" i="28"/>
  <c r="AJ263" i="27"/>
  <c r="AJ257" i="27"/>
  <c r="AJ243" i="27"/>
  <c r="AK247" i="27"/>
  <c r="AJ265" i="27"/>
  <c r="AJ264" i="27"/>
  <c r="AK80" i="15"/>
  <c r="AK71" i="15"/>
  <c r="AK172" i="27"/>
  <c r="AK166" i="27"/>
  <c r="AK152" i="27"/>
  <c r="AL156" i="27"/>
  <c r="AK174" i="27"/>
  <c r="AK173" i="27"/>
  <c r="AK152" i="28"/>
  <c r="AL172" i="28"/>
  <c r="AL174" i="28"/>
  <c r="AL166" i="28"/>
  <c r="AL173" i="28"/>
  <c r="AK333" i="28"/>
  <c r="AK353" i="28"/>
  <c r="AL337" i="28"/>
  <c r="AL347" i="28"/>
  <c r="AK355" i="28"/>
  <c r="AK354" i="28"/>
  <c r="AM156" i="28"/>
  <c r="AM257" i="28"/>
  <c r="AM243" i="28"/>
  <c r="AN247" i="28"/>
  <c r="AM263" i="28"/>
  <c r="AM264" i="28"/>
  <c r="AM265" i="28"/>
  <c r="AL347" i="27"/>
  <c r="AL333" i="27"/>
  <c r="AM337" i="27"/>
  <c r="AL354" i="27"/>
  <c r="AL353" i="27"/>
  <c r="AL355" i="27"/>
  <c r="AK84" i="28"/>
  <c r="AK83" i="28"/>
  <c r="AK82" i="28"/>
  <c r="AK257" i="27"/>
  <c r="AK243" i="27"/>
  <c r="AL247" i="27"/>
  <c r="AK265" i="27"/>
  <c r="AK264" i="27"/>
  <c r="AK263" i="27"/>
  <c r="AL80" i="15"/>
  <c r="AL71" i="15"/>
  <c r="AL166" i="27"/>
  <c r="AL152" i="27"/>
  <c r="AM156" i="27"/>
  <c r="AL174" i="27"/>
  <c r="AL173" i="27"/>
  <c r="AL172" i="27"/>
  <c r="AK58" i="15"/>
  <c r="AK62" i="27"/>
  <c r="AL66" i="27"/>
  <c r="AL76" i="27"/>
  <c r="AK83" i="27"/>
  <c r="AK84" i="27"/>
  <c r="AK82" i="27"/>
  <c r="AL152" i="28"/>
  <c r="AM174" i="28"/>
  <c r="AM166" i="28"/>
  <c r="AM173" i="28"/>
  <c r="AM172" i="28"/>
  <c r="AL354" i="28"/>
  <c r="AL333" i="28"/>
  <c r="AM337" i="28"/>
  <c r="AM347" i="28"/>
  <c r="AL353" i="28"/>
  <c r="AL355" i="28"/>
  <c r="AN257" i="28"/>
  <c r="AN243" i="28"/>
  <c r="AO247" i="28"/>
  <c r="AN263" i="28"/>
  <c r="AN264" i="28"/>
  <c r="AN265" i="28"/>
  <c r="AN156" i="28"/>
  <c r="AM347" i="27"/>
  <c r="AM333" i="27"/>
  <c r="AN337" i="27"/>
  <c r="AM355" i="27"/>
  <c r="AM353" i="27"/>
  <c r="AM354" i="27"/>
  <c r="AL257" i="27"/>
  <c r="AL243" i="27"/>
  <c r="AM247" i="27"/>
  <c r="AL265" i="27"/>
  <c r="AL264" i="27"/>
  <c r="AL263" i="27"/>
  <c r="AL84" i="28"/>
  <c r="AL83" i="28"/>
  <c r="AL82" i="28"/>
  <c r="AM80" i="15"/>
  <c r="AM71" i="15"/>
  <c r="AM166" i="27"/>
  <c r="AM152" i="27"/>
  <c r="AN156" i="27"/>
  <c r="AM174" i="27"/>
  <c r="AM173" i="27"/>
  <c r="AM172" i="27"/>
  <c r="AL58" i="15"/>
  <c r="AL62" i="27"/>
  <c r="AM66" i="27"/>
  <c r="AM76" i="27"/>
  <c r="AL84" i="27"/>
  <c r="AL82" i="27"/>
  <c r="AL83" i="27"/>
  <c r="AM152" i="28"/>
  <c r="AN172" i="28"/>
  <c r="AN166" i="28"/>
  <c r="AN174" i="28"/>
  <c r="AN173" i="28"/>
  <c r="AM333" i="28"/>
  <c r="AN337" i="28"/>
  <c r="AN347" i="28"/>
  <c r="AM355" i="28"/>
  <c r="AM354" i="28"/>
  <c r="AM353" i="28"/>
  <c r="AO156" i="28"/>
  <c r="AO263" i="28"/>
  <c r="AO264" i="28"/>
  <c r="AO265" i="28"/>
  <c r="AP247" i="28"/>
  <c r="AO257" i="28"/>
  <c r="AO243" i="28"/>
  <c r="AM265" i="27"/>
  <c r="AM264" i="27"/>
  <c r="AM263" i="27"/>
  <c r="AM257" i="27"/>
  <c r="AM243" i="27"/>
  <c r="AN247" i="27"/>
  <c r="AM58" i="15"/>
  <c r="AM84" i="27"/>
  <c r="AM83" i="27"/>
  <c r="AM62" i="27"/>
  <c r="AM82" i="27"/>
  <c r="AN66" i="27"/>
  <c r="AN76" i="27"/>
  <c r="AM84" i="28"/>
  <c r="AM83" i="28"/>
  <c r="AM82" i="28"/>
  <c r="AN71" i="15"/>
  <c r="AN80" i="15"/>
  <c r="AN174" i="27"/>
  <c r="AN173" i="27"/>
  <c r="AN172" i="27"/>
  <c r="AN166" i="27"/>
  <c r="AN152" i="27"/>
  <c r="AO156" i="27"/>
  <c r="AN355" i="27"/>
  <c r="AO337" i="27"/>
  <c r="AN353" i="27"/>
  <c r="AN347" i="27"/>
  <c r="AN333" i="27"/>
  <c r="AN354" i="27"/>
  <c r="AN152" i="28"/>
  <c r="AO173" i="28"/>
  <c r="AO172" i="28"/>
  <c r="AO174" i="28"/>
  <c r="AO166" i="28"/>
  <c r="AO337" i="28"/>
  <c r="AO347" i="28"/>
  <c r="AN333" i="28"/>
  <c r="AN355" i="28"/>
  <c r="AN354" i="28"/>
  <c r="AN353" i="28"/>
  <c r="AN83" i="28"/>
  <c r="AN82" i="28"/>
  <c r="AN84" i="28"/>
  <c r="AN265" i="27"/>
  <c r="AN264" i="27"/>
  <c r="AN263" i="27"/>
  <c r="AN257" i="27"/>
  <c r="AN243" i="27"/>
  <c r="AO247" i="27"/>
  <c r="AP156" i="28"/>
  <c r="AO80" i="15"/>
  <c r="AO71" i="15"/>
  <c r="AO174" i="27"/>
  <c r="AO173" i="27"/>
  <c r="AO172" i="27"/>
  <c r="AO166" i="27"/>
  <c r="AO152" i="27"/>
  <c r="AP156" i="27"/>
  <c r="AO355" i="27"/>
  <c r="AO354" i="27"/>
  <c r="AO347" i="27"/>
  <c r="AO333" i="27"/>
  <c r="AP337" i="27"/>
  <c r="AO353" i="27"/>
  <c r="AN58" i="15"/>
  <c r="AN84" i="27"/>
  <c r="AN83" i="27"/>
  <c r="AN82" i="27"/>
  <c r="AN62" i="27"/>
  <c r="AO66" i="27"/>
  <c r="AO76" i="27"/>
  <c r="AP263" i="28"/>
  <c r="AP264" i="28"/>
  <c r="AP265" i="28"/>
  <c r="AP257" i="28"/>
  <c r="AP243" i="28"/>
  <c r="AQ247" i="28"/>
  <c r="AO152" i="28"/>
  <c r="AP174" i="28"/>
  <c r="AP166" i="28"/>
  <c r="AP173" i="28"/>
  <c r="AP172" i="28"/>
  <c r="AO333" i="28"/>
  <c r="AO355" i="28"/>
  <c r="AO354" i="28"/>
  <c r="AP337" i="28"/>
  <c r="AP347" i="28"/>
  <c r="AO353" i="28"/>
  <c r="AO58" i="15"/>
  <c r="AO84" i="27"/>
  <c r="AO83" i="27"/>
  <c r="AO82" i="27"/>
  <c r="AO62" i="27"/>
  <c r="AP66" i="27"/>
  <c r="AP76" i="27"/>
  <c r="AP80" i="15"/>
  <c r="AP71" i="15"/>
  <c r="AP174" i="27"/>
  <c r="AP173" i="27"/>
  <c r="AP172" i="27"/>
  <c r="AP166" i="27"/>
  <c r="AP152" i="27"/>
  <c r="AQ156" i="27"/>
  <c r="AQ156" i="28"/>
  <c r="AP355" i="27"/>
  <c r="AP354" i="27"/>
  <c r="AP353" i="27"/>
  <c r="AQ337" i="27"/>
  <c r="AP347" i="27"/>
  <c r="AP333" i="27"/>
  <c r="AO82" i="28"/>
  <c r="AO84" i="28"/>
  <c r="AO83" i="28"/>
  <c r="AQ265" i="28"/>
  <c r="AQ264" i="28"/>
  <c r="AR247" i="28"/>
  <c r="AQ257" i="28"/>
  <c r="AQ243" i="28"/>
  <c r="AQ263" i="28"/>
  <c r="AO265" i="27"/>
  <c r="AO264" i="27"/>
  <c r="AO263" i="27"/>
  <c r="AO257" i="27"/>
  <c r="AO243" i="27"/>
  <c r="AP247" i="27"/>
  <c r="AP152" i="28"/>
  <c r="AQ174" i="28"/>
  <c r="AQ166" i="28"/>
  <c r="AQ173" i="28"/>
  <c r="AQ172" i="28"/>
  <c r="AP354" i="28"/>
  <c r="AP333" i="28"/>
  <c r="AP355" i="28"/>
  <c r="AP353" i="28"/>
  <c r="AQ337" i="28"/>
  <c r="AQ347" i="28"/>
  <c r="AR156" i="28"/>
  <c r="AQ355" i="27"/>
  <c r="AQ354" i="27"/>
  <c r="AQ353" i="27"/>
  <c r="AQ347" i="27"/>
  <c r="AQ333" i="27"/>
  <c r="AR337" i="27"/>
  <c r="AP58" i="15"/>
  <c r="AP84" i="27"/>
  <c r="AP83" i="27"/>
  <c r="AP82" i="27"/>
  <c r="AP62" i="27"/>
  <c r="AQ66" i="27"/>
  <c r="AQ76" i="27"/>
  <c r="AQ71" i="15"/>
  <c r="AQ80" i="15"/>
  <c r="AQ174" i="27"/>
  <c r="AQ173" i="27"/>
  <c r="AQ172" i="27"/>
  <c r="AQ166" i="27"/>
  <c r="AQ152" i="27"/>
  <c r="AR156" i="27"/>
  <c r="AR264" i="28"/>
  <c r="AR265" i="28"/>
  <c r="AR257" i="28"/>
  <c r="AR243" i="28"/>
  <c r="AS247" i="28"/>
  <c r="AR263" i="28"/>
  <c r="AP265" i="27"/>
  <c r="AP264" i="27"/>
  <c r="AP263" i="27"/>
  <c r="AP257" i="27"/>
  <c r="AP243" i="27"/>
  <c r="AQ247" i="27"/>
  <c r="AP83" i="28"/>
  <c r="AP84" i="28"/>
  <c r="AP82" i="28"/>
  <c r="AQ152" i="28"/>
  <c r="AR174" i="28"/>
  <c r="AR166" i="28"/>
  <c r="AR173" i="28"/>
  <c r="AR172" i="28"/>
  <c r="AQ355" i="28"/>
  <c r="AQ333" i="28"/>
  <c r="AR337" i="28"/>
  <c r="AR347" i="28"/>
  <c r="AQ354" i="28"/>
  <c r="AQ353" i="28"/>
  <c r="AQ58" i="15"/>
  <c r="AQ83" i="27"/>
  <c r="AQ82" i="27"/>
  <c r="AQ62" i="27"/>
  <c r="AR66" i="27"/>
  <c r="AR76" i="27"/>
  <c r="AQ84" i="27"/>
  <c r="AR80" i="15"/>
  <c r="AR71" i="15"/>
  <c r="AR173" i="27"/>
  <c r="AR172" i="27"/>
  <c r="AR166" i="27"/>
  <c r="AR152" i="27"/>
  <c r="AS156" i="27"/>
  <c r="AR174" i="27"/>
  <c r="AQ82" i="28"/>
  <c r="AQ84" i="28"/>
  <c r="AQ83" i="28"/>
  <c r="AS263" i="28"/>
  <c r="AS265" i="28"/>
  <c r="AS257" i="28"/>
  <c r="AS243" i="28"/>
  <c r="AT247" i="28"/>
  <c r="AS264" i="28"/>
  <c r="AR354" i="27"/>
  <c r="AR353" i="27"/>
  <c r="AR347" i="27"/>
  <c r="AR333" i="27"/>
  <c r="AS337" i="27"/>
  <c r="AR355" i="27"/>
  <c r="AS156" i="28"/>
  <c r="AQ264" i="27"/>
  <c r="AQ263" i="27"/>
  <c r="AQ257" i="27"/>
  <c r="AQ243" i="27"/>
  <c r="AR247" i="27"/>
  <c r="AQ265" i="27"/>
  <c r="AR152" i="28"/>
  <c r="AS174" i="28"/>
  <c r="AS166" i="28"/>
  <c r="AS173" i="28"/>
  <c r="AS172" i="28"/>
  <c r="AR355" i="28"/>
  <c r="AR354" i="28"/>
  <c r="AR333" i="28"/>
  <c r="AR353" i="28"/>
  <c r="AS337" i="28"/>
  <c r="AS347" i="28"/>
  <c r="AS353" i="27"/>
  <c r="AS347" i="27"/>
  <c r="AS333" i="27"/>
  <c r="AT337" i="27"/>
  <c r="AS355" i="27"/>
  <c r="AS354" i="27"/>
  <c r="AR58" i="15"/>
  <c r="AR82" i="27"/>
  <c r="AR62" i="27"/>
  <c r="AS66" i="27"/>
  <c r="AS76" i="27"/>
  <c r="AR84" i="27"/>
  <c r="AR83" i="27"/>
  <c r="AR84" i="28"/>
  <c r="AR83" i="28"/>
  <c r="AR82" i="28"/>
  <c r="AS80" i="15"/>
  <c r="AS71" i="15"/>
  <c r="AS172" i="27"/>
  <c r="AS166" i="27"/>
  <c r="AS152" i="27"/>
  <c r="AT156" i="27"/>
  <c r="AS174" i="27"/>
  <c r="AS173" i="27"/>
  <c r="AT156" i="28"/>
  <c r="AT257" i="28"/>
  <c r="AT243" i="28"/>
  <c r="AU247" i="28"/>
  <c r="AT264" i="28"/>
  <c r="AT263" i="28"/>
  <c r="AT265" i="28"/>
  <c r="AR263" i="27"/>
  <c r="AR257" i="27"/>
  <c r="AR243" i="27"/>
  <c r="AS247" i="27"/>
  <c r="AR265" i="27"/>
  <c r="AR264" i="27"/>
  <c r="AS152" i="28"/>
  <c r="AT174" i="28"/>
  <c r="AT166" i="28"/>
  <c r="AT172" i="28"/>
  <c r="AT173" i="28"/>
  <c r="AS355" i="28"/>
  <c r="AS353" i="28"/>
  <c r="AS333" i="28"/>
  <c r="AS354" i="28"/>
  <c r="AT337" i="28"/>
  <c r="AT347" i="28"/>
  <c r="AU257" i="28"/>
  <c r="AU243" i="28"/>
  <c r="AV247" i="28"/>
  <c r="AU263" i="28"/>
  <c r="AU265" i="28"/>
  <c r="AU264" i="28"/>
  <c r="AT80" i="15"/>
  <c r="AT71" i="15"/>
  <c r="AT166" i="27"/>
  <c r="AT152" i="27"/>
  <c r="AU156" i="27"/>
  <c r="AT174" i="27"/>
  <c r="AT173" i="27"/>
  <c r="AT172" i="27"/>
  <c r="AS84" i="28"/>
  <c r="AS83" i="28"/>
  <c r="AS82" i="28"/>
  <c r="AS257" i="27"/>
  <c r="AS243" i="27"/>
  <c r="AT247" i="27"/>
  <c r="AS265" i="27"/>
  <c r="AS264" i="27"/>
  <c r="AS263" i="27"/>
  <c r="AU156" i="28"/>
  <c r="AT347" i="27"/>
  <c r="AT333" i="27"/>
  <c r="AU337" i="27"/>
  <c r="AT354" i="27"/>
  <c r="AT353" i="27"/>
  <c r="AT355" i="27"/>
  <c r="AS58" i="15"/>
  <c r="AS62" i="27"/>
  <c r="AT66" i="27"/>
  <c r="AT76" i="27"/>
  <c r="AS83" i="27"/>
  <c r="AS84" i="27"/>
  <c r="AS82" i="27"/>
  <c r="AT152" i="28"/>
  <c r="AU173" i="28"/>
  <c r="AU174" i="28"/>
  <c r="AU166" i="28"/>
  <c r="AU172" i="28"/>
  <c r="AT354" i="28"/>
  <c r="AT355" i="28"/>
  <c r="AT333" i="28"/>
  <c r="AU337" i="28"/>
  <c r="AU347" i="28"/>
  <c r="AT353" i="28"/>
  <c r="AT84" i="28"/>
  <c r="AT83" i="28"/>
  <c r="AT82" i="28"/>
  <c r="AU347" i="27"/>
  <c r="AU333" i="27"/>
  <c r="AV337" i="27"/>
  <c r="AU355" i="27"/>
  <c r="AU353" i="27"/>
  <c r="AU354" i="27"/>
  <c r="AV156" i="28"/>
  <c r="AT257" i="27"/>
  <c r="AT243" i="27"/>
  <c r="AU247" i="27"/>
  <c r="AT265" i="27"/>
  <c r="AT264" i="27"/>
  <c r="AT263" i="27"/>
  <c r="AT58" i="15"/>
  <c r="AT62" i="27"/>
  <c r="AU66" i="27"/>
  <c r="AU76" i="27"/>
  <c r="AT84" i="27"/>
  <c r="AT82" i="27"/>
  <c r="AT83" i="27"/>
  <c r="AV257" i="28"/>
  <c r="AV243" i="28"/>
  <c r="AW247" i="28"/>
  <c r="AV263" i="28"/>
  <c r="AV264" i="28"/>
  <c r="AV265" i="28"/>
  <c r="AU80" i="15"/>
  <c r="AU71" i="15"/>
  <c r="AU166" i="27"/>
  <c r="AU152" i="27"/>
  <c r="AV156" i="27"/>
  <c r="AU174" i="27"/>
  <c r="AU173" i="27"/>
  <c r="AU172" i="27"/>
  <c r="AU152" i="28"/>
  <c r="AV172" i="28"/>
  <c r="AV166" i="28"/>
  <c r="AV173" i="28"/>
  <c r="AV174" i="28"/>
  <c r="AU353" i="28"/>
  <c r="AV337" i="28"/>
  <c r="AV347" i="28"/>
  <c r="AU355" i="28"/>
  <c r="AU354" i="28"/>
  <c r="AU333" i="28"/>
  <c r="AV355" i="27"/>
  <c r="AV354" i="27"/>
  <c r="AW337" i="27"/>
  <c r="AV347" i="27"/>
  <c r="AV333" i="27"/>
  <c r="AV353" i="27"/>
  <c r="AU265" i="27"/>
  <c r="AU264" i="27"/>
  <c r="AU263" i="27"/>
  <c r="AV247" i="27"/>
  <c r="AU257" i="27"/>
  <c r="AU243" i="27"/>
  <c r="AU58" i="15"/>
  <c r="AU84" i="27"/>
  <c r="AU83" i="27"/>
  <c r="AU62" i="27"/>
  <c r="AU82" i="27"/>
  <c r="AV66" i="27"/>
  <c r="AV76" i="27"/>
  <c r="AW156" i="28"/>
  <c r="AU84" i="28"/>
  <c r="AU83" i="28"/>
  <c r="AU82" i="28"/>
  <c r="AV71" i="15"/>
  <c r="AV80" i="15"/>
  <c r="AV174" i="27"/>
  <c r="AV173" i="27"/>
  <c r="AV172" i="27"/>
  <c r="AV166" i="27"/>
  <c r="AV152" i="27"/>
  <c r="AW156" i="27"/>
  <c r="AW263" i="28"/>
  <c r="AW264" i="28"/>
  <c r="AW265" i="28"/>
  <c r="AW257" i="28"/>
  <c r="AW243" i="28"/>
  <c r="AX247" i="28"/>
  <c r="AV152" i="28"/>
  <c r="AW173" i="28"/>
  <c r="AW172" i="28"/>
  <c r="AW174" i="28"/>
  <c r="AW166" i="28"/>
  <c r="AV354" i="28"/>
  <c r="AV353" i="28"/>
  <c r="AV355" i="28"/>
  <c r="AW337" i="28"/>
  <c r="AW347" i="28"/>
  <c r="AV333" i="28"/>
  <c r="AV83" i="28"/>
  <c r="AV82" i="28"/>
  <c r="AV84" i="28"/>
  <c r="AV58" i="15"/>
  <c r="AV84" i="27"/>
  <c r="AV83" i="27"/>
  <c r="AV82" i="27"/>
  <c r="AV62" i="27"/>
  <c r="AW66" i="27"/>
  <c r="AW76" i="27"/>
  <c r="AW80" i="15"/>
  <c r="AW71" i="15"/>
  <c r="AW174" i="27"/>
  <c r="AW173" i="27"/>
  <c r="AW172" i="27"/>
  <c r="AW166" i="27"/>
  <c r="AW152" i="27"/>
  <c r="AX156" i="27"/>
  <c r="AX263" i="28"/>
  <c r="AX264" i="28"/>
  <c r="AX265" i="28"/>
  <c r="AX257" i="28"/>
  <c r="AX243" i="28"/>
  <c r="AY247" i="28"/>
  <c r="AW355" i="27"/>
  <c r="AW354" i="27"/>
  <c r="AW347" i="27"/>
  <c r="AW333" i="27"/>
  <c r="AX337" i="27"/>
  <c r="AW353" i="27"/>
  <c r="AX156" i="28"/>
  <c r="AV265" i="27"/>
  <c r="AV264" i="27"/>
  <c r="AV263" i="27"/>
  <c r="AV257" i="27"/>
  <c r="AV243" i="27"/>
  <c r="AW247" i="27"/>
  <c r="AW152" i="28"/>
  <c r="AX174" i="28"/>
  <c r="AX166" i="28"/>
  <c r="AX173" i="28"/>
  <c r="AX172" i="28"/>
  <c r="AW354" i="28"/>
  <c r="AX337" i="28"/>
  <c r="AX347" i="28"/>
  <c r="AW353" i="28"/>
  <c r="AW333" i="28"/>
  <c r="AW355" i="28"/>
  <c r="AX355" i="27"/>
  <c r="AX354" i="27"/>
  <c r="AX353" i="27"/>
  <c r="AY337" i="27"/>
  <c r="AX347" i="27"/>
  <c r="AX333" i="27"/>
  <c r="AW58" i="15"/>
  <c r="AW84" i="27"/>
  <c r="AW83" i="27"/>
  <c r="AW82" i="27"/>
  <c r="AW62" i="27"/>
  <c r="AX66" i="27"/>
  <c r="AX76" i="27"/>
  <c r="AX80" i="15"/>
  <c r="AX71" i="15"/>
  <c r="AX174" i="27"/>
  <c r="AX173" i="27"/>
  <c r="AX172" i="27"/>
  <c r="AX166" i="27"/>
  <c r="AX152" i="27"/>
  <c r="AY156" i="27"/>
  <c r="AY265" i="28"/>
  <c r="AY263" i="28"/>
  <c r="AY264" i="28"/>
  <c r="AY257" i="28"/>
  <c r="AY243" i="28"/>
  <c r="AZ247" i="28"/>
  <c r="AY156" i="28"/>
  <c r="AW265" i="27"/>
  <c r="AW264" i="27"/>
  <c r="AW263" i="27"/>
  <c r="AX247" i="27"/>
  <c r="AW257" i="27"/>
  <c r="AW243" i="27"/>
  <c r="AW82" i="28"/>
  <c r="AW84" i="28"/>
  <c r="AW83" i="28"/>
  <c r="AX152" i="28"/>
  <c r="AY174" i="28"/>
  <c r="AY166" i="28"/>
  <c r="AY173" i="28"/>
  <c r="AY172" i="28"/>
  <c r="AX333" i="28"/>
  <c r="AX354" i="28"/>
  <c r="AY337" i="28"/>
  <c r="AY347" i="28"/>
  <c r="AX355" i="28"/>
  <c r="AX353" i="28"/>
  <c r="AZ156" i="28"/>
  <c r="AZ264" i="28"/>
  <c r="AZ265" i="28"/>
  <c r="AZ257" i="28"/>
  <c r="AZ243" i="28"/>
  <c r="BA247" i="28"/>
  <c r="AZ263" i="28"/>
  <c r="AY355" i="27"/>
  <c r="AY354" i="27"/>
  <c r="AY353" i="27"/>
  <c r="AZ337" i="27"/>
  <c r="AY347" i="27"/>
  <c r="AY333" i="27"/>
  <c r="AX58" i="15"/>
  <c r="AX84" i="27"/>
  <c r="AX83" i="27"/>
  <c r="AX82" i="27"/>
  <c r="AX62" i="27"/>
  <c r="AY66" i="27"/>
  <c r="AY76" i="27"/>
  <c r="AX265" i="27"/>
  <c r="AX264" i="27"/>
  <c r="AX263" i="27"/>
  <c r="AX257" i="27"/>
  <c r="AX243" i="27"/>
  <c r="AY247" i="27"/>
  <c r="AY71" i="15"/>
  <c r="AY80" i="15"/>
  <c r="AY174" i="27"/>
  <c r="AY173" i="27"/>
  <c r="AY172" i="27"/>
  <c r="AY166" i="27"/>
  <c r="AY152" i="27"/>
  <c r="AZ156" i="27"/>
  <c r="AX83" i="28"/>
  <c r="AX82" i="28"/>
  <c r="AX84" i="28"/>
  <c r="AY152" i="28"/>
  <c r="AZ174" i="28"/>
  <c r="AZ166" i="28"/>
  <c r="AZ173" i="28"/>
  <c r="AZ172" i="28"/>
  <c r="AY355" i="28"/>
  <c r="AY353" i="28"/>
  <c r="AY354" i="28"/>
  <c r="AY333" i="28"/>
  <c r="AZ337" i="28"/>
  <c r="AZ347" i="28"/>
  <c r="AY264" i="27"/>
  <c r="AY263" i="27"/>
  <c r="AY257" i="27"/>
  <c r="AY243" i="27"/>
  <c r="AZ247" i="27"/>
  <c r="AY265" i="27"/>
  <c r="AY82" i="28"/>
  <c r="AY84" i="28"/>
  <c r="AY83" i="28"/>
  <c r="AZ80" i="15"/>
  <c r="AZ71" i="15"/>
  <c r="AZ173" i="27"/>
  <c r="AZ172" i="27"/>
  <c r="AZ166" i="27"/>
  <c r="AZ152" i="27"/>
  <c r="BA156" i="27"/>
  <c r="AZ174" i="27"/>
  <c r="BA263" i="28"/>
  <c r="BA264" i="28"/>
  <c r="BA265" i="28"/>
  <c r="BA257" i="28"/>
  <c r="BA243" i="28"/>
  <c r="BB247" i="28"/>
  <c r="AZ354" i="27"/>
  <c r="AZ353" i="27"/>
  <c r="AZ347" i="27"/>
  <c r="AZ333" i="27"/>
  <c r="BA337" i="27"/>
  <c r="AZ355" i="27"/>
  <c r="AY58" i="15"/>
  <c r="AY83" i="27"/>
  <c r="AY82" i="27"/>
  <c r="AY62" i="27"/>
  <c r="AZ66" i="27"/>
  <c r="AZ76" i="27"/>
  <c r="AY84" i="27"/>
  <c r="BA156" i="28"/>
  <c r="AZ152" i="28"/>
  <c r="BA174" i="28"/>
  <c r="BA166" i="28"/>
  <c r="BA173" i="28"/>
  <c r="BA172" i="28"/>
  <c r="AZ353" i="28"/>
  <c r="AZ333" i="28"/>
  <c r="AZ354" i="28"/>
  <c r="AZ355" i="28"/>
  <c r="BA337" i="28"/>
  <c r="BA347" i="28"/>
  <c r="AZ58" i="15"/>
  <c r="AZ82" i="27"/>
  <c r="AZ62" i="27"/>
  <c r="BA66" i="27"/>
  <c r="BA76" i="27"/>
  <c r="AZ84" i="27"/>
  <c r="AZ83" i="27"/>
  <c r="BA80" i="15"/>
  <c r="BA71" i="15"/>
  <c r="BA172" i="27"/>
  <c r="BA166" i="27"/>
  <c r="BA152" i="27"/>
  <c r="BB156" i="27"/>
  <c r="BA174" i="27"/>
  <c r="BA173" i="27"/>
  <c r="AZ84" i="28"/>
  <c r="AZ83" i="28"/>
  <c r="AZ82" i="28"/>
  <c r="BB265" i="28"/>
  <c r="BB257" i="28"/>
  <c r="BB243" i="28"/>
  <c r="BC247" i="28"/>
  <c r="BB263" i="28"/>
  <c r="BB264" i="28"/>
  <c r="AZ263" i="27"/>
  <c r="AZ257" i="27"/>
  <c r="AZ243" i="27"/>
  <c r="BA247" i="27"/>
  <c r="AZ265" i="27"/>
  <c r="AZ264" i="27"/>
  <c r="BB156" i="28"/>
  <c r="BA353" i="27"/>
  <c r="BA347" i="27"/>
  <c r="BA333" i="27"/>
  <c r="BB337" i="27"/>
  <c r="BA355" i="27"/>
  <c r="BA354" i="27"/>
  <c r="BA152" i="28"/>
  <c r="BB174" i="28"/>
  <c r="BB166" i="28"/>
  <c r="BB173" i="28"/>
  <c r="BB172" i="28"/>
  <c r="BA353" i="28"/>
  <c r="BB337" i="28"/>
  <c r="BB347" i="28"/>
  <c r="BA354" i="28"/>
  <c r="BA355" i="28"/>
  <c r="BA333" i="28"/>
  <c r="BA84" i="28"/>
  <c r="BA83" i="28"/>
  <c r="BA82" i="28"/>
  <c r="BC257" i="28"/>
  <c r="BC243" i="28"/>
  <c r="BD247" i="28"/>
  <c r="BC264" i="28"/>
  <c r="BC263" i="28"/>
  <c r="BC265" i="28"/>
  <c r="BA58" i="15"/>
  <c r="BA62" i="27"/>
  <c r="BB66" i="27"/>
  <c r="BB76" i="27"/>
  <c r="BA83" i="27"/>
  <c r="BA84" i="27"/>
  <c r="BA82" i="27"/>
  <c r="BC156" i="28"/>
  <c r="BB80" i="15"/>
  <c r="BB71" i="15"/>
  <c r="BB166" i="27"/>
  <c r="BB152" i="27"/>
  <c r="BC156" i="27"/>
  <c r="BB174" i="27"/>
  <c r="BB173" i="27"/>
  <c r="BB172" i="27"/>
  <c r="BA257" i="27"/>
  <c r="BA243" i="27"/>
  <c r="BB247" i="27"/>
  <c r="BA265" i="27"/>
  <c r="BA264" i="27"/>
  <c r="BA263" i="27"/>
  <c r="BB347" i="27"/>
  <c r="BB333" i="27"/>
  <c r="BC337" i="27"/>
  <c r="BB354" i="27"/>
  <c r="BB355" i="27"/>
  <c r="BB353" i="27"/>
  <c r="BB152" i="28"/>
  <c r="BC173" i="28"/>
  <c r="BC174" i="28"/>
  <c r="BC166" i="28"/>
  <c r="BC172" i="28"/>
  <c r="BB333" i="28"/>
  <c r="BC337" i="28"/>
  <c r="BC347" i="28"/>
  <c r="BB353" i="28"/>
  <c r="BB355" i="28"/>
  <c r="BB354" i="28"/>
  <c r="BC80" i="15"/>
  <c r="BC71" i="15"/>
  <c r="BC166" i="27"/>
  <c r="BC152" i="27"/>
  <c r="BD156" i="27"/>
  <c r="BC174" i="27"/>
  <c r="BC173" i="27"/>
  <c r="BC172" i="27"/>
  <c r="BD257" i="28"/>
  <c r="BD243" i="28"/>
  <c r="BE247" i="28"/>
  <c r="BD263" i="28"/>
  <c r="BD265" i="28"/>
  <c r="BD264" i="28"/>
  <c r="BB84" i="28"/>
  <c r="BB83" i="28"/>
  <c r="BB82" i="28"/>
  <c r="BB257" i="27"/>
  <c r="BB243" i="27"/>
  <c r="BC247" i="27"/>
  <c r="BB265" i="27"/>
  <c r="BB264" i="27"/>
  <c r="BB263" i="27"/>
  <c r="BC347" i="27"/>
  <c r="BC333" i="27"/>
  <c r="BD337" i="27"/>
  <c r="BC355" i="27"/>
  <c r="BC353" i="27"/>
  <c r="BC354" i="27"/>
  <c r="BD156" i="28"/>
  <c r="BB58" i="15"/>
  <c r="BB62" i="27"/>
  <c r="BC66" i="27"/>
  <c r="BC76" i="27"/>
  <c r="BB84" i="27"/>
  <c r="BB82" i="27"/>
  <c r="BB83" i="27"/>
  <c r="BC152" i="28"/>
  <c r="BD172" i="28"/>
  <c r="BD174" i="28"/>
  <c r="BD166" i="28"/>
  <c r="BD173" i="28"/>
  <c r="BC355" i="28"/>
  <c r="BC333" i="28"/>
  <c r="BC354" i="28"/>
  <c r="BD337" i="28"/>
  <c r="BD347" i="28"/>
  <c r="BC353" i="28"/>
  <c r="BD355" i="27"/>
  <c r="BE337" i="27"/>
  <c r="BD353" i="27"/>
  <c r="BD347" i="27"/>
  <c r="BD333" i="27"/>
  <c r="BD354" i="27"/>
  <c r="BE156" i="28"/>
  <c r="BD71" i="15"/>
  <c r="BD80" i="15"/>
  <c r="BD174" i="27"/>
  <c r="BD173" i="27"/>
  <c r="BD172" i="27"/>
  <c r="BD166" i="27"/>
  <c r="BD152" i="27"/>
  <c r="BE156" i="27"/>
  <c r="BC58" i="15"/>
  <c r="BC84" i="27"/>
  <c r="BC83" i="27"/>
  <c r="BC82" i="27"/>
  <c r="BC62" i="27"/>
  <c r="BD66" i="27"/>
  <c r="BD76" i="27"/>
  <c r="BC265" i="27"/>
  <c r="BC264" i="27"/>
  <c r="BC263" i="27"/>
  <c r="BD247" i="27"/>
  <c r="BC257" i="27"/>
  <c r="BC243" i="27"/>
  <c r="BC84" i="28"/>
  <c r="BC83" i="28"/>
  <c r="BC82" i="28"/>
  <c r="BE263" i="28"/>
  <c r="BE264" i="28"/>
  <c r="BE265" i="28"/>
  <c r="BE257" i="28"/>
  <c r="BE243" i="28"/>
  <c r="BF247" i="28"/>
  <c r="BD152" i="28"/>
  <c r="BE173" i="28"/>
  <c r="BE172" i="28"/>
  <c r="BE174" i="28"/>
  <c r="BE166" i="28"/>
  <c r="BD354" i="28"/>
  <c r="BD355" i="28"/>
  <c r="BD353" i="28"/>
  <c r="BD333" i="28"/>
  <c r="BE337" i="28"/>
  <c r="BE347" i="28"/>
  <c r="BD83" i="28"/>
  <c r="BD82" i="28"/>
  <c r="BD84" i="28"/>
  <c r="BD265" i="27"/>
  <c r="BD264" i="27"/>
  <c r="BD263" i="27"/>
  <c r="BD257" i="27"/>
  <c r="BD243" i="27"/>
  <c r="BE247" i="27"/>
  <c r="BF263" i="28"/>
  <c r="BF264" i="28"/>
  <c r="BF265" i="28"/>
  <c r="BF257" i="28"/>
  <c r="BF243" i="28"/>
  <c r="BG247" i="28"/>
  <c r="BE355" i="27"/>
  <c r="BE354" i="27"/>
  <c r="BE347" i="27"/>
  <c r="BE333" i="27"/>
  <c r="BF337" i="27"/>
  <c r="BE353" i="27"/>
  <c r="BD58" i="15"/>
  <c r="BD84" i="27"/>
  <c r="BD83" i="27"/>
  <c r="BD82" i="27"/>
  <c r="BD62" i="27"/>
  <c r="BE66" i="27"/>
  <c r="BE76" i="27"/>
  <c r="BE80" i="15"/>
  <c r="BE71" i="15"/>
  <c r="BE174" i="27"/>
  <c r="BE173" i="27"/>
  <c r="BE172" i="27"/>
  <c r="BE166" i="27"/>
  <c r="BE152" i="27"/>
  <c r="BF156" i="27"/>
  <c r="BF156" i="28"/>
  <c r="BE152" i="28"/>
  <c r="BF174" i="28"/>
  <c r="BF166" i="28"/>
  <c r="BF173" i="28"/>
  <c r="BF172" i="28"/>
  <c r="BE353" i="28"/>
  <c r="BE333" i="28"/>
  <c r="BF337" i="28"/>
  <c r="BF347" i="28"/>
  <c r="BE355" i="28"/>
  <c r="BE354" i="28"/>
  <c r="BE58" i="15"/>
  <c r="BE84" i="27"/>
  <c r="BE83" i="27"/>
  <c r="BE82" i="27"/>
  <c r="BF66" i="27"/>
  <c r="BF76" i="27"/>
  <c r="BE62" i="27"/>
  <c r="BE265" i="27"/>
  <c r="BE264" i="27"/>
  <c r="BE263" i="27"/>
  <c r="BE257" i="27"/>
  <c r="BE243" i="27"/>
  <c r="BF247" i="27"/>
  <c r="BF80" i="15"/>
  <c r="BF71" i="15"/>
  <c r="BF174" i="27"/>
  <c r="BF173" i="27"/>
  <c r="BF172" i="27"/>
  <c r="BF166" i="27"/>
  <c r="BF152" i="27"/>
  <c r="BG156" i="27"/>
  <c r="BG265" i="28"/>
  <c r="BG263" i="28"/>
  <c r="BG264" i="28"/>
  <c r="BH247" i="28"/>
  <c r="BG257" i="28"/>
  <c r="BG243" i="28"/>
  <c r="BE82" i="28"/>
  <c r="BE84" i="28"/>
  <c r="BE83" i="28"/>
  <c r="BF355" i="27"/>
  <c r="BF354" i="27"/>
  <c r="BF353" i="27"/>
  <c r="BG337" i="27"/>
  <c r="BF347" i="27"/>
  <c r="BF333" i="27"/>
  <c r="BG156" i="28"/>
  <c r="BF152" i="28"/>
  <c r="BG174" i="28"/>
  <c r="BG166" i="28"/>
  <c r="BG173" i="28"/>
  <c r="BG172" i="28"/>
  <c r="BF355" i="28"/>
  <c r="BF353" i="28"/>
  <c r="BF333" i="28"/>
  <c r="BF354" i="28"/>
  <c r="BG337" i="28"/>
  <c r="BG347" i="28"/>
  <c r="BH264" i="28"/>
  <c r="BH263" i="28"/>
  <c r="BH265" i="28"/>
  <c r="BH257" i="28"/>
  <c r="BH243" i="28"/>
  <c r="BI247" i="28"/>
  <c r="BF58" i="15"/>
  <c r="BF84" i="27"/>
  <c r="BF83" i="27"/>
  <c r="BF82" i="27"/>
  <c r="BF62" i="27"/>
  <c r="BG66" i="27"/>
  <c r="BG76" i="27"/>
  <c r="BG355" i="27"/>
  <c r="BG354" i="27"/>
  <c r="BG353" i="27"/>
  <c r="BH337" i="27"/>
  <c r="BG347" i="27"/>
  <c r="BG333" i="27"/>
  <c r="BH156" i="28"/>
  <c r="BF265" i="27"/>
  <c r="BF264" i="27"/>
  <c r="BF263" i="27"/>
  <c r="BF257" i="27"/>
  <c r="BF243" i="27"/>
  <c r="BG247" i="27"/>
  <c r="BF83" i="28"/>
  <c r="BF84" i="28"/>
  <c r="BF82" i="28"/>
  <c r="BG71" i="15"/>
  <c r="BG80" i="15"/>
  <c r="BG174" i="27"/>
  <c r="BG173" i="27"/>
  <c r="BG172" i="27"/>
  <c r="BG166" i="27"/>
  <c r="BG152" i="27"/>
  <c r="BH156" i="27"/>
  <c r="BG152" i="28"/>
  <c r="BH174" i="28"/>
  <c r="BH166" i="28"/>
  <c r="BH173" i="28"/>
  <c r="BH172" i="28"/>
  <c r="BG333" i="28"/>
  <c r="BG354" i="28"/>
  <c r="BG355" i="28"/>
  <c r="BG353" i="28"/>
  <c r="BH337" i="28"/>
  <c r="BH347" i="28"/>
  <c r="BG264" i="27"/>
  <c r="BG263" i="27"/>
  <c r="BG257" i="27"/>
  <c r="BG243" i="27"/>
  <c r="BH247" i="27"/>
  <c r="BG265" i="27"/>
  <c r="BH354" i="27"/>
  <c r="BH353" i="27"/>
  <c r="BH347" i="27"/>
  <c r="BH333" i="27"/>
  <c r="BI337" i="27"/>
  <c r="BH355" i="27"/>
  <c r="BI263" i="28"/>
  <c r="BI264" i="28"/>
  <c r="BI265" i="28"/>
  <c r="BI257" i="28"/>
  <c r="BI243" i="28"/>
  <c r="BJ247" i="28"/>
  <c r="BH80" i="15"/>
  <c r="BH71" i="15"/>
  <c r="BH173" i="27"/>
  <c r="BH172" i="27"/>
  <c r="BH166" i="27"/>
  <c r="BH152" i="27"/>
  <c r="BI156" i="27"/>
  <c r="BH174" i="27"/>
  <c r="BI156" i="28"/>
  <c r="BG58" i="15"/>
  <c r="BG83" i="27"/>
  <c r="BG82" i="27"/>
  <c r="BG62" i="27"/>
  <c r="BH66" i="27"/>
  <c r="BH76" i="27"/>
  <c r="BG84" i="27"/>
  <c r="BG82" i="28"/>
  <c r="BG84" i="28"/>
  <c r="BG83" i="28"/>
  <c r="BH152" i="28"/>
  <c r="BI174" i="28"/>
  <c r="BI166" i="28"/>
  <c r="BI173" i="28"/>
  <c r="BI172" i="28"/>
  <c r="BH353" i="28"/>
  <c r="BH333" i="28"/>
  <c r="BI337" i="28"/>
  <c r="BI347" i="28"/>
  <c r="BH354" i="28"/>
  <c r="BH355" i="28"/>
  <c r="BJ156" i="28"/>
  <c r="BJ264" i="28"/>
  <c r="BJ265" i="28"/>
  <c r="BJ257" i="28"/>
  <c r="BJ243" i="28"/>
  <c r="BK247" i="28"/>
  <c r="BJ263" i="28"/>
  <c r="BH263" i="27"/>
  <c r="BH257" i="27"/>
  <c r="BH243" i="27"/>
  <c r="BI247" i="27"/>
  <c r="BH265" i="27"/>
  <c r="BH264" i="27"/>
  <c r="BH58" i="15"/>
  <c r="BH82" i="27"/>
  <c r="BH62" i="27"/>
  <c r="BI66" i="27"/>
  <c r="BI76" i="27"/>
  <c r="BH84" i="27"/>
  <c r="BH83" i="27"/>
  <c r="BI80" i="15"/>
  <c r="BI71" i="15"/>
  <c r="BI172" i="27"/>
  <c r="BI166" i="27"/>
  <c r="BI152" i="27"/>
  <c r="BJ156" i="27"/>
  <c r="BI174" i="27"/>
  <c r="BI173" i="27"/>
  <c r="BH84" i="28"/>
  <c r="BH83" i="28"/>
  <c r="BH82" i="28"/>
  <c r="BI353" i="27"/>
  <c r="BI347" i="27"/>
  <c r="BI333" i="27"/>
  <c r="BJ337" i="27"/>
  <c r="BI355" i="27"/>
  <c r="BI354" i="27"/>
  <c r="BI152" i="28"/>
  <c r="BJ172" i="28"/>
  <c r="BJ174" i="28"/>
  <c r="BJ166" i="28"/>
  <c r="BJ173" i="28"/>
  <c r="BI353" i="28"/>
  <c r="BJ337" i="28"/>
  <c r="BJ347" i="28"/>
  <c r="BI333" i="28"/>
  <c r="BI354" i="28"/>
  <c r="BI355" i="28"/>
  <c r="BK265" i="28"/>
  <c r="BK257" i="28"/>
  <c r="BK243" i="28"/>
  <c r="BL247" i="28"/>
  <c r="BK263" i="28"/>
  <c r="BK264" i="28"/>
  <c r="BI58" i="15"/>
  <c r="BI62" i="27"/>
  <c r="BJ66" i="27"/>
  <c r="BJ76" i="27"/>
  <c r="BI83" i="27"/>
  <c r="BI82" i="27"/>
  <c r="BI84" i="27"/>
  <c r="BK156" i="28"/>
  <c r="BJ80" i="15"/>
  <c r="BJ71" i="15"/>
  <c r="BJ166" i="27"/>
  <c r="BJ152" i="27"/>
  <c r="BK156" i="27"/>
  <c r="BJ174" i="27"/>
  <c r="BJ173" i="27"/>
  <c r="BJ172" i="27"/>
  <c r="BI84" i="28"/>
  <c r="BI83" i="28"/>
  <c r="BI82" i="28"/>
  <c r="BI257" i="27"/>
  <c r="BI243" i="27"/>
  <c r="BJ247" i="27"/>
  <c r="BI265" i="27"/>
  <c r="BI264" i="27"/>
  <c r="BI263" i="27"/>
  <c r="BJ347" i="27"/>
  <c r="BJ333" i="27"/>
  <c r="BK337" i="27"/>
  <c r="BJ354" i="27"/>
  <c r="BJ353" i="27"/>
  <c r="BJ355" i="27"/>
  <c r="BJ152" i="28"/>
  <c r="BK173" i="28"/>
  <c r="BK174" i="28"/>
  <c r="BK166" i="28"/>
  <c r="BK172" i="28"/>
  <c r="BJ354" i="28"/>
  <c r="BJ333" i="28"/>
  <c r="BJ353" i="28"/>
  <c r="BJ355" i="28"/>
  <c r="BK337" i="28"/>
  <c r="BK347" i="28"/>
  <c r="BJ257" i="27"/>
  <c r="BJ243" i="27"/>
  <c r="BK247" i="27"/>
  <c r="BJ265" i="27"/>
  <c r="BJ264" i="27"/>
  <c r="BJ263" i="27"/>
  <c r="BL156" i="28"/>
  <c r="BK80" i="15"/>
  <c r="BK71" i="15"/>
  <c r="BK166" i="27"/>
  <c r="BK152" i="27"/>
  <c r="BL156" i="27"/>
  <c r="BK174" i="27"/>
  <c r="BK173" i="27"/>
  <c r="BK172" i="27"/>
  <c r="BK347" i="27"/>
  <c r="BK333" i="27"/>
  <c r="BL337" i="27"/>
  <c r="BK355" i="27"/>
  <c r="BK353" i="27"/>
  <c r="BK354" i="27"/>
  <c r="BJ84" i="28"/>
  <c r="BJ83" i="28"/>
  <c r="BJ82" i="28"/>
  <c r="BL257" i="28"/>
  <c r="BL243" i="28"/>
  <c r="BM247" i="28"/>
  <c r="BL264" i="28"/>
  <c r="BL263" i="28"/>
  <c r="BL265" i="28"/>
  <c r="BJ58" i="15"/>
  <c r="BJ62" i="27"/>
  <c r="BK66" i="27"/>
  <c r="BK76" i="27"/>
  <c r="BJ84" i="27"/>
  <c r="BJ82" i="27"/>
  <c r="BJ83" i="27"/>
  <c r="BK152" i="28"/>
  <c r="BL172" i="28"/>
  <c r="BL174" i="28"/>
  <c r="BL166" i="28"/>
  <c r="BL173" i="28"/>
  <c r="BK355" i="28"/>
  <c r="BK333" i="28"/>
  <c r="BK353" i="28"/>
  <c r="BK354" i="28"/>
  <c r="BL337" i="28"/>
  <c r="BL347" i="28"/>
  <c r="BL71" i="15"/>
  <c r="BL80" i="15"/>
  <c r="BL174" i="27"/>
  <c r="BL173" i="27"/>
  <c r="BL172" i="27"/>
  <c r="BL166" i="27"/>
  <c r="BL152" i="27"/>
  <c r="BM156" i="27"/>
  <c r="BM263" i="28"/>
  <c r="BM265" i="28"/>
  <c r="BN247" i="28"/>
  <c r="BM264" i="28"/>
  <c r="BM257" i="28"/>
  <c r="BM243" i="28"/>
  <c r="BK58" i="15"/>
  <c r="BK84" i="27"/>
  <c r="BK83" i="27"/>
  <c r="BL66" i="27"/>
  <c r="BL76" i="27"/>
  <c r="BK62" i="27"/>
  <c r="BK82" i="27"/>
  <c r="BK84" i="28"/>
  <c r="BK83" i="28"/>
  <c r="BK82" i="28"/>
  <c r="BL355" i="27"/>
  <c r="BL354" i="27"/>
  <c r="BM337" i="27"/>
  <c r="BL353" i="27"/>
  <c r="BL347" i="27"/>
  <c r="BL333" i="27"/>
  <c r="BM156" i="28"/>
  <c r="BK265" i="27"/>
  <c r="BK264" i="27"/>
  <c r="BK263" i="27"/>
  <c r="BK257" i="27"/>
  <c r="BK243" i="27"/>
  <c r="BL247" i="27"/>
  <c r="BL152" i="28"/>
  <c r="BM173" i="28"/>
  <c r="BM172" i="28"/>
  <c r="BM174" i="28"/>
  <c r="BM166" i="28"/>
  <c r="BL355" i="28"/>
  <c r="BL354" i="28"/>
  <c r="BM337" i="28"/>
  <c r="BM347" i="28"/>
  <c r="BL333" i="28"/>
  <c r="BL353" i="28"/>
  <c r="BL58" i="15"/>
  <c r="BL84" i="27"/>
  <c r="BL83" i="27"/>
  <c r="BL82" i="27"/>
  <c r="BL62" i="27"/>
  <c r="BM66" i="27"/>
  <c r="BM76" i="27"/>
  <c r="BM80" i="15"/>
  <c r="BM71" i="15"/>
  <c r="BM174" i="27"/>
  <c r="BM173" i="27"/>
  <c r="BM172" i="27"/>
  <c r="BM166" i="27"/>
  <c r="BM152" i="27"/>
  <c r="BN156" i="27"/>
  <c r="BL83" i="28"/>
  <c r="BL82" i="28"/>
  <c r="BL84" i="28"/>
  <c r="BL265" i="27"/>
  <c r="BL264" i="27"/>
  <c r="BL263" i="27"/>
  <c r="BL257" i="27"/>
  <c r="BL243" i="27"/>
  <c r="BM247" i="27"/>
  <c r="BM355" i="27"/>
  <c r="BM354" i="27"/>
  <c r="BM347" i="27"/>
  <c r="BM333" i="27"/>
  <c r="BN337" i="27"/>
  <c r="BM353" i="27"/>
  <c r="BN263" i="28"/>
  <c r="BN264" i="28"/>
  <c r="BN257" i="28"/>
  <c r="BN243" i="28"/>
  <c r="BO247" i="28"/>
  <c r="BN265" i="28"/>
  <c r="BN156" i="28"/>
  <c r="BM152" i="28"/>
  <c r="BN174" i="28"/>
  <c r="BN166" i="28"/>
  <c r="BN173" i="28"/>
  <c r="BN172" i="28"/>
  <c r="BM333" i="28"/>
  <c r="BM355" i="28"/>
  <c r="BM354" i="28"/>
  <c r="BM353" i="28"/>
  <c r="BN337" i="28"/>
  <c r="BN347" i="28"/>
  <c r="BM58" i="15"/>
  <c r="BM84" i="27"/>
  <c r="BM83" i="27"/>
  <c r="BM82" i="27"/>
  <c r="BN66" i="27"/>
  <c r="BN76" i="27"/>
  <c r="BM62" i="27"/>
  <c r="BN80" i="15"/>
  <c r="BN71" i="15"/>
  <c r="BN174" i="27"/>
  <c r="BN173" i="27"/>
  <c r="BN172" i="27"/>
  <c r="BN166" i="27"/>
  <c r="BN152" i="27"/>
  <c r="BO156" i="27"/>
  <c r="BM265" i="27"/>
  <c r="BM264" i="27"/>
  <c r="BM263" i="27"/>
  <c r="BM257" i="27"/>
  <c r="BM243" i="27"/>
  <c r="BN247" i="27"/>
  <c r="BO265" i="28"/>
  <c r="BO263" i="28"/>
  <c r="BO264" i="28"/>
  <c r="BP247" i="28"/>
  <c r="BO257" i="28"/>
  <c r="BO243" i="28"/>
  <c r="BN355" i="27"/>
  <c r="BN354" i="27"/>
  <c r="BN353" i="27"/>
  <c r="BN347" i="27"/>
  <c r="BN333" i="27"/>
  <c r="BO337" i="27"/>
  <c r="BO156" i="28"/>
  <c r="BM82" i="28"/>
  <c r="BM84" i="28"/>
  <c r="BM83" i="28"/>
  <c r="BN152" i="28"/>
  <c r="BO174" i="28"/>
  <c r="BO166" i="28"/>
  <c r="BO173" i="28"/>
  <c r="BO172" i="28"/>
  <c r="BN353" i="28"/>
  <c r="BO337" i="28"/>
  <c r="BO347" i="28"/>
  <c r="BN333" i="28"/>
  <c r="BN354" i="28"/>
  <c r="BN355" i="28"/>
  <c r="BN265" i="27"/>
  <c r="BN264" i="27"/>
  <c r="BN263" i="27"/>
  <c r="BN257" i="27"/>
  <c r="BN243" i="27"/>
  <c r="BO247" i="27"/>
  <c r="BP156" i="28"/>
  <c r="BN58" i="15"/>
  <c r="BN84" i="27"/>
  <c r="BN83" i="27"/>
  <c r="BN82" i="27"/>
  <c r="BN62" i="27"/>
  <c r="BO66" i="27"/>
  <c r="BO76" i="27"/>
  <c r="BP264" i="28"/>
  <c r="BP263" i="28"/>
  <c r="BP265" i="28"/>
  <c r="BP257" i="28"/>
  <c r="BP243" i="28"/>
  <c r="BQ247" i="28"/>
  <c r="BO71" i="15"/>
  <c r="BO80" i="15"/>
  <c r="BO174" i="27"/>
  <c r="BO173" i="27"/>
  <c r="BO172" i="27"/>
  <c r="BO166" i="27"/>
  <c r="BO152" i="27"/>
  <c r="BP156" i="27"/>
  <c r="BN83" i="28"/>
  <c r="BN84" i="28"/>
  <c r="BN82" i="28"/>
  <c r="BO355" i="27"/>
  <c r="BO354" i="27"/>
  <c r="BO353" i="27"/>
  <c r="BP337" i="27"/>
  <c r="BO347" i="27"/>
  <c r="BO333" i="27"/>
  <c r="BO152" i="28"/>
  <c r="BP174" i="28"/>
  <c r="BP166" i="28"/>
  <c r="BP173" i="28"/>
  <c r="BP172" i="28"/>
  <c r="BO333" i="28"/>
  <c r="BO353" i="28"/>
  <c r="BO355" i="28"/>
  <c r="BO354" i="28"/>
  <c r="BP337" i="28"/>
  <c r="BP347" i="28"/>
  <c r="BQ263" i="28"/>
  <c r="BQ264" i="28"/>
  <c r="BQ265" i="28"/>
  <c r="BQ257" i="28"/>
  <c r="BQ243" i="28"/>
  <c r="BR247" i="28"/>
  <c r="BO264" i="27"/>
  <c r="BO263" i="27"/>
  <c r="BO257" i="27"/>
  <c r="BO243" i="27"/>
  <c r="BP247" i="27"/>
  <c r="BO265" i="27"/>
  <c r="BP80" i="15"/>
  <c r="BP71" i="15"/>
  <c r="BP173" i="27"/>
  <c r="BP172" i="27"/>
  <c r="BP166" i="27"/>
  <c r="BP152" i="27"/>
  <c r="BQ156" i="27"/>
  <c r="BP174" i="27"/>
  <c r="BO58" i="15"/>
  <c r="BO83" i="27"/>
  <c r="BO82" i="27"/>
  <c r="BO62" i="27"/>
  <c r="BP66" i="27"/>
  <c r="BP76" i="27"/>
  <c r="BO84" i="27"/>
  <c r="BO82" i="28"/>
  <c r="BO84" i="28"/>
  <c r="BO83" i="28"/>
  <c r="BQ156" i="28"/>
  <c r="BP354" i="27"/>
  <c r="BP353" i="27"/>
  <c r="BP347" i="27"/>
  <c r="BP333" i="27"/>
  <c r="BQ337" i="27"/>
  <c r="BP355" i="27"/>
  <c r="BP152" i="28"/>
  <c r="BQ174" i="28"/>
  <c r="BQ166" i="28"/>
  <c r="BQ173" i="28"/>
  <c r="BQ172" i="28"/>
  <c r="BP355" i="28"/>
  <c r="BP353" i="28"/>
  <c r="BP354" i="28"/>
  <c r="BP333" i="28"/>
  <c r="BQ337" i="28"/>
  <c r="BQ347" i="28"/>
  <c r="BP84" i="28"/>
  <c r="BP83" i="28"/>
  <c r="BP82" i="28"/>
  <c r="BQ80" i="15"/>
  <c r="BQ71" i="15"/>
  <c r="BQ172" i="27"/>
  <c r="BQ166" i="27"/>
  <c r="BQ152" i="27"/>
  <c r="BR156" i="27"/>
  <c r="BQ174" i="27"/>
  <c r="BQ173" i="27"/>
  <c r="BR263" i="28"/>
  <c r="BR264" i="28"/>
  <c r="BR265" i="28"/>
  <c r="BR257" i="28"/>
  <c r="BR243" i="28"/>
  <c r="BS247" i="28"/>
  <c r="BR156" i="28"/>
  <c r="BP58" i="15"/>
  <c r="BP82" i="27"/>
  <c r="BP62" i="27"/>
  <c r="BQ66" i="27"/>
  <c r="BQ76" i="27"/>
  <c r="BP84" i="27"/>
  <c r="BP83" i="27"/>
  <c r="BQ353" i="27"/>
  <c r="BQ347" i="27"/>
  <c r="BQ333" i="27"/>
  <c r="BR337" i="27"/>
  <c r="BQ355" i="27"/>
  <c r="BQ354" i="27"/>
  <c r="BP263" i="27"/>
  <c r="BP257" i="27"/>
  <c r="BP243" i="27"/>
  <c r="BQ247" i="27"/>
  <c r="BP265" i="27"/>
  <c r="BP264" i="27"/>
  <c r="BQ152" i="28"/>
  <c r="BR174" i="28"/>
  <c r="BR166" i="28"/>
  <c r="BR172" i="28"/>
  <c r="BR173" i="28"/>
  <c r="BQ353" i="28"/>
  <c r="BQ354" i="28"/>
  <c r="BQ333" i="28"/>
  <c r="BR337" i="28"/>
  <c r="BR347" i="28"/>
  <c r="BQ355" i="28"/>
  <c r="BQ58" i="15"/>
  <c r="BQ62" i="27"/>
  <c r="BR66" i="27"/>
  <c r="BR76" i="27"/>
  <c r="BQ83" i="27"/>
  <c r="BQ84" i="27"/>
  <c r="BQ82" i="27"/>
  <c r="BR80" i="15"/>
  <c r="BR71" i="15"/>
  <c r="BR166" i="27"/>
  <c r="BR152" i="27"/>
  <c r="BS156" i="27"/>
  <c r="BR174" i="27"/>
  <c r="BR173" i="27"/>
  <c r="BR172" i="27"/>
  <c r="BQ84" i="28"/>
  <c r="BQ83" i="28"/>
  <c r="BQ82" i="28"/>
  <c r="BS264" i="28"/>
  <c r="BS265" i="28"/>
  <c r="BS257" i="28"/>
  <c r="BS243" i="28"/>
  <c r="BT247" i="28"/>
  <c r="BS263" i="28"/>
  <c r="BS156" i="28"/>
  <c r="BR347" i="27"/>
  <c r="BR333" i="27"/>
  <c r="BS337" i="27"/>
  <c r="BR354" i="27"/>
  <c r="BR355" i="27"/>
  <c r="BR353" i="27"/>
  <c r="BQ257" i="27"/>
  <c r="BQ243" i="27"/>
  <c r="BR247" i="27"/>
  <c r="BQ265" i="27"/>
  <c r="BQ264" i="27"/>
  <c r="BQ263" i="27"/>
  <c r="BR152" i="28"/>
  <c r="BS174" i="28"/>
  <c r="BS166" i="28"/>
  <c r="BS172" i="28"/>
  <c r="BS173" i="28"/>
  <c r="BS337" i="28"/>
  <c r="BS347" i="28"/>
  <c r="BR354" i="28"/>
  <c r="BR353" i="28"/>
  <c r="BR355" i="28"/>
  <c r="BR333" i="28"/>
  <c r="BT265" i="28"/>
  <c r="BT257" i="28"/>
  <c r="BT263" i="28"/>
  <c r="BT264" i="28"/>
  <c r="BT156" i="28"/>
  <c r="BS347" i="27"/>
  <c r="BS333" i="27"/>
  <c r="BT337" i="27"/>
  <c r="BS355" i="27"/>
  <c r="BS353" i="27"/>
  <c r="BS354" i="27"/>
  <c r="BR58" i="15"/>
  <c r="BR62" i="27"/>
  <c r="BS66" i="27"/>
  <c r="BS76" i="27"/>
  <c r="BR84" i="27"/>
  <c r="BR82" i="27"/>
  <c r="BR83" i="27"/>
  <c r="BR257" i="27"/>
  <c r="BR243" i="27"/>
  <c r="BS247" i="27"/>
  <c r="BR265" i="27"/>
  <c r="BR264" i="27"/>
  <c r="BR263" i="27"/>
  <c r="BS80" i="15"/>
  <c r="BS71" i="15"/>
  <c r="BS166" i="27"/>
  <c r="BS152" i="27"/>
  <c r="BT156" i="27"/>
  <c r="BS174" i="27"/>
  <c r="BS173" i="27"/>
  <c r="BS172" i="27"/>
  <c r="BR84" i="28"/>
  <c r="BR83" i="28"/>
  <c r="BR82" i="28"/>
  <c r="BT243" i="28"/>
  <c r="BS152" i="28"/>
  <c r="BT172" i="28"/>
  <c r="BT174" i="28"/>
  <c r="BT166" i="28"/>
  <c r="BT173" i="28"/>
  <c r="BS353" i="28"/>
  <c r="BS354" i="28"/>
  <c r="BS355" i="28"/>
  <c r="BT337" i="28"/>
  <c r="BS333" i="28"/>
  <c r="BS58" i="15"/>
  <c r="BS84" i="27"/>
  <c r="BS83" i="27"/>
  <c r="BT66" i="27"/>
  <c r="BS62" i="27"/>
  <c r="BS82" i="27"/>
  <c r="BS265" i="27"/>
  <c r="BS264" i="27"/>
  <c r="BS263" i="27"/>
  <c r="BS257" i="27"/>
  <c r="BS243" i="27"/>
  <c r="BT247" i="27"/>
  <c r="BT355" i="27"/>
  <c r="BT354" i="27"/>
  <c r="BT353" i="27"/>
  <c r="BT347" i="27"/>
  <c r="BT333" i="27"/>
  <c r="BT71" i="15"/>
  <c r="BT80" i="15"/>
  <c r="BT174" i="27"/>
  <c r="BT173" i="27"/>
  <c r="BT172" i="27"/>
  <c r="BT166" i="27"/>
  <c r="BT152" i="27"/>
  <c r="BS84" i="28"/>
  <c r="BS83" i="28"/>
  <c r="BS82" i="28"/>
  <c r="BT347" i="28"/>
  <c r="BT333" i="28"/>
  <c r="BT152" i="28"/>
  <c r="BT76" i="27"/>
  <c r="BT62" i="27"/>
  <c r="BT355" i="28"/>
  <c r="BT354" i="28"/>
  <c r="BT353" i="28"/>
  <c r="BT84" i="28"/>
  <c r="BT83" i="28"/>
  <c r="BT82" i="28"/>
  <c r="BT58" i="15"/>
  <c r="BT84" i="27"/>
  <c r="BT83" i="27"/>
  <c r="BT82" i="27"/>
  <c r="BT265" i="27"/>
  <c r="BT264" i="27"/>
  <c r="BT263" i="27"/>
  <c r="BT257" i="27"/>
  <c r="BT243" i="27"/>
  <c r="W368" i="27"/>
  <c r="BC368" i="27"/>
  <c r="AE368" i="27"/>
  <c r="BK368" i="27"/>
  <c r="T368" i="27"/>
  <c r="AM368" i="27"/>
  <c r="BS368" i="27"/>
  <c r="AB368" i="27"/>
  <c r="AU368" i="27"/>
  <c r="AH368" i="27"/>
  <c r="AP368" i="27"/>
  <c r="BR368" i="27"/>
  <c r="M368" i="27"/>
  <c r="AX368" i="27"/>
  <c r="BM368" i="27"/>
  <c r="BM85" i="27"/>
  <c r="BE368" i="27"/>
  <c r="BE85" i="27"/>
  <c r="AW368" i="27"/>
  <c r="AW85" i="27"/>
  <c r="AO368" i="27"/>
  <c r="AO85" i="27"/>
  <c r="AG368" i="27"/>
  <c r="AG85" i="27"/>
  <c r="Y368" i="27"/>
  <c r="Y85" i="27"/>
  <c r="Q368" i="27"/>
  <c r="Q85" i="27"/>
  <c r="I368" i="27"/>
  <c r="I85" i="27"/>
  <c r="BT368" i="27"/>
  <c r="BT85" i="27"/>
  <c r="BL368" i="27"/>
  <c r="BL85" i="27"/>
  <c r="BD368" i="27"/>
  <c r="BD85" i="27"/>
  <c r="AV368" i="27"/>
  <c r="AV85" i="27"/>
  <c r="AN368" i="27"/>
  <c r="AN85" i="27"/>
  <c r="AF368" i="27"/>
  <c r="AF85" i="27"/>
  <c r="X368" i="27"/>
  <c r="X85" i="27"/>
  <c r="P368" i="27"/>
  <c r="P85" i="27"/>
  <c r="H368" i="27"/>
  <c r="H85" i="27"/>
  <c r="BS85" i="27"/>
  <c r="BK85" i="27"/>
  <c r="BC85" i="27"/>
  <c r="AU85" i="27"/>
  <c r="AM85" i="27"/>
  <c r="AE85" i="27"/>
  <c r="W85" i="27"/>
  <c r="O368" i="27"/>
  <c r="O85" i="27"/>
  <c r="BR85" i="27"/>
  <c r="BJ368" i="27"/>
  <c r="BJ85" i="27"/>
  <c r="BB368" i="27"/>
  <c r="BB85" i="27"/>
  <c r="AT368" i="27"/>
  <c r="AT85" i="27"/>
  <c r="AL368" i="27"/>
  <c r="AL85" i="27"/>
  <c r="AD368" i="27"/>
  <c r="AD85" i="27"/>
  <c r="V368" i="27"/>
  <c r="V85" i="27"/>
  <c r="N368" i="27"/>
  <c r="N85" i="27"/>
  <c r="BQ368" i="27"/>
  <c r="BQ85" i="27"/>
  <c r="BI368" i="27"/>
  <c r="BI85" i="27"/>
  <c r="BA368" i="27"/>
  <c r="BA85" i="27"/>
  <c r="AS368" i="27"/>
  <c r="AS85" i="27"/>
  <c r="AK368" i="27"/>
  <c r="AK85" i="27"/>
  <c r="AC368" i="27"/>
  <c r="AC85" i="27"/>
  <c r="U368" i="27"/>
  <c r="U85" i="27"/>
  <c r="M85" i="27"/>
  <c r="BN136" i="27"/>
  <c r="BF136" i="27"/>
  <c r="AX136" i="27"/>
  <c r="AP136" i="27"/>
  <c r="AH136" i="27"/>
  <c r="Z136" i="27"/>
  <c r="R136" i="27"/>
  <c r="J136" i="27"/>
  <c r="BO368" i="27"/>
  <c r="BO85" i="27"/>
  <c r="AI368" i="27"/>
  <c r="AI85" i="27"/>
  <c r="BP368" i="27"/>
  <c r="BP85" i="27"/>
  <c r="BH368" i="27"/>
  <c r="BH85" i="27"/>
  <c r="AZ368" i="27"/>
  <c r="AZ85" i="27"/>
  <c r="AR368" i="27"/>
  <c r="AR85" i="27"/>
  <c r="AJ368" i="27"/>
  <c r="AJ85" i="27"/>
  <c r="AB85" i="27"/>
  <c r="T85" i="27"/>
  <c r="L368" i="27"/>
  <c r="L85" i="27"/>
  <c r="S368" i="27"/>
  <c r="S85" i="27"/>
  <c r="AQ368" i="27"/>
  <c r="AQ85" i="27"/>
  <c r="BN368" i="27"/>
  <c r="BN85" i="27"/>
  <c r="BF368" i="27"/>
  <c r="BF85" i="27"/>
  <c r="AP85" i="27"/>
  <c r="AH85" i="27"/>
  <c r="Z368" i="27"/>
  <c r="Z85" i="27"/>
  <c r="R368" i="27"/>
  <c r="R85" i="27"/>
  <c r="J368" i="27"/>
  <c r="J85" i="27"/>
  <c r="AA368" i="27"/>
  <c r="AA85" i="27"/>
  <c r="BG368" i="27"/>
  <c r="BG85" i="27"/>
  <c r="BM136" i="27"/>
  <c r="BE136" i="27"/>
  <c r="AW136" i="27"/>
  <c r="AO136" i="27"/>
  <c r="AG136" i="27"/>
  <c r="Y136" i="27"/>
  <c r="Q136" i="27"/>
  <c r="I136" i="27"/>
  <c r="K368" i="27"/>
  <c r="K85" i="27"/>
  <c r="AY368" i="27"/>
  <c r="AY85" i="27"/>
  <c r="BT136" i="27"/>
  <c r="BT142" i="27"/>
  <c r="BL136" i="27"/>
  <c r="BL142" i="27"/>
  <c r="BD136" i="27"/>
  <c r="BD142" i="27"/>
  <c r="AV136" i="27"/>
  <c r="AV142" i="27"/>
  <c r="AN136" i="27"/>
  <c r="AN142" i="27"/>
  <c r="AF136" i="27"/>
  <c r="AF142" i="27"/>
  <c r="X136" i="27"/>
  <c r="X142" i="27"/>
  <c r="P136" i="27"/>
  <c r="P142" i="27"/>
  <c r="H136" i="27"/>
  <c r="H142" i="27"/>
  <c r="BS136" i="27"/>
  <c r="BS142" i="27"/>
  <c r="BK136" i="27"/>
  <c r="AM136" i="27"/>
  <c r="AM142" i="27"/>
  <c r="AE136" i="27"/>
  <c r="AE142" i="27"/>
  <c r="BR136" i="27"/>
  <c r="BR142" i="27"/>
  <c r="BJ136" i="27"/>
  <c r="BJ142" i="27"/>
  <c r="BB136" i="27"/>
  <c r="BB142" i="27"/>
  <c r="AT136" i="27"/>
  <c r="AT142" i="27"/>
  <c r="AL136" i="27"/>
  <c r="AL142" i="27"/>
  <c r="AD136" i="27"/>
  <c r="AD142" i="27"/>
  <c r="V136" i="27"/>
  <c r="V142" i="27"/>
  <c r="N136" i="27"/>
  <c r="N142" i="27"/>
  <c r="BP136" i="27"/>
  <c r="BP142" i="27"/>
  <c r="BH136" i="27"/>
  <c r="BH142" i="27"/>
  <c r="AZ136" i="27"/>
  <c r="AZ142" i="27"/>
  <c r="AR136" i="27"/>
  <c r="AR142" i="27"/>
  <c r="AJ136" i="27"/>
  <c r="AJ142" i="27"/>
  <c r="AB136" i="27"/>
  <c r="AB142" i="27"/>
  <c r="T136" i="27"/>
  <c r="T142" i="27"/>
  <c r="L136" i="27"/>
  <c r="L142" i="27"/>
  <c r="BP135" i="27"/>
  <c r="BH135" i="27"/>
  <c r="AZ135" i="27"/>
  <c r="AR135" i="27"/>
  <c r="AR139" i="27"/>
  <c r="AJ135" i="27"/>
  <c r="AB135" i="27"/>
  <c r="T135" i="27"/>
  <c r="L135" i="27"/>
  <c r="BK135" i="27"/>
  <c r="AE135" i="27"/>
  <c r="BO135" i="27"/>
  <c r="BG135" i="27"/>
  <c r="AY135" i="27"/>
  <c r="AQ135" i="27"/>
  <c r="AI135" i="27"/>
  <c r="AA135" i="27"/>
  <c r="S135" i="27"/>
  <c r="K135" i="27"/>
  <c r="BC135" i="27"/>
  <c r="AM135" i="27"/>
  <c r="AD135" i="27"/>
  <c r="BN135" i="27"/>
  <c r="BF135" i="27"/>
  <c r="AX135" i="27"/>
  <c r="AP135" i="27"/>
  <c r="AH135" i="27"/>
  <c r="Z135" i="27"/>
  <c r="R135" i="27"/>
  <c r="J135" i="27"/>
  <c r="W135" i="27"/>
  <c r="BM135" i="27"/>
  <c r="BE135" i="27"/>
  <c r="AW135" i="27"/>
  <c r="AO135" i="27"/>
  <c r="AG135" i="27"/>
  <c r="Y135" i="27"/>
  <c r="Q135" i="27"/>
  <c r="I135" i="27"/>
  <c r="O135" i="27"/>
  <c r="BT135" i="27"/>
  <c r="BL135" i="27"/>
  <c r="BD135" i="27"/>
  <c r="AV135" i="27"/>
  <c r="AN135" i="27"/>
  <c r="AF135" i="27"/>
  <c r="X135" i="27"/>
  <c r="P135" i="27"/>
  <c r="H135" i="27"/>
  <c r="V135" i="27"/>
  <c r="BS135" i="27"/>
  <c r="AU135" i="27"/>
  <c r="BR135" i="27"/>
  <c r="BJ135" i="27"/>
  <c r="AT135" i="27"/>
  <c r="AL135" i="27"/>
  <c r="BO136" i="27"/>
  <c r="BO142" i="27"/>
  <c r="BG136" i="27"/>
  <c r="BG142" i="27"/>
  <c r="AY136" i="27"/>
  <c r="AY142" i="27"/>
  <c r="AQ136" i="27"/>
  <c r="AQ142" i="27"/>
  <c r="AI136" i="27"/>
  <c r="AI142" i="27"/>
  <c r="AA136" i="27"/>
  <c r="AA142" i="27"/>
  <c r="S136" i="27"/>
  <c r="S142" i="27"/>
  <c r="K136" i="27"/>
  <c r="K142" i="27"/>
  <c r="BQ135" i="27"/>
  <c r="BI135" i="27"/>
  <c r="BA135" i="27"/>
  <c r="AS135" i="27"/>
  <c r="AK135" i="27"/>
  <c r="AC135" i="27"/>
  <c r="U135" i="27"/>
  <c r="M135" i="27"/>
  <c r="N135" i="27"/>
  <c r="N139" i="27"/>
  <c r="BB135" i="27"/>
  <c r="BC136" i="27"/>
  <c r="BC142" i="27"/>
  <c r="AU136" i="27"/>
  <c r="AU142" i="27"/>
  <c r="W136" i="27"/>
  <c r="W142" i="27"/>
  <c r="O136" i="27"/>
  <c r="O142" i="27"/>
  <c r="BQ136" i="27"/>
  <c r="BQ140" i="27"/>
  <c r="BI136" i="27"/>
  <c r="BI140" i="27"/>
  <c r="BA136" i="27"/>
  <c r="BA140" i="27"/>
  <c r="AS136" i="27"/>
  <c r="AS140" i="27"/>
  <c r="AK136" i="27"/>
  <c r="AK140" i="27"/>
  <c r="AC136" i="27"/>
  <c r="AC140" i="27"/>
  <c r="U136" i="27"/>
  <c r="U140" i="27"/>
  <c r="M136" i="27"/>
  <c r="M140" i="27"/>
  <c r="AX85" i="27"/>
  <c r="H52" i="27"/>
  <c r="H50" i="27"/>
  <c r="I52" i="27"/>
  <c r="I50" i="27"/>
  <c r="J52" i="27"/>
  <c r="J50" i="27"/>
  <c r="K52" i="27"/>
  <c r="K50" i="27"/>
  <c r="L52" i="27"/>
  <c r="L50" i="27"/>
  <c r="M52" i="27"/>
  <c r="M50" i="27"/>
  <c r="N52" i="27"/>
  <c r="N50" i="27"/>
  <c r="O52" i="27"/>
  <c r="O50" i="27"/>
  <c r="P52" i="27"/>
  <c r="P50" i="27"/>
  <c r="Q52" i="27"/>
  <c r="Q50" i="27"/>
  <c r="R52" i="27"/>
  <c r="R50" i="27"/>
  <c r="S52" i="27"/>
  <c r="S50" i="27"/>
  <c r="T52" i="27"/>
  <c r="T50" i="27"/>
  <c r="U52" i="27"/>
  <c r="U50" i="27"/>
  <c r="V52" i="27"/>
  <c r="V50" i="27"/>
  <c r="W52" i="27"/>
  <c r="W50" i="27"/>
  <c r="X52" i="27"/>
  <c r="X50" i="27"/>
  <c r="Y52" i="27"/>
  <c r="Y50" i="27"/>
  <c r="Z52" i="27"/>
  <c r="Z50" i="27"/>
  <c r="AA52" i="27"/>
  <c r="AA50" i="27"/>
  <c r="AB52" i="27"/>
  <c r="AB50" i="27"/>
  <c r="AC52" i="27"/>
  <c r="AC50" i="27"/>
  <c r="AD52" i="27"/>
  <c r="AD50" i="27"/>
  <c r="AE52" i="27"/>
  <c r="AE50" i="27"/>
  <c r="AF52" i="27"/>
  <c r="AF50" i="27"/>
  <c r="AG52" i="27"/>
  <c r="AG50" i="27"/>
  <c r="AH52" i="27"/>
  <c r="AH50" i="27"/>
  <c r="AI52" i="27"/>
  <c r="AI50" i="27"/>
  <c r="AJ52" i="27"/>
  <c r="AJ50" i="27"/>
  <c r="AK52" i="27"/>
  <c r="AK50" i="27"/>
  <c r="AL52" i="27"/>
  <c r="AL50" i="27"/>
  <c r="AM52" i="27"/>
  <c r="AM50" i="27"/>
  <c r="AN52" i="27"/>
  <c r="AN50" i="27"/>
  <c r="AO52" i="27"/>
  <c r="AO50" i="27"/>
  <c r="AP52" i="27"/>
  <c r="AP50" i="27"/>
  <c r="AQ52" i="27"/>
  <c r="AQ50" i="27"/>
  <c r="AR52" i="27"/>
  <c r="AR50" i="27"/>
  <c r="AS52" i="27"/>
  <c r="AS50" i="27"/>
  <c r="AT52" i="27"/>
  <c r="AT50" i="27"/>
  <c r="AU52" i="27"/>
  <c r="AU50" i="27"/>
  <c r="AV52" i="27"/>
  <c r="AV50" i="27"/>
  <c r="AW52" i="27"/>
  <c r="AW50" i="27"/>
  <c r="AX52" i="27"/>
  <c r="AX50" i="27"/>
  <c r="AY52" i="27"/>
  <c r="AY50" i="27"/>
  <c r="AZ52" i="27"/>
  <c r="AZ50" i="27"/>
  <c r="BA52" i="27"/>
  <c r="BA50" i="27"/>
  <c r="BB52" i="27"/>
  <c r="BB50" i="27"/>
  <c r="BC52" i="27"/>
  <c r="BC50" i="27"/>
  <c r="BD52" i="27"/>
  <c r="BD50" i="27"/>
  <c r="BE52" i="27"/>
  <c r="BE50" i="27"/>
  <c r="BF52" i="27"/>
  <c r="BF50" i="27"/>
  <c r="BG52" i="27"/>
  <c r="BG50" i="27"/>
  <c r="BH52" i="27"/>
  <c r="BH50" i="27"/>
  <c r="BI52" i="27"/>
  <c r="BI50" i="27"/>
  <c r="BJ52" i="27"/>
  <c r="BJ50" i="27"/>
  <c r="BK52" i="27"/>
  <c r="BK50" i="27"/>
  <c r="BL52" i="27"/>
  <c r="BL50" i="27"/>
  <c r="BM52" i="27"/>
  <c r="BM50" i="27"/>
  <c r="BN52" i="27"/>
  <c r="BN50" i="27"/>
  <c r="BO52" i="27"/>
  <c r="BO50" i="27"/>
  <c r="BP52" i="27"/>
  <c r="BP50" i="27"/>
  <c r="BQ52" i="27"/>
  <c r="BQ50" i="27"/>
  <c r="BR52" i="27"/>
  <c r="BR50" i="27"/>
  <c r="BS52" i="27"/>
  <c r="BS50" i="27"/>
  <c r="BT52" i="27"/>
  <c r="BT50" i="27"/>
  <c r="BT57" i="15"/>
  <c r="I370" i="27"/>
  <c r="J370" i="27"/>
  <c r="K370" i="27"/>
  <c r="L370" i="27"/>
  <c r="M370" i="27"/>
  <c r="N370" i="27"/>
  <c r="O370" i="27"/>
  <c r="P370" i="27"/>
  <c r="Q370" i="27"/>
  <c r="R370" i="27"/>
  <c r="S370" i="27"/>
  <c r="T370" i="27"/>
  <c r="U370" i="27"/>
  <c r="V370" i="27"/>
  <c r="W370" i="27"/>
  <c r="X370" i="27"/>
  <c r="Y370" i="27"/>
  <c r="Z370" i="27"/>
  <c r="AA370" i="27"/>
  <c r="AB370" i="27"/>
  <c r="AC370" i="27"/>
  <c r="AD370" i="27"/>
  <c r="AE370" i="27"/>
  <c r="AF370" i="27"/>
  <c r="AG370" i="27"/>
  <c r="AH370" i="27"/>
  <c r="AI370" i="27"/>
  <c r="AJ370" i="27"/>
  <c r="AK370" i="27"/>
  <c r="AL370" i="27"/>
  <c r="AM370" i="27"/>
  <c r="AN370" i="27"/>
  <c r="AO370" i="27"/>
  <c r="AP370" i="27"/>
  <c r="AQ370" i="27"/>
  <c r="AR370" i="27"/>
  <c r="AS370" i="27"/>
  <c r="AT370" i="27"/>
  <c r="AU370" i="27"/>
  <c r="AV370" i="27"/>
  <c r="AW370" i="27"/>
  <c r="AX370" i="27"/>
  <c r="AY370" i="27"/>
  <c r="AZ370" i="27"/>
  <c r="BA370" i="27"/>
  <c r="BB370" i="27"/>
  <c r="BC370" i="27"/>
  <c r="BD370" i="27"/>
  <c r="BE370" i="27"/>
  <c r="BF370" i="27"/>
  <c r="BG370" i="27"/>
  <c r="BH370" i="27"/>
  <c r="BI370" i="27"/>
  <c r="BJ370" i="27"/>
  <c r="BK370" i="27"/>
  <c r="BL370" i="27"/>
  <c r="BM370" i="27"/>
  <c r="BN370" i="27"/>
  <c r="BO370" i="27"/>
  <c r="BP370" i="27"/>
  <c r="BQ370" i="27"/>
  <c r="BR370" i="27"/>
  <c r="BS370" i="27"/>
  <c r="BT370" i="27"/>
  <c r="BT59" i="15"/>
  <c r="H370" i="27"/>
  <c r="BP139" i="27"/>
  <c r="BT61" i="15"/>
  <c r="AO139" i="27"/>
  <c r="Q139" i="27"/>
  <c r="BB139" i="27"/>
  <c r="BT139" i="27"/>
  <c r="AX139" i="27"/>
  <c r="AG139" i="27"/>
  <c r="AF139" i="27"/>
  <c r="BE139" i="27"/>
  <c r="BR139" i="27"/>
  <c r="R139" i="27"/>
  <c r="X139" i="27"/>
  <c r="BF139" i="27"/>
  <c r="I139" i="27"/>
  <c r="AV139" i="27"/>
  <c r="Z139" i="27"/>
  <c r="AE139" i="27"/>
  <c r="BS139" i="27"/>
  <c r="BD139" i="27"/>
  <c r="AT139" i="27"/>
  <c r="AP139" i="27"/>
  <c r="P139" i="27"/>
  <c r="BJ139" i="27"/>
  <c r="Y139" i="27"/>
  <c r="BN139" i="27"/>
  <c r="L139" i="27"/>
  <c r="BL139" i="27"/>
  <c r="BK139" i="27"/>
  <c r="AN139" i="27"/>
  <c r="J139" i="27"/>
  <c r="H139" i="27"/>
  <c r="AD139" i="27"/>
  <c r="AB139" i="27"/>
  <c r="AH139" i="27"/>
  <c r="AL139" i="27"/>
  <c r="AW139" i="27"/>
  <c r="AZ139" i="27"/>
  <c r="BH139" i="27"/>
  <c r="BM139" i="27"/>
  <c r="T139" i="27"/>
  <c r="AJ139" i="27"/>
  <c r="V139" i="27"/>
  <c r="AM139" i="27"/>
  <c r="AX89" i="27"/>
  <c r="AX91" i="27"/>
  <c r="AX372" i="27"/>
  <c r="AX374" i="27"/>
  <c r="M377" i="27"/>
  <c r="M142" i="27"/>
  <c r="U377" i="27"/>
  <c r="U142" i="27"/>
  <c r="AC377" i="27"/>
  <c r="AC142" i="27"/>
  <c r="AK377" i="27"/>
  <c r="AK142" i="27"/>
  <c r="AS377" i="27"/>
  <c r="AS142" i="27"/>
  <c r="BA377" i="27"/>
  <c r="BA142" i="27"/>
  <c r="BI377" i="27"/>
  <c r="BI142" i="27"/>
  <c r="BQ377" i="27"/>
  <c r="BQ142" i="27"/>
  <c r="O377" i="27"/>
  <c r="O139" i="27"/>
  <c r="O140" i="27"/>
  <c r="W377" i="27"/>
  <c r="W139" i="27"/>
  <c r="W140" i="27"/>
  <c r="AU377" i="27"/>
  <c r="AU139" i="27"/>
  <c r="AU140" i="27"/>
  <c r="BC377" i="27"/>
  <c r="BC139" i="27"/>
  <c r="BC140" i="27"/>
  <c r="BB175" i="27"/>
  <c r="BB379" i="27"/>
  <c r="N175" i="27"/>
  <c r="N379" i="27"/>
  <c r="M175" i="27"/>
  <c r="M139" i="27"/>
  <c r="M379" i="27"/>
  <c r="U175" i="27"/>
  <c r="U139" i="27"/>
  <c r="U379" i="27"/>
  <c r="AC175" i="27"/>
  <c r="AC139" i="27"/>
  <c r="AC379" i="27"/>
  <c r="AK175" i="27"/>
  <c r="AK139" i="27"/>
  <c r="AK379" i="27"/>
  <c r="AS175" i="27"/>
  <c r="AS139" i="27"/>
  <c r="AS379" i="27"/>
  <c r="BA175" i="27"/>
  <c r="BA139" i="27"/>
  <c r="BA379" i="27"/>
  <c r="BI175" i="27"/>
  <c r="BI139" i="27"/>
  <c r="BI379" i="27"/>
  <c r="BQ175" i="27"/>
  <c r="BQ139" i="27"/>
  <c r="BQ379" i="27"/>
  <c r="K377" i="27"/>
  <c r="K140" i="27"/>
  <c r="S377" i="27"/>
  <c r="S140" i="27"/>
  <c r="AA377" i="27"/>
  <c r="AA140" i="27"/>
  <c r="AI377" i="27"/>
  <c r="AI140" i="27"/>
  <c r="AQ377" i="27"/>
  <c r="AQ140" i="27"/>
  <c r="AY377" i="27"/>
  <c r="AY140" i="27"/>
  <c r="BG377" i="27"/>
  <c r="BG140" i="27"/>
  <c r="BO377" i="27"/>
  <c r="BO140" i="27"/>
  <c r="AL175" i="27"/>
  <c r="AL379" i="27"/>
  <c r="AT175" i="27"/>
  <c r="AT379" i="27"/>
  <c r="BJ175" i="27"/>
  <c r="BJ379" i="27"/>
  <c r="BR175" i="27"/>
  <c r="BR379" i="27"/>
  <c r="AU175" i="27"/>
  <c r="AU379" i="27"/>
  <c r="BS175" i="27"/>
  <c r="BS379" i="27"/>
  <c r="V175" i="27"/>
  <c r="V379" i="27"/>
  <c r="H175" i="27"/>
  <c r="H379" i="27"/>
  <c r="P175" i="27"/>
  <c r="P379" i="27"/>
  <c r="X175" i="27"/>
  <c r="X379" i="27"/>
  <c r="AF175" i="27"/>
  <c r="AF379" i="27"/>
  <c r="AN175" i="27"/>
  <c r="AN379" i="27"/>
  <c r="AV175" i="27"/>
  <c r="AV379" i="27"/>
  <c r="BD175" i="27"/>
  <c r="BD379" i="27"/>
  <c r="BL175" i="27"/>
  <c r="BL379" i="27"/>
  <c r="BT175" i="27"/>
  <c r="BT379" i="27"/>
  <c r="BT72" i="15"/>
  <c r="O175" i="27"/>
  <c r="O379" i="27"/>
  <c r="I175" i="27"/>
  <c r="I379" i="27"/>
  <c r="Q175" i="27"/>
  <c r="Q379" i="27"/>
  <c r="Y175" i="27"/>
  <c r="Y379" i="27"/>
  <c r="AG175" i="27"/>
  <c r="AG379" i="27"/>
  <c r="AO175" i="27"/>
  <c r="AO379" i="27"/>
  <c r="AW175" i="27"/>
  <c r="AW379" i="27"/>
  <c r="BE175" i="27"/>
  <c r="BE379" i="27"/>
  <c r="BM175" i="27"/>
  <c r="BM379" i="27"/>
  <c r="W175" i="27"/>
  <c r="W379" i="27"/>
  <c r="J175" i="27"/>
  <c r="J379" i="27"/>
  <c r="R175" i="27"/>
  <c r="R379" i="27"/>
  <c r="Z175" i="27"/>
  <c r="Z379" i="27"/>
  <c r="AH175" i="27"/>
  <c r="AH379" i="27"/>
  <c r="AP175" i="27"/>
  <c r="AP379" i="27"/>
  <c r="AX175" i="27"/>
  <c r="AX379" i="27"/>
  <c r="BF175" i="27"/>
  <c r="BF379" i="27"/>
  <c r="BN175" i="27"/>
  <c r="BN379" i="27"/>
  <c r="AD175" i="27"/>
  <c r="AD379" i="27"/>
  <c r="AM175" i="27"/>
  <c r="AM379" i="27"/>
  <c r="BC175" i="27"/>
  <c r="BC379" i="27"/>
  <c r="K175" i="27"/>
  <c r="K139" i="27"/>
  <c r="K379" i="27"/>
  <c r="S175" i="27"/>
  <c r="S139" i="27"/>
  <c r="S379" i="27"/>
  <c r="AA175" i="27"/>
  <c r="AA139" i="27"/>
  <c r="AA379" i="27"/>
  <c r="AI175" i="27"/>
  <c r="AI139" i="27"/>
  <c r="AI379" i="27"/>
  <c r="AQ175" i="27"/>
  <c r="AQ139" i="27"/>
  <c r="AQ379" i="27"/>
  <c r="AY175" i="27"/>
  <c r="AY139" i="27"/>
  <c r="AY379" i="27"/>
  <c r="BG175" i="27"/>
  <c r="BG139" i="27"/>
  <c r="BG379" i="27"/>
  <c r="BO175" i="27"/>
  <c r="BO139" i="27"/>
  <c r="BO379" i="27"/>
  <c r="AE175" i="27"/>
  <c r="AE379" i="27"/>
  <c r="BK175" i="27"/>
  <c r="BK379" i="27"/>
  <c r="L175" i="27"/>
  <c r="L379" i="27"/>
  <c r="T175" i="27"/>
  <c r="T379" i="27"/>
  <c r="AB175" i="27"/>
  <c r="AB379" i="27"/>
  <c r="AJ175" i="27"/>
  <c r="AJ379" i="27"/>
  <c r="AR175" i="27"/>
  <c r="AR379" i="27"/>
  <c r="AZ175" i="27"/>
  <c r="AZ379" i="27"/>
  <c r="BH175" i="27"/>
  <c r="BH379" i="27"/>
  <c r="BP175" i="27"/>
  <c r="BP379" i="27"/>
  <c r="L377" i="27"/>
  <c r="L140" i="27"/>
  <c r="T377" i="27"/>
  <c r="T140" i="27"/>
  <c r="AB377" i="27"/>
  <c r="AB140" i="27"/>
  <c r="AJ377" i="27"/>
  <c r="AJ140" i="27"/>
  <c r="AR377" i="27"/>
  <c r="AR140" i="27"/>
  <c r="AZ377" i="27"/>
  <c r="AZ140" i="27"/>
  <c r="BH377" i="27"/>
  <c r="BH140" i="27"/>
  <c r="BP377" i="27"/>
  <c r="BP140" i="27"/>
  <c r="N377" i="27"/>
  <c r="N140" i="27"/>
  <c r="V377" i="27"/>
  <c r="V140" i="27"/>
  <c r="AD377" i="27"/>
  <c r="AD140" i="27"/>
  <c r="AL377" i="27"/>
  <c r="AL140" i="27"/>
  <c r="AT377" i="27"/>
  <c r="AT140" i="27"/>
  <c r="BB377" i="27"/>
  <c r="BB140" i="27"/>
  <c r="BJ377" i="27"/>
  <c r="BJ140" i="27"/>
  <c r="BR377" i="27"/>
  <c r="BR140" i="27"/>
  <c r="AE377" i="27"/>
  <c r="AE140" i="27"/>
  <c r="AM377" i="27"/>
  <c r="AM140" i="27"/>
  <c r="BK377" i="27"/>
  <c r="BK142" i="27"/>
  <c r="BK140" i="27"/>
  <c r="BS377" i="27"/>
  <c r="BS140" i="27"/>
  <c r="H377" i="27"/>
  <c r="H140" i="27"/>
  <c r="P377" i="27"/>
  <c r="P140" i="27"/>
  <c r="X377" i="27"/>
  <c r="X140" i="27"/>
  <c r="AF377" i="27"/>
  <c r="AF140" i="27"/>
  <c r="AN377" i="27"/>
  <c r="AN140" i="27"/>
  <c r="AV377" i="27"/>
  <c r="AV140" i="27"/>
  <c r="BD377" i="27"/>
  <c r="BD140" i="27"/>
  <c r="BL377" i="27"/>
  <c r="BL140" i="27"/>
  <c r="BT377" i="27"/>
  <c r="BT70" i="15"/>
  <c r="BT140" i="27"/>
  <c r="AY89" i="27"/>
  <c r="AY91" i="27"/>
  <c r="AY372" i="27"/>
  <c r="AY374" i="27"/>
  <c r="K89" i="27"/>
  <c r="K91" i="27"/>
  <c r="K372" i="27"/>
  <c r="K374" i="27"/>
  <c r="I377" i="27"/>
  <c r="I140" i="27"/>
  <c r="I142" i="27"/>
  <c r="Q377" i="27"/>
  <c r="Q140" i="27"/>
  <c r="Q142" i="27"/>
  <c r="Y377" i="27"/>
  <c r="Y140" i="27"/>
  <c r="Y142" i="27"/>
  <c r="AG377" i="27"/>
  <c r="AG140" i="27"/>
  <c r="AG142" i="27"/>
  <c r="AO377" i="27"/>
  <c r="AO140" i="27"/>
  <c r="AO142" i="27"/>
  <c r="AW377" i="27"/>
  <c r="AW140" i="27"/>
  <c r="AW142" i="27"/>
  <c r="BE377" i="27"/>
  <c r="BE140" i="27"/>
  <c r="BE142" i="27"/>
  <c r="BM377" i="27"/>
  <c r="BM140" i="27"/>
  <c r="BM142" i="27"/>
  <c r="BG89" i="27"/>
  <c r="BG91" i="27"/>
  <c r="BG372" i="27"/>
  <c r="BG374" i="27"/>
  <c r="AA89" i="27"/>
  <c r="AA91" i="27"/>
  <c r="AA372" i="27"/>
  <c r="AA374" i="27"/>
  <c r="J89" i="27"/>
  <c r="J91" i="27"/>
  <c r="J372" i="27"/>
  <c r="J374" i="27"/>
  <c r="R89" i="27"/>
  <c r="R91" i="27"/>
  <c r="R372" i="27"/>
  <c r="R374" i="27"/>
  <c r="Z89" i="27"/>
  <c r="Z91" i="27"/>
  <c r="Z372" i="27"/>
  <c r="Z374" i="27"/>
  <c r="AH89" i="27"/>
  <c r="AH91" i="27"/>
  <c r="AH372" i="27"/>
  <c r="AH374" i="27"/>
  <c r="AP89" i="27"/>
  <c r="AP91" i="27"/>
  <c r="AP372" i="27"/>
  <c r="AP374" i="27"/>
  <c r="BF89" i="27"/>
  <c r="BF91" i="27"/>
  <c r="BF372" i="27"/>
  <c r="BF374" i="27"/>
  <c r="BN89" i="27"/>
  <c r="BN91" i="27"/>
  <c r="BN372" i="27"/>
  <c r="BN374" i="27"/>
  <c r="AQ89" i="27"/>
  <c r="AQ91" i="27"/>
  <c r="AQ372" i="27"/>
  <c r="AQ374" i="27"/>
  <c r="S89" i="27"/>
  <c r="S91" i="27"/>
  <c r="S372" i="27"/>
  <c r="S374" i="27"/>
  <c r="L89" i="27"/>
  <c r="L91" i="27"/>
  <c r="L372" i="27"/>
  <c r="L374" i="27"/>
  <c r="T89" i="27"/>
  <c r="T91" i="27"/>
  <c r="T372" i="27"/>
  <c r="T374" i="27"/>
  <c r="AB89" i="27"/>
  <c r="AB91" i="27"/>
  <c r="AB372" i="27"/>
  <c r="AB374" i="27"/>
  <c r="AJ89" i="27"/>
  <c r="AJ91" i="27"/>
  <c r="AJ372" i="27"/>
  <c r="AJ374" i="27"/>
  <c r="AR89" i="27"/>
  <c r="AR91" i="27"/>
  <c r="AR372" i="27"/>
  <c r="AR374" i="27"/>
  <c r="AZ89" i="27"/>
  <c r="AZ91" i="27"/>
  <c r="AZ372" i="27"/>
  <c r="AZ374" i="27"/>
  <c r="BH89" i="27"/>
  <c r="BH91" i="27"/>
  <c r="BH372" i="27"/>
  <c r="BH374" i="27"/>
  <c r="BP89" i="27"/>
  <c r="BP91" i="27"/>
  <c r="BP372" i="27"/>
  <c r="BP374" i="27"/>
  <c r="AI89" i="27"/>
  <c r="AI91" i="27"/>
  <c r="AI372" i="27"/>
  <c r="AI374" i="27"/>
  <c r="BO89" i="27"/>
  <c r="BO91" i="27"/>
  <c r="BO372" i="27"/>
  <c r="BO374" i="27"/>
  <c r="J377" i="27"/>
  <c r="J142" i="27"/>
  <c r="J140" i="27"/>
  <c r="R377" i="27"/>
  <c r="R142" i="27"/>
  <c r="R140" i="27"/>
  <c r="Z377" i="27"/>
  <c r="Z142" i="27"/>
  <c r="Z140" i="27"/>
  <c r="AH377" i="27"/>
  <c r="AH142" i="27"/>
  <c r="AH140" i="27"/>
  <c r="AP377" i="27"/>
  <c r="AP142" i="27"/>
  <c r="AP140" i="27"/>
  <c r="AX377" i="27"/>
  <c r="AX142" i="27"/>
  <c r="AX140" i="27"/>
  <c r="BF377" i="27"/>
  <c r="BF142" i="27"/>
  <c r="BF140" i="27"/>
  <c r="BN377" i="27"/>
  <c r="BN142" i="27"/>
  <c r="BN140" i="27"/>
  <c r="M89" i="27"/>
  <c r="M91" i="27"/>
  <c r="M372" i="27"/>
  <c r="M374" i="27"/>
  <c r="U89" i="27"/>
  <c r="U91" i="27"/>
  <c r="U372" i="27"/>
  <c r="U374" i="27"/>
  <c r="AC89" i="27"/>
  <c r="AC91" i="27"/>
  <c r="AC372" i="27"/>
  <c r="AC374" i="27"/>
  <c r="AK89" i="27"/>
  <c r="AK91" i="27"/>
  <c r="AK372" i="27"/>
  <c r="AK374" i="27"/>
  <c r="AS89" i="27"/>
  <c r="AS91" i="27"/>
  <c r="AS372" i="27"/>
  <c r="AS374" i="27"/>
  <c r="BA89" i="27"/>
  <c r="BA91" i="27"/>
  <c r="BA372" i="27"/>
  <c r="BA374" i="27"/>
  <c r="BI89" i="27"/>
  <c r="BI91" i="27"/>
  <c r="BI372" i="27"/>
  <c r="BI374" i="27"/>
  <c r="BQ89" i="27"/>
  <c r="BQ91" i="27"/>
  <c r="BQ372" i="27"/>
  <c r="BQ374" i="27"/>
  <c r="N89" i="27"/>
  <c r="N91" i="27"/>
  <c r="N372" i="27"/>
  <c r="N374" i="27"/>
  <c r="V89" i="27"/>
  <c r="V91" i="27"/>
  <c r="V372" i="27"/>
  <c r="V374" i="27"/>
  <c r="AD89" i="27"/>
  <c r="AD91" i="27"/>
  <c r="AD372" i="27"/>
  <c r="AD374" i="27"/>
  <c r="AL89" i="27"/>
  <c r="AL91" i="27"/>
  <c r="AL372" i="27"/>
  <c r="AL374" i="27"/>
  <c r="AT89" i="27"/>
  <c r="AT91" i="27"/>
  <c r="AT372" i="27"/>
  <c r="AT374" i="27"/>
  <c r="BB89" i="27"/>
  <c r="BB91" i="27"/>
  <c r="BB372" i="27"/>
  <c r="BB374" i="27"/>
  <c r="BJ89" i="27"/>
  <c r="BJ91" i="27"/>
  <c r="BJ372" i="27"/>
  <c r="BJ374" i="27"/>
  <c r="BR89" i="27"/>
  <c r="BR91" i="27"/>
  <c r="BR372" i="27"/>
  <c r="BR374" i="27"/>
  <c r="O89" i="27"/>
  <c r="O91" i="27"/>
  <c r="O372" i="27"/>
  <c r="O374" i="27"/>
  <c r="W89" i="27"/>
  <c r="W91" i="27"/>
  <c r="W372" i="27"/>
  <c r="W374" i="27"/>
  <c r="AE89" i="27"/>
  <c r="AE91" i="27"/>
  <c r="AE372" i="27"/>
  <c r="AE374" i="27"/>
  <c r="AM89" i="27"/>
  <c r="AM91" i="27"/>
  <c r="AM372" i="27"/>
  <c r="AM374" i="27"/>
  <c r="AU89" i="27"/>
  <c r="AU91" i="27"/>
  <c r="AU372" i="27"/>
  <c r="AU374" i="27"/>
  <c r="BC89" i="27"/>
  <c r="BC91" i="27"/>
  <c r="BC372" i="27"/>
  <c r="BC374" i="27"/>
  <c r="BK89" i="27"/>
  <c r="BK91" i="27"/>
  <c r="BK372" i="27"/>
  <c r="BK374" i="27"/>
  <c r="BS89" i="27"/>
  <c r="BS91" i="27"/>
  <c r="BS372" i="27"/>
  <c r="BS374" i="27"/>
  <c r="H89" i="27"/>
  <c r="H91" i="27"/>
  <c r="H372" i="27"/>
  <c r="H374" i="27"/>
  <c r="P89" i="27"/>
  <c r="P91" i="27"/>
  <c r="P372" i="27"/>
  <c r="P374" i="27"/>
  <c r="X89" i="27"/>
  <c r="X91" i="27"/>
  <c r="X372" i="27"/>
  <c r="X374" i="27"/>
  <c r="AF89" i="27"/>
  <c r="AF91" i="27"/>
  <c r="AF372" i="27"/>
  <c r="AF374" i="27"/>
  <c r="AN89" i="27"/>
  <c r="AN91" i="27"/>
  <c r="AN372" i="27"/>
  <c r="AN374" i="27"/>
  <c r="AV89" i="27"/>
  <c r="AV91" i="27"/>
  <c r="AV372" i="27"/>
  <c r="AV374" i="27"/>
  <c r="BD89" i="27"/>
  <c r="BD91" i="27"/>
  <c r="BD372" i="27"/>
  <c r="BD374" i="27"/>
  <c r="BL89" i="27"/>
  <c r="BL91" i="27"/>
  <c r="BL372" i="27"/>
  <c r="BL374" i="27"/>
  <c r="BT89" i="27"/>
  <c r="BT91" i="27"/>
  <c r="BT65" i="15"/>
  <c r="BT372" i="27"/>
  <c r="BT374" i="27"/>
  <c r="I89" i="27"/>
  <c r="I91" i="27"/>
  <c r="I372" i="27"/>
  <c r="I374" i="27"/>
  <c r="Q89" i="27"/>
  <c r="Q91" i="27"/>
  <c r="Q372" i="27"/>
  <c r="Q374" i="27"/>
  <c r="Y89" i="27"/>
  <c r="Y91" i="27"/>
  <c r="Y372" i="27"/>
  <c r="Y374" i="27"/>
  <c r="AG89" i="27"/>
  <c r="AG91" i="27"/>
  <c r="AG372" i="27"/>
  <c r="AG374" i="27"/>
  <c r="AO89" i="27"/>
  <c r="AO91" i="27"/>
  <c r="AO372" i="27"/>
  <c r="AO374" i="27"/>
  <c r="AW89" i="27"/>
  <c r="AW91" i="27"/>
  <c r="AW372" i="27"/>
  <c r="AW374" i="27"/>
  <c r="BE89" i="27"/>
  <c r="BE91" i="27"/>
  <c r="BE372" i="27"/>
  <c r="BE374" i="27"/>
  <c r="BM89" i="27"/>
  <c r="BM91" i="27"/>
  <c r="BM372" i="27"/>
  <c r="BM374" i="27"/>
  <c r="U25" i="19"/>
  <c r="N25" i="19"/>
  <c r="N31" i="19"/>
  <c r="N32" i="19"/>
  <c r="W25" i="19"/>
  <c r="P25" i="19"/>
  <c r="P31" i="19"/>
  <c r="P32" i="19"/>
  <c r="K25" i="19"/>
  <c r="K31" i="19"/>
  <c r="K32" i="19"/>
  <c r="R25" i="19"/>
  <c r="L25" i="19"/>
  <c r="L31" i="19"/>
  <c r="L32" i="19"/>
  <c r="S25" i="19"/>
  <c r="O25" i="19"/>
  <c r="O31" i="19"/>
  <c r="O32" i="19"/>
  <c r="V25" i="19"/>
  <c r="M25" i="19"/>
  <c r="M31" i="19"/>
  <c r="M32" i="19"/>
  <c r="T25" i="19"/>
  <c r="BP179" i="27"/>
  <c r="BP181" i="27"/>
  <c r="BP381" i="27"/>
  <c r="BP383" i="27"/>
  <c r="BH179" i="27"/>
  <c r="BH181" i="27"/>
  <c r="BH381" i="27"/>
  <c r="BH383" i="27"/>
  <c r="AZ179" i="27"/>
  <c r="AZ181" i="27"/>
  <c r="AZ381" i="27"/>
  <c r="AZ383" i="27"/>
  <c r="AR179" i="27"/>
  <c r="AR181" i="27"/>
  <c r="AR381" i="27"/>
  <c r="AR383" i="27"/>
  <c r="AJ179" i="27"/>
  <c r="AJ181" i="27"/>
  <c r="AJ381" i="27"/>
  <c r="AJ383" i="27"/>
  <c r="AB179" i="27"/>
  <c r="AB181" i="27"/>
  <c r="AB381" i="27"/>
  <c r="AB383" i="27"/>
  <c r="T179" i="27"/>
  <c r="T181" i="27"/>
  <c r="T381" i="27"/>
  <c r="T383" i="27"/>
  <c r="L179" i="27"/>
  <c r="L181" i="27"/>
  <c r="L381" i="27"/>
  <c r="L383" i="27"/>
  <c r="BK179" i="27"/>
  <c r="BK181" i="27"/>
  <c r="BK381" i="27"/>
  <c r="BK383" i="27"/>
  <c r="AE179" i="27"/>
  <c r="AE181" i="27"/>
  <c r="AE381" i="27"/>
  <c r="AE383" i="27"/>
  <c r="BO179" i="27"/>
  <c r="BO181" i="27"/>
  <c r="BO381" i="27"/>
  <c r="BO383" i="27"/>
  <c r="BG179" i="27"/>
  <c r="BG181" i="27"/>
  <c r="BG381" i="27"/>
  <c r="BG383" i="27"/>
  <c r="AY179" i="27"/>
  <c r="AY181" i="27"/>
  <c r="AY381" i="27"/>
  <c r="AY383" i="27"/>
  <c r="AQ179" i="27"/>
  <c r="AQ181" i="27"/>
  <c r="AQ381" i="27"/>
  <c r="AQ383" i="27"/>
  <c r="AI179" i="27"/>
  <c r="AI181" i="27"/>
  <c r="AI381" i="27"/>
  <c r="AI383" i="27"/>
  <c r="AA179" i="27"/>
  <c r="AA181" i="27"/>
  <c r="AA381" i="27"/>
  <c r="AA383" i="27"/>
  <c r="S179" i="27"/>
  <c r="S181" i="27"/>
  <c r="S381" i="27"/>
  <c r="S383" i="27"/>
  <c r="K179" i="27"/>
  <c r="K181" i="27"/>
  <c r="K381" i="27"/>
  <c r="K383" i="27"/>
  <c r="BC381" i="27"/>
  <c r="BC383" i="27"/>
  <c r="BC179" i="27"/>
  <c r="BC181" i="27"/>
  <c r="AM179" i="27"/>
  <c r="AM181" i="27"/>
  <c r="AM381" i="27"/>
  <c r="AM383" i="27"/>
  <c r="AD179" i="27"/>
  <c r="AD181" i="27"/>
  <c r="AD381" i="27"/>
  <c r="AD383" i="27"/>
  <c r="BN179" i="27"/>
  <c r="BN181" i="27"/>
  <c r="BN381" i="27"/>
  <c r="BN383" i="27"/>
  <c r="BF179" i="27"/>
  <c r="BF181" i="27"/>
  <c r="BF381" i="27"/>
  <c r="BF383" i="27"/>
  <c r="AX179" i="27"/>
  <c r="AX181" i="27"/>
  <c r="AX381" i="27"/>
  <c r="AX383" i="27"/>
  <c r="AP179" i="27"/>
  <c r="AP181" i="27"/>
  <c r="AP381" i="27"/>
  <c r="AP383" i="27"/>
  <c r="AH179" i="27"/>
  <c r="AH181" i="27"/>
  <c r="AH381" i="27"/>
  <c r="AH383" i="27"/>
  <c r="Z179" i="27"/>
  <c r="Z181" i="27"/>
  <c r="Z381" i="27"/>
  <c r="Z383" i="27"/>
  <c r="R179" i="27"/>
  <c r="R181" i="27"/>
  <c r="R381" i="27"/>
  <c r="R383" i="27"/>
  <c r="J179" i="27"/>
  <c r="J181" i="27"/>
  <c r="J381" i="27"/>
  <c r="J383" i="27"/>
  <c r="W179" i="27"/>
  <c r="W181" i="27"/>
  <c r="W381" i="27"/>
  <c r="W383" i="27"/>
  <c r="BM179" i="27"/>
  <c r="BM181" i="27"/>
  <c r="BM381" i="27"/>
  <c r="BM383" i="27"/>
  <c r="BE179" i="27"/>
  <c r="BE181" i="27"/>
  <c r="BE381" i="27"/>
  <c r="BE383" i="27"/>
  <c r="AW179" i="27"/>
  <c r="AW181" i="27"/>
  <c r="AW381" i="27"/>
  <c r="AW383" i="27"/>
  <c r="AO179" i="27"/>
  <c r="AO181" i="27"/>
  <c r="AO381" i="27"/>
  <c r="AO383" i="27"/>
  <c r="AG179" i="27"/>
  <c r="AG181" i="27"/>
  <c r="AG381" i="27"/>
  <c r="AG383" i="27"/>
  <c r="Y179" i="27"/>
  <c r="Y181" i="27"/>
  <c r="Y381" i="27"/>
  <c r="Y383" i="27"/>
  <c r="Q179" i="27"/>
  <c r="Q181" i="27"/>
  <c r="Q381" i="27"/>
  <c r="Q383" i="27"/>
  <c r="I179" i="27"/>
  <c r="I181" i="27"/>
  <c r="I381" i="27"/>
  <c r="I383" i="27"/>
  <c r="O381" i="27"/>
  <c r="O383" i="27"/>
  <c r="O179" i="27"/>
  <c r="O181" i="27"/>
  <c r="BT179" i="27"/>
  <c r="BT181" i="27"/>
  <c r="BT381" i="27"/>
  <c r="BT383" i="27"/>
  <c r="BT74" i="15"/>
  <c r="BL179" i="27"/>
  <c r="BL181" i="27"/>
  <c r="BL381" i="27"/>
  <c r="BL383" i="27"/>
  <c r="BD179" i="27"/>
  <c r="BD181" i="27"/>
  <c r="BD381" i="27"/>
  <c r="BD383" i="27"/>
  <c r="AV179" i="27"/>
  <c r="AV181" i="27"/>
  <c r="AV381" i="27"/>
  <c r="AV383" i="27"/>
  <c r="AN179" i="27"/>
  <c r="AN181" i="27"/>
  <c r="AN381" i="27"/>
  <c r="AN383" i="27"/>
  <c r="AF179" i="27"/>
  <c r="AF181" i="27"/>
  <c r="AF381" i="27"/>
  <c r="AF383" i="27"/>
  <c r="X179" i="27"/>
  <c r="X181" i="27"/>
  <c r="X381" i="27"/>
  <c r="X383" i="27"/>
  <c r="P179" i="27"/>
  <c r="P181" i="27"/>
  <c r="P381" i="27"/>
  <c r="P383" i="27"/>
  <c r="H179" i="27"/>
  <c r="H181" i="27"/>
  <c r="H381" i="27"/>
  <c r="H383" i="27"/>
  <c r="V179" i="27"/>
  <c r="V181" i="27"/>
  <c r="V381" i="27"/>
  <c r="V383" i="27"/>
  <c r="BS179" i="27"/>
  <c r="BS181" i="27"/>
  <c r="BS381" i="27"/>
  <c r="BS383" i="27"/>
  <c r="AU179" i="27"/>
  <c r="AU181" i="27"/>
  <c r="AU381" i="27"/>
  <c r="AU383" i="27"/>
  <c r="BR179" i="27"/>
  <c r="BR181" i="27"/>
  <c r="BR381" i="27"/>
  <c r="BR383" i="27"/>
  <c r="BJ179" i="27"/>
  <c r="BJ181" i="27"/>
  <c r="BJ381" i="27"/>
  <c r="BJ383" i="27"/>
  <c r="AT179" i="27"/>
  <c r="AT181" i="27"/>
  <c r="AT381" i="27"/>
  <c r="AT383" i="27"/>
  <c r="AL179" i="27"/>
  <c r="AL181" i="27"/>
  <c r="AL381" i="27"/>
  <c r="AL383" i="27"/>
  <c r="BQ179" i="27"/>
  <c r="BQ181" i="27"/>
  <c r="BQ381" i="27"/>
  <c r="BQ383" i="27"/>
  <c r="BI179" i="27"/>
  <c r="BI181" i="27"/>
  <c r="BI381" i="27"/>
  <c r="BI383" i="27"/>
  <c r="BA179" i="27"/>
  <c r="BA181" i="27"/>
  <c r="BA381" i="27"/>
  <c r="BA383" i="27"/>
  <c r="AS179" i="27"/>
  <c r="AS181" i="27"/>
  <c r="AS381" i="27"/>
  <c r="AS383" i="27"/>
  <c r="AK179" i="27"/>
  <c r="AK181" i="27"/>
  <c r="AK381" i="27"/>
  <c r="AK383" i="27"/>
  <c r="AC179" i="27"/>
  <c r="AC181" i="27"/>
  <c r="AC381" i="27"/>
  <c r="AC383" i="27"/>
  <c r="U179" i="27"/>
  <c r="U181" i="27"/>
  <c r="U381" i="27"/>
  <c r="U383" i="27"/>
  <c r="M179" i="27"/>
  <c r="M181" i="27"/>
  <c r="M381" i="27"/>
  <c r="M383" i="27"/>
  <c r="N179" i="27"/>
  <c r="N181" i="27"/>
  <c r="N381" i="27"/>
  <c r="N383" i="27"/>
  <c r="BB179" i="27"/>
  <c r="BB181" i="27"/>
  <c r="BB381" i="27"/>
  <c r="BB383" i="27"/>
  <c r="Q368" i="28"/>
  <c r="Q85" i="28"/>
  <c r="AG368" i="28"/>
  <c r="AG85" i="28"/>
  <c r="BE368" i="28"/>
  <c r="BE85" i="28"/>
  <c r="N368" i="28"/>
  <c r="N85" i="28"/>
  <c r="V368" i="28"/>
  <c r="V85" i="28"/>
  <c r="AD368" i="28"/>
  <c r="AD85" i="28"/>
  <c r="AL368" i="28"/>
  <c r="AL85" i="28"/>
  <c r="AT368" i="28"/>
  <c r="AT85" i="28"/>
  <c r="BB368" i="28"/>
  <c r="BB85" i="28"/>
  <c r="BJ368" i="28"/>
  <c r="BJ85" i="28"/>
  <c r="BR368" i="28"/>
  <c r="BR85" i="28"/>
  <c r="Z368" i="28"/>
  <c r="R368" i="28"/>
  <c r="BO368" i="28"/>
  <c r="BO85" i="28"/>
  <c r="BG368" i="28"/>
  <c r="BG85" i="28"/>
  <c r="AY368" i="28"/>
  <c r="AY85" i="28"/>
  <c r="AQ368" i="28"/>
  <c r="AQ85" i="28"/>
  <c r="AI368" i="28"/>
  <c r="AI85" i="28"/>
  <c r="AA368" i="28"/>
  <c r="AA85" i="28"/>
  <c r="S368" i="28"/>
  <c r="S85" i="28"/>
  <c r="K368" i="28"/>
  <c r="K85" i="28"/>
  <c r="BJ136" i="28"/>
  <c r="AD136" i="28"/>
  <c r="N136" i="28"/>
  <c r="BS368" i="28"/>
  <c r="BS85" i="28"/>
  <c r="BK368" i="28"/>
  <c r="BK85" i="28"/>
  <c r="BC368" i="28"/>
  <c r="BC85" i="28"/>
  <c r="AU368" i="28"/>
  <c r="AU85" i="28"/>
  <c r="AM368" i="28"/>
  <c r="AM85" i="28"/>
  <c r="AE368" i="28"/>
  <c r="AE85" i="28"/>
  <c r="W368" i="28"/>
  <c r="W85" i="28"/>
  <c r="O368" i="28"/>
  <c r="BQ136" i="28"/>
  <c r="BI136" i="28"/>
  <c r="BA136" i="28"/>
  <c r="AC136" i="28"/>
  <c r="U136" i="28"/>
  <c r="BO137" i="28"/>
  <c r="BO141" i="28"/>
  <c r="BG137" i="28"/>
  <c r="BG141" i="28"/>
  <c r="AQ137" i="28"/>
  <c r="AQ141" i="28"/>
  <c r="AI137" i="28"/>
  <c r="AI141" i="28"/>
  <c r="AA137" i="28"/>
  <c r="AA141" i="28"/>
  <c r="S137" i="28"/>
  <c r="S141" i="28"/>
  <c r="AZ136" i="28"/>
  <c r="AR136" i="28"/>
  <c r="AJ136" i="28"/>
  <c r="AJ140" i="28"/>
  <c r="T136" i="28"/>
  <c r="L136" i="28"/>
  <c r="BQ368" i="28"/>
  <c r="BQ85" i="28"/>
  <c r="BI368" i="28"/>
  <c r="BI85" i="28"/>
  <c r="BA368" i="28"/>
  <c r="BA85" i="28"/>
  <c r="AS368" i="28"/>
  <c r="AS85" i="28"/>
  <c r="AK368" i="28"/>
  <c r="AK85" i="28"/>
  <c r="AC368" i="28"/>
  <c r="AC85" i="28"/>
  <c r="U368" i="28"/>
  <c r="U85" i="28"/>
  <c r="M368" i="28"/>
  <c r="M85" i="28"/>
  <c r="BM368" i="28"/>
  <c r="BM85" i="28"/>
  <c r="AW368" i="28"/>
  <c r="AW85" i="28"/>
  <c r="BL368" i="28"/>
  <c r="BL85" i="28"/>
  <c r="BD368" i="28"/>
  <c r="BD85" i="28"/>
  <c r="AV368" i="28"/>
  <c r="AV85" i="28"/>
  <c r="AN368" i="28"/>
  <c r="AN85" i="28"/>
  <c r="AF368" i="28"/>
  <c r="AF85" i="28"/>
  <c r="X368" i="28"/>
  <c r="X85" i="28"/>
  <c r="P368" i="28"/>
  <c r="P85" i="28"/>
  <c r="H368" i="28"/>
  <c r="H85" i="28"/>
  <c r="I368" i="28"/>
  <c r="I85" i="28"/>
  <c r="AO368" i="28"/>
  <c r="AO85" i="28"/>
  <c r="BR137" i="28"/>
  <c r="BR141" i="28"/>
  <c r="BJ137" i="28"/>
  <c r="BJ378" i="28"/>
  <c r="BB137" i="28"/>
  <c r="BB141" i="28"/>
  <c r="AT137" i="28"/>
  <c r="AT141" i="28"/>
  <c r="AL137" i="28"/>
  <c r="AL141" i="28"/>
  <c r="AD137" i="28"/>
  <c r="AD378" i="28"/>
  <c r="V137" i="28"/>
  <c r="V141" i="28"/>
  <c r="N137" i="28"/>
  <c r="N378" i="28"/>
  <c r="BS136" i="28"/>
  <c r="BS140" i="28"/>
  <c r="BK136" i="28"/>
  <c r="BK140" i="28"/>
  <c r="BC136" i="28"/>
  <c r="BC140" i="28"/>
  <c r="AU136" i="28"/>
  <c r="AU140" i="28"/>
  <c r="AM136" i="28"/>
  <c r="AM140" i="28"/>
  <c r="AE136" i="28"/>
  <c r="AE140" i="28"/>
  <c r="W136" i="28"/>
  <c r="W140" i="28"/>
  <c r="O136" i="28"/>
  <c r="O140" i="28"/>
  <c r="Y368" i="28"/>
  <c r="Y85" i="28"/>
  <c r="G368" i="28"/>
  <c r="BS137" i="28"/>
  <c r="BS141" i="28"/>
  <c r="AV137" i="28"/>
  <c r="AV141" i="28"/>
  <c r="X137" i="28"/>
  <c r="X141" i="28"/>
  <c r="BM136" i="28"/>
  <c r="BM140" i="28"/>
  <c r="AO136" i="28"/>
  <c r="AO140" i="28"/>
  <c r="Y136" i="28"/>
  <c r="BK137" i="28"/>
  <c r="BK141" i="28"/>
  <c r="BC137" i="28"/>
  <c r="BC141" i="28"/>
  <c r="AU137" i="28"/>
  <c r="AU141" i="28"/>
  <c r="AM137" i="28"/>
  <c r="AM141" i="28"/>
  <c r="AE137" i="28"/>
  <c r="AE141" i="28"/>
  <c r="W137" i="28"/>
  <c r="W141" i="28"/>
  <c r="O137" i="28"/>
  <c r="O141" i="28"/>
  <c r="G137" i="28"/>
  <c r="G175" i="28"/>
  <c r="BL136" i="28"/>
  <c r="BL140" i="28"/>
  <c r="AV136" i="28"/>
  <c r="AV140" i="28"/>
  <c r="AN136" i="28"/>
  <c r="P136" i="28"/>
  <c r="P140" i="28"/>
  <c r="H136" i="28"/>
  <c r="BQ137" i="28"/>
  <c r="BQ378" i="28"/>
  <c r="BA137" i="28"/>
  <c r="BA378" i="28"/>
  <c r="AB137" i="28"/>
  <c r="AB141" i="28"/>
  <c r="BP368" i="28"/>
  <c r="BP85" i="28"/>
  <c r="BH368" i="28"/>
  <c r="BH85" i="28"/>
  <c r="AZ368" i="28"/>
  <c r="AZ85" i="28"/>
  <c r="AR368" i="28"/>
  <c r="AR85" i="28"/>
  <c r="AJ368" i="28"/>
  <c r="AJ85" i="28"/>
  <c r="AB368" i="28"/>
  <c r="AB85" i="28"/>
  <c r="T368" i="28"/>
  <c r="T85" i="28"/>
  <c r="L368" i="28"/>
  <c r="BM137" i="28"/>
  <c r="BM141" i="28"/>
  <c r="AG137" i="28"/>
  <c r="AG141" i="28"/>
  <c r="R136" i="28"/>
  <c r="AP137" i="28"/>
  <c r="AP141" i="28"/>
  <c r="BG136" i="28"/>
  <c r="BG140" i="28"/>
  <c r="S136" i="28"/>
  <c r="S140" i="28"/>
  <c r="AX136" i="28"/>
  <c r="AY137" i="28"/>
  <c r="AY141" i="28"/>
  <c r="K137" i="28"/>
  <c r="K141" i="28"/>
  <c r="BD136" i="28"/>
  <c r="X136" i="28"/>
  <c r="BL137" i="28"/>
  <c r="BL141" i="28"/>
  <c r="BD137" i="28"/>
  <c r="BD378" i="28"/>
  <c r="AN137" i="28"/>
  <c r="AN378" i="28"/>
  <c r="AF137" i="28"/>
  <c r="AF141" i="28"/>
  <c r="P137" i="28"/>
  <c r="P141" i="28"/>
  <c r="H137" i="28"/>
  <c r="H378" i="28"/>
  <c r="BE136" i="28"/>
  <c r="AW136" i="28"/>
  <c r="AW140" i="28"/>
  <c r="AG136" i="28"/>
  <c r="AG140" i="28"/>
  <c r="Q136" i="28"/>
  <c r="I136" i="28"/>
  <c r="I140" i="28"/>
  <c r="BP136" i="28"/>
  <c r="BP140" i="28"/>
  <c r="BH136" i="28"/>
  <c r="AB136" i="28"/>
  <c r="AB140" i="28"/>
  <c r="BR379" i="28"/>
  <c r="BB379" i="28"/>
  <c r="AL379" i="28"/>
  <c r="AD379" i="28"/>
  <c r="V379" i="28"/>
  <c r="BM379" i="28"/>
  <c r="BE379" i="28"/>
  <c r="AW379" i="28"/>
  <c r="AO379" i="28"/>
  <c r="AG379" i="28"/>
  <c r="Y379" i="28"/>
  <c r="Q379" i="28"/>
  <c r="I379" i="28"/>
  <c r="BS379" i="28"/>
  <c r="BK379" i="28"/>
  <c r="BC379" i="28"/>
  <c r="AU379" i="28"/>
  <c r="AM379" i="28"/>
  <c r="AE379" i="28"/>
  <c r="W379" i="28"/>
  <c r="O379" i="28"/>
  <c r="G379" i="28"/>
  <c r="Q137" i="28"/>
  <c r="Q378" i="28"/>
  <c r="AY379" i="28"/>
  <c r="AI379" i="28"/>
  <c r="AA379" i="28"/>
  <c r="BI137" i="28"/>
  <c r="BI378" i="28"/>
  <c r="AS137" i="28"/>
  <c r="AS141" i="28"/>
  <c r="AC137" i="28"/>
  <c r="AC378" i="28"/>
  <c r="U137" i="28"/>
  <c r="U378" i="28"/>
  <c r="M137" i="28"/>
  <c r="M141" i="28"/>
  <c r="BR136" i="28"/>
  <c r="BR140" i="28"/>
  <c r="BB136" i="28"/>
  <c r="BB140" i="28"/>
  <c r="AT136" i="28"/>
  <c r="AT140" i="28"/>
  <c r="AL136" i="28"/>
  <c r="AL140" i="28"/>
  <c r="V136" i="28"/>
  <c r="V140" i="28"/>
  <c r="BL379" i="28"/>
  <c r="BD379" i="28"/>
  <c r="AV379" i="28"/>
  <c r="AN379" i="28"/>
  <c r="AF379" i="28"/>
  <c r="X379" i="28"/>
  <c r="P379" i="28"/>
  <c r="BJ379" i="28"/>
  <c r="AT379" i="28"/>
  <c r="N379" i="28"/>
  <c r="BN368" i="28"/>
  <c r="BN85" i="28"/>
  <c r="AP368" i="28"/>
  <c r="AP85" i="28"/>
  <c r="AH368" i="28"/>
  <c r="AH85" i="28"/>
  <c r="J368" i="28"/>
  <c r="J85" i="28"/>
  <c r="AF136" i="28"/>
  <c r="AF140" i="28"/>
  <c r="AK137" i="28"/>
  <c r="AK378" i="28"/>
  <c r="BE137" i="28"/>
  <c r="BE378" i="28"/>
  <c r="AW137" i="28"/>
  <c r="AW141" i="28"/>
  <c r="AO137" i="28"/>
  <c r="AO141" i="28"/>
  <c r="Y137" i="28"/>
  <c r="Y378" i="28"/>
  <c r="I137" i="28"/>
  <c r="I141" i="28"/>
  <c r="BN136" i="28"/>
  <c r="BN140" i="28"/>
  <c r="BF136" i="28"/>
  <c r="AP136" i="28"/>
  <c r="AP140" i="28"/>
  <c r="AH136" i="28"/>
  <c r="AH140" i="28"/>
  <c r="Z136" i="28"/>
  <c r="J136" i="28"/>
  <c r="J140" i="28"/>
  <c r="BF368" i="28"/>
  <c r="BF85" i="28"/>
  <c r="AX368" i="28"/>
  <c r="AX85" i="28"/>
  <c r="Z85" i="28"/>
  <c r="R85" i="28"/>
  <c r="BP137" i="28"/>
  <c r="BP378" i="28"/>
  <c r="BH137" i="28"/>
  <c r="BH378" i="28"/>
  <c r="AZ137" i="28"/>
  <c r="AZ378" i="28"/>
  <c r="AR137" i="28"/>
  <c r="AR378" i="28"/>
  <c r="AJ137" i="28"/>
  <c r="AJ378" i="28"/>
  <c r="T137" i="28"/>
  <c r="T378" i="28"/>
  <c r="L137" i="28"/>
  <c r="L378" i="28"/>
  <c r="AS136" i="28"/>
  <c r="AS140" i="28"/>
  <c r="AK136" i="28"/>
  <c r="AK140" i="28"/>
  <c r="M136" i="28"/>
  <c r="BN137" i="28"/>
  <c r="BN378" i="28"/>
  <c r="BF137" i="28"/>
  <c r="BF378" i="28"/>
  <c r="AX137" i="28"/>
  <c r="AX378" i="28"/>
  <c r="AH137" i="28"/>
  <c r="AH378" i="28"/>
  <c r="Z137" i="28"/>
  <c r="Z378" i="28"/>
  <c r="R137" i="28"/>
  <c r="R378" i="28"/>
  <c r="J137" i="28"/>
  <c r="J378" i="28"/>
  <c r="BO136" i="28"/>
  <c r="AY136" i="28"/>
  <c r="AY140" i="28"/>
  <c r="AQ136" i="28"/>
  <c r="AQ140" i="28"/>
  <c r="AI136" i="28"/>
  <c r="AA136" i="28"/>
  <c r="K136" i="28"/>
  <c r="K140" i="28"/>
  <c r="H57" i="15"/>
  <c r="H50" i="28"/>
  <c r="H52" i="28"/>
  <c r="I57" i="15"/>
  <c r="I50" i="28"/>
  <c r="I52" i="28"/>
  <c r="J57" i="15"/>
  <c r="J50" i="28"/>
  <c r="J52" i="28"/>
  <c r="K57" i="15"/>
  <c r="K50" i="28"/>
  <c r="K52" i="28"/>
  <c r="L57" i="15"/>
  <c r="L50" i="28"/>
  <c r="L52" i="28"/>
  <c r="M57" i="15"/>
  <c r="M50" i="28"/>
  <c r="M52" i="28"/>
  <c r="N57" i="15"/>
  <c r="N50" i="28"/>
  <c r="N52" i="28"/>
  <c r="O57" i="15"/>
  <c r="O50" i="28"/>
  <c r="O52" i="28"/>
  <c r="P57" i="15"/>
  <c r="P50" i="28"/>
  <c r="P52" i="28"/>
  <c r="Q57" i="15"/>
  <c r="Q50" i="28"/>
  <c r="Q52" i="28"/>
  <c r="R57" i="15"/>
  <c r="R50" i="28"/>
  <c r="R52" i="28"/>
  <c r="S57" i="15"/>
  <c r="S50" i="28"/>
  <c r="S52" i="28"/>
  <c r="T57" i="15"/>
  <c r="T50" i="28"/>
  <c r="T52" i="28"/>
  <c r="U57" i="15"/>
  <c r="U50" i="28"/>
  <c r="U52" i="28"/>
  <c r="V57" i="15"/>
  <c r="V50" i="28"/>
  <c r="V52" i="28"/>
  <c r="W57" i="15"/>
  <c r="W50" i="28"/>
  <c r="W52" i="28"/>
  <c r="X57" i="15"/>
  <c r="X50" i="28"/>
  <c r="X52" i="28"/>
  <c r="Y57" i="15"/>
  <c r="Y50" i="28"/>
  <c r="Y52" i="28"/>
  <c r="Z57" i="15"/>
  <c r="Z50" i="28"/>
  <c r="Z52" i="28"/>
  <c r="AA57" i="15"/>
  <c r="AA50" i="28"/>
  <c r="AA52" i="28"/>
  <c r="AB57" i="15"/>
  <c r="AB50" i="28"/>
  <c r="AB52" i="28"/>
  <c r="AC57" i="15"/>
  <c r="AC50" i="28"/>
  <c r="AC52" i="28"/>
  <c r="AD57" i="15"/>
  <c r="AD50" i="28"/>
  <c r="AD52" i="28"/>
  <c r="AE57" i="15"/>
  <c r="AE50" i="28"/>
  <c r="AE52" i="28"/>
  <c r="AF57" i="15"/>
  <c r="AF50" i="28"/>
  <c r="AF52" i="28"/>
  <c r="AG57" i="15"/>
  <c r="AG50" i="28"/>
  <c r="AG52" i="28"/>
  <c r="AH57" i="15"/>
  <c r="AH50" i="28"/>
  <c r="AH52" i="28"/>
  <c r="AI57" i="15"/>
  <c r="AI50" i="28"/>
  <c r="AI52" i="28"/>
  <c r="AJ57" i="15"/>
  <c r="AJ50" i="28"/>
  <c r="AJ52" i="28"/>
  <c r="AK57" i="15"/>
  <c r="AK50" i="28"/>
  <c r="AK52" i="28"/>
  <c r="AL57" i="15"/>
  <c r="AL50" i="28"/>
  <c r="AL52" i="28"/>
  <c r="AM57" i="15"/>
  <c r="AM50" i="28"/>
  <c r="AM52" i="28"/>
  <c r="AN57" i="15"/>
  <c r="AN50" i="28"/>
  <c r="AN52" i="28"/>
  <c r="AO57" i="15"/>
  <c r="AO50" i="28"/>
  <c r="AO52" i="28"/>
  <c r="AP57" i="15"/>
  <c r="AP50" i="28"/>
  <c r="AP52" i="28"/>
  <c r="AQ57" i="15"/>
  <c r="AQ50" i="28"/>
  <c r="AQ52" i="28"/>
  <c r="AR57" i="15"/>
  <c r="AR50" i="28"/>
  <c r="AR52" i="28"/>
  <c r="AS57" i="15"/>
  <c r="AS50" i="28"/>
  <c r="AS52" i="28"/>
  <c r="AT57" i="15"/>
  <c r="AT50" i="28"/>
  <c r="AT52" i="28"/>
  <c r="AU57" i="15"/>
  <c r="AU50" i="28"/>
  <c r="AU52" i="28"/>
  <c r="AV57" i="15"/>
  <c r="AV50" i="28"/>
  <c r="AV52" i="28"/>
  <c r="AW57" i="15"/>
  <c r="AW50" i="28"/>
  <c r="AW52" i="28"/>
  <c r="AX57" i="15"/>
  <c r="AX50" i="28"/>
  <c r="AX52" i="28"/>
  <c r="AY57" i="15"/>
  <c r="AY50" i="28"/>
  <c r="AY52" i="28"/>
  <c r="AZ57" i="15"/>
  <c r="AZ50" i="28"/>
  <c r="AZ52" i="28"/>
  <c r="BA57" i="15"/>
  <c r="BA50" i="28"/>
  <c r="BA52" i="28"/>
  <c r="BB57" i="15"/>
  <c r="BB50" i="28"/>
  <c r="BB52" i="28"/>
  <c r="BC57" i="15"/>
  <c r="BC50" i="28"/>
  <c r="BC52" i="28"/>
  <c r="BD57" i="15"/>
  <c r="BD50" i="28"/>
  <c r="BD52" i="28"/>
  <c r="BE57" i="15"/>
  <c r="BE50" i="28"/>
  <c r="BE52" i="28"/>
  <c r="BF57" i="15"/>
  <c r="BF50" i="28"/>
  <c r="BF52" i="28"/>
  <c r="BG57" i="15"/>
  <c r="BG50" i="28"/>
  <c r="BG52" i="28"/>
  <c r="BH57" i="15"/>
  <c r="BH50" i="28"/>
  <c r="BH52" i="28"/>
  <c r="BI57" i="15"/>
  <c r="BI50" i="28"/>
  <c r="BI52" i="28"/>
  <c r="BJ57" i="15"/>
  <c r="BJ50" i="28"/>
  <c r="BJ52" i="28"/>
  <c r="BK57" i="15"/>
  <c r="BK50" i="28"/>
  <c r="BK52" i="28"/>
  <c r="BL57" i="15"/>
  <c r="BL50" i="28"/>
  <c r="BL52" i="28"/>
  <c r="BM57" i="15"/>
  <c r="BM50" i="28"/>
  <c r="BM52" i="28"/>
  <c r="BN57" i="15"/>
  <c r="BN50" i="28"/>
  <c r="BN52" i="28"/>
  <c r="BO57" i="15"/>
  <c r="BO50" i="28"/>
  <c r="BO52" i="28"/>
  <c r="BP57" i="15"/>
  <c r="BP50" i="28"/>
  <c r="BP52" i="28"/>
  <c r="BQ57" i="15"/>
  <c r="BQ50" i="28"/>
  <c r="BQ52" i="28"/>
  <c r="BR57" i="15"/>
  <c r="BR50" i="28"/>
  <c r="BR52" i="28"/>
  <c r="BS57" i="15"/>
  <c r="BS50" i="28"/>
  <c r="BS52" i="28"/>
  <c r="G369" i="28"/>
  <c r="H51" i="28"/>
  <c r="H369" i="28"/>
  <c r="I51" i="28"/>
  <c r="I369" i="28"/>
  <c r="J51" i="28"/>
  <c r="J369" i="28"/>
  <c r="K51" i="28"/>
  <c r="K369" i="28"/>
  <c r="L51" i="28"/>
  <c r="L369" i="28"/>
  <c r="M51" i="28"/>
  <c r="M369" i="28"/>
  <c r="N51" i="28"/>
  <c r="N369" i="28"/>
  <c r="O51" i="28"/>
  <c r="O369" i="28"/>
  <c r="P51" i="28"/>
  <c r="P369" i="28"/>
  <c r="Q51" i="28"/>
  <c r="Q369" i="28"/>
  <c r="R51" i="28"/>
  <c r="R369" i="28"/>
  <c r="S51" i="28"/>
  <c r="S369" i="28"/>
  <c r="T51" i="28"/>
  <c r="T369" i="28"/>
  <c r="U51" i="28"/>
  <c r="U369" i="28"/>
  <c r="V51" i="28"/>
  <c r="V369" i="28"/>
  <c r="W51" i="28"/>
  <c r="W369" i="28"/>
  <c r="X51" i="28"/>
  <c r="X369" i="28"/>
  <c r="Y51" i="28"/>
  <c r="Y369" i="28"/>
  <c r="Z51" i="28"/>
  <c r="Z369" i="28"/>
  <c r="AA51" i="28"/>
  <c r="AA369" i="28"/>
  <c r="AB51" i="28"/>
  <c r="AB369" i="28"/>
  <c r="AC51" i="28"/>
  <c r="AC369" i="28"/>
  <c r="AD51" i="28"/>
  <c r="AD369" i="28"/>
  <c r="AE51" i="28"/>
  <c r="AE369" i="28"/>
  <c r="AF51" i="28"/>
  <c r="AF369" i="28"/>
  <c r="AG51" i="28"/>
  <c r="AG369" i="28"/>
  <c r="AH51" i="28"/>
  <c r="AH369" i="28"/>
  <c r="AI51" i="28"/>
  <c r="AI369" i="28"/>
  <c r="AJ51" i="28"/>
  <c r="AJ369" i="28"/>
  <c r="AK51" i="28"/>
  <c r="AK369" i="28"/>
  <c r="AL51" i="28"/>
  <c r="AL369" i="28"/>
  <c r="AM51" i="28"/>
  <c r="AM369" i="28"/>
  <c r="AN51" i="28"/>
  <c r="AN369" i="28"/>
  <c r="AO51" i="28"/>
  <c r="AO369" i="28"/>
  <c r="AP51" i="28"/>
  <c r="AP369" i="28"/>
  <c r="AQ51" i="28"/>
  <c r="AQ369" i="28"/>
  <c r="AR51" i="28"/>
  <c r="AR369" i="28"/>
  <c r="AS51" i="28"/>
  <c r="AS369" i="28"/>
  <c r="AT51" i="28"/>
  <c r="AT369" i="28"/>
  <c r="AU51" i="28"/>
  <c r="AU369" i="28"/>
  <c r="AV51" i="28"/>
  <c r="AV369" i="28"/>
  <c r="AW51" i="28"/>
  <c r="AW369" i="28"/>
  <c r="AX51" i="28"/>
  <c r="AX369" i="28"/>
  <c r="AY51" i="28"/>
  <c r="AY369" i="28"/>
  <c r="AZ51" i="28"/>
  <c r="AZ369" i="28"/>
  <c r="BA51" i="28"/>
  <c r="BA369" i="28"/>
  <c r="BB51" i="28"/>
  <c r="BB369" i="28"/>
  <c r="BC51" i="28"/>
  <c r="BC369" i="28"/>
  <c r="BD51" i="28"/>
  <c r="BD369" i="28"/>
  <c r="BE51" i="28"/>
  <c r="BE369" i="28"/>
  <c r="BF51" i="28"/>
  <c r="BF369" i="28"/>
  <c r="BG51" i="28"/>
  <c r="BG369" i="28"/>
  <c r="BH51" i="28"/>
  <c r="BH369" i="28"/>
  <c r="BI51" i="28"/>
  <c r="BI369" i="28"/>
  <c r="BJ51" i="28"/>
  <c r="BJ369" i="28"/>
  <c r="BK51" i="28"/>
  <c r="BK369" i="28"/>
  <c r="BL51" i="28"/>
  <c r="BL369" i="28"/>
  <c r="BM51" i="28"/>
  <c r="BM369" i="28"/>
  <c r="BN51" i="28"/>
  <c r="BN369" i="28"/>
  <c r="BO51" i="28"/>
  <c r="BO369" i="28"/>
  <c r="BP51" i="28"/>
  <c r="BP369" i="28"/>
  <c r="BQ51" i="28"/>
  <c r="BQ369" i="28"/>
  <c r="BR51" i="28"/>
  <c r="BR369" i="28"/>
  <c r="BS51" i="28"/>
  <c r="BS369" i="28"/>
  <c r="G370" i="28"/>
  <c r="G49" i="28"/>
  <c r="H59" i="15"/>
  <c r="H370" i="28"/>
  <c r="I59" i="15"/>
  <c r="I370" i="28"/>
  <c r="J59" i="15"/>
  <c r="J370" i="28"/>
  <c r="K59" i="15"/>
  <c r="K370" i="28"/>
  <c r="L59" i="15"/>
  <c r="L370" i="28"/>
  <c r="M59" i="15"/>
  <c r="M370" i="28"/>
  <c r="N59" i="15"/>
  <c r="N370" i="28"/>
  <c r="O59" i="15"/>
  <c r="O370" i="28"/>
  <c r="P59" i="15"/>
  <c r="P370" i="28"/>
  <c r="Q59" i="15"/>
  <c r="Q370" i="28"/>
  <c r="R59" i="15"/>
  <c r="R370" i="28"/>
  <c r="S59" i="15"/>
  <c r="S370" i="28"/>
  <c r="T59" i="15"/>
  <c r="T370" i="28"/>
  <c r="U59" i="15"/>
  <c r="U370" i="28"/>
  <c r="V59" i="15"/>
  <c r="V370" i="28"/>
  <c r="W59" i="15"/>
  <c r="W370" i="28"/>
  <c r="X59" i="15"/>
  <c r="X370" i="28"/>
  <c r="Y59" i="15"/>
  <c r="Y370" i="28"/>
  <c r="Z59" i="15"/>
  <c r="Z370" i="28"/>
  <c r="AA59" i="15"/>
  <c r="AA370" i="28"/>
  <c r="AB59" i="15"/>
  <c r="AB370" i="28"/>
  <c r="AC59" i="15"/>
  <c r="AC370" i="28"/>
  <c r="AD59" i="15"/>
  <c r="AD370" i="28"/>
  <c r="AE59" i="15"/>
  <c r="AE370" i="28"/>
  <c r="AF59" i="15"/>
  <c r="AF370" i="28"/>
  <c r="AG59" i="15"/>
  <c r="AG370" i="28"/>
  <c r="AH59" i="15"/>
  <c r="AH370" i="28"/>
  <c r="AI59" i="15"/>
  <c r="AI370" i="28"/>
  <c r="AJ59" i="15"/>
  <c r="AJ370" i="28"/>
  <c r="AK59" i="15"/>
  <c r="AK370" i="28"/>
  <c r="AL59" i="15"/>
  <c r="AL370" i="28"/>
  <c r="AM59" i="15"/>
  <c r="AM370" i="28"/>
  <c r="AN59" i="15"/>
  <c r="AN370" i="28"/>
  <c r="AO59" i="15"/>
  <c r="AO370" i="28"/>
  <c r="AP59" i="15"/>
  <c r="AP370" i="28"/>
  <c r="AQ59" i="15"/>
  <c r="AQ370" i="28"/>
  <c r="AR59" i="15"/>
  <c r="AR370" i="28"/>
  <c r="AS59" i="15"/>
  <c r="AS370" i="28"/>
  <c r="AT59" i="15"/>
  <c r="AT370" i="28"/>
  <c r="AU59" i="15"/>
  <c r="AU370" i="28"/>
  <c r="AV59" i="15"/>
  <c r="AV370" i="28"/>
  <c r="AW59" i="15"/>
  <c r="AW370" i="28"/>
  <c r="AX59" i="15"/>
  <c r="AX370" i="28"/>
  <c r="AY59" i="15"/>
  <c r="AY370" i="28"/>
  <c r="AZ59" i="15"/>
  <c r="AZ370" i="28"/>
  <c r="BA59" i="15"/>
  <c r="BA370" i="28"/>
  <c r="BB59" i="15"/>
  <c r="BB370" i="28"/>
  <c r="BC59" i="15"/>
  <c r="BC370" i="28"/>
  <c r="BD59" i="15"/>
  <c r="BD370" i="28"/>
  <c r="BE59" i="15"/>
  <c r="BE370" i="28"/>
  <c r="BF59" i="15"/>
  <c r="BF370" i="28"/>
  <c r="BG59" i="15"/>
  <c r="BG370" i="28"/>
  <c r="BH59" i="15"/>
  <c r="BH370" i="28"/>
  <c r="BI59" i="15"/>
  <c r="BI370" i="28"/>
  <c r="BJ59" i="15"/>
  <c r="BJ370" i="28"/>
  <c r="BK59" i="15"/>
  <c r="BK370" i="28"/>
  <c r="BL59" i="15"/>
  <c r="BL370" i="28"/>
  <c r="BM59" i="15"/>
  <c r="BM370" i="28"/>
  <c r="BN59" i="15"/>
  <c r="BN370" i="28"/>
  <c r="BO59" i="15"/>
  <c r="BO370" i="28"/>
  <c r="BP59" i="15"/>
  <c r="BP370" i="28"/>
  <c r="BQ59" i="15"/>
  <c r="BQ370" i="28"/>
  <c r="BR59" i="15"/>
  <c r="BR370" i="28"/>
  <c r="BS59" i="15"/>
  <c r="BS370" i="28"/>
  <c r="G52" i="28"/>
  <c r="V31" i="19"/>
  <c r="V32" i="19"/>
  <c r="AC25" i="19"/>
  <c r="AC31" i="19"/>
  <c r="AC32" i="19"/>
  <c r="W31" i="19"/>
  <c r="W32" i="19"/>
  <c r="AD25" i="19"/>
  <c r="AD31" i="19"/>
  <c r="AD32" i="19"/>
  <c r="S31" i="19"/>
  <c r="S32" i="19"/>
  <c r="Z25" i="19"/>
  <c r="Z31" i="19"/>
  <c r="Z32" i="19"/>
  <c r="T31" i="19"/>
  <c r="T32" i="19"/>
  <c r="AA25" i="19"/>
  <c r="AA31" i="19"/>
  <c r="AA32" i="19"/>
  <c r="R31" i="19"/>
  <c r="R32" i="19"/>
  <c r="Y25" i="19"/>
  <c r="Y31" i="19"/>
  <c r="Y32" i="19"/>
  <c r="U31" i="19"/>
  <c r="U32" i="19"/>
  <c r="AB25" i="19"/>
  <c r="AB31" i="19"/>
  <c r="AB32" i="19"/>
  <c r="BT78" i="15"/>
  <c r="G179" i="28"/>
  <c r="BO142" i="28"/>
  <c r="M140" i="28"/>
  <c r="M175" i="28"/>
  <c r="G378" i="28"/>
  <c r="W89" i="28"/>
  <c r="W91" i="28"/>
  <c r="W65" i="15"/>
  <c r="BQ139" i="28"/>
  <c r="AA142" i="28"/>
  <c r="AP139" i="28"/>
  <c r="BI139" i="28"/>
  <c r="AC139" i="28"/>
  <c r="X142" i="28"/>
  <c r="AE378" i="28"/>
  <c r="BC378" i="28"/>
  <c r="W378" i="28"/>
  <c r="BK378" i="28"/>
  <c r="K378" i="28"/>
  <c r="AG378" i="28"/>
  <c r="AB139" i="28"/>
  <c r="BM378" i="28"/>
  <c r="O378" i="28"/>
  <c r="BG139" i="28"/>
  <c r="AU378" i="28"/>
  <c r="U139" i="28"/>
  <c r="AY378" i="28"/>
  <c r="AM378" i="28"/>
  <c r="H139" i="28"/>
  <c r="BA139" i="28"/>
  <c r="AB378" i="28"/>
  <c r="AO378" i="28"/>
  <c r="M378" i="28"/>
  <c r="BS378" i="28"/>
  <c r="AT378" i="28"/>
  <c r="AA378" i="28"/>
  <c r="BO378" i="28"/>
  <c r="AI142" i="28"/>
  <c r="AW378" i="28"/>
  <c r="AP378" i="28"/>
  <c r="V378" i="28"/>
  <c r="BB378" i="28"/>
  <c r="AI378" i="28"/>
  <c r="S139" i="28"/>
  <c r="I378" i="28"/>
  <c r="P378" i="28"/>
  <c r="BL378" i="28"/>
  <c r="X378" i="28"/>
  <c r="AQ378" i="28"/>
  <c r="AK141" i="28"/>
  <c r="AS378" i="28"/>
  <c r="AF378" i="28"/>
  <c r="AV378" i="28"/>
  <c r="AL378" i="28"/>
  <c r="BR378" i="28"/>
  <c r="S378" i="28"/>
  <c r="BG378" i="28"/>
  <c r="BS372" i="28"/>
  <c r="BS374" i="28"/>
  <c r="BR372" i="28"/>
  <c r="BR374" i="28"/>
  <c r="BQ372" i="28"/>
  <c r="BQ374" i="28"/>
  <c r="BP372" i="28"/>
  <c r="BP374" i="28"/>
  <c r="BO372" i="28"/>
  <c r="BO374" i="28"/>
  <c r="BN372" i="28"/>
  <c r="BN374" i="28"/>
  <c r="BM372" i="28"/>
  <c r="BM374" i="28"/>
  <c r="BL372" i="28"/>
  <c r="BL374" i="28"/>
  <c r="BK372" i="28"/>
  <c r="BK374" i="28"/>
  <c r="BJ372" i="28"/>
  <c r="BJ374" i="28"/>
  <c r="BI372" i="28"/>
  <c r="BI374" i="28"/>
  <c r="BH372" i="28"/>
  <c r="BH374" i="28"/>
  <c r="BG372" i="28"/>
  <c r="BG374" i="28"/>
  <c r="BF372" i="28"/>
  <c r="BF374" i="28"/>
  <c r="BE372" i="28"/>
  <c r="BE374" i="28"/>
  <c r="BD372" i="28"/>
  <c r="BD374" i="28"/>
  <c r="BC372" i="28"/>
  <c r="BC374" i="28"/>
  <c r="BB372" i="28"/>
  <c r="BB374" i="28"/>
  <c r="BA372" i="28"/>
  <c r="BA374" i="28"/>
  <c r="AZ372" i="28"/>
  <c r="AZ374" i="28"/>
  <c r="AY372" i="28"/>
  <c r="AY374" i="28"/>
  <c r="AX372" i="28"/>
  <c r="AX374" i="28"/>
  <c r="AW372" i="28"/>
  <c r="AW374" i="28"/>
  <c r="AV372" i="28"/>
  <c r="AV374" i="28"/>
  <c r="AU372" i="28"/>
  <c r="AU374" i="28"/>
  <c r="AT372" i="28"/>
  <c r="AT374" i="28"/>
  <c r="AS372" i="28"/>
  <c r="AS374" i="28"/>
  <c r="AR372" i="28"/>
  <c r="AR374" i="28"/>
  <c r="AQ372" i="28"/>
  <c r="AQ374" i="28"/>
  <c r="AP372" i="28"/>
  <c r="AP374" i="28"/>
  <c r="AO372" i="28"/>
  <c r="AO374" i="28"/>
  <c r="AN372" i="28"/>
  <c r="AN374" i="28"/>
  <c r="AM372" i="28"/>
  <c r="AM374" i="28"/>
  <c r="AL372" i="28"/>
  <c r="AL374" i="28"/>
  <c r="AK372" i="28"/>
  <c r="AK374" i="28"/>
  <c r="AJ372" i="28"/>
  <c r="AJ374" i="28"/>
  <c r="AI372" i="28"/>
  <c r="AI374" i="28"/>
  <c r="AH372" i="28"/>
  <c r="AH374" i="28"/>
  <c r="AG372" i="28"/>
  <c r="AG374" i="28"/>
  <c r="AF372" i="28"/>
  <c r="AF374" i="28"/>
  <c r="AE372" i="28"/>
  <c r="AE374" i="28"/>
  <c r="AD372" i="28"/>
  <c r="AD374" i="28"/>
  <c r="AC372" i="28"/>
  <c r="AC374" i="28"/>
  <c r="AB372" i="28"/>
  <c r="AB374" i="28"/>
  <c r="AA372" i="28"/>
  <c r="AA374" i="28"/>
  <c r="Z372" i="28"/>
  <c r="Z374" i="28"/>
  <c r="Y372" i="28"/>
  <c r="Y374" i="28"/>
  <c r="X372" i="28"/>
  <c r="X374" i="28"/>
  <c r="W372" i="28"/>
  <c r="W374" i="28"/>
  <c r="V372" i="28"/>
  <c r="V374" i="28"/>
  <c r="U372" i="28"/>
  <c r="U374" i="28"/>
  <c r="T372" i="28"/>
  <c r="T374" i="28"/>
  <c r="S372" i="28"/>
  <c r="S374" i="28"/>
  <c r="R372" i="28"/>
  <c r="R374" i="28"/>
  <c r="Q372" i="28"/>
  <c r="Q374" i="28"/>
  <c r="P372" i="28"/>
  <c r="P374" i="28"/>
  <c r="O372" i="28"/>
  <c r="O374" i="28"/>
  <c r="N372" i="28"/>
  <c r="N374" i="28"/>
  <c r="M372" i="28"/>
  <c r="M374" i="28"/>
  <c r="L372" i="28"/>
  <c r="L374" i="28"/>
  <c r="K372" i="28"/>
  <c r="K374" i="28"/>
  <c r="J372" i="28"/>
  <c r="J374" i="28"/>
  <c r="I372" i="28"/>
  <c r="I374" i="28"/>
  <c r="H372" i="28"/>
  <c r="H374" i="28"/>
  <c r="K377" i="28"/>
  <c r="K139" i="28"/>
  <c r="K70" i="15"/>
  <c r="K142" i="28"/>
  <c r="AA377" i="28"/>
  <c r="AA70" i="15"/>
  <c r="AA140" i="28"/>
  <c r="AI377" i="28"/>
  <c r="AI70" i="15"/>
  <c r="AI140" i="28"/>
  <c r="AQ377" i="28"/>
  <c r="AQ139" i="28"/>
  <c r="AQ70" i="15"/>
  <c r="AQ142" i="28"/>
  <c r="AY377" i="28"/>
  <c r="AY70" i="15"/>
  <c r="AY142" i="28"/>
  <c r="BO377" i="28"/>
  <c r="BO139" i="28"/>
  <c r="BO70" i="15"/>
  <c r="BO140" i="28"/>
  <c r="J139" i="28"/>
  <c r="J141" i="28"/>
  <c r="R142" i="28"/>
  <c r="R139" i="28"/>
  <c r="R141" i="28"/>
  <c r="Z142" i="28"/>
  <c r="Z139" i="28"/>
  <c r="Z141" i="28"/>
  <c r="AH139" i="28"/>
  <c r="AH141" i="28"/>
  <c r="AX142" i="28"/>
  <c r="AX139" i="28"/>
  <c r="AX141" i="28"/>
  <c r="BF142" i="28"/>
  <c r="BF139" i="28"/>
  <c r="BF141" i="28"/>
  <c r="BN139" i="28"/>
  <c r="BN141" i="28"/>
  <c r="M377" i="28"/>
  <c r="M139" i="28"/>
  <c r="M70" i="15"/>
  <c r="M142" i="28"/>
  <c r="AK377" i="28"/>
  <c r="AK139" i="28"/>
  <c r="AK70" i="15"/>
  <c r="AK142" i="28"/>
  <c r="AS377" i="28"/>
  <c r="AS139" i="28"/>
  <c r="AS70" i="15"/>
  <c r="AS142" i="28"/>
  <c r="L142" i="28"/>
  <c r="L139" i="28"/>
  <c r="L141" i="28"/>
  <c r="T142" i="28"/>
  <c r="T139" i="28"/>
  <c r="T141" i="28"/>
  <c r="AJ139" i="28"/>
  <c r="AJ141" i="28"/>
  <c r="AR142" i="28"/>
  <c r="AR139" i="28"/>
  <c r="AR141" i="28"/>
  <c r="AZ142" i="28"/>
  <c r="AZ139" i="28"/>
  <c r="AZ141" i="28"/>
  <c r="BH142" i="28"/>
  <c r="BH139" i="28"/>
  <c r="BH141" i="28"/>
  <c r="BP139" i="28"/>
  <c r="BP141" i="28"/>
  <c r="J175" i="28"/>
  <c r="J72" i="15"/>
  <c r="J379" i="28"/>
  <c r="R175" i="28"/>
  <c r="R72" i="15"/>
  <c r="R379" i="28"/>
  <c r="Z175" i="28"/>
  <c r="Z72" i="15"/>
  <c r="Z379" i="28"/>
  <c r="AH175" i="28"/>
  <c r="AH72" i="15"/>
  <c r="AH379" i="28"/>
  <c r="AP175" i="28"/>
  <c r="AP72" i="15"/>
  <c r="AP379" i="28"/>
  <c r="AX175" i="28"/>
  <c r="AX72" i="15"/>
  <c r="AX379" i="28"/>
  <c r="BF175" i="28"/>
  <c r="BF72" i="15"/>
  <c r="BF379" i="28"/>
  <c r="BN175" i="28"/>
  <c r="BN72" i="15"/>
  <c r="BN379" i="28"/>
  <c r="R89" i="28"/>
  <c r="R91" i="28"/>
  <c r="R65" i="15"/>
  <c r="R61" i="15"/>
  <c r="Z89" i="28"/>
  <c r="Z91" i="28"/>
  <c r="Z65" i="15"/>
  <c r="Z61" i="15"/>
  <c r="AX89" i="28"/>
  <c r="AX91" i="28"/>
  <c r="AX65" i="15"/>
  <c r="AX61" i="15"/>
  <c r="BF89" i="28"/>
  <c r="BF91" i="28"/>
  <c r="BF65" i="15"/>
  <c r="BF61" i="15"/>
  <c r="J377" i="28"/>
  <c r="J70" i="15"/>
  <c r="J142" i="28"/>
  <c r="Z377" i="28"/>
  <c r="Z70" i="15"/>
  <c r="Z140" i="28"/>
  <c r="AH377" i="28"/>
  <c r="AH70" i="15"/>
  <c r="AH142" i="28"/>
  <c r="AP377" i="28"/>
  <c r="AP70" i="15"/>
  <c r="AP142" i="28"/>
  <c r="BF377" i="28"/>
  <c r="BF70" i="15"/>
  <c r="BF140" i="28"/>
  <c r="BN377" i="28"/>
  <c r="BN70" i="15"/>
  <c r="BN142" i="28"/>
  <c r="Y142" i="28"/>
  <c r="Y141" i="28"/>
  <c r="BE142" i="28"/>
  <c r="BE141" i="28"/>
  <c r="L175" i="28"/>
  <c r="L72" i="15"/>
  <c r="L379" i="28"/>
  <c r="T175" i="28"/>
  <c r="T72" i="15"/>
  <c r="T379" i="28"/>
  <c r="AB175" i="28"/>
  <c r="AB72" i="15"/>
  <c r="AB379" i="28"/>
  <c r="AJ175" i="28"/>
  <c r="AJ72" i="15"/>
  <c r="AJ379" i="28"/>
  <c r="AR175" i="28"/>
  <c r="AR72" i="15"/>
  <c r="AR379" i="28"/>
  <c r="AZ175" i="28"/>
  <c r="AZ72" i="15"/>
  <c r="AZ379" i="28"/>
  <c r="BH175" i="28"/>
  <c r="BH72" i="15"/>
  <c r="BH379" i="28"/>
  <c r="BP175" i="28"/>
  <c r="BP72" i="15"/>
  <c r="BP379" i="28"/>
  <c r="AF377" i="28"/>
  <c r="AF70" i="15"/>
  <c r="AF142" i="28"/>
  <c r="M72" i="15"/>
  <c r="M379" i="28"/>
  <c r="U175" i="28"/>
  <c r="U72" i="15"/>
  <c r="U379" i="28"/>
  <c r="AC175" i="28"/>
  <c r="AC72" i="15"/>
  <c r="AC379" i="28"/>
  <c r="AK175" i="28"/>
  <c r="AK72" i="15"/>
  <c r="AK379" i="28"/>
  <c r="AS175" i="28"/>
  <c r="AS72" i="15"/>
  <c r="AS379" i="28"/>
  <c r="BA175" i="28"/>
  <c r="BA72" i="15"/>
  <c r="BA379" i="28"/>
  <c r="BI175" i="28"/>
  <c r="BI72" i="15"/>
  <c r="BI379" i="28"/>
  <c r="BQ175" i="28"/>
  <c r="BQ72" i="15"/>
  <c r="BQ379" i="28"/>
  <c r="J89" i="28"/>
  <c r="J91" i="28"/>
  <c r="J65" i="15"/>
  <c r="J61" i="15"/>
  <c r="AH89" i="28"/>
  <c r="AH91" i="28"/>
  <c r="AH65" i="15"/>
  <c r="AH61" i="15"/>
  <c r="AP89" i="28"/>
  <c r="AP91" i="28"/>
  <c r="AP65" i="15"/>
  <c r="AP61" i="15"/>
  <c r="BN89" i="28"/>
  <c r="BN91" i="28"/>
  <c r="BN65" i="15"/>
  <c r="BN61" i="15"/>
  <c r="N175" i="28"/>
  <c r="N72" i="15"/>
  <c r="N139" i="28"/>
  <c r="AT175" i="28"/>
  <c r="AT72" i="15"/>
  <c r="AT139" i="28"/>
  <c r="BJ175" i="28"/>
  <c r="BJ72" i="15"/>
  <c r="BJ139" i="28"/>
  <c r="H175" i="28"/>
  <c r="H72" i="15"/>
  <c r="H379" i="28"/>
  <c r="P175" i="28"/>
  <c r="P72" i="15"/>
  <c r="P139" i="28"/>
  <c r="X175" i="28"/>
  <c r="X72" i="15"/>
  <c r="X139" i="28"/>
  <c r="AF175" i="28"/>
  <c r="AF72" i="15"/>
  <c r="AF139" i="28"/>
  <c r="AN175" i="28"/>
  <c r="AN72" i="15"/>
  <c r="AN139" i="28"/>
  <c r="AV175" i="28"/>
  <c r="AV72" i="15"/>
  <c r="AV139" i="28"/>
  <c r="BD175" i="28"/>
  <c r="BD72" i="15"/>
  <c r="BD139" i="28"/>
  <c r="BL175" i="28"/>
  <c r="BL72" i="15"/>
  <c r="BL139" i="28"/>
  <c r="V377" i="28"/>
  <c r="V70" i="15"/>
  <c r="V142" i="28"/>
  <c r="AL377" i="28"/>
  <c r="AL70" i="15"/>
  <c r="AL142" i="28"/>
  <c r="AT377" i="28"/>
  <c r="AT70" i="15"/>
  <c r="AT142" i="28"/>
  <c r="BB377" i="28"/>
  <c r="BB70" i="15"/>
  <c r="BB142" i="28"/>
  <c r="BR377" i="28"/>
  <c r="BR70" i="15"/>
  <c r="BR142" i="28"/>
  <c r="U142" i="28"/>
  <c r="U141" i="28"/>
  <c r="AC142" i="28"/>
  <c r="AC141" i="28"/>
  <c r="BI142" i="28"/>
  <c r="BI141" i="28"/>
  <c r="K175" i="28"/>
  <c r="K72" i="15"/>
  <c r="K379" i="28"/>
  <c r="S175" i="28"/>
  <c r="S72" i="15"/>
  <c r="S379" i="28"/>
  <c r="AA175" i="28"/>
  <c r="AA72" i="15"/>
  <c r="AA139" i="28"/>
  <c r="AI175" i="28"/>
  <c r="AI72" i="15"/>
  <c r="AI139" i="28"/>
  <c r="AQ175" i="28"/>
  <c r="AQ72" i="15"/>
  <c r="AQ379" i="28"/>
  <c r="AY175" i="28"/>
  <c r="AY72" i="15"/>
  <c r="AY139" i="28"/>
  <c r="BG175" i="28"/>
  <c r="BG72" i="15"/>
  <c r="BG379" i="28"/>
  <c r="BO175" i="28"/>
  <c r="BO72" i="15"/>
  <c r="BO379" i="28"/>
  <c r="Q142" i="28"/>
  <c r="Q141" i="28"/>
  <c r="G139" i="28"/>
  <c r="O175" i="28"/>
  <c r="O72" i="15"/>
  <c r="O139" i="28"/>
  <c r="W175" i="28"/>
  <c r="W72" i="15"/>
  <c r="W139" i="28"/>
  <c r="AE175" i="28"/>
  <c r="AE72" i="15"/>
  <c r="AE139" i="28"/>
  <c r="AM175" i="28"/>
  <c r="AM72" i="15"/>
  <c r="AM139" i="28"/>
  <c r="AU175" i="28"/>
  <c r="AU72" i="15"/>
  <c r="AU139" i="28"/>
  <c r="BC175" i="28"/>
  <c r="BC72" i="15"/>
  <c r="BC139" i="28"/>
  <c r="BK175" i="28"/>
  <c r="BK72" i="15"/>
  <c r="BK139" i="28"/>
  <c r="BS175" i="28"/>
  <c r="BS72" i="15"/>
  <c r="BS139" i="28"/>
  <c r="I175" i="28"/>
  <c r="I72" i="15"/>
  <c r="I139" i="28"/>
  <c r="Q175" i="28"/>
  <c r="Q72" i="15"/>
  <c r="Q139" i="28"/>
  <c r="Y175" i="28"/>
  <c r="Y72" i="15"/>
  <c r="Y139" i="28"/>
  <c r="AG175" i="28"/>
  <c r="AG72" i="15"/>
  <c r="AG139" i="28"/>
  <c r="AO175" i="28"/>
  <c r="AO72" i="15"/>
  <c r="AO139" i="28"/>
  <c r="AW175" i="28"/>
  <c r="AW72" i="15"/>
  <c r="AW139" i="28"/>
  <c r="BE175" i="28"/>
  <c r="BE72" i="15"/>
  <c r="BE139" i="28"/>
  <c r="BM175" i="28"/>
  <c r="BM72" i="15"/>
  <c r="BM139" i="28"/>
  <c r="V175" i="28"/>
  <c r="V72" i="15"/>
  <c r="V139" i="28"/>
  <c r="AD175" i="28"/>
  <c r="AD72" i="15"/>
  <c r="AD139" i="28"/>
  <c r="AL175" i="28"/>
  <c r="AL72" i="15"/>
  <c r="AL139" i="28"/>
  <c r="BB175" i="28"/>
  <c r="BB72" i="15"/>
  <c r="BB139" i="28"/>
  <c r="BR175" i="28"/>
  <c r="BR72" i="15"/>
  <c r="BR139" i="28"/>
  <c r="AB377" i="28"/>
  <c r="AB70" i="15"/>
  <c r="AB142" i="28"/>
  <c r="BH377" i="28"/>
  <c r="BH70" i="15"/>
  <c r="BH140" i="28"/>
  <c r="BP377" i="28"/>
  <c r="BP70" i="15"/>
  <c r="BP142" i="28"/>
  <c r="I377" i="28"/>
  <c r="I70" i="15"/>
  <c r="I142" i="28"/>
  <c r="Q377" i="28"/>
  <c r="Q70" i="15"/>
  <c r="Q140" i="28"/>
  <c r="AG377" i="28"/>
  <c r="AG70" i="15"/>
  <c r="AG142" i="28"/>
  <c r="AW377" i="28"/>
  <c r="AW70" i="15"/>
  <c r="AW142" i="28"/>
  <c r="BE377" i="28"/>
  <c r="BE70" i="15"/>
  <c r="BE140" i="28"/>
  <c r="H142" i="28"/>
  <c r="H141" i="28"/>
  <c r="AN142" i="28"/>
  <c r="AN141" i="28"/>
  <c r="BD142" i="28"/>
  <c r="BD141" i="28"/>
  <c r="X377" i="28"/>
  <c r="X70" i="15"/>
  <c r="X140" i="28"/>
  <c r="BD377" i="28"/>
  <c r="BD70" i="15"/>
  <c r="BD140" i="28"/>
  <c r="AX377" i="28"/>
  <c r="AX70" i="15"/>
  <c r="AX140" i="28"/>
  <c r="S377" i="28"/>
  <c r="S70" i="15"/>
  <c r="S142" i="28"/>
  <c r="BG377" i="28"/>
  <c r="BG70" i="15"/>
  <c r="BG142" i="28"/>
  <c r="R377" i="28"/>
  <c r="R70" i="15"/>
  <c r="R140" i="28"/>
  <c r="L89" i="28"/>
  <c r="L91" i="28"/>
  <c r="L61" i="15"/>
  <c r="T89" i="28"/>
  <c r="T91" i="28"/>
  <c r="T65" i="15"/>
  <c r="T61" i="15"/>
  <c r="AB89" i="28"/>
  <c r="AB91" i="28"/>
  <c r="AB65" i="15"/>
  <c r="AB61" i="15"/>
  <c r="AJ89" i="28"/>
  <c r="AJ91" i="28"/>
  <c r="AJ65" i="15"/>
  <c r="AJ61" i="15"/>
  <c r="AR89" i="28"/>
  <c r="AR91" i="28"/>
  <c r="AR65" i="15"/>
  <c r="AR61" i="15"/>
  <c r="AZ89" i="28"/>
  <c r="AZ91" i="28"/>
  <c r="AZ65" i="15"/>
  <c r="AZ61" i="15"/>
  <c r="BH89" i="28"/>
  <c r="BH91" i="28"/>
  <c r="BH65" i="15"/>
  <c r="BH61" i="15"/>
  <c r="BP89" i="28"/>
  <c r="BP91" i="28"/>
  <c r="BP65" i="15"/>
  <c r="BP61" i="15"/>
  <c r="BA142" i="28"/>
  <c r="BA141" i="28"/>
  <c r="BQ142" i="28"/>
  <c r="BQ141" i="28"/>
  <c r="H377" i="28"/>
  <c r="H70" i="15"/>
  <c r="H140" i="28"/>
  <c r="P377" i="28"/>
  <c r="P70" i="15"/>
  <c r="P142" i="28"/>
  <c r="AN377" i="28"/>
  <c r="AN70" i="15"/>
  <c r="AN140" i="28"/>
  <c r="AV377" i="28"/>
  <c r="AV70" i="15"/>
  <c r="AV142" i="28"/>
  <c r="BL377" i="28"/>
  <c r="BL70" i="15"/>
  <c r="BL142" i="28"/>
  <c r="G141" i="28"/>
  <c r="Y377" i="28"/>
  <c r="Y70" i="15"/>
  <c r="Y140" i="28"/>
  <c r="AO377" i="28"/>
  <c r="AO70" i="15"/>
  <c r="AO142" i="28"/>
  <c r="BM377" i="28"/>
  <c r="BM70" i="15"/>
  <c r="BM142" i="28"/>
  <c r="G372" i="28"/>
  <c r="G374" i="28"/>
  <c r="G377" i="28"/>
  <c r="G142" i="28"/>
  <c r="G140" i="28"/>
  <c r="Y89" i="28"/>
  <c r="Y91" i="28"/>
  <c r="Y65" i="15"/>
  <c r="Y61" i="15"/>
  <c r="O377" i="28"/>
  <c r="O70" i="15"/>
  <c r="O142" i="28"/>
  <c r="W377" i="28"/>
  <c r="W70" i="15"/>
  <c r="W142" i="28"/>
  <c r="AE377" i="28"/>
  <c r="AE70" i="15"/>
  <c r="AE142" i="28"/>
  <c r="AM377" i="28"/>
  <c r="AM70" i="15"/>
  <c r="AM142" i="28"/>
  <c r="AU377" i="28"/>
  <c r="AU70" i="15"/>
  <c r="AU142" i="28"/>
  <c r="BC377" i="28"/>
  <c r="BC70" i="15"/>
  <c r="BC142" i="28"/>
  <c r="BK377" i="28"/>
  <c r="BK70" i="15"/>
  <c r="BK142" i="28"/>
  <c r="BS377" i="28"/>
  <c r="BS70" i="15"/>
  <c r="BS142" i="28"/>
  <c r="N142" i="28"/>
  <c r="N141" i="28"/>
  <c r="AD142" i="28"/>
  <c r="AD141" i="28"/>
  <c r="BJ142" i="28"/>
  <c r="BJ141" i="28"/>
  <c r="AO89" i="28"/>
  <c r="AO91" i="28"/>
  <c r="AO65" i="15"/>
  <c r="AO61" i="15"/>
  <c r="I89" i="28"/>
  <c r="I91" i="28"/>
  <c r="I65" i="15"/>
  <c r="I61" i="15"/>
  <c r="H89" i="28"/>
  <c r="H91" i="28"/>
  <c r="H65" i="15"/>
  <c r="H61" i="15"/>
  <c r="P89" i="28"/>
  <c r="P91" i="28"/>
  <c r="P61" i="15"/>
  <c r="X89" i="28"/>
  <c r="X91" i="28"/>
  <c r="X65" i="15"/>
  <c r="X61" i="15"/>
  <c r="AF89" i="28"/>
  <c r="AF91" i="28"/>
  <c r="AF65" i="15"/>
  <c r="AF61" i="15"/>
  <c r="AN89" i="28"/>
  <c r="AN91" i="28"/>
  <c r="AN65" i="15"/>
  <c r="AN61" i="15"/>
  <c r="AV89" i="28"/>
  <c r="AV91" i="28"/>
  <c r="AV65" i="15"/>
  <c r="AV61" i="15"/>
  <c r="BD89" i="28"/>
  <c r="BD91" i="28"/>
  <c r="BD65" i="15"/>
  <c r="BD61" i="15"/>
  <c r="BL89" i="28"/>
  <c r="BL91" i="28"/>
  <c r="BL65" i="15"/>
  <c r="BL61" i="15"/>
  <c r="AW89" i="28"/>
  <c r="AW91" i="28"/>
  <c r="AW65" i="15"/>
  <c r="AW61" i="15"/>
  <c r="BM89" i="28"/>
  <c r="BM91" i="28"/>
  <c r="BM65" i="15"/>
  <c r="BM61" i="15"/>
  <c r="M89" i="28"/>
  <c r="M91" i="28"/>
  <c r="M61" i="15"/>
  <c r="U89" i="28"/>
  <c r="U91" i="28"/>
  <c r="U65" i="15"/>
  <c r="U61" i="15"/>
  <c r="AC89" i="28"/>
  <c r="AC91" i="28"/>
  <c r="AC65" i="15"/>
  <c r="AC61" i="15"/>
  <c r="AK89" i="28"/>
  <c r="AK91" i="28"/>
  <c r="AK65" i="15"/>
  <c r="AK61" i="15"/>
  <c r="AS89" i="28"/>
  <c r="AS91" i="28"/>
  <c r="AS65" i="15"/>
  <c r="AS61" i="15"/>
  <c r="BA89" i="28"/>
  <c r="BA91" i="28"/>
  <c r="BA65" i="15"/>
  <c r="BA61" i="15"/>
  <c r="BI89" i="28"/>
  <c r="BI91" i="28"/>
  <c r="BI65" i="15"/>
  <c r="BI61" i="15"/>
  <c r="BQ89" i="28"/>
  <c r="BQ91" i="28"/>
  <c r="BQ65" i="15"/>
  <c r="BQ61" i="15"/>
  <c r="L377" i="28"/>
  <c r="L70" i="15"/>
  <c r="L140" i="28"/>
  <c r="T377" i="28"/>
  <c r="T70" i="15"/>
  <c r="T140" i="28"/>
  <c r="AJ377" i="28"/>
  <c r="AJ70" i="15"/>
  <c r="AJ142" i="28"/>
  <c r="AR377" i="28"/>
  <c r="AR70" i="15"/>
  <c r="AR140" i="28"/>
  <c r="AZ377" i="28"/>
  <c r="AZ70" i="15"/>
  <c r="AZ140" i="28"/>
  <c r="U377" i="28"/>
  <c r="U70" i="15"/>
  <c r="U140" i="28"/>
  <c r="AC377" i="28"/>
  <c r="AC70" i="15"/>
  <c r="AC140" i="28"/>
  <c r="BA377" i="28"/>
  <c r="BA70" i="15"/>
  <c r="BA140" i="28"/>
  <c r="BI377" i="28"/>
  <c r="BI70" i="15"/>
  <c r="BI140" i="28"/>
  <c r="BQ377" i="28"/>
  <c r="BQ70" i="15"/>
  <c r="BQ140" i="28"/>
  <c r="O89" i="28"/>
  <c r="O91" i="28"/>
  <c r="O61" i="15"/>
  <c r="W61" i="15"/>
  <c r="AE89" i="28"/>
  <c r="AE91" i="28"/>
  <c r="AE65" i="15"/>
  <c r="AE61" i="15"/>
  <c r="AM89" i="28"/>
  <c r="AM91" i="28"/>
  <c r="AM65" i="15"/>
  <c r="AM61" i="15"/>
  <c r="AU89" i="28"/>
  <c r="AU91" i="28"/>
  <c r="AU65" i="15"/>
  <c r="AU61" i="15"/>
  <c r="BC89" i="28"/>
  <c r="BC91" i="28"/>
  <c r="BC65" i="15"/>
  <c r="BC61" i="15"/>
  <c r="BK89" i="28"/>
  <c r="BK91" i="28"/>
  <c r="BK65" i="15"/>
  <c r="BK61" i="15"/>
  <c r="BS89" i="28"/>
  <c r="BS91" i="28"/>
  <c r="BS65" i="15"/>
  <c r="BS61" i="15"/>
  <c r="N377" i="28"/>
  <c r="N70" i="15"/>
  <c r="N140" i="28"/>
  <c r="AD377" i="28"/>
  <c r="AD70" i="15"/>
  <c r="AD140" i="28"/>
  <c r="BJ377" i="28"/>
  <c r="BJ70" i="15"/>
  <c r="BJ140" i="28"/>
  <c r="K89" i="28"/>
  <c r="K91" i="28"/>
  <c r="K65" i="15"/>
  <c r="K61" i="15"/>
  <c r="S89" i="28"/>
  <c r="S91" i="28"/>
  <c r="S65" i="15"/>
  <c r="S61" i="15"/>
  <c r="AA89" i="28"/>
  <c r="AA91" i="28"/>
  <c r="AA65" i="15"/>
  <c r="AA61" i="15"/>
  <c r="AI89" i="28"/>
  <c r="AI91" i="28"/>
  <c r="AI65" i="15"/>
  <c r="AI61" i="15"/>
  <c r="AQ89" i="28"/>
  <c r="AQ91" i="28"/>
  <c r="AQ65" i="15"/>
  <c r="AQ61" i="15"/>
  <c r="AY89" i="28"/>
  <c r="AY91" i="28"/>
  <c r="AY65" i="15"/>
  <c r="AY61" i="15"/>
  <c r="BG89" i="28"/>
  <c r="BG91" i="28"/>
  <c r="BG65" i="15"/>
  <c r="BG61" i="15"/>
  <c r="BO89" i="28"/>
  <c r="BO91" i="28"/>
  <c r="BO65" i="15"/>
  <c r="BO61" i="15"/>
  <c r="BR89" i="28"/>
  <c r="BR91" i="28"/>
  <c r="BR65" i="15"/>
  <c r="BR61" i="15"/>
  <c r="BJ89" i="28"/>
  <c r="BJ91" i="28"/>
  <c r="BJ65" i="15"/>
  <c r="BJ61" i="15"/>
  <c r="BB89" i="28"/>
  <c r="BB91" i="28"/>
  <c r="BB65" i="15"/>
  <c r="BB61" i="15"/>
  <c r="AT89" i="28"/>
  <c r="AT91" i="28"/>
  <c r="AT65" i="15"/>
  <c r="AT61" i="15"/>
  <c r="AL89" i="28"/>
  <c r="AL91" i="28"/>
  <c r="AL65" i="15"/>
  <c r="AL61" i="15"/>
  <c r="AD89" i="28"/>
  <c r="AD91" i="28"/>
  <c r="AD65" i="15"/>
  <c r="AD61" i="15"/>
  <c r="V89" i="28"/>
  <c r="V91" i="28"/>
  <c r="V65" i="15"/>
  <c r="V61" i="15"/>
  <c r="N89" i="28"/>
  <c r="N91" i="28"/>
  <c r="N61" i="15"/>
  <c r="BE89" i="28"/>
  <c r="BE91" i="28"/>
  <c r="BE65" i="15"/>
  <c r="BE61" i="15"/>
  <c r="AG89" i="28"/>
  <c r="AG91" i="28"/>
  <c r="AG65" i="15"/>
  <c r="AG61" i="15"/>
  <c r="Q89" i="28"/>
  <c r="Q91" i="28"/>
  <c r="Q61" i="15"/>
  <c r="S57" i="19"/>
  <c r="Z57" i="19"/>
  <c r="AC57" i="19"/>
  <c r="V57" i="19"/>
  <c r="AA57" i="19"/>
  <c r="T57" i="19"/>
  <c r="W57" i="19"/>
  <c r="AD57" i="19"/>
  <c r="AB57" i="19"/>
  <c r="U57" i="19"/>
  <c r="Y57" i="19"/>
  <c r="R57" i="19"/>
  <c r="K57" i="19"/>
  <c r="L57" i="19"/>
  <c r="N57" i="19"/>
  <c r="O57" i="19"/>
  <c r="M57" i="19"/>
  <c r="P57" i="19"/>
  <c r="O65" i="15"/>
  <c r="N65" i="15"/>
  <c r="M65" i="15"/>
  <c r="P179" i="28"/>
  <c r="P181" i="28"/>
  <c r="L65" i="15"/>
  <c r="P65" i="15"/>
  <c r="Q65" i="15"/>
  <c r="BR179" i="28"/>
  <c r="BR181" i="28"/>
  <c r="BR74" i="15"/>
  <c r="BR381" i="28"/>
  <c r="BR383" i="28"/>
  <c r="BB179" i="28"/>
  <c r="BB181" i="28"/>
  <c r="BB74" i="15"/>
  <c r="BB381" i="28"/>
  <c r="BB383" i="28"/>
  <c r="AL179" i="28"/>
  <c r="AL181" i="28"/>
  <c r="AL74" i="15"/>
  <c r="AL381" i="28"/>
  <c r="AL383" i="28"/>
  <c r="AD179" i="28"/>
  <c r="AD181" i="28"/>
  <c r="AD74" i="15"/>
  <c r="AD381" i="28"/>
  <c r="AD383" i="28"/>
  <c r="V179" i="28"/>
  <c r="V181" i="28"/>
  <c r="V74" i="15"/>
  <c r="V381" i="28"/>
  <c r="V383" i="28"/>
  <c r="BM179" i="28"/>
  <c r="BM181" i="28"/>
  <c r="BM74" i="15"/>
  <c r="BM381" i="28"/>
  <c r="BM383" i="28"/>
  <c r="BE179" i="28"/>
  <c r="BE181" i="28"/>
  <c r="BE74" i="15"/>
  <c r="BE381" i="28"/>
  <c r="BE383" i="28"/>
  <c r="AW179" i="28"/>
  <c r="AW181" i="28"/>
  <c r="AW74" i="15"/>
  <c r="AW381" i="28"/>
  <c r="AW383" i="28"/>
  <c r="AO179" i="28"/>
  <c r="AO181" i="28"/>
  <c r="AO74" i="15"/>
  <c r="AO381" i="28"/>
  <c r="AO383" i="28"/>
  <c r="AG179" i="28"/>
  <c r="AG181" i="28"/>
  <c r="AG74" i="15"/>
  <c r="AG381" i="28"/>
  <c r="AG383" i="28"/>
  <c r="Y179" i="28"/>
  <c r="Y181" i="28"/>
  <c r="Y74" i="15"/>
  <c r="Y381" i="28"/>
  <c r="Y383" i="28"/>
  <c r="Q179" i="28"/>
  <c r="Q181" i="28"/>
  <c r="Q74" i="15"/>
  <c r="Q381" i="28"/>
  <c r="Q383" i="28"/>
  <c r="I179" i="28"/>
  <c r="I181" i="28"/>
  <c r="I74" i="15"/>
  <c r="I381" i="28"/>
  <c r="I383" i="28"/>
  <c r="BS179" i="28"/>
  <c r="BS181" i="28"/>
  <c r="BS74" i="15"/>
  <c r="BS381" i="28"/>
  <c r="BS383" i="28"/>
  <c r="BK179" i="28"/>
  <c r="BK181" i="28"/>
  <c r="BK74" i="15"/>
  <c r="BK381" i="28"/>
  <c r="BK383" i="28"/>
  <c r="BC179" i="28"/>
  <c r="BC181" i="28"/>
  <c r="BC74" i="15"/>
  <c r="BC381" i="28"/>
  <c r="BC383" i="28"/>
  <c r="AU179" i="28"/>
  <c r="AU181" i="28"/>
  <c r="AU74" i="15"/>
  <c r="AU381" i="28"/>
  <c r="AU383" i="28"/>
  <c r="AM179" i="28"/>
  <c r="AM181" i="28"/>
  <c r="AM74" i="15"/>
  <c r="AM381" i="28"/>
  <c r="AM383" i="28"/>
  <c r="AE179" i="28"/>
  <c r="AE181" i="28"/>
  <c r="AE74" i="15"/>
  <c r="AE381" i="28"/>
  <c r="AE383" i="28"/>
  <c r="W179" i="28"/>
  <c r="W181" i="28"/>
  <c r="W74" i="15"/>
  <c r="W381" i="28"/>
  <c r="W383" i="28"/>
  <c r="O179" i="28"/>
  <c r="O181" i="28"/>
  <c r="O74" i="15"/>
  <c r="O381" i="28"/>
  <c r="O383" i="28"/>
  <c r="G181" i="28"/>
  <c r="G381" i="28"/>
  <c r="G383" i="28"/>
  <c r="BO179" i="28"/>
  <c r="BO181" i="28"/>
  <c r="BO74" i="15"/>
  <c r="BO381" i="28"/>
  <c r="BO383" i="28"/>
  <c r="BG179" i="28"/>
  <c r="BG181" i="28"/>
  <c r="BG74" i="15"/>
  <c r="BG381" i="28"/>
  <c r="BG383" i="28"/>
  <c r="AY179" i="28"/>
  <c r="AY181" i="28"/>
  <c r="AY74" i="15"/>
  <c r="AY381" i="28"/>
  <c r="AY383" i="28"/>
  <c r="AQ179" i="28"/>
  <c r="AQ181" i="28"/>
  <c r="AQ74" i="15"/>
  <c r="AQ381" i="28"/>
  <c r="AQ383" i="28"/>
  <c r="AI179" i="28"/>
  <c r="AI181" i="28"/>
  <c r="AI74" i="15"/>
  <c r="AI381" i="28"/>
  <c r="AI383" i="28"/>
  <c r="AA179" i="28"/>
  <c r="AA181" i="28"/>
  <c r="AA74" i="15"/>
  <c r="AA381" i="28"/>
  <c r="AA383" i="28"/>
  <c r="S179" i="28"/>
  <c r="S181" i="28"/>
  <c r="S74" i="15"/>
  <c r="S381" i="28"/>
  <c r="S383" i="28"/>
  <c r="K179" i="28"/>
  <c r="K181" i="28"/>
  <c r="K74" i="15"/>
  <c r="K381" i="28"/>
  <c r="K383" i="28"/>
  <c r="BL179" i="28"/>
  <c r="BL181" i="28"/>
  <c r="BL74" i="15"/>
  <c r="BL381" i="28"/>
  <c r="BL383" i="28"/>
  <c r="BD179" i="28"/>
  <c r="BD181" i="28"/>
  <c r="BD74" i="15"/>
  <c r="BD381" i="28"/>
  <c r="BD383" i="28"/>
  <c r="AV179" i="28"/>
  <c r="AV181" i="28"/>
  <c r="AV74" i="15"/>
  <c r="AV381" i="28"/>
  <c r="AV383" i="28"/>
  <c r="AN179" i="28"/>
  <c r="AN181" i="28"/>
  <c r="AN74" i="15"/>
  <c r="AN381" i="28"/>
  <c r="AN383" i="28"/>
  <c r="AF179" i="28"/>
  <c r="AF181" i="28"/>
  <c r="AF74" i="15"/>
  <c r="AF381" i="28"/>
  <c r="AF383" i="28"/>
  <c r="X179" i="28"/>
  <c r="X181" i="28"/>
  <c r="X74" i="15"/>
  <c r="X381" i="28"/>
  <c r="X383" i="28"/>
  <c r="P74" i="15"/>
  <c r="P381" i="28"/>
  <c r="P383" i="28"/>
  <c r="H179" i="28"/>
  <c r="H181" i="28"/>
  <c r="H74" i="15"/>
  <c r="H381" i="28"/>
  <c r="H383" i="28"/>
  <c r="BJ179" i="28"/>
  <c r="BJ181" i="28"/>
  <c r="BJ74" i="15"/>
  <c r="BJ381" i="28"/>
  <c r="BJ383" i="28"/>
  <c r="AT179" i="28"/>
  <c r="AT181" i="28"/>
  <c r="AT74" i="15"/>
  <c r="AT381" i="28"/>
  <c r="AT383" i="28"/>
  <c r="N179" i="28"/>
  <c r="N181" i="28"/>
  <c r="N74" i="15"/>
  <c r="N381" i="28"/>
  <c r="N383" i="28"/>
  <c r="BQ179" i="28"/>
  <c r="BQ181" i="28"/>
  <c r="BQ74" i="15"/>
  <c r="BQ381" i="28"/>
  <c r="BQ383" i="28"/>
  <c r="BI179" i="28"/>
  <c r="BI181" i="28"/>
  <c r="BI74" i="15"/>
  <c r="BI381" i="28"/>
  <c r="BI383" i="28"/>
  <c r="BA179" i="28"/>
  <c r="BA181" i="28"/>
  <c r="BA74" i="15"/>
  <c r="BA381" i="28"/>
  <c r="BA383" i="28"/>
  <c r="AS179" i="28"/>
  <c r="AS181" i="28"/>
  <c r="AS74" i="15"/>
  <c r="AS381" i="28"/>
  <c r="AS383" i="28"/>
  <c r="AK179" i="28"/>
  <c r="AK181" i="28"/>
  <c r="AK74" i="15"/>
  <c r="AK381" i="28"/>
  <c r="AK383" i="28"/>
  <c r="AC179" i="28"/>
  <c r="AC181" i="28"/>
  <c r="AC74" i="15"/>
  <c r="AC381" i="28"/>
  <c r="AC383" i="28"/>
  <c r="U179" i="28"/>
  <c r="U181" i="28"/>
  <c r="U74" i="15"/>
  <c r="U381" i="28"/>
  <c r="U383" i="28"/>
  <c r="M179" i="28"/>
  <c r="M181" i="28"/>
  <c r="M74" i="15"/>
  <c r="M381" i="28"/>
  <c r="M383" i="28"/>
  <c r="BP179" i="28"/>
  <c r="BP181" i="28"/>
  <c r="BP74" i="15"/>
  <c r="BP381" i="28"/>
  <c r="BP383" i="28"/>
  <c r="BH179" i="28"/>
  <c r="BH181" i="28"/>
  <c r="BH74" i="15"/>
  <c r="BH381" i="28"/>
  <c r="BH383" i="28"/>
  <c r="AZ179" i="28"/>
  <c r="AZ181" i="28"/>
  <c r="AZ74" i="15"/>
  <c r="AZ381" i="28"/>
  <c r="AZ383" i="28"/>
  <c r="AR179" i="28"/>
  <c r="AR181" i="28"/>
  <c r="AR74" i="15"/>
  <c r="AR381" i="28"/>
  <c r="AR383" i="28"/>
  <c r="AJ179" i="28"/>
  <c r="AJ181" i="28"/>
  <c r="AJ74" i="15"/>
  <c r="AJ381" i="28"/>
  <c r="AJ383" i="28"/>
  <c r="AB179" i="28"/>
  <c r="AB181" i="28"/>
  <c r="AB74" i="15"/>
  <c r="AB381" i="28"/>
  <c r="AB383" i="28"/>
  <c r="T179" i="28"/>
  <c r="T181" i="28"/>
  <c r="T74" i="15"/>
  <c r="T381" i="28"/>
  <c r="T383" i="28"/>
  <c r="L179" i="28"/>
  <c r="L181" i="28"/>
  <c r="L74" i="15"/>
  <c r="L381" i="28"/>
  <c r="L383" i="28"/>
  <c r="BN179" i="28"/>
  <c r="BN181" i="28"/>
  <c r="BN74" i="15"/>
  <c r="BN381" i="28"/>
  <c r="BN383" i="28"/>
  <c r="BF179" i="28"/>
  <c r="BF181" i="28"/>
  <c r="BF74" i="15"/>
  <c r="BF381" i="28"/>
  <c r="BF383" i="28"/>
  <c r="AX179" i="28"/>
  <c r="AX181" i="28"/>
  <c r="AX74" i="15"/>
  <c r="AX381" i="28"/>
  <c r="AX383" i="28"/>
  <c r="AP179" i="28"/>
  <c r="AP181" i="28"/>
  <c r="AP74" i="15"/>
  <c r="AP381" i="28"/>
  <c r="AP383" i="28"/>
  <c r="AH179" i="28"/>
  <c r="AH181" i="28"/>
  <c r="AH74" i="15"/>
  <c r="AH381" i="28"/>
  <c r="AH383" i="28"/>
  <c r="Z179" i="28"/>
  <c r="Z181" i="28"/>
  <c r="Z74" i="15"/>
  <c r="Z381" i="28"/>
  <c r="Z383" i="28"/>
  <c r="R179" i="28"/>
  <c r="R181" i="28"/>
  <c r="R74" i="15"/>
  <c r="R381" i="28"/>
  <c r="R383" i="28"/>
  <c r="J179" i="28"/>
  <c r="J181" i="28"/>
  <c r="J74" i="15"/>
  <c r="J381" i="28"/>
  <c r="J383" i="28"/>
  <c r="L63" i="19"/>
  <c r="L64" i="19"/>
  <c r="M63" i="19"/>
  <c r="M64" i="19"/>
  <c r="K63" i="19"/>
  <c r="K64" i="19"/>
  <c r="O63" i="19"/>
  <c r="O64" i="19"/>
  <c r="N63" i="19"/>
  <c r="N64" i="19"/>
  <c r="P63" i="19"/>
  <c r="P64" i="19"/>
  <c r="AX78" i="15"/>
  <c r="BS78" i="15"/>
  <c r="BA78" i="15"/>
  <c r="AV78" i="15"/>
  <c r="BM78" i="15"/>
  <c r="AF78" i="15"/>
  <c r="AI78" i="15"/>
  <c r="BC78" i="15"/>
  <c r="AW78" i="15"/>
  <c r="K78" i="15"/>
  <c r="H78" i="15"/>
  <c r="BD78" i="15"/>
  <c r="BG78" i="15"/>
  <c r="I78" i="15"/>
  <c r="V78" i="15"/>
  <c r="J78" i="15"/>
  <c r="AE78" i="15"/>
  <c r="T78" i="15"/>
  <c r="U78" i="15"/>
  <c r="AT78" i="15"/>
  <c r="S78" i="15"/>
  <c r="AM78" i="15"/>
  <c r="AG78" i="15"/>
  <c r="BB78" i="15"/>
  <c r="AY78" i="15"/>
  <c r="AL78" i="15"/>
  <c r="AJ78" i="15"/>
  <c r="BF78" i="15"/>
  <c r="R78" i="15"/>
  <c r="AP78" i="15"/>
  <c r="AR78" i="15"/>
  <c r="AS78" i="15"/>
  <c r="AN78" i="15"/>
  <c r="AQ78" i="15"/>
  <c r="BK78" i="15"/>
  <c r="BE78" i="15"/>
  <c r="AZ78" i="15"/>
  <c r="AH78" i="15"/>
  <c r="BH78" i="15"/>
  <c r="BP78" i="15"/>
  <c r="W78" i="15"/>
  <c r="AD78" i="15"/>
  <c r="Y78" i="15"/>
  <c r="AK78" i="15"/>
  <c r="BI78" i="15"/>
  <c r="BN78" i="15"/>
  <c r="BQ78" i="15"/>
  <c r="BL78" i="15"/>
  <c r="BO78" i="15"/>
  <c r="Z78" i="15"/>
  <c r="AB78" i="15"/>
  <c r="AC78" i="15"/>
  <c r="BJ78" i="15"/>
  <c r="X78" i="15"/>
  <c r="AA78" i="15"/>
  <c r="AU78" i="15"/>
  <c r="AO78" i="15"/>
  <c r="BR78" i="15"/>
  <c r="O78" i="15"/>
  <c r="P78" i="15"/>
  <c r="L78" i="15"/>
  <c r="M78" i="15"/>
  <c r="N78" i="15"/>
  <c r="Q78" i="15"/>
  <c r="G368" i="27"/>
  <c r="G135" i="27"/>
  <c r="G72" i="15"/>
  <c r="G137" i="27"/>
  <c r="G136" i="27"/>
  <c r="G377" i="27"/>
  <c r="G57" i="15"/>
  <c r="G50" i="27"/>
  <c r="G51" i="27"/>
  <c r="G369" i="27"/>
  <c r="G59" i="15"/>
  <c r="G370" i="27"/>
  <c r="AC63" i="19"/>
  <c r="AC64" i="19"/>
  <c r="V63" i="19"/>
  <c r="V64" i="19"/>
  <c r="AD63" i="19"/>
  <c r="AD64" i="19"/>
  <c r="W63" i="19"/>
  <c r="W64" i="19"/>
  <c r="AA63" i="19"/>
  <c r="AA64" i="19"/>
  <c r="T63" i="19"/>
  <c r="T64" i="19"/>
  <c r="Y63" i="19"/>
  <c r="Y64" i="19"/>
  <c r="R63" i="19"/>
  <c r="R64" i="19"/>
  <c r="AB63" i="19"/>
  <c r="AB64" i="19"/>
  <c r="U63" i="19"/>
  <c r="U64" i="19"/>
  <c r="Z63" i="19"/>
  <c r="Z64" i="19"/>
  <c r="S63" i="19"/>
  <c r="S64" i="19"/>
  <c r="G89" i="27"/>
  <c r="G91" i="27"/>
  <c r="G65" i="15"/>
  <c r="G372" i="27"/>
  <c r="G374" i="27"/>
  <c r="G142" i="27"/>
  <c r="G378" i="27"/>
  <c r="G141" i="27"/>
  <c r="G139" i="27"/>
  <c r="G61" i="15"/>
  <c r="G379" i="27"/>
  <c r="G175" i="27"/>
  <c r="G140" i="27"/>
  <c r="G70" i="15"/>
  <c r="G74" i="15"/>
  <c r="G179" i="27"/>
  <c r="G181" i="27"/>
  <c r="G78" i="15"/>
  <c r="G381" i="27"/>
  <c r="G383" i="27"/>
</calcChain>
</file>

<file path=xl/sharedStrings.xml><?xml version="1.0" encoding="utf-8"?>
<sst xmlns="http://schemas.openxmlformats.org/spreadsheetml/2006/main" count="18899" uniqueCount="2044">
  <si>
    <t>Water Resources Planning Tables 2024</t>
  </si>
  <si>
    <t>Company tables version tracker</t>
  </si>
  <si>
    <t>Version</t>
  </si>
  <si>
    <t>Updates made</t>
  </si>
  <si>
    <t>Date (DD/MM/YY)</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</si>
  <si>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</si>
  <si>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Amends made to address Ofwat and Environment Agency amends/checks</t>
  </si>
  <si>
    <t>Table 2 cell AA49 was missing a value. This has now been input.</t>
  </si>
  <si>
    <t>Template Tables information</t>
  </si>
  <si>
    <t xml:space="preserve">Table 8A rows A1 and A3 - Totex has been updated to include metering costs. </t>
  </si>
  <si>
    <t>Table 2a has been updated to represent NY incorporating the preferred plan. Previously it represnted NY baseline.
Table 2a years 2019/20, 2020/21 and 2021/22 have been updated to show actual outurn data
Table 4 has been updated to include options for water labelling and they have been included in all pathways
Table 4 option R48 Level of service change - the status has been defined as feasible and the options included in all pathways</t>
  </si>
  <si>
    <t>Planning tables template version</t>
  </si>
  <si>
    <t>v1</t>
  </si>
  <si>
    <t>All queries on the content of this workbook should be sent to:</t>
  </si>
  <si>
    <t>Table 8C totals updated to include new meters introduced for existing customers</t>
  </si>
  <si>
    <t>Version date</t>
  </si>
  <si>
    <t>water-company-plan@environment-agency.gov.uk</t>
  </si>
  <si>
    <t>Offline T8 adjusted to Apr 2021 updated in line with main table 8 changes</t>
  </si>
  <si>
    <r>
      <t>wrepp@cyfoethnaturiolcymru.gov.uk</t>
    </r>
    <r>
      <rPr>
        <sz val="10"/>
        <rFont val="Arial"/>
        <family val="2"/>
      </rPr>
      <t xml:space="preserve"> (Welsh areas only)</t>
    </r>
  </si>
  <si>
    <t>T8 updated following Ofwat query YKY-dWRMP-019. Benefits amended to represent end of AMP and D2 correction
T7 &amp; T8 base and enhancement expenditure amended in line with query 019 and 020</t>
  </si>
  <si>
    <t>New table version for revised draft
Corrections made as provided by regulators in Appendix C: Water Resources Management Plan 2024 table instructions clarifications and template corrections</t>
  </si>
  <si>
    <t xml:space="preserve">Corrections made following feedback received by the EA (7/11/23). Informaton added to Table 1g.  </t>
  </si>
  <si>
    <t>Water company information</t>
  </si>
  <si>
    <t>Corrections made following queries received from EA on 13/11/23</t>
  </si>
  <si>
    <t>Corrections made to cost inflations and following Ofwat queries re: leakage
Reprofiling of costs</t>
  </si>
  <si>
    <t>Company:</t>
  </si>
  <si>
    <t>Yorkshire Water</t>
  </si>
  <si>
    <t>Corrections made according to changelog for submission to defra (21/05/24).</t>
  </si>
  <si>
    <t>Base Year:</t>
  </si>
  <si>
    <t>2019/20</t>
  </si>
  <si>
    <t>Signed:</t>
  </si>
  <si>
    <t>Jason Ball</t>
  </si>
  <si>
    <t>Dated:</t>
  </si>
  <si>
    <t>Preparation for publication as final (removal of erroneous values, format changes etc.)</t>
  </si>
  <si>
    <t>Responsible Officer:</t>
  </si>
  <si>
    <t>Amendments following EA review on 22/11/2024</t>
  </si>
  <si>
    <t>16/12/2024</t>
  </si>
  <si>
    <t>Version:</t>
  </si>
  <si>
    <t>[Digital signature is acceptable]</t>
  </si>
  <si>
    <t xml:space="preserve">Minor ammendments to Table 1. </t>
  </si>
  <si>
    <t>Corrected error in Table 2A. Version for Publication.</t>
  </si>
  <si>
    <t>19/12/24</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</si>
  <si>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</si>
  <si>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</si>
  <si>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</si>
  <si>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</si>
  <si>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</si>
  <si>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</si>
  <si>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</si>
  <si>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</si>
  <si>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</si>
  <si>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</si>
  <si>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</si>
  <si>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</si>
  <si>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</si>
  <si>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</si>
  <si>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</si>
  <si>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</si>
  <si>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</si>
  <si>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</si>
  <si>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</si>
  <si>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</si>
  <si>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</si>
  <si>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</si>
  <si>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</si>
  <si>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</si>
  <si>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</si>
  <si>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</si>
  <si>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</si>
  <si>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</si>
  <si>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</si>
  <si>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</si>
  <si>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</si>
  <si>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</si>
  <si>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</si>
  <si>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</si>
  <si>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This table has been redacted</t>
  </si>
  <si>
    <t>Back to title page</t>
  </si>
  <si>
    <t>Table 2a: WC Level Normal Year planning scenario</t>
  </si>
  <si>
    <t>2. WC Level Data'!B53</t>
  </si>
  <si>
    <t>Water Company</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</si>
  <si>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</si>
  <si>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</si>
  <si>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</si>
  <si>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</si>
  <si>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</si>
  <si>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</si>
  <si>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</si>
  <si>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WRMP24 Reference</t>
  </si>
  <si>
    <t>Component</t>
  </si>
  <si>
    <t>Derivation</t>
  </si>
  <si>
    <t>Unit</t>
  </si>
  <si>
    <t>Decimal places</t>
  </si>
  <si>
    <t>2019-20</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</si>
  <si>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</si>
  <si>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</si>
  <si>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</si>
  <si>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</si>
  <si>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</si>
  <si>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</si>
  <si>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</si>
  <si>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</si>
  <si>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</si>
  <si>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</si>
  <si>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</si>
  <si>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</si>
  <si>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</si>
  <si>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</si>
  <si>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</si>
  <si>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</si>
  <si>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</si>
  <si>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</si>
  <si>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</si>
  <si>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</si>
  <si>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</si>
  <si>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</si>
  <si>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</si>
  <si>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</si>
  <si>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Leave Blank</t>
  </si>
  <si>
    <t>1NY</t>
  </si>
  <si>
    <t>Total Household Consumption</t>
  </si>
  <si>
    <t>Input</t>
  </si>
  <si>
    <t>Ml/d</t>
  </si>
  <si>
    <t>2NY</t>
  </si>
  <si>
    <t>Average Household - PCC</t>
  </si>
  <si>
    <t>l/h/d</t>
  </si>
  <si>
    <t>3NY</t>
  </si>
  <si>
    <t>Total Non-Household Consumption</t>
  </si>
  <si>
    <t>4NY</t>
  </si>
  <si>
    <t>Total Leakage</t>
  </si>
  <si>
    <t>5NY</t>
  </si>
  <si>
    <t>Distribution input</t>
  </si>
  <si>
    <t>DYAA</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</si>
  <si>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</si>
  <si>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</si>
  <si>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</si>
  <si>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</si>
  <si>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</si>
  <si>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</si>
  <si>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</si>
  <si>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</si>
  <si>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</si>
  <si>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</si>
  <si>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</si>
  <si>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</si>
  <si>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</si>
  <si>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</si>
  <si>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</si>
  <si>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</si>
  <si>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</si>
  <si>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</si>
  <si>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</si>
  <si>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</si>
  <si>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</si>
  <si>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</si>
  <si>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</si>
  <si>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</si>
  <si>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</si>
  <si>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</si>
  <si>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</si>
  <si>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</si>
  <si>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</si>
  <si>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</si>
  <si>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</si>
  <si>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</si>
  <si>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</si>
  <si>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</si>
  <si>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</si>
  <si>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</si>
  <si>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</si>
  <si>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</si>
  <si>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</si>
  <si>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</si>
  <si>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</si>
  <si>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</si>
  <si>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</si>
  <si>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</si>
  <si>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</si>
  <si>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</si>
  <si>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</si>
  <si>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</si>
  <si>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</si>
  <si>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</si>
  <si>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</si>
  <si>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</si>
  <si>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</si>
  <si>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</si>
  <si>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</si>
  <si>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</si>
  <si>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</si>
  <si>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</si>
  <si>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</si>
  <si>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</si>
  <si>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</si>
  <si>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</si>
  <si>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</si>
  <si>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</si>
  <si>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</si>
  <si>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</si>
  <si>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</si>
  <si>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</si>
  <si>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</si>
  <si>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</si>
  <si>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</si>
  <si>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</si>
  <si>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</si>
  <si>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</si>
  <si>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</si>
  <si>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</si>
  <si>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</si>
  <si>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</si>
  <si>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</si>
  <si>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</si>
  <si>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</si>
  <si>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</si>
  <si>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</si>
  <si>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</si>
  <si>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</si>
  <si>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</si>
  <si>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</si>
  <si>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</si>
  <si>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</si>
  <si>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</si>
  <si>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</si>
  <si>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</si>
  <si>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</si>
  <si>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</si>
  <si>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</si>
  <si>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</si>
  <si>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</si>
  <si>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</si>
  <si>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</si>
  <si>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</si>
  <si>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</si>
  <si>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</si>
  <si>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</si>
  <si>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</si>
  <si>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</si>
  <si>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</si>
  <si>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</si>
  <si>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</si>
  <si>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</si>
  <si>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</si>
  <si>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</si>
  <si>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</si>
  <si>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</si>
  <si>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</si>
  <si>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</si>
  <si>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</si>
  <si>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</si>
  <si>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</si>
  <si>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</si>
  <si>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</si>
  <si>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</si>
  <si>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</si>
  <si>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</si>
  <si>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</si>
  <si>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</si>
  <si>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</si>
  <si>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</si>
  <si>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</si>
  <si>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</si>
  <si>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</si>
  <si>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</si>
  <si>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</si>
  <si>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</si>
  <si>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</si>
  <si>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</si>
  <si>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</si>
  <si>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</si>
  <si>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</si>
  <si>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</si>
  <si>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</si>
  <si>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</si>
  <si>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</si>
  <si>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</si>
  <si>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</si>
  <si>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</si>
  <si>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</si>
  <si>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</si>
  <si>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</si>
  <si>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</si>
  <si>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</si>
  <si>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</si>
  <si>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</si>
  <si>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</si>
  <si>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</si>
  <si>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</si>
  <si>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</si>
  <si>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</si>
  <si>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</si>
  <si>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</si>
  <si>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</si>
  <si>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</si>
  <si>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</si>
  <si>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</si>
  <si>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</si>
  <si>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</si>
  <si>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</si>
  <si>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</si>
  <si>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</si>
  <si>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</si>
  <si>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</si>
  <si>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</si>
  <si>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</si>
  <si>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</si>
  <si>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</si>
  <si>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</si>
  <si>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</si>
  <si>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</si>
  <si>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</si>
  <si>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</si>
  <si>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</si>
  <si>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</si>
  <si>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</si>
  <si>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</si>
  <si>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</si>
  <si>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</si>
  <si>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</si>
  <si>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</si>
  <si>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</si>
  <si>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</si>
  <si>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</si>
  <si>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</si>
  <si>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</si>
  <si>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</si>
  <si>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</si>
  <si>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</si>
  <si>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</si>
  <si>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</si>
  <si>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</si>
  <si>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YWSEST</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</si>
  <si>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</si>
  <si>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</si>
  <si>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</si>
  <si>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</si>
  <si>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</si>
  <si>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</si>
  <si>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</si>
  <si>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</si>
  <si>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</si>
  <si>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</si>
  <si>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</si>
  <si>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</si>
  <si>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</si>
  <si>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</si>
  <si>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</si>
  <si>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</si>
  <si>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</si>
  <si>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</si>
  <si>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</si>
  <si>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</si>
  <si>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</si>
  <si>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</si>
  <si>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</si>
  <si>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</si>
  <si>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</si>
  <si>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</si>
  <si>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</si>
  <si>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</si>
  <si>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</si>
  <si>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</si>
  <si>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</si>
  <si>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</si>
  <si>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</si>
  <si>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</si>
  <si>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</si>
  <si>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</si>
  <si>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</si>
  <si>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</si>
  <si>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</si>
  <si>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</si>
  <si>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</si>
  <si>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</si>
  <si>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</si>
  <si>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</si>
  <si>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</si>
  <si>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</si>
  <si>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</si>
  <si>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</si>
  <si>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</si>
  <si>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</si>
  <si>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</si>
  <si>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</si>
  <si>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</si>
  <si>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</si>
  <si>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</si>
  <si>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</si>
  <si>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</si>
  <si>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</si>
  <si>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</si>
  <si>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</si>
  <si>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</si>
  <si>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</si>
  <si>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</si>
  <si>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</si>
  <si>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</si>
  <si>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</si>
  <si>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</si>
  <si>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</si>
  <si>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</si>
  <si>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</si>
  <si>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</si>
  <si>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</si>
  <si>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</si>
  <si>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</si>
  <si>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</si>
  <si>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</si>
  <si>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</si>
  <si>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</si>
  <si>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</si>
  <si>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</si>
  <si>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</si>
  <si>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</si>
  <si>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</si>
  <si>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</si>
  <si>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</si>
  <si>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</si>
  <si>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</si>
  <si>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</si>
  <si>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</si>
  <si>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</si>
  <si>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</si>
  <si>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</si>
  <si>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</si>
  <si>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</si>
  <si>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</si>
  <si>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</si>
  <si>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</si>
  <si>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</si>
  <si>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</si>
  <si>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</si>
  <si>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</si>
  <si>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</si>
  <si>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</si>
  <si>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</si>
  <si>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</si>
  <si>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</si>
  <si>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</si>
  <si>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</si>
  <si>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</si>
  <si>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</si>
  <si>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</si>
  <si>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</si>
  <si>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</si>
  <si>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</si>
  <si>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</si>
  <si>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</si>
  <si>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</si>
  <si>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</si>
  <si>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</si>
  <si>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</si>
  <si>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</si>
  <si>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</si>
  <si>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</si>
  <si>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</si>
  <si>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</si>
  <si>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</si>
  <si>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</si>
  <si>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</si>
  <si>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</si>
  <si>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</si>
  <si>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</si>
  <si>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</si>
  <si>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</si>
  <si>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</si>
  <si>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</si>
  <si>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</si>
  <si>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</si>
  <si>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</si>
  <si>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</si>
  <si>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</si>
  <si>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</si>
  <si>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</si>
  <si>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</si>
  <si>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(13BL:15BL) +12BL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</si>
  <si>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</si>
  <si>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</si>
  <si>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</si>
  <si>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</si>
  <si>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</si>
  <si>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</si>
  <si>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</si>
  <si>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</si>
  <si>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</si>
  <si>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</si>
  <si>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</si>
  <si>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</si>
  <si>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</si>
  <si>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</si>
  <si>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</si>
  <si>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</si>
  <si>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</si>
  <si>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</si>
  <si>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</si>
  <si>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</si>
  <si>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</si>
  <si>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</si>
  <si>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</si>
  <si>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</si>
  <si>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</si>
  <si>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</si>
  <si>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</si>
  <si>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</si>
  <si>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</si>
  <si>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</si>
  <si>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</si>
  <si>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</si>
  <si>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</si>
  <si>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</si>
  <si>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</si>
  <si>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</si>
  <si>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</si>
  <si>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</si>
  <si>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</si>
  <si>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</si>
  <si>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</si>
  <si>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</si>
  <si>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</si>
  <si>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</si>
  <si>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</si>
  <si>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</si>
  <si>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</si>
  <si>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</si>
  <si>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</si>
  <si>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</si>
  <si>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</si>
  <si>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</si>
  <si>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</si>
  <si>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</si>
  <si>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</si>
  <si>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</si>
  <si>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</si>
  <si>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</si>
  <si>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</si>
  <si>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</si>
  <si>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</si>
  <si>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</si>
  <si>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</si>
  <si>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</si>
  <si>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</si>
  <si>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</si>
  <si>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</si>
  <si>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</si>
  <si>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</si>
  <si>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</si>
  <si>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</si>
  <si>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</si>
  <si>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</si>
  <si>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</si>
  <si>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</si>
  <si>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</si>
  <si>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</si>
  <si>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</si>
  <si>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</si>
  <si>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</si>
  <si>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</si>
  <si>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</si>
  <si>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</si>
  <si>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</si>
  <si>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</si>
  <si>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</si>
  <si>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</si>
  <si>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</si>
  <si>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</si>
  <si>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</si>
  <si>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</si>
  <si>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</si>
  <si>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</si>
  <si>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</si>
  <si>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</si>
  <si>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</si>
  <si>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</si>
  <si>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</si>
  <si>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</si>
  <si>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</si>
  <si>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</si>
  <si>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</si>
  <si>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</si>
  <si>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</si>
  <si>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</si>
  <si>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</si>
  <si>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</si>
  <si>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</si>
  <si>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</si>
  <si>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</si>
  <si>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</si>
  <si>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</si>
  <si>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</si>
  <si>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</si>
  <si>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</si>
  <si>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</si>
  <si>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</si>
  <si>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</si>
  <si>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</si>
  <si>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</si>
  <si>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</si>
  <si>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</si>
  <si>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</si>
  <si>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</si>
  <si>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</si>
  <si>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</si>
  <si>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</si>
  <si>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</si>
  <si>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</si>
  <si>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</si>
  <si>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</si>
  <si>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</si>
  <si>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</si>
  <si>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</si>
  <si>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</si>
  <si>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</si>
  <si>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</si>
  <si>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</si>
  <si>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</si>
  <si>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</si>
  <si>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</si>
  <si>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</si>
  <si>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</si>
  <si>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</si>
  <si>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</si>
  <si>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</si>
  <si>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</si>
  <si>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</si>
  <si>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</si>
  <si>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</si>
  <si>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</si>
  <si>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</si>
  <si>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</si>
  <si>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</si>
  <si>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</si>
  <si>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</si>
  <si>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</si>
  <si>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</si>
  <si>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</si>
  <si>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</si>
  <si>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</si>
  <si>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</si>
  <si>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</si>
  <si>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</si>
  <si>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</si>
  <si>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</si>
  <si>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</si>
  <si>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</si>
  <si>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</si>
  <si>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</si>
  <si>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</si>
  <si>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</si>
  <si>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</si>
  <si>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</si>
  <si>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</si>
  <si>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</si>
  <si>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</si>
  <si>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</si>
  <si>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(13FP:15FP)+ 12FP + 21FP + 22FP + 27FP + 28FP</t>
  </si>
  <si>
    <t>46FP</t>
  </si>
  <si>
    <t>47FP</t>
  </si>
  <si>
    <t>48FP</t>
  </si>
  <si>
    <t>46FP + 47FP</t>
  </si>
  <si>
    <t>49FP</t>
  </si>
  <si>
    <t>11FP - 45FP</t>
  </si>
  <si>
    <t>49.1FP</t>
  </si>
  <si>
    <t>1.1FP - 12.1FP</t>
  </si>
  <si>
    <t>50FP</t>
  </si>
  <si>
    <t>49FP - 48FP</t>
  </si>
  <si>
    <t>DYCP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</si>
  <si>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</si>
  <si>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</si>
  <si>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</si>
  <si>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</si>
  <si>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</si>
  <si>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</si>
  <si>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sum (13FP:15FP) +12FP + 21FP + 22FP + 27FP + 28FP</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</si>
  <si>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</si>
  <si>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</si>
  <si>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</si>
  <si>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</si>
  <si>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</si>
  <si>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</si>
  <si>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</si>
  <si>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</si>
  <si>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</si>
  <si>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</si>
  <si>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</si>
  <si>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YWSGRD</t>
  </si>
  <si>
    <t>2099-101</t>
  </si>
  <si>
    <t>Column1</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</si>
  <si>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</si>
  <si>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</si>
  <si>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</si>
  <si>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</si>
  <si>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</si>
  <si>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</si>
  <si>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</si>
  <si>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</si>
  <si>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</si>
  <si>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</si>
  <si>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</si>
  <si>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</si>
  <si>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</si>
  <si>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</si>
  <si>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</si>
  <si>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</si>
  <si>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</si>
  <si>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</si>
  <si>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</si>
  <si>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</si>
  <si>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 Enhanced Environmental Destination</t>
    </r>
    <r>
      <rPr>
        <b/>
        <sz val="11"/>
        <color rgb="FFFF0000"/>
        <rFont val="Arial"/>
        <family val="2"/>
      </rPr>
      <t xml:space="preserve">
Y/N</t>
    </r>
  </si>
  <si>
    <r>
      <t xml:space="preserve">Alternative Programme 2- Low Environmental Destination
</t>
    </r>
    <r>
      <rPr>
        <b/>
        <sz val="11"/>
        <color rgb="FFFF0000"/>
        <rFont val="Arial"/>
        <family val="2"/>
      </rPr>
      <t>Y/N</t>
    </r>
  </si>
  <si>
    <r>
      <t xml:space="preserve">Alternative Programme 3- Low Demand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</si>
  <si>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</si>
  <si>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</si>
  <si>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</si>
  <si>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</si>
  <si>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</si>
  <si>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</si>
  <si>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</si>
  <si>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</si>
  <si>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</si>
  <si>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</si>
  <si>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</si>
  <si>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</si>
  <si>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</si>
  <si>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</si>
  <si>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</si>
  <si>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</si>
  <si>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</si>
  <si>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(define units)</t>
  </si>
  <si>
    <t>B&amp;H
Non-monetised metric where applicable (define units)</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</si>
  <si>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</si>
  <si>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</si>
  <si>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</si>
  <si>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</si>
  <si>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</si>
  <si>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</si>
  <si>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</si>
  <si>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</si>
  <si>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</si>
  <si>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</si>
  <si>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</si>
  <si>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Total Carbon 000s tCO2</t>
  </si>
  <si>
    <t>PWS Drought resilience  -this is a programme level metric only and N/A at option level</t>
  </si>
  <si>
    <t>Leakage Reduction Ml/d</t>
  </si>
  <si>
    <t>PCC Reduction l/h/d</t>
  </si>
  <si>
    <t>Flood Risk Management (Non-Drought Resilience) (quantified residual effect significance scores for SEA objective 4.3)</t>
  </si>
  <si>
    <t>Multi-Abstractor Benefit (quantified residual effect significance scores for SEA objectives 4.2 and 4.3)</t>
  </si>
  <si>
    <t>Human and Social Well-being (quantified residual effect significance scores for SEA objectives 2.1, 2.2, 6.1, 6.2, 7.1 and 8.1)</t>
  </si>
  <si>
    <t>Customer Preferred Option Type
(preference type weights:
Leakage and water efficiency: 3
Enhancement of existing licenced supplies: 2
New supplies such as desalination and increased abstraction: 1)</t>
  </si>
  <si>
    <t>Option Deliverability
(complexity to deliver solution in a range of 1 to 5, where 1 is most complex and 5 is least complex)</t>
  </si>
  <si>
    <t>Resilience Score (qualitative Y/N)</t>
  </si>
  <si>
    <r>
      <t xml:space="preserve">Alternative Programme 4- Half Demand Benefits
</t>
    </r>
    <r>
      <rPr>
        <b/>
        <sz val="11"/>
        <color rgb="FFFF0000"/>
        <rFont val="Arial"/>
        <family val="2"/>
      </rPr>
      <t>Y/N</t>
    </r>
  </si>
  <si>
    <t>C10</t>
  </si>
  <si>
    <t>Greywater supply to industrial customers</t>
  </si>
  <si>
    <t>Household water recycling</t>
  </si>
  <si>
    <t>Unconstrained</t>
  </si>
  <si>
    <t>N</t>
  </si>
  <si>
    <t>N/A</t>
  </si>
  <si>
    <t xml:space="preserve">Benefits are uncertain as it is not known if industrial uses would participate and accumulate a sizeable benefit. </t>
  </si>
  <si>
    <t>Unknown</t>
  </si>
  <si>
    <t>C11c</t>
  </si>
  <si>
    <t>Retrofits of rainwater harvesting for households</t>
  </si>
  <si>
    <t>Rainwater harvesting</t>
  </si>
  <si>
    <t>Feasible</t>
  </si>
  <si>
    <t>C12a3</t>
  </si>
  <si>
    <t>Rainwater harvesting for commercial customers</t>
  </si>
  <si>
    <t>Preferred</t>
  </si>
  <si>
    <t>Y</t>
  </si>
  <si>
    <t>C13c</t>
  </si>
  <si>
    <t>Household tariffs</t>
  </si>
  <si>
    <t>Tariff</t>
  </si>
  <si>
    <t>C14</t>
  </si>
  <si>
    <t>Customer platform</t>
  </si>
  <si>
    <t>Water efficiency customer education / awareness</t>
  </si>
  <si>
    <t>Potential to develop as part of our water efficiency strategy but this would be an enabler to other intiatives and not a standalone option</t>
  </si>
  <si>
    <t>C15d</t>
  </si>
  <si>
    <t>Installation of internal household flow regulators</t>
  </si>
  <si>
    <t>Retrofitting indoor water efficiency devices</t>
  </si>
  <si>
    <t>C16</t>
  </si>
  <si>
    <t>Household flow regulator-external</t>
  </si>
  <si>
    <t>Other water efficiency</t>
  </si>
  <si>
    <t>This is an alternative to C15 however, there is uncertainty over the savings and longevity of the scheme. This alterntive would be high cost and intrusive to customers and the C15 scheme is considered more feasible.</t>
  </si>
  <si>
    <t>C17</t>
  </si>
  <si>
    <t>Household self fit packs</t>
  </si>
  <si>
    <t>Already offer free packs and evidence shows low savings</t>
  </si>
  <si>
    <t>Negligible</t>
  </si>
  <si>
    <t>C18c</t>
  </si>
  <si>
    <t>Leaky loo fixes</t>
  </si>
  <si>
    <t>C1d</t>
  </si>
  <si>
    <t>Household customer audits and water efficiency retrofits</t>
  </si>
  <si>
    <t>Household water audit</t>
  </si>
  <si>
    <t>C2</t>
  </si>
  <si>
    <t>Metering domestic meter optants (growth)</t>
  </si>
  <si>
    <t>C21c</t>
  </si>
  <si>
    <t>Housing Associations</t>
  </si>
  <si>
    <t>C23b1</t>
  </si>
  <si>
    <t>Rainwater harvesting for agriculture</t>
  </si>
  <si>
    <t>C27d</t>
  </si>
  <si>
    <t>School visits</t>
  </si>
  <si>
    <t>C28e</t>
  </si>
  <si>
    <t xml:space="preserve">Household water efficiency media campaign </t>
  </si>
  <si>
    <t>C29c</t>
  </si>
  <si>
    <t>Household incentives</t>
  </si>
  <si>
    <t>C3</t>
  </si>
  <si>
    <t>Compulsory metering</t>
  </si>
  <si>
    <t>Metering compulsory</t>
  </si>
  <si>
    <t>YWSGRD, YWSEST</t>
  </si>
  <si>
    <t>Yorkshire Water not classified as a water stressed area</t>
  </si>
  <si>
    <t xml:space="preserve">(20) As we are 85% metered by 2050 without compulsory the option is mostly bringing forward the benefit of increased meter penetration </t>
  </si>
  <si>
    <t>C30a</t>
  </si>
  <si>
    <t>Water labelling</t>
  </si>
  <si>
    <t>C30b</t>
  </si>
  <si>
    <t>Water labelling- low demand</t>
  </si>
  <si>
    <t>C32c</t>
  </si>
  <si>
    <t>Rainwater harvesting for households- new developments</t>
  </si>
  <si>
    <t>C34a</t>
  </si>
  <si>
    <t>Non-household water efficiency media campaign</t>
  </si>
  <si>
    <t>C35c</t>
  </si>
  <si>
    <t>Non-household water efficiency incentive scheme</t>
  </si>
  <si>
    <t>C36</t>
  </si>
  <si>
    <t>Metering domestic meter optants (enhanced programme)</t>
  </si>
  <si>
    <t>C37</t>
  </si>
  <si>
    <t>Metering new developments (growth)</t>
  </si>
  <si>
    <t>C4</t>
  </si>
  <si>
    <t>Metering on change of occupancy</t>
  </si>
  <si>
    <t>Metering change of occupancy</t>
  </si>
  <si>
    <t>C5</t>
  </si>
  <si>
    <t>Metering on asset end of life</t>
  </si>
  <si>
    <t>C6a</t>
  </si>
  <si>
    <t>Non-household customer audits and water efficiency retrofits (schools, leisure centres and hospitality)</t>
  </si>
  <si>
    <t>Non-household water audit</t>
  </si>
  <si>
    <t>C6a(ii)</t>
  </si>
  <si>
    <t>Non-household customer audits and water efficiency retrofits (general domestic use only)</t>
  </si>
  <si>
    <t>C7</t>
  </si>
  <si>
    <t>Commercial water user audits and retrofit</t>
  </si>
  <si>
    <t>Variation on C6 option, constrained out as there is no evidence customers would pay for the service making the benefits  too uncertain</t>
  </si>
  <si>
    <t>C8</t>
  </si>
  <si>
    <t>Business customer supply pipe leakage/plumbing loss reduction</t>
  </si>
  <si>
    <t>Business customer service is under the control of commercial retailers. This option requires agreement with retailers and no agreements are currently in place.</t>
  </si>
  <si>
    <t>C9</t>
  </si>
  <si>
    <t>Greywater supply to domestic customers</t>
  </si>
  <si>
    <t>Option is technically feasible but success of delivery uncertain as would require housing developers to deliver or home owners to retrofit homes. This type of activity is considered as an innovation project and may become a scheme in the future.</t>
  </si>
  <si>
    <t>D15a</t>
  </si>
  <si>
    <t>Intensive active leakage control A</t>
  </si>
  <si>
    <t>Active leakage management</t>
  </si>
  <si>
    <t>D15b</t>
  </si>
  <si>
    <t>Intensive active leakage control B</t>
  </si>
  <si>
    <t>D15a, D15c</t>
  </si>
  <si>
    <t>D15c</t>
  </si>
  <si>
    <t>Intensive active leakage control C</t>
  </si>
  <si>
    <t>D15b, D15d</t>
  </si>
  <si>
    <t>D15d</t>
  </si>
  <si>
    <t>Intensive active leakage control D</t>
  </si>
  <si>
    <t>D15c, D15d</t>
  </si>
  <si>
    <t>D15e</t>
  </si>
  <si>
    <t>Intensive active leakage control E</t>
  </si>
  <si>
    <t>D16a</t>
  </si>
  <si>
    <t>Trunk main active leakage control A</t>
  </si>
  <si>
    <t>D16b</t>
  </si>
  <si>
    <t>Modelling confirmed that the unit cost of MLD reduction or resource efficiency for this option is not preferential to other solutions for the duration of the optimisation</t>
  </si>
  <si>
    <t>Trunk main active leakage control B</t>
  </si>
  <si>
    <t>D16a, D16c</t>
  </si>
  <si>
    <t>D16c</t>
  </si>
  <si>
    <t>Trunk main active leakage control C</t>
  </si>
  <si>
    <t>D16b, D16d</t>
  </si>
  <si>
    <t>D16d</t>
  </si>
  <si>
    <t>Trunk main active leakage control D</t>
  </si>
  <si>
    <t>D16c, D16d</t>
  </si>
  <si>
    <t>D16e</t>
  </si>
  <si>
    <t>Trunk main active leakage control E</t>
  </si>
  <si>
    <t>D17a</t>
  </si>
  <si>
    <t>Transient Pressure Management</t>
  </si>
  <si>
    <t>Pressure management</t>
  </si>
  <si>
    <t>D1a</t>
  </si>
  <si>
    <t>Active leakage control A</t>
  </si>
  <si>
    <t>D1b</t>
  </si>
  <si>
    <t>Active leakage control B</t>
  </si>
  <si>
    <t>D1a, D1c</t>
  </si>
  <si>
    <t>D1c</t>
  </si>
  <si>
    <t>Active leakage control C</t>
  </si>
  <si>
    <t>D1b, D1d</t>
  </si>
  <si>
    <t>D1d</t>
  </si>
  <si>
    <t>Active leakage control D</t>
  </si>
  <si>
    <t>D1c, D1d</t>
  </si>
  <si>
    <t>D1e</t>
  </si>
  <si>
    <t>Active leakage control E</t>
  </si>
  <si>
    <t>D2a</t>
  </si>
  <si>
    <t>Pressure management A</t>
  </si>
  <si>
    <t>D2b</t>
  </si>
  <si>
    <t>Pressure management B</t>
  </si>
  <si>
    <t>D2a, D2c</t>
  </si>
  <si>
    <t>D2c</t>
  </si>
  <si>
    <t>Pressure management C</t>
  </si>
  <si>
    <t>D3a</t>
  </si>
  <si>
    <t>Mains renewal/ replacement A</t>
  </si>
  <si>
    <t>Mains replacement (not trunk mains)</t>
  </si>
  <si>
    <t>D3b</t>
  </si>
  <si>
    <t>Mains renewal/ replacement B</t>
  </si>
  <si>
    <t>D3a, D3c</t>
  </si>
  <si>
    <t>D3c</t>
  </si>
  <si>
    <t>Mains renewal/ replacement C</t>
  </si>
  <si>
    <t>D3b, D3d</t>
  </si>
  <si>
    <t>D3d</t>
  </si>
  <si>
    <t>Mains renewal/ replacement D</t>
  </si>
  <si>
    <t>D3c, D3d</t>
  </si>
  <si>
    <t>D3e</t>
  </si>
  <si>
    <t>Mains renewal/ replacement E</t>
  </si>
  <si>
    <t>D5a</t>
  </si>
  <si>
    <t>Trunk main metering and logging A</t>
  </si>
  <si>
    <t>D5b</t>
  </si>
  <si>
    <t>Trunk main metering and logging B</t>
  </si>
  <si>
    <t>D5a, D5c</t>
  </si>
  <si>
    <t>D5c</t>
  </si>
  <si>
    <t>Trunk main metering and logging C</t>
  </si>
  <si>
    <t>D5b, D5d</t>
  </si>
  <si>
    <t>D5d</t>
  </si>
  <si>
    <t>Trunk main metering and logging D</t>
  </si>
  <si>
    <t>D5c, D5e</t>
  </si>
  <si>
    <t>D5e</t>
  </si>
  <si>
    <t>Trunk main metering and logging E</t>
  </si>
  <si>
    <t>D5d, D5f</t>
  </si>
  <si>
    <t>D5f</t>
  </si>
  <si>
    <t>Trunk main metering and logging F</t>
  </si>
  <si>
    <t>D5e, D5g</t>
  </si>
  <si>
    <t>D5g</t>
  </si>
  <si>
    <t>Trunk main metering and logging G</t>
  </si>
  <si>
    <t>D5f, D5h</t>
  </si>
  <si>
    <t>D5h</t>
  </si>
  <si>
    <t>Trunk main metering and logging H</t>
  </si>
  <si>
    <t>D5g, D5i</t>
  </si>
  <si>
    <t>D5i</t>
  </si>
  <si>
    <t>Trunk main metering and logging I</t>
  </si>
  <si>
    <t>D5h, D5j</t>
  </si>
  <si>
    <t>D5j</t>
  </si>
  <si>
    <t>Trunk main metering and logging J</t>
  </si>
  <si>
    <t>D6a</t>
  </si>
  <si>
    <t>Above ground pressure management</t>
  </si>
  <si>
    <t>D7a</t>
  </si>
  <si>
    <t>Permanent acoustic logging  A</t>
  </si>
  <si>
    <t>D7b</t>
  </si>
  <si>
    <t>Permanent acoustic logging  B</t>
  </si>
  <si>
    <t>D7a, D7c</t>
  </si>
  <si>
    <t>D7c</t>
  </si>
  <si>
    <t>Permanent acoustic logging  C</t>
  </si>
  <si>
    <t>D7b, D7d</t>
  </si>
  <si>
    <t>D7d</t>
  </si>
  <si>
    <t>Permanent acoustic logging  D</t>
  </si>
  <si>
    <t>D7c, D7d</t>
  </si>
  <si>
    <t>D7e</t>
  </si>
  <si>
    <t>Permanent acoustic logging  E</t>
  </si>
  <si>
    <t>D9a</t>
  </si>
  <si>
    <t>High tech active leakage control A</t>
  </si>
  <si>
    <t>D9b</t>
  </si>
  <si>
    <t>High tech active leakage control B</t>
  </si>
  <si>
    <t>D9a, D9c</t>
  </si>
  <si>
    <t>D9c</t>
  </si>
  <si>
    <t>High tech active leakage control C</t>
  </si>
  <si>
    <t>D9b, D9d</t>
  </si>
  <si>
    <t>D9d</t>
  </si>
  <si>
    <t>High tech active leakage control D</t>
  </si>
  <si>
    <t>D9c, D9e</t>
  </si>
  <si>
    <t>D9e</t>
  </si>
  <si>
    <t>High tech active leakage control E</t>
  </si>
  <si>
    <t>D9d, D9f</t>
  </si>
  <si>
    <t>D9f</t>
  </si>
  <si>
    <t>High tech active leakage control F</t>
  </si>
  <si>
    <t>D9e, D9g</t>
  </si>
  <si>
    <t>D9g</t>
  </si>
  <si>
    <t>High tech active leakage control G</t>
  </si>
  <si>
    <t>D9f, D9h</t>
  </si>
  <si>
    <t>D9h</t>
  </si>
  <si>
    <t>High tech active leakage control H</t>
  </si>
  <si>
    <t>D9g, D9i</t>
  </si>
  <si>
    <t>D9i</t>
  </si>
  <si>
    <t>High tech active leakage control I</t>
  </si>
  <si>
    <t>D9h, D9j</t>
  </si>
  <si>
    <t>D9j</t>
  </si>
  <si>
    <t>High tech active leakage control J</t>
  </si>
  <si>
    <t>DO01</t>
  </si>
  <si>
    <t>Supply rivers drought permits- DYAA</t>
  </si>
  <si>
    <t>Drought permits/orders</t>
  </si>
  <si>
    <t>DO06, DO11</t>
  </si>
  <si>
    <t>3.81-4.65</t>
  </si>
  <si>
    <t>DO02</t>
  </si>
  <si>
    <t>Supply rivers drought permits- ends in 2034- DYAA</t>
  </si>
  <si>
    <t>DO12, DO07</t>
  </si>
  <si>
    <t>4.6-4.65</t>
  </si>
  <si>
    <t>DO03</t>
  </si>
  <si>
    <t>Supply rivers drought permits- ends in 2038- DYAA</t>
  </si>
  <si>
    <t>DO08, DO13</t>
  </si>
  <si>
    <t>4.52-4.65</t>
  </si>
  <si>
    <t>DO04</t>
  </si>
  <si>
    <t>Supply rivers drought permits- ends in 2044- DYAA</t>
  </si>
  <si>
    <t>DO14, DO09</t>
  </si>
  <si>
    <t>3.85-4.65</t>
  </si>
  <si>
    <t>DO05</t>
  </si>
  <si>
    <t>Supply rivers drought permits- critical period</t>
  </si>
  <si>
    <t>DO10, DO15</t>
  </si>
  <si>
    <t>4.78-5.14</t>
  </si>
  <si>
    <t>DO06</t>
  </si>
  <si>
    <t>Supply reservoir compensation drought permits- DYAA</t>
  </si>
  <si>
    <t>DO01, DO11</t>
  </si>
  <si>
    <t>14.76-18.01</t>
  </si>
  <si>
    <t>DO07</t>
  </si>
  <si>
    <t>Supply reservoir compensation drought permits- ends in 2034- DYAA</t>
  </si>
  <si>
    <t>DO12, DO02</t>
  </si>
  <si>
    <t>17.82-18.01</t>
  </si>
  <si>
    <t>DO08</t>
  </si>
  <si>
    <t>Supply reservoir compensation drought permits- ends in 2038- DYAA</t>
  </si>
  <si>
    <t>DO03, DO13</t>
  </si>
  <si>
    <t>17.49-18.01</t>
  </si>
  <si>
    <t>DO09</t>
  </si>
  <si>
    <t>Supply reservoir compensation drought permits- ends in 2044- DYAA</t>
  </si>
  <si>
    <t>DO04, DO14</t>
  </si>
  <si>
    <t>14.90-18.01</t>
  </si>
  <si>
    <t>DO10</t>
  </si>
  <si>
    <t>Supply reservoir compensation drought permits-  critical period</t>
  </si>
  <si>
    <t>DO05, DO15</t>
  </si>
  <si>
    <t>18.51-19.90</t>
  </si>
  <si>
    <t>DO11</t>
  </si>
  <si>
    <t>Drought demand reduction- DYAA</t>
  </si>
  <si>
    <t>Drought - water use restrictions</t>
  </si>
  <si>
    <t>DO01, DO06</t>
  </si>
  <si>
    <t>15.78-19.25</t>
  </si>
  <si>
    <t>DO12</t>
  </si>
  <si>
    <t>Drought demand reduction- ends in 2034- DYAA</t>
  </si>
  <si>
    <t>DO02, DO07</t>
  </si>
  <si>
    <t>19.05-19.25</t>
  </si>
  <si>
    <t>DO13</t>
  </si>
  <si>
    <t>Drought demand reduction- ends in 2038- DYAA</t>
  </si>
  <si>
    <t>DO08, DO03</t>
  </si>
  <si>
    <t>18.70-19.25</t>
  </si>
  <si>
    <t>DO14</t>
  </si>
  <si>
    <t>Drought demand reduction- ends in 2044- DYAA</t>
  </si>
  <si>
    <t>DO04, DO09</t>
  </si>
  <si>
    <t>15.93-19.25</t>
  </si>
  <si>
    <t>DO15</t>
  </si>
  <si>
    <t>Drought demand reduction-  critical period</t>
  </si>
  <si>
    <t>DO10, DO05</t>
  </si>
  <si>
    <t>19.78-21.28</t>
  </si>
  <si>
    <t>DO16</t>
  </si>
  <si>
    <t>Supply rivers drought permits- ends in 2028- DYAA</t>
  </si>
  <si>
    <t>DO17, DO18</t>
  </si>
  <si>
    <t>4.64-4.65</t>
  </si>
  <si>
    <t>DO17</t>
  </si>
  <si>
    <t>Drought demand reduction- ends in 2028- DYAA</t>
  </si>
  <si>
    <t>DO16, DO18</t>
  </si>
  <si>
    <t>19.20-19.25</t>
  </si>
  <si>
    <t>DO18</t>
  </si>
  <si>
    <t>Supply reservoir compensation drought permits- ends in 2028- DYAA</t>
  </si>
  <si>
    <t>DO17, DO16</t>
  </si>
  <si>
    <t>17.96-18.01</t>
  </si>
  <si>
    <t>DV11b</t>
  </si>
  <si>
    <t>Increase grid supplies to South Yorkshire - raw</t>
  </si>
  <si>
    <t xml:space="preserve">Conjunctive use </t>
  </si>
  <si>
    <t>Option is technically feasible but would require new connections and INNS risk of transfering raw water constrains it out</t>
  </si>
  <si>
    <t>DV12c</t>
  </si>
  <si>
    <t>River Don abstraction to South Yorkshire</t>
  </si>
  <si>
    <t>New surface water</t>
  </si>
  <si>
    <t xml:space="preserve">EA licensing data showed water availability was 10%, which would not provide a reliable source of water.  </t>
  </si>
  <si>
    <t>&lt;10</t>
  </si>
  <si>
    <t>DV3</t>
  </si>
  <si>
    <t>Magnesium Limestone new GW supply</t>
  </si>
  <si>
    <t>New groundwater</t>
  </si>
  <si>
    <t>DV6(iv)</t>
  </si>
  <si>
    <t>Tees to South Yorkshire - NWL import 50Ml/d</t>
  </si>
  <si>
    <t>External raw water bulk supply/transfer</t>
  </si>
  <si>
    <t>DV6(v), DV6(vi)</t>
  </si>
  <si>
    <t>NWLKLD</t>
  </si>
  <si>
    <t>DV6(v)</t>
  </si>
  <si>
    <t>Tees to South Yorkshire - NWL import 80Ml/d</t>
  </si>
  <si>
    <t>DV6(iv), DV6(vi)</t>
  </si>
  <si>
    <t>DV6(vi)</t>
  </si>
  <si>
    <t>Tees to South Yorkshire - NWL import 140Ml/d</t>
  </si>
  <si>
    <t>DV6(iv), DV6(v)</t>
  </si>
  <si>
    <t>DV7a(iv)</t>
  </si>
  <si>
    <t>Tees to York Pipeline - NWL import 50 Ml/d</t>
  </si>
  <si>
    <t>DV7a(v), DV7a(vi)</t>
  </si>
  <si>
    <t>DV7a(v)</t>
  </si>
  <si>
    <t>Tees to York Pipeline - NWL import 80 Ml/d</t>
  </si>
  <si>
    <t>DV7a(iv), DV7a(vi)</t>
  </si>
  <si>
    <t>DV7a(vi)</t>
  </si>
  <si>
    <t>Tees to York Pipeline - NWL import 140 Ml/d</t>
  </si>
  <si>
    <t>DV7a(iv), DV7a(v)</t>
  </si>
  <si>
    <t>DV8(iv)</t>
  </si>
  <si>
    <t>New north to south internal transfer connection</t>
  </si>
  <si>
    <t>DV8(iv)A(i)</t>
  </si>
  <si>
    <t>New north to south internal transfer connection A</t>
  </si>
  <si>
    <t>Internal potable transfer</t>
  </si>
  <si>
    <t>DV8(iv)A(i), DV8(v)A</t>
  </si>
  <si>
    <t>DV8(iv)A(ii)</t>
  </si>
  <si>
    <t>New north to south internal transfer connection B</t>
  </si>
  <si>
    <t>DV8(iv)A(ii), DV8(v)A</t>
  </si>
  <si>
    <t>DV8(v)</t>
  </si>
  <si>
    <t>New WTW  (York) supplied by the River Ouse</t>
  </si>
  <si>
    <t>DV8(v)A</t>
  </si>
  <si>
    <t>New York WTW 2</t>
  </si>
  <si>
    <t>New water treatment works</t>
  </si>
  <si>
    <t>DV8(iv)A(i), DV8(iv)A(ii)</t>
  </si>
  <si>
    <t>DV8B</t>
  </si>
  <si>
    <t>New York WTW and Dual Main South Yorkshire Pipeline</t>
  </si>
  <si>
    <t>DV9a</t>
  </si>
  <si>
    <t xml:space="preserve">New groundwater treated supply to South Yorkshire - link to existing connections </t>
  </si>
  <si>
    <t>R6, R6b, R6c, R6d, DV9b</t>
  </si>
  <si>
    <t>This is a variation of option D6. As the resource is under WINEP invesitgation the scheme was not taken forward for scoping</t>
  </si>
  <si>
    <t>DV9b</t>
  </si>
  <si>
    <t>New groundwater raw water supply to South Yorkshire</t>
  </si>
  <si>
    <t>R6, R6b, R6c, R6d, DV9a</t>
  </si>
  <si>
    <t>DV9c</t>
  </si>
  <si>
    <t>New groundwater raw water export</t>
  </si>
  <si>
    <t>Export</t>
  </si>
  <si>
    <t>Resource under WINEP investigation</t>
  </si>
  <si>
    <t>SVTSGD</t>
  </si>
  <si>
    <t>&lt;5</t>
  </si>
  <si>
    <t>E01</t>
  </si>
  <si>
    <t>West Yorkshire reservoir export</t>
  </si>
  <si>
    <t>Water would not be available in dry years</t>
  </si>
  <si>
    <t>UUXCRL</t>
  </si>
  <si>
    <t>E03</t>
  </si>
  <si>
    <t xml:space="preserve">South Yorkshire WTW export </t>
  </si>
  <si>
    <t>This scheme was considered as a potential outage resilience scheme for STW but not as a WRMP scheme.</t>
  </si>
  <si>
    <t>12-22</t>
  </si>
  <si>
    <t>E2</t>
  </si>
  <si>
    <t>East Yorkshire export to STW</t>
  </si>
  <si>
    <t>LSM</t>
  </si>
  <si>
    <t>Leakage reduction and smart metering</t>
  </si>
  <si>
    <t>Other Leakage Control</t>
  </si>
  <si>
    <t>R10</t>
  </si>
  <si>
    <t>West Yorkshire boreholes</t>
  </si>
  <si>
    <t>Borehole locations have not been identified within a feasible distance to existing WTW.</t>
  </si>
  <si>
    <t>1-10</t>
  </si>
  <si>
    <t>R11</t>
  </si>
  <si>
    <t>South Yorkshire borehole</t>
  </si>
  <si>
    <t>R6</t>
  </si>
  <si>
    <t>R6 was considered to be the preferred and more reliable option for this resource</t>
  </si>
  <si>
    <t>10-20</t>
  </si>
  <si>
    <t>R12</t>
  </si>
  <si>
    <t>East Yorkshire Groundwater Option 1</t>
  </si>
  <si>
    <t xml:space="preserve">Further investigation needed. May need risk assessment as increase in volume and frequency of operation but likely low risk as existing transfer straight to WTW </t>
  </si>
  <si>
    <t>R13</t>
  </si>
  <si>
    <t>East Yorkshire Groundwater Option 2</t>
  </si>
  <si>
    <t>R14a</t>
  </si>
  <si>
    <t>Minewater use-Option 1</t>
  </si>
  <si>
    <t>Water treatability concerns - heavy metals in water quality sampling data</t>
  </si>
  <si>
    <t>2-3</t>
  </si>
  <si>
    <t>R14b</t>
  </si>
  <si>
    <t>Minewater use- Option 2</t>
  </si>
  <si>
    <t>R16</t>
  </si>
  <si>
    <t xml:space="preserve">Sherwood Sandstone boreholes </t>
  </si>
  <si>
    <t>No water is available for new abstraction licences in this area.</t>
  </si>
  <si>
    <t>R17</t>
  </si>
  <si>
    <t>Reuse abandoned third party GW source option 2</t>
  </si>
  <si>
    <t>Further investigation needed.May need consultation with EA around boreholes and INNS risk</t>
  </si>
  <si>
    <t>R18</t>
  </si>
  <si>
    <t>Reuse abandoned third party GW source option 3</t>
  </si>
  <si>
    <t>R19</t>
  </si>
  <si>
    <t>Reuse abandoned third party GW source option 4</t>
  </si>
  <si>
    <t>R1a</t>
  </si>
  <si>
    <t>River Ouse water treatment works extension- Option 1</t>
  </si>
  <si>
    <t>Surface water enhancement</t>
  </si>
  <si>
    <t>R1b, R1c, R1d, R1d(i), R1e, R1f, R1g</t>
  </si>
  <si>
    <t>Site location creates a flood risk and associated network upgrades are in a built-up area that makes the option infeasible. An alternative R1c option has been create in a new location that avoids the risks.</t>
  </si>
  <si>
    <t>R1b</t>
  </si>
  <si>
    <t>River Ouse water treatment works extension- Option 2</t>
  </si>
  <si>
    <t>R1a, R1c, R1d, R1d(i), R1e, R1f, R1g</t>
  </si>
  <si>
    <t>This option is the same as R1a but would make use of a greater volume (the daily maximum licenced limit) however it is infeasible due to the above reasons and uncertainty over whether the maximum volumes will be available in the future.</t>
  </si>
  <si>
    <t>R1c</t>
  </si>
  <si>
    <t>New North Yorkshire WTW- 1</t>
  </si>
  <si>
    <t>R1a, R1b, R1d, R1d(i), R1e, R1f, R1g</t>
  </si>
  <si>
    <t>R1c(i)</t>
  </si>
  <si>
    <t>New North Yorkshire WTW- 2</t>
  </si>
  <si>
    <t>R1d</t>
  </si>
  <si>
    <t>Grid network enhancement: New River Ouse WTW to North Yorkshire 1</t>
  </si>
  <si>
    <t>R1a, R1b, R1c, R1d(i), R1e, R1f, R1g</t>
  </si>
  <si>
    <t>R1d(i)</t>
  </si>
  <si>
    <t>Grid network enhancement: New River Ouse WTW to North Yorkshire 4</t>
  </si>
  <si>
    <t>Does not increase WAFU</t>
  </si>
  <si>
    <t>R1e</t>
  </si>
  <si>
    <t>Grid network enhancement: New River Ouse WTW to North Yorkshire 2</t>
  </si>
  <si>
    <t>R1a, R1b, R1c, R1d, R1d(i), R1f, R1g</t>
  </si>
  <si>
    <t>unacceptable loss (previously, -26 was written here)</t>
  </si>
  <si>
    <t>R1f</t>
  </si>
  <si>
    <t>Grid network enhancement: New River Ouse WTW to North Yorkshire 3</t>
  </si>
  <si>
    <t>R1a, R1b, R1c, R1d, R1d(i), R1e, R1g</t>
  </si>
  <si>
    <t>R1g</t>
  </si>
  <si>
    <t>Grid Network enhancement: New River Ouse WTW to York</t>
  </si>
  <si>
    <t>R1a, R1b, R1c, R1d, R1d(i), R1e, R1f</t>
  </si>
  <si>
    <t>R2</t>
  </si>
  <si>
    <t>River Ouse to York WTW</t>
  </si>
  <si>
    <t>Further investigation needed. Will need risk assessment as new pipeline created with new washout points and also increase volume/ duration into Moor Monkton main but likely low risk as pipeline from MM to Elvington and transfer is straight to WTW</t>
  </si>
  <si>
    <t>R20</t>
  </si>
  <si>
    <t>Dam Raising North Yorkshire Reservoir</t>
  </si>
  <si>
    <t>Reservoir enlargement</t>
  </si>
  <si>
    <t>Safety risk of extending an existing reservoir and environmental impact concerns</t>
  </si>
  <si>
    <t>&lt;0.5</t>
  </si>
  <si>
    <t>R21</t>
  </si>
  <si>
    <t>Dam Raising West Yorkshire Reservoir-1</t>
  </si>
  <si>
    <t>R22</t>
  </si>
  <si>
    <t>Dam Raising West Yorkshire Reservoir-2</t>
  </si>
  <si>
    <t>R23</t>
  </si>
  <si>
    <t>Dam Raising West Yorkshire Reservoir-3</t>
  </si>
  <si>
    <t>R24</t>
  </si>
  <si>
    <t>Dam Raising West Yorkshire Reservoir-4</t>
  </si>
  <si>
    <t>Safety risk of extending an existing reservoir and environmental impact concerns.</t>
  </si>
  <si>
    <t>R25a</t>
  </si>
  <si>
    <t>Embankment raising: North Yorkshire reservoirs-1</t>
  </si>
  <si>
    <t>&lt;1</t>
  </si>
  <si>
    <t>R25b</t>
  </si>
  <si>
    <t>Embankment raising: North Yorkshire reservoirs-2</t>
  </si>
  <si>
    <t>R26</t>
  </si>
  <si>
    <t>West Yorkshire catchment increase</t>
  </si>
  <si>
    <t>R27</t>
  </si>
  <si>
    <t>Bankside storage (West Yorkshire)</t>
  </si>
  <si>
    <t>No significant additional benefits and environmental impacts high</t>
  </si>
  <si>
    <t>R28</t>
  </si>
  <si>
    <t>Extend reservoirs sideways (catchment)</t>
  </si>
  <si>
    <t>R29</t>
  </si>
  <si>
    <t>Reservoir De-silting</t>
  </si>
  <si>
    <t>R3</t>
  </si>
  <si>
    <t>Increased River Ouse pumping capacity</t>
  </si>
  <si>
    <t>R30</t>
  </si>
  <si>
    <t>Use compensation reservoir as supply- North Yorkshire</t>
  </si>
  <si>
    <t>It is unlikely there would be additional water in the compensation reservoir for use in supply. Also likely to be significant objections from public and local groups</t>
  </si>
  <si>
    <t>R31a</t>
  </si>
  <si>
    <t>Additional bankside storage at York WTW</t>
  </si>
  <si>
    <t>R32</t>
  </si>
  <si>
    <t>New pumped storage reservoir- North Yorkshire</t>
  </si>
  <si>
    <t>New reservoir</t>
  </si>
  <si>
    <t>High environmental impacts and likely to be significant objections from public and local groups</t>
  </si>
  <si>
    <t>R33</t>
  </si>
  <si>
    <t>New pumped storage reservoir- East Yorkshire</t>
  </si>
  <si>
    <t>No onsite location to build storage</t>
  </si>
  <si>
    <t>5-10</t>
  </si>
  <si>
    <t>R34</t>
  </si>
  <si>
    <t>River Calder Abstraction option 1</t>
  </si>
  <si>
    <t>R86</t>
  </si>
  <si>
    <t>R35</t>
  </si>
  <si>
    <t>River Aire Abstraction option 1</t>
  </si>
  <si>
    <t>Further investigation needed. Issues with storage and would need consultation with EA and either mitigation at source or risk assessment</t>
  </si>
  <si>
    <t>R36</t>
  </si>
  <si>
    <t>River Aire Abstraction option 2</t>
  </si>
  <si>
    <t>Constrained out as requires installing a pipeline through a built up area of Leeds for treatment, which is unlikely to be feasible. Other River Aire options have been created..</t>
  </si>
  <si>
    <t>R37</t>
  </si>
  <si>
    <t>River Aire Abstraction option 3</t>
  </si>
  <si>
    <t>R37b</t>
  </si>
  <si>
    <t>Alternative abstraction location closer to WTW identified - R37b(ii)</t>
  </si>
  <si>
    <t>R37b (ii)</t>
  </si>
  <si>
    <t>River Aire Abstraction option 4</t>
  </si>
  <si>
    <t>R38</t>
  </si>
  <si>
    <t xml:space="preserve">River Trent acstraction </t>
  </si>
  <si>
    <t xml:space="preserve">No new supplies identified from the River Trent </t>
  </si>
  <si>
    <t>30-35</t>
  </si>
  <si>
    <t>R39</t>
  </si>
  <si>
    <t>River Don abstraction</t>
  </si>
  <si>
    <t>This scheme will take flow from downstream and release upstream to compensate the river, allowing greater reservoir releases to go into supply. The downstream water quality would not be acceptable to the upstream environment. Water may not be available at low flows.</t>
  </si>
  <si>
    <t>R3a</t>
  </si>
  <si>
    <t>River Ouse licence variation</t>
  </si>
  <si>
    <t>R40</t>
  </si>
  <si>
    <t>North Yorkshire reservoir enhancement</t>
  </si>
  <si>
    <t xml:space="preserve">This scheme would pump water from the River Wharfe to an existing reservoir. The reservoir is currently used to support the river so the scheme would not be viable. </t>
  </si>
  <si>
    <t>R43</t>
  </si>
  <si>
    <t>Scarborough to Middleton main</t>
  </si>
  <si>
    <t>Potential resilience scheme but no water resource benefit</t>
  </si>
  <si>
    <t>R44</t>
  </si>
  <si>
    <t>Malton to Middleton main</t>
  </si>
  <si>
    <t>R45</t>
  </si>
  <si>
    <t>North Yorkshire main</t>
  </si>
  <si>
    <t>There is no potential to increase abstraction from Grimwith without creating a risk of not meeting the compensation requirements. A licence variation (R90) to transfer more water to Chelker via an existing connection is being considered to reduce pumping from the river but this would mean a corresponding reduction in the river abstraction.</t>
  </si>
  <si>
    <t>R48</t>
  </si>
  <si>
    <t>Levels of service variation</t>
  </si>
  <si>
    <t>Change in levels of service</t>
  </si>
  <si>
    <t>119.48-67.84</t>
  </si>
  <si>
    <t>R49</t>
  </si>
  <si>
    <t>Import at the River Tees</t>
  </si>
  <si>
    <t>R50, R51</t>
  </si>
  <si>
    <t>R5</t>
  </si>
  <si>
    <t>Aquifer Storage and Recovery Scheme 1</t>
  </si>
  <si>
    <t>Aquifer recharge/Aquifer storage recovery</t>
  </si>
  <si>
    <t>May need further inestigation</t>
  </si>
  <si>
    <t>R50</t>
  </si>
  <si>
    <t>Raw water license variation</t>
  </si>
  <si>
    <t>R49, R50</t>
  </si>
  <si>
    <t>Constrained out as need can be met by NWL existing licence.</t>
  </si>
  <si>
    <t>R51</t>
  </si>
  <si>
    <t>Supply Dales from the Tees - treated</t>
  </si>
  <si>
    <t>R49, R51</t>
  </si>
  <si>
    <t>R52</t>
  </si>
  <si>
    <t>Tees-Wiske transfer Scheme</t>
  </si>
  <si>
    <t xml:space="preserve">Constrained out as the environmental impact would not be acceptable - INNS risk and volume too high for receiving watercourse </t>
  </si>
  <si>
    <t>R53</t>
  </si>
  <si>
    <t>NWL transfer- Option 1</t>
  </si>
  <si>
    <t>Constrained out as the environmental impact would not be acceptable - INNS risk</t>
  </si>
  <si>
    <t>50-140</t>
  </si>
  <si>
    <t>R55</t>
  </si>
  <si>
    <t>North Yorkshire abstraction license variation</t>
  </si>
  <si>
    <t>R56</t>
  </si>
  <si>
    <t>North Yorkshire to  York pipeline license variation</t>
  </si>
  <si>
    <t>R57</t>
  </si>
  <si>
    <t>Transfer from UU Option 1</t>
  </si>
  <si>
    <t>Constrained out as it is not clear if the water would be available in dry years when needed</t>
  </si>
  <si>
    <t>R57(i)</t>
  </si>
  <si>
    <t>Transfer from UU Option 2</t>
  </si>
  <si>
    <t>R58</t>
  </si>
  <si>
    <t>Transfer from UU Option 3</t>
  </si>
  <si>
    <t>External potable bulk supply/transfer</t>
  </si>
  <si>
    <t>Although the option is technically feasible the benefit is disproportionally low relative to the need.</t>
  </si>
  <si>
    <t>R59</t>
  </si>
  <si>
    <t>Transfer from UU Option 4</t>
  </si>
  <si>
    <t>South Yorkshire Groundwater Option 1</t>
  </si>
  <si>
    <t>Groundwater enhancement</t>
  </si>
  <si>
    <t>R6b, R6c, R6d, DV9a</t>
  </si>
  <si>
    <t xml:space="preserve">May need further investigation. May need risk assessment as increase in volume and frequency of operation but likely low risk as existing transfer straight to WTW </t>
  </si>
  <si>
    <t>R61</t>
  </si>
  <si>
    <t>East Yorkshire coast desalination</t>
  </si>
  <si>
    <t>Desalination</t>
  </si>
  <si>
    <t>R62</t>
  </si>
  <si>
    <t>North to East Yorkshire interconnector</t>
  </si>
  <si>
    <t>This option would provide resilience to a localised area but no new resource</t>
  </si>
  <si>
    <t>R64</t>
  </si>
  <si>
    <t>Tidal barrage at Hull</t>
  </si>
  <si>
    <t>New technology</t>
  </si>
  <si>
    <t>Environmental concerns over impacts on the Humber Estuary</t>
  </si>
  <si>
    <t>R65</t>
  </si>
  <si>
    <t>River Ure abstraction</t>
  </si>
  <si>
    <t>This option would make use of sites that are owned and used by third parties e.g. aggregates and gravel suppliers near the River Ure. The benefits would be low and the water quality is a potential risk.</t>
  </si>
  <si>
    <t>R66</t>
  </si>
  <si>
    <t>Use of canal water</t>
  </si>
  <si>
    <t>Licence trading</t>
  </si>
  <si>
    <t>No locations identified and concern the water will not be available in dry years.</t>
  </si>
  <si>
    <t>R67</t>
  </si>
  <si>
    <t xml:space="preserve">Effluent reuse </t>
  </si>
  <si>
    <t>Water reuse</t>
  </si>
  <si>
    <t>Innovation trials have delivered schemes with small benefits &lt;0.5Ml/d. A third party large water user has been approached but not accepted due to water quality concerns.</t>
  </si>
  <si>
    <t>R68</t>
  </si>
  <si>
    <t>Dewatering of national rail tunnels</t>
  </si>
  <si>
    <t>Risks of poor water quality for public supply and uncertainty over yields</t>
  </si>
  <si>
    <t>R69</t>
  </si>
  <si>
    <t>Infiltration galleries</t>
  </si>
  <si>
    <t>This option is similar to the gravel pits and Doncaster recharge options. Yield likely to be low and availability is uncertain.</t>
  </si>
  <si>
    <t>R6b</t>
  </si>
  <si>
    <t>South Yorkshire Groundwater Option 2</t>
  </si>
  <si>
    <t>R6, R6c, R6d</t>
  </si>
  <si>
    <t>Resource under WINEP invesitgation</t>
  </si>
  <si>
    <t>R6c</t>
  </si>
  <si>
    <t>South Yorkshire Groundwater Option 3</t>
  </si>
  <si>
    <t>R6, R6b, R6d</t>
  </si>
  <si>
    <t>R6d</t>
  </si>
  <si>
    <t>South Yorkshire Groundwater Option 4</t>
  </si>
  <si>
    <t>R6, R6b, R6c</t>
  </si>
  <si>
    <t>R7</t>
  </si>
  <si>
    <t>Doncaster - river water recharge</t>
  </si>
  <si>
    <t xml:space="preserve">No guarantee recharging aquifer could provide water to go into supply. Also water quality risks would need to be reviewed. </t>
  </si>
  <si>
    <t>R71</t>
  </si>
  <si>
    <t>Work with Internal Drainage Board to increase abstractions</t>
  </si>
  <si>
    <t>No certainty of yield availability</t>
  </si>
  <si>
    <t>R73</t>
  </si>
  <si>
    <t>Lower valves at West Yorkshire reservoirs</t>
  </si>
  <si>
    <t xml:space="preserve">Option has been used during dry weather. In most circumstances, and taking into account the impact on climate change on supply, the benefit would be limited by the need to maintain compensation flows unless accompanied by a drought permit to reduce the compensation, therefore not considered a long term option. </t>
  </si>
  <si>
    <t>R74</t>
  </si>
  <si>
    <t>Reservoir enhancement- West Yorkshire</t>
  </si>
  <si>
    <t>Internal raw water transfer</t>
  </si>
  <si>
    <t>Benefit would conflict compensation requirements particularly if water supply reduced by climate change</t>
  </si>
  <si>
    <t>3-4</t>
  </si>
  <si>
    <t>R75</t>
  </si>
  <si>
    <t>Catchment management</t>
  </si>
  <si>
    <t>Yorkshire Water has an ongoing catchment management programme</t>
  </si>
  <si>
    <t>R77</t>
  </si>
  <si>
    <t>Catchwater maintenance</t>
  </si>
  <si>
    <t>R78</t>
  </si>
  <si>
    <t>Tidal Abstraction Reservoir</t>
  </si>
  <si>
    <t>R80</t>
  </si>
  <si>
    <t>West Yorkshire to North Yorkshire pipeline</t>
  </si>
  <si>
    <t>Constrained out due to INNS risk</t>
  </si>
  <si>
    <t>10-15</t>
  </si>
  <si>
    <t>R81</t>
  </si>
  <si>
    <t>East coast pipeline extension</t>
  </si>
  <si>
    <t xml:space="preserve">Constrained out as high cost for low benefit </t>
  </si>
  <si>
    <t>R82</t>
  </si>
  <si>
    <t>Dales groundwater - reinstate sites</t>
  </si>
  <si>
    <t xml:space="preserve">Groundwater sources closed in the past due to poor water quality could be reinstated with new licences and treatment processes. For WRMP24 focus has been on the Sherwood Sandstone aquifer as considered to provide a greater yield in a nearby location. </t>
  </si>
  <si>
    <t>R85</t>
  </si>
  <si>
    <t>Rebuild Kirklees WTW</t>
  </si>
  <si>
    <t>West Yorkshire new WTW</t>
  </si>
  <si>
    <t>R37b(ii)</t>
  </si>
  <si>
    <t>R87</t>
  </si>
  <si>
    <t>Rebuild Northallerton WTW</t>
  </si>
  <si>
    <t>R88</t>
  </si>
  <si>
    <t>Increase storage at an existing WTW 2 in North Yorkshire</t>
  </si>
  <si>
    <t>R89</t>
  </si>
  <si>
    <t>Convert Wensleydale springs to boreholes</t>
  </si>
  <si>
    <t>R8a</t>
  </si>
  <si>
    <t>Sherwood Sandstone and Magnesian Limestone Boreholes option 1</t>
  </si>
  <si>
    <t>R8b, R8c, R8d, R8e, R8f, R8g, R8h</t>
  </si>
  <si>
    <t>The location of this option was in a flood risk area and an alternative location was found - R8b</t>
  </si>
  <si>
    <t>R8b</t>
  </si>
  <si>
    <t>Sherwood Sandstone and Magnesian Limestone Boreholes option 2</t>
  </si>
  <si>
    <t>R8a, R8c, R8d, R8e, R8f, R8g, R8h</t>
  </si>
  <si>
    <t>R8c</t>
  </si>
  <si>
    <t>Sherwood Sandstone and Magnesian Limestone Boreholes option 3</t>
  </si>
  <si>
    <t>R8a, R8b, R8d, R8e, R8f, R8g, R8h</t>
  </si>
  <si>
    <t>R8d</t>
  </si>
  <si>
    <t>Sherwood Sandstone and Magnesian Limestone Boreholes option 4</t>
  </si>
  <si>
    <t>R8a, R8b, R8c, R8e, R8f, R8g, R8h</t>
  </si>
  <si>
    <t xml:space="preserve">Constrained out as boreholes were located in flood zones and the raw water pipeline routes were travelling through flood zones. Also the full proposed benefit of 30Ml/d may not be available. </t>
  </si>
  <si>
    <t>R8e</t>
  </si>
  <si>
    <t>Sherwood Sandstone and Magnesian Limestone Boreholes option 5</t>
  </si>
  <si>
    <t>R8a, R8b, R8c, R8d, R8f, R8g, R8h</t>
  </si>
  <si>
    <t>This option was found to be located in flood zones and options R8f, g, and h were created to avoid the risk</t>
  </si>
  <si>
    <t>R8f</t>
  </si>
  <si>
    <t>Sherwood Sandstone and Magnesian Limestone Boreholes option 6</t>
  </si>
  <si>
    <t>R8a, R8b, R8c, R8d, R8e, R8g, R8h</t>
  </si>
  <si>
    <t>R8g</t>
  </si>
  <si>
    <t>R8a, R8b, R8c, R8d, R8e, R8f, R8h</t>
  </si>
  <si>
    <t>R8h</t>
  </si>
  <si>
    <t>New groundwater (Sherwood Sandstone) supply to existing North Yorkshire WTW 2</t>
  </si>
  <si>
    <t>R8a, R8b, R8c, R8d, R8e, R8f, R8g</t>
  </si>
  <si>
    <t>R90</t>
  </si>
  <si>
    <t>North Yorkshire Reservoir licence variation</t>
  </si>
  <si>
    <t>This option is a licence variation to increase an internal transfer from a reservoir to a WTW via an aqueduct. Flow released from the reservoir is also abstracted from the downstream river. There would be an equivalent reduction in abstraction at the downstream site, which would mean no increase to WAFU overall.</t>
  </si>
  <si>
    <t>R91</t>
  </si>
  <si>
    <t>New internal transfer to North Yorkshire WTW 2</t>
  </si>
  <si>
    <t>R92</t>
  </si>
  <si>
    <t>Use compensation reservoir as supply- West Yorkshire</t>
  </si>
  <si>
    <t>Will be reviewed for WRMP29. The reservoir status was uncertain at the time of options appraisal but if it will be available for supply in the future this could become a feasible option.</t>
  </si>
  <si>
    <t>WReNB1</t>
  </si>
  <si>
    <t>Bi-directional supply to Anglian Water</t>
  </si>
  <si>
    <t>AWSLNC</t>
  </si>
  <si>
    <t>WReNE4</t>
  </si>
  <si>
    <t>Transfer to UU from North Yorkshire</t>
  </si>
  <si>
    <t>Constrained out - not technically viable and source required for Yorkshire Water plan</t>
  </si>
  <si>
    <t>R48b</t>
  </si>
  <si>
    <t>Levels of service variation 2</t>
  </si>
  <si>
    <t> </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</si>
  <si>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</si>
  <si>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</si>
  <si>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</si>
  <si>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</si>
  <si>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</si>
  <si>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</si>
  <si>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Half Demand Benefits</t>
  </si>
  <si>
    <t>C2- East</t>
  </si>
  <si>
    <t>C30a- East</t>
  </si>
  <si>
    <t>C37- East</t>
  </si>
  <si>
    <t>C5- East</t>
  </si>
  <si>
    <t>New/Enhanced pumping station</t>
  </si>
  <si>
    <t>River Ouse licence variation 1</t>
  </si>
  <si>
    <t>High ED</t>
  </si>
  <si>
    <t>Least Cost DYAA</t>
  </si>
  <si>
    <t>Low Demand</t>
  </si>
  <si>
    <t>Water labelling variation 2</t>
  </si>
  <si>
    <t>C30b- East</t>
  </si>
  <si>
    <t>Low ED</t>
  </si>
  <si>
    <t>Ofwat Core</t>
  </si>
  <si>
    <t>Preferred CP</t>
  </si>
  <si>
    <t>Table 6: WRZ Level - Drought Plan Links</t>
  </si>
  <si>
    <t>Deployable Output Benefit (Ml/d) under 
Drought Severity of ~ 1 in 500 (0.2% chance in any given year)</t>
  </si>
  <si>
    <t>Deployable Output Benefit (Ml/d) under 
 Drought Severity of 1 in 200 (0.5% chance in any given year)</t>
  </si>
  <si>
    <r>
      <t xml:space="preserve">Deployable Output Benefit (Ml/d) under 
Worst Historic Drought Scenario </t>
    </r>
    <r>
      <rPr>
        <b/>
        <sz val="11"/>
        <color rgb="FFFF0000"/>
        <rFont val="Arial"/>
        <family val="2"/>
      </rPr>
      <t>(1995, 1 in 200 year return period)</t>
    </r>
  </si>
  <si>
    <r>
      <t xml:space="preserve">Deployable Output Benefit (Ml/d) under 
Additional drought scenario - </t>
    </r>
    <r>
      <rPr>
        <b/>
        <sz val="11"/>
        <color rgb="FFFF0000"/>
        <rFont val="Arial"/>
        <family val="2"/>
      </rPr>
      <t>optional  [please define]</t>
    </r>
  </si>
  <si>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</si>
  <si>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</si>
  <si>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</si>
  <si>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</si>
  <si>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</si>
  <si>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</si>
  <si>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</si>
  <si>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</si>
  <si>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</si>
  <si>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</si>
  <si>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</si>
  <si>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r>
      <rPr>
        <sz val="11"/>
        <color rgb="FFFF0000"/>
        <rFont val="Arial"/>
        <family val="2"/>
      </rPr>
      <t xml:space="preserve"> [2]</t>
    </r>
    <r>
      <rPr>
        <sz val="11"/>
        <color rgb="FF000000"/>
        <rFont val="Arial"/>
        <family val="2"/>
      </rPr>
      <t>% savings when an appeal for restraint is implemented</t>
    </r>
  </si>
  <si>
    <t>Demand Side</t>
  </si>
  <si>
    <t>page x, para y</t>
  </si>
  <si>
    <t>2FPD</t>
  </si>
  <si>
    <t>Licensed drought only sources</t>
  </si>
  <si>
    <t>List the names of all drought sources / sites</t>
  </si>
  <si>
    <t>Supply Side</t>
  </si>
  <si>
    <t>3FPD</t>
  </si>
  <si>
    <t>Other level 1 drought measures</t>
  </si>
  <si>
    <t>Please detail other level 1 drought measures</t>
  </si>
  <si>
    <t>4FPD</t>
  </si>
  <si>
    <t>Temporary Use Bans</t>
  </si>
  <si>
    <r>
      <rPr>
        <sz val="11"/>
        <color rgb="FFFF0000"/>
        <rFont val="Arial"/>
        <family val="2"/>
      </rPr>
      <t>[2]</t>
    </r>
    <r>
      <rPr>
        <sz val="11"/>
        <color rgb="FF000000"/>
        <rFont val="Arial"/>
        <family val="2"/>
      </rPr>
      <t>% demand savings when a Temporary Use Ban is implemented</t>
    </r>
  </si>
  <si>
    <t>5FPD</t>
  </si>
  <si>
    <t>Level 2 Drought Permits/Orders</t>
  </si>
  <si>
    <t>List the names of all drought sources / sites brought online when the level 2 control curve is crossed</t>
  </si>
  <si>
    <t>6FPD</t>
  </si>
  <si>
    <t>Other level 2 drought measures</t>
  </si>
  <si>
    <t>Please detail other level 2 drought measures</t>
  </si>
  <si>
    <t>7FPD</t>
  </si>
  <si>
    <t>Non Essential Use Bans</t>
  </si>
  <si>
    <r>
      <rPr>
        <sz val="11"/>
        <color rgb="FFFF0000"/>
        <rFont val="Arial"/>
        <family val="2"/>
      </rPr>
      <t>[1]</t>
    </r>
    <r>
      <rPr>
        <sz val="11"/>
        <color rgb="FF000000"/>
        <rFont val="Arial"/>
        <family val="2"/>
      </rPr>
      <t>% demand savings when a Non-Essential Use Ban is implemented</t>
    </r>
  </si>
  <si>
    <t>8FPD</t>
  </si>
  <si>
    <t>Level 3 Drought Permits/Orders</t>
  </si>
  <si>
    <t>List the names of all drought sources / sites brought online when the level 3 control curve is crossed</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</si>
  <si>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</si>
  <si>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</si>
  <si>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</si>
  <si>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</si>
  <si>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</si>
  <si>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</si>
  <si>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</si>
  <si>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</si>
  <si>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</si>
  <si>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</si>
  <si>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</si>
  <si>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</si>
  <si>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</si>
  <si>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</si>
  <si>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</si>
  <si>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</si>
  <si>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</si>
  <si>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</si>
  <si>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</si>
  <si>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</si>
  <si>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</si>
  <si>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</si>
  <si>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</si>
  <si>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</si>
  <si>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</si>
  <si>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</si>
  <si>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</si>
  <si>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r>
      <t xml:space="preserve">Deployable Output Benefit (Ml/d) under 
Worst Historic Drought Scenario </t>
    </r>
    <r>
      <rPr>
        <b/>
        <sz val="11"/>
        <color rgb="FFFF0000"/>
        <rFont val="Arial"/>
        <family val="2"/>
      </rPr>
      <t>(1900-2020 historical DO analysis-1 in 500)</t>
    </r>
  </si>
  <si>
    <r>
      <rPr>
        <sz val="10"/>
        <color rgb="FFFF0000"/>
        <rFont val="Arial"/>
        <family val="2"/>
      </rPr>
      <t xml:space="preserve"> [2]</t>
    </r>
    <r>
      <rPr>
        <sz val="10"/>
        <color rgb="FF000000"/>
        <rFont val="Arial"/>
        <family val="2"/>
      </rPr>
      <t>% savings when an appeal for restraint is implemented</t>
    </r>
  </si>
  <si>
    <t>Appendix 3.2 page 18, table Phase 1</t>
  </si>
  <si>
    <t>n/a</t>
  </si>
  <si>
    <t>Leakage reduction</t>
  </si>
  <si>
    <r>
      <rPr>
        <sz val="10"/>
        <color rgb="FFFF0000"/>
        <rFont val="Arial"/>
        <family val="2"/>
      </rPr>
      <t>[2]</t>
    </r>
    <r>
      <rPr>
        <sz val="10"/>
        <color rgb="FF000000"/>
        <rFont val="Arial"/>
        <family val="2"/>
      </rPr>
      <t>% demand savings when a Temporary Use Ban is implemented</t>
    </r>
    <r>
      <rPr>
        <sz val="10"/>
        <color theme="5"/>
        <rFont val="Arial"/>
        <family val="2"/>
      </rPr>
      <t xml:space="preserve"> (total 5% including 1FPD and 3FPD)</t>
    </r>
  </si>
  <si>
    <r>
      <rPr>
        <sz val="10"/>
        <color rgb="FFFF0000"/>
        <rFont val="Arial"/>
        <family val="2"/>
      </rPr>
      <t>[1]</t>
    </r>
    <r>
      <rPr>
        <sz val="10"/>
        <color rgb="FF000000"/>
        <rFont val="Arial"/>
        <family val="2"/>
      </rPr>
      <t>% demand savings when a NEUB is implemented</t>
    </r>
    <r>
      <rPr>
        <sz val="10"/>
        <color theme="5"/>
        <rFont val="Arial"/>
        <family val="2"/>
      </rPr>
      <t xml:space="preserve"> (total 6% including 1FPD, 3FPD and 4FPD)</t>
    </r>
  </si>
  <si>
    <t>Appendix 3.2 page 20, table Phase 2</t>
  </si>
  <si>
    <t>All Supply side drought permits are listed in Appendix 4 of our drought plan</t>
  </si>
  <si>
    <t xml:space="preserve"> This is adjustment to 1 in 500 from FP tables -Drought Import/Export Adjustment for specific drought event  (where applicable)</t>
  </si>
  <si>
    <t>Programme:</t>
  </si>
  <si>
    <t>WRZ(s) impacted</t>
  </si>
  <si>
    <t xml:space="preserve">YWSGRD </t>
  </si>
  <si>
    <t>DYAA - 1 in 500</t>
  </si>
  <si>
    <t>Description of key triggers for alternative programme activation</t>
  </si>
  <si>
    <t xml:space="preserve">The preferred plan is the same as the core pathway until post 2050. It does not deviate from the core until 2073 and as this is outside the 25 year period we shall evaluate in future WRMPs
</t>
  </si>
  <si>
    <t xml:space="preserve">
Monitoring and triggering of alternative programme</t>
  </si>
  <si>
    <t>N/A Preferred Program</t>
  </si>
  <si>
    <t>Insert figure to represent your adaptive programmes here
 if applicable</t>
  </si>
  <si>
    <t>Option differences to preferred (most likely) programme</t>
  </si>
  <si>
    <t>NPV cost associated with programme (£M)</t>
  </si>
  <si>
    <t xml:space="preserve">Likelihood </t>
  </si>
  <si>
    <t>High</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</si>
  <si>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</si>
  <si>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</si>
  <si>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</si>
  <si>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</si>
  <si>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</si>
  <si>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</si>
  <si>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</si>
  <si>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</si>
  <si>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</si>
  <si>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</si>
  <si>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</si>
  <si>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</si>
  <si>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</si>
  <si>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</si>
  <si>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</si>
  <si>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</si>
  <si>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</si>
  <si>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</si>
  <si>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</si>
  <si>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</si>
  <si>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</si>
  <si>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</si>
  <si>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</si>
  <si>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</si>
  <si>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</si>
  <si>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</si>
  <si>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</si>
  <si>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</si>
  <si>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</si>
  <si>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</si>
  <si>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</si>
  <si>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</si>
  <si>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</si>
  <si>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</si>
  <si>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</si>
  <si>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</si>
  <si>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</si>
  <si>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£M</t>
  </si>
  <si>
    <t>AP7FP</t>
  </si>
  <si>
    <t>Totex savings (base)</t>
  </si>
  <si>
    <t>AP8FP</t>
  </si>
  <si>
    <t>Totex total (base)</t>
  </si>
  <si>
    <t>AP9FP</t>
  </si>
  <si>
    <t>Total enhancement expenditure</t>
  </si>
  <si>
    <t>Capex</t>
  </si>
  <si>
    <t>AP10FP</t>
  </si>
  <si>
    <t>Opex</t>
  </si>
  <si>
    <t>AP11FP</t>
  </si>
  <si>
    <t xml:space="preserve">N/A
</t>
  </si>
  <si>
    <t>The preferred and core are the same until 2073/74 when the preferred includes the R37b(ii) River Aire Abstraction Option 4 and in 2082/83 the R31a Bankside storage at York WTW</t>
  </si>
  <si>
    <t>YWSGRD YWSEST</t>
  </si>
  <si>
    <t xml:space="preserve">This is a benchmark and not an adaptive pathway
</t>
  </si>
  <si>
    <t xml:space="preserve">The trigger for the High ED is the decision on the CSMG target for the River Derwent which would trigger a deviation in 2039/40 to address an increase in the sustainability reduction compared to BAU+
</t>
  </si>
  <si>
    <t xml:space="preserve">The metric is the decision on the CSMG target. Discussions with the EA and NE are ongoing and expected to conclude in 2027, which is the decision point for this pathway.
</t>
  </si>
  <si>
    <t>In 2039/40 the R86 West Yorkshire New WTW option will be needed - this means the R37b(ii) will not be delivered in 2073/4 as it is mutually exclusive.
In 2066/67 the R31a Bankside storage at York WTW option will be brought forward from 2082/83.
In 2070/71 the R8f Sherwood Sandstone and Magnesian Limestone Boreholes option 6 will be triggered
In 2074/75 the R85 Rebuild Kirklees WTW option is triggered
In 2077/78 the R78 Tidal abstraction reservoir option is triggered
In 2083/84 the R87 Rebuild Northallerton WTW option is triggered
In 2084/85 DV3 Magnesium Limestone new GW supply option is triggered</t>
  </si>
  <si>
    <t>Medium</t>
  </si>
  <si>
    <t xml:space="preserve">The trigger for the Low ED is the decision on the CSMG target for the River Derwent which would trigger a deviation in 2040/41 when the DV7a(vi) would be delayed until 2062/63 when a lower capacity version of the Tees option would be triggered. 
in 2035 there is a second trigger when the R8g Sherwood Sandstone option would be delayed from 2035/36 to 2039/40.  The decision point for this would be the outcome of the groundwater WINEP investigations which could lead to no sustainability reduction instead of the BAU+
</t>
  </si>
  <si>
    <t xml:space="preserve">The main monitoring points are the decision on the CSMG target in 2027 and the WINEP groundwater studies in 2025. Discussions with the EA and NE are ongoing and expected to conclude in 2027, which is the decision point for this pathway.
</t>
  </si>
  <si>
    <t xml:space="preserve">In 2035/36 the R8g Sherwood Sandstone Boreholes support to North Yorkshire option is delayed until 2039/40
In 2040/41 DV7a(vi) Tees to York Pipeline - NWL import 140 Ml/d option is delayed to 2062/63 and lower capacity variant selected DV7a(iv) Tees to York Pipeline - NWL import 50 Ml/d
Post 2050 the R37b(ii) River Aire Abstraction option 4 is delayed until from 2073/74 to 2074/75 and R31a Bankside storage at York WTW option is delayed from 2082/83 to 2083/84
</t>
  </si>
  <si>
    <t>Low</t>
  </si>
  <si>
    <t xml:space="preserve">This pathway is the same as preferred / core until 2039/40. The trigger would be 50% unperforming against demand reduction targets including PCC, leakage, NHH and the government initiatives not achieving the assumed benefits by 2030. 
</t>
  </si>
  <si>
    <t xml:space="preserve">We will monitor demand reduction through annual performance compared to targets and programme control boards, delivery assurance groups. We will assess in the next WRMP and evaluate if we are deviating from the preferred pathway </t>
  </si>
  <si>
    <t>Additional options selected: R29- Reservoir Desilting
R85- Rebuild Kirklees WTW
R86- West Yorkshire new WTW
R87- Rebuild Northallerton WTW
R8f- Sherwood Sandstone and Magnesian Limestone Boreholes option 6
Preferred options removed: R37b(ii) River Aire Abstraction option 4</t>
  </si>
  <si>
    <t xml:space="preserve">The trigger will be in 2035/36 when the R8g Sherwood Sandstone Boreholes support to North Yorkshire is delayed until 2039/40. The decision point will be earlier in 2030 if annual reporting data is showing we are following the low pathway.
</t>
  </si>
  <si>
    <t>This pathway's success is dependent on a low growth scenario and more beneficial government initiatives through minimum standards in building regulations. We will monitor if minimum standards are implemented. If they are we will assess if there is an impact in annual PCC values. We will also track new development and if it is following the preferred plan forecast or the lower trend scenario forecast in annual reporting.</t>
  </si>
  <si>
    <t>Additional options selected: None
Preferred options removed: DV7a(vi)- Tees to York Pipeline - NWL import 140 Ml/d
R31a- Additional bankside storage at York WTW
R37b(ii)-River Aire Abstraction option 4</t>
  </si>
  <si>
    <t>Option Type</t>
  </si>
  <si>
    <t>COMPANY</t>
  </si>
  <si>
    <t>WRZ_NAME</t>
  </si>
  <si>
    <t>RZ_ID</t>
  </si>
  <si>
    <t>WC id</t>
  </si>
  <si>
    <t>WRZ id</t>
  </si>
  <si>
    <t>Combined id</t>
  </si>
  <si>
    <t>East SWZ</t>
  </si>
  <si>
    <t>YWS</t>
  </si>
  <si>
    <t>EST</t>
  </si>
  <si>
    <t>Resource Options</t>
  </si>
  <si>
    <t>Affinity Water</t>
  </si>
  <si>
    <t>1 Misbourne</t>
  </si>
  <si>
    <t>AFW</t>
  </si>
  <si>
    <t>MS1</t>
  </si>
  <si>
    <t>AFWMS1</t>
  </si>
  <si>
    <t>Grid SWZ</t>
  </si>
  <si>
    <t>GRD</t>
  </si>
  <si>
    <t>2 Colne</t>
  </si>
  <si>
    <t>CN2</t>
  </si>
  <si>
    <t>AFWCN2</t>
  </si>
  <si>
    <t>3 Lee</t>
  </si>
  <si>
    <t>LE3</t>
  </si>
  <si>
    <t>AFWLE3</t>
  </si>
  <si>
    <t>4 Pinn</t>
  </si>
  <si>
    <t>PN4</t>
  </si>
  <si>
    <t>AFWPN4</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</si>
  <si>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</si>
  <si>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</si>
  <si>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</si>
  <si>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</si>
  <si>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</si>
  <si>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</si>
  <si>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</si>
  <si>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</si>
  <si>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</si>
  <si>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</si>
  <si>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</si>
  <si>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</si>
  <si>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</si>
  <si>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</si>
  <si>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</si>
  <si>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</si>
  <si>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</si>
  <si>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</si>
  <si>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Essex South</t>
  </si>
  <si>
    <t>EXS</t>
  </si>
  <si>
    <t>AWSEXS</t>
  </si>
  <si>
    <t>Fenland</t>
  </si>
  <si>
    <t>FND</t>
  </si>
  <si>
    <t>AWSFND</t>
  </si>
  <si>
    <t>Hartlepool</t>
  </si>
  <si>
    <t>HPL</t>
  </si>
  <si>
    <t>AWSHPL</t>
  </si>
  <si>
    <t>Lincolnshire Bourne</t>
  </si>
  <si>
    <t>LNB</t>
  </si>
  <si>
    <t>AWSLNB</t>
  </si>
  <si>
    <t>Lincolnshire Central</t>
  </si>
  <si>
    <t>LNC</t>
  </si>
  <si>
    <t>Lincolnshire East</t>
  </si>
  <si>
    <t>LNE</t>
  </si>
  <si>
    <t>AWSLNE</t>
  </si>
  <si>
    <t>Reduction of raw water losses</t>
  </si>
  <si>
    <t>Lincolnshire Retford and Gainsborough</t>
  </si>
  <si>
    <t>LNN</t>
  </si>
  <si>
    <t>AWSLNN</t>
  </si>
  <si>
    <t>Norfolk Aylsham</t>
  </si>
  <si>
    <t>NAY</t>
  </si>
  <si>
    <t>AWSNAY</t>
  </si>
  <si>
    <t>Norfolk Bradenham</t>
  </si>
  <si>
    <t>NBR</t>
  </si>
  <si>
    <t>AWSNBR</t>
  </si>
  <si>
    <t>Norfolk East Dereham</t>
  </si>
  <si>
    <t>NED</t>
  </si>
  <si>
    <t>AWSNED</t>
  </si>
  <si>
    <t>Production Options</t>
  </si>
  <si>
    <t>Norfolk East Harling</t>
  </si>
  <si>
    <t>NEH</t>
  </si>
  <si>
    <t>AWSNEH</t>
  </si>
  <si>
    <t>Outage reduction</t>
  </si>
  <si>
    <t>Norfolk Happisburgh</t>
  </si>
  <si>
    <t>NHA</t>
  </si>
  <si>
    <t>AWSNHA</t>
  </si>
  <si>
    <t>Water treatment works capacity increase</t>
  </si>
  <si>
    <t>Norfolk Harleston</t>
  </si>
  <si>
    <t>NHL</t>
  </si>
  <si>
    <t>AWSNHL</t>
  </si>
  <si>
    <t>Water treatment works loss recovery</t>
  </si>
  <si>
    <t>Norfolk North Coast</t>
  </si>
  <si>
    <t>NNC</t>
  </si>
  <si>
    <t>AWSNNC</t>
  </si>
  <si>
    <t>Distribution Options</t>
  </si>
  <si>
    <t>Norfolk Norwich &amp; the Broads</t>
  </si>
  <si>
    <t>NTB</t>
  </si>
  <si>
    <t>AWSNTB</t>
  </si>
  <si>
    <t>Norfolk Wymondham</t>
  </si>
  <si>
    <t>NWY</t>
  </si>
  <si>
    <t>AWSNWY</t>
  </si>
  <si>
    <t>Ruthamford Central</t>
  </si>
  <si>
    <t>RTC</t>
  </si>
  <si>
    <t>AWSRTC</t>
  </si>
  <si>
    <t>Ruthamford North</t>
  </si>
  <si>
    <t>RTN</t>
  </si>
  <si>
    <t>AWSRTN</t>
  </si>
  <si>
    <t>Other leakage control</t>
  </si>
  <si>
    <t>Ruthamford South</t>
  </si>
  <si>
    <t>RTS</t>
  </si>
  <si>
    <t>AWSRTS</t>
  </si>
  <si>
    <t>Ruthamford West</t>
  </si>
  <si>
    <t>RTW</t>
  </si>
  <si>
    <t>AWSRTW</t>
  </si>
  <si>
    <t>Trunk mains renewal/new</t>
  </si>
  <si>
    <t>South Humber Bank</t>
  </si>
  <si>
    <t>SHB</t>
  </si>
  <si>
    <t>AWSSHB</t>
  </si>
  <si>
    <t>Customer Options</t>
  </si>
  <si>
    <t>Suffolk East</t>
  </si>
  <si>
    <t>SUE</t>
  </si>
  <si>
    <t>AWSSUE</t>
  </si>
  <si>
    <t>Suffolk Ixworth</t>
  </si>
  <si>
    <t>SUI</t>
  </si>
  <si>
    <t>AWSSUI</t>
  </si>
  <si>
    <t>Suffolk Sudbury</t>
  </si>
  <si>
    <t>SUS</t>
  </si>
  <si>
    <t>AWSSUS</t>
  </si>
  <si>
    <t>Suffolk Thetford</t>
  </si>
  <si>
    <t>SUT</t>
  </si>
  <si>
    <t>AWSSUT</t>
  </si>
  <si>
    <t>Suffolk West &amp; Cambs</t>
  </si>
  <si>
    <t>SWC</t>
  </si>
  <si>
    <t>AWSSWC</t>
  </si>
  <si>
    <t>Metering optants</t>
  </si>
  <si>
    <t>Bristol Water</t>
  </si>
  <si>
    <t>Bristol</t>
  </si>
  <si>
    <t>BWX</t>
  </si>
  <si>
    <t>BRS</t>
  </si>
  <si>
    <t>BWXBRS</t>
  </si>
  <si>
    <t>Metering other selective</t>
  </si>
  <si>
    <t>Cambridge Water</t>
  </si>
  <si>
    <t>Cambridge</t>
  </si>
  <si>
    <t>CAM</t>
  </si>
  <si>
    <t>CAMCAM</t>
  </si>
  <si>
    <t>Dwr Cymru Welsh Water</t>
  </si>
  <si>
    <t>Alwen /Dee</t>
  </si>
  <si>
    <t>DCW</t>
  </si>
  <si>
    <t>ALW</t>
  </si>
  <si>
    <t>DCWALW</t>
  </si>
  <si>
    <t>Bala</t>
  </si>
  <si>
    <t>BAL</t>
  </si>
  <si>
    <t>DCWBAL</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</si>
  <si>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</si>
  <si>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</si>
  <si>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</si>
  <si>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</si>
  <si>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</si>
  <si>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</si>
  <si>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</si>
  <si>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</si>
  <si>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</si>
  <si>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</si>
  <si>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</si>
  <si>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</si>
  <si>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</si>
  <si>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</si>
  <si>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</si>
  <si>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</si>
  <si>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</si>
  <si>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</si>
  <si>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</si>
  <si>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</si>
  <si>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</si>
  <si>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</si>
  <si>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</si>
  <si>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</si>
  <si>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</si>
  <si>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</si>
  <si>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</si>
  <si>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</si>
  <si>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</si>
  <si>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</si>
  <si>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</si>
  <si>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</si>
  <si>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</si>
  <si>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</si>
  <si>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</si>
  <si>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</si>
  <si>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</si>
  <si>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</si>
  <si>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</si>
  <si>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</si>
  <si>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</si>
  <si>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</si>
  <si>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</si>
  <si>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</si>
  <si>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</si>
  <si>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</si>
  <si>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</si>
  <si>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</si>
  <si>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</si>
  <si>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</si>
  <si>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</si>
  <si>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</si>
  <si>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</si>
  <si>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</si>
  <si>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</si>
  <si>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</si>
  <si>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</si>
  <si>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</si>
  <si>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</si>
  <si>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</si>
  <si>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</si>
  <si>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</si>
  <si>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</si>
  <si>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</si>
  <si>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</si>
  <si>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</si>
  <si>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</si>
  <si>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</si>
  <si>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</si>
  <si>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</si>
  <si>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</si>
  <si>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</si>
  <si>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</si>
  <si>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</si>
  <si>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</si>
  <si>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</si>
  <si>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</si>
  <si>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</si>
  <si>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</si>
  <si>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</si>
  <si>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</si>
  <si>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</si>
  <si>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</si>
  <si>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</si>
  <si>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</si>
  <si>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</si>
  <si>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</si>
  <si>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</si>
  <si>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</si>
  <si>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</si>
  <si>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</si>
  <si>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</si>
  <si>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</si>
  <si>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</si>
  <si>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</si>
  <si>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</si>
  <si>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</si>
  <si>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</si>
  <si>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</si>
  <si>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</si>
  <si>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</si>
  <si>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</si>
  <si>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</si>
  <si>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</si>
  <si>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</si>
  <si>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</si>
  <si>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</si>
  <si>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</si>
  <si>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</si>
  <si>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</si>
  <si>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</si>
  <si>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</si>
  <si>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</si>
  <si>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</si>
  <si>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</si>
  <si>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</si>
  <si>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</si>
  <si>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</si>
  <si>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</si>
  <si>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</si>
  <si>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</si>
  <si>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</si>
  <si>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</si>
  <si>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</si>
  <si>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</si>
  <si>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</si>
  <si>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</si>
  <si>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</si>
  <si>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</si>
  <si>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</si>
  <si>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</si>
  <si>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</si>
  <si>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</si>
  <si>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</si>
  <si>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</si>
  <si>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</si>
  <si>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</si>
  <si>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</si>
  <si>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</si>
  <si>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</si>
  <si>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</si>
  <si>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</si>
  <si>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</si>
  <si>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</si>
  <si>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</si>
  <si>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</si>
  <si>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</si>
  <si>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</si>
  <si>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</si>
  <si>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</si>
  <si>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</si>
  <si>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</si>
  <si>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</si>
  <si>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</si>
  <si>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</si>
  <si>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</si>
  <si>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</si>
  <si>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</si>
  <si>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</si>
  <si>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</si>
  <si>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</si>
  <si>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</si>
  <si>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</si>
  <si>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</si>
  <si>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</si>
  <si>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</si>
  <si>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</si>
  <si>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</si>
  <si>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</si>
  <si>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</si>
  <si>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</si>
  <si>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</si>
  <si>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</si>
  <si>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</si>
  <si>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</si>
  <si>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</si>
  <si>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</si>
  <si>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</si>
  <si>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</si>
  <si>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</si>
  <si>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</si>
  <si>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</si>
  <si>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</si>
  <si>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</si>
  <si>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</si>
  <si>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</si>
  <si>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</si>
  <si>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</si>
  <si>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</si>
  <si>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</si>
  <si>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</si>
  <si>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</si>
  <si>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</si>
  <si>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</si>
  <si>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</si>
  <si>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</si>
  <si>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</si>
  <si>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</si>
  <si>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</si>
  <si>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</si>
  <si>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</si>
  <si>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</si>
  <si>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</si>
  <si>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</si>
  <si>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</si>
  <si>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</si>
  <si>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</si>
  <si>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</si>
  <si>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</si>
  <si>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</si>
  <si>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</si>
  <si>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</si>
  <si>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</si>
  <si>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</si>
  <si>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</si>
  <si>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</si>
  <si>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</si>
  <si>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</si>
  <si>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</si>
  <si>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</si>
  <si>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</si>
  <si>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</si>
  <si>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</si>
  <si>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</si>
  <si>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</si>
  <si>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</si>
  <si>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</si>
  <si>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</si>
  <si>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</si>
  <si>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</si>
  <si>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</si>
  <si>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</si>
  <si>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</si>
  <si>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</si>
  <si>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</si>
  <si>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</si>
  <si>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</si>
  <si>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</si>
  <si>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</si>
  <si>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</si>
  <si>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</si>
  <si>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</si>
  <si>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</si>
  <si>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</si>
  <si>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</si>
  <si>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</si>
  <si>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</si>
  <si>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</si>
  <si>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</si>
  <si>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</si>
  <si>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</si>
  <si>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</si>
  <si>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</si>
  <si>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</si>
  <si>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</si>
  <si>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</si>
  <si>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</si>
  <si>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</si>
  <si>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</si>
  <si>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</si>
  <si>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</si>
  <si>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</si>
  <si>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</si>
  <si>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</si>
  <si>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</si>
  <si>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</si>
  <si>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</si>
  <si>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North Eden</t>
  </si>
  <si>
    <t>UUXNED</t>
  </si>
  <si>
    <t>UU-Strategic</t>
  </si>
  <si>
    <t>STG</t>
  </si>
  <si>
    <t>UUXSTG</t>
  </si>
  <si>
    <t>Veolia Water Projects</t>
  </si>
  <si>
    <t>Veolia Water P</t>
  </si>
  <si>
    <t>VWP</t>
  </si>
  <si>
    <t>TDW</t>
  </si>
  <si>
    <t>VWPTDW</t>
  </si>
  <si>
    <t>Wessex Water</t>
  </si>
  <si>
    <t>Wessex</t>
  </si>
  <si>
    <t>WXW</t>
  </si>
  <si>
    <t>WSX</t>
  </si>
  <si>
    <t>WXWWSX</t>
  </si>
  <si>
    <t>NAV</t>
  </si>
  <si>
    <t>NAVNAV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</si>
</sst>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yyyy\-yy"/>
    <numFmt numFmtId="165" formatCode="0.0"/>
    <numFmt numFmtId="166" formatCode="0.0%"/>
    <numFmt numFmtId="167" formatCode="0.000"/>
    <numFmt numFmtId="168" formatCode="0.00000"/>
    <numFmt numFmtId="169" formatCode="dd/mm/yy;@"/>
  </numFmts>
  <fonts count="43"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sz val="12"/>
      <color theme="1"/>
      <name val="Arial"/>
      <family val="2"/>
    </font>
    <font>
      <sz val="11"/>
      <color theme="1"/>
      <name val="Arial"/>
      <family val="2"/>
    </font>
    <font>
      <b/>
      <sz val="11"/>
      <color theme="1"/>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2"/>
      <color rgb="FFFF0000"/>
      <name val="Arial"/>
      <family val="2"/>
    </font>
    <font>
      <sz val="10"/>
      <color rgb="FF000000"/>
      <name val="Arial"/>
      <family val="2"/>
    </font>
    <font>
      <sz val="10"/>
      <color rgb="FFFF0000"/>
      <name val="Arial"/>
      <family val="2"/>
    </font>
    <font>
      <sz val="10"/>
      <color theme="5"/>
      <name val="Arial"/>
      <family val="2"/>
    </font>
    <font>
      <sz val="11"/>
      <color rgb="FF242424"/>
      <name val="Calibri"/>
      <family val="2"/>
      <charset val="1"/>
    </font>
    <font>
      <sz val="11"/>
      <color rgb="FFFFFFFF"/>
      <name val="Arial"/>
      <family val="2"/>
    </font>
    <font>
      <b/>
      <sz val="20"/>
      <color theme="1"/>
      <name val="Arial"/>
      <family val="2"/>
    </font>
  </fonts>
  <fills count="4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rgb="FFFFFF00"/>
        <bgColor indexed="64"/>
      </patternFill>
    </fill>
    <fill>
      <patternFill patternType="solid">
        <fgColor rgb="FFFFFF00"/>
        <bgColor rgb="FF000000"/>
      </patternFill>
    </fill>
    <fill>
      <patternFill patternType="solid">
        <fgColor rgb="FF808080"/>
        <bgColor rgb="FF000000"/>
      </patternFill>
    </fill>
    <fill>
      <patternFill patternType="solid">
        <fgColor theme="4" tint="0.59999389629810485"/>
        <bgColor indexed="65"/>
      </patternFill>
    </fill>
  </fills>
  <borders count="19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auto="1"/>
      </right>
      <top/>
      <bottom style="medium">
        <color auto="1"/>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auto="1"/>
      </right>
      <top style="medium">
        <color auto="1"/>
      </top>
      <bottom style="medium">
        <color auto="1"/>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s>
  <cellStyleXfs count="29">
    <xf numFmtId="0" fontId="0" fillId="0" borderId="0"/>
    <xf numFmtId="0" fontId="4" fillId="0" borderId="0"/>
    <xf numFmtId="0" fontId="5"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0" fillId="0" borderId="0"/>
    <xf numFmtId="0" fontId="4" fillId="0" borderId="0"/>
    <xf numFmtId="0" fontId="11" fillId="0" borderId="0"/>
    <xf numFmtId="0" fontId="11" fillId="0" borderId="0"/>
    <xf numFmtId="0" fontId="10" fillId="0" borderId="0"/>
    <xf numFmtId="0" fontId="3" fillId="0" borderId="0"/>
    <xf numFmtId="0" fontId="2" fillId="0" borderId="0"/>
    <xf numFmtId="0" fontId="10" fillId="0" borderId="0"/>
    <xf numFmtId="9" fontId="10"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 fillId="0" borderId="0"/>
    <xf numFmtId="0" fontId="4" fillId="0" borderId="0"/>
    <xf numFmtId="0" fontId="4" fillId="0" borderId="0"/>
    <xf numFmtId="43" fontId="10" fillId="0" borderId="0" applyFont="0" applyFill="0" applyBorder="0" applyAlignment="0" applyProtection="0"/>
    <xf numFmtId="0" fontId="35" fillId="48" borderId="0" applyNumberFormat="0" applyBorder="0" applyAlignment="0" applyProtection="0"/>
    <xf numFmtId="0" fontId="4" fillId="0" borderId="0"/>
  </cellStyleXfs>
  <cellXfs count="1402">
    <xf numFmtId="0" fontId="0" fillId="0" borderId="0" xfId="0"/>
    <xf numFmtId="0" fontId="11" fillId="0" borderId="0" xfId="0" applyFont="1" applyAlignment="1">
      <alignment horizontal="left" vertical="center" wrapText="1"/>
    </xf>
    <xf numFmtId="0" fontId="7" fillId="0" borderId="0" xfId="1" applyFont="1" applyAlignment="1" applyProtection="1">
      <alignment horizontal="left" vertical="center" wrapText="1"/>
      <protection locked="0"/>
    </xf>
    <xf numFmtId="0" fontId="11" fillId="0" borderId="0" xfId="0" applyFont="1" applyAlignment="1">
      <alignment horizontal="left" vertical="center"/>
    </xf>
    <xf numFmtId="0" fontId="12" fillId="0" borderId="0" xfId="0" applyFont="1" applyAlignment="1">
      <alignment horizontal="left" vertical="center" wrapText="1"/>
    </xf>
    <xf numFmtId="2" fontId="7" fillId="0" borderId="0" xfId="1" applyNumberFormat="1" applyFont="1" applyAlignment="1" applyProtection="1">
      <alignment horizontal="left" vertical="center" wrapText="1"/>
      <protection locked="0"/>
    </xf>
    <xf numFmtId="1" fontId="9" fillId="0" borderId="9" xfId="1" applyNumberFormat="1" applyFont="1" applyBorder="1" applyAlignment="1" applyProtection="1">
      <alignment horizontal="left" vertical="center" wrapText="1"/>
      <protection locked="0"/>
    </xf>
    <xf numFmtId="1" fontId="9" fillId="0" borderId="10" xfId="1" applyNumberFormat="1" applyFont="1" applyBorder="1" applyAlignment="1" applyProtection="1">
      <alignment horizontal="left" vertical="center" wrapText="1"/>
      <protection locked="0"/>
    </xf>
    <xf numFmtId="0" fontId="11" fillId="15" borderId="21" xfId="0" applyFont="1" applyFill="1" applyBorder="1" applyAlignment="1">
      <alignment vertical="center" wrapText="1"/>
    </xf>
    <xf numFmtId="0" fontId="11" fillId="15" borderId="26" xfId="0" applyFont="1" applyFill="1" applyBorder="1" applyAlignment="1">
      <alignment vertical="center" wrapText="1"/>
    </xf>
    <xf numFmtId="49" fontId="7" fillId="0" borderId="0" xfId="10" applyNumberFormat="1" applyFont="1" applyAlignment="1" applyProtection="1">
      <alignment horizontal="left" vertical="center" wrapText="1" shrinkToFit="1"/>
      <protection locked="0"/>
    </xf>
    <xf numFmtId="0" fontId="11" fillId="0" borderId="0" xfId="0" applyFont="1" applyAlignment="1">
      <alignment vertical="center"/>
    </xf>
    <xf numFmtId="2" fontId="11" fillId="0" borderId="90" xfId="0" applyNumberFormat="1" applyFont="1" applyBorder="1" applyAlignment="1">
      <alignment horizontal="left" vertical="center" wrapText="1"/>
    </xf>
    <xf numFmtId="0" fontId="11" fillId="0" borderId="90" xfId="0" applyFont="1" applyBorder="1" applyAlignment="1">
      <alignment horizontal="left" vertical="center" wrapText="1"/>
    </xf>
    <xf numFmtId="0" fontId="16" fillId="20" borderId="35" xfId="0" applyFont="1" applyFill="1" applyBorder="1" applyAlignment="1">
      <alignment horizontal="left" vertical="center" wrapText="1"/>
    </xf>
    <xf numFmtId="0" fontId="11" fillId="18" borderId="35" xfId="0" applyFont="1" applyFill="1" applyBorder="1" applyAlignment="1">
      <alignment horizontal="left" vertical="center"/>
    </xf>
    <xf numFmtId="0" fontId="16" fillId="0" borderId="0" xfId="0" applyFont="1" applyAlignment="1">
      <alignment horizontal="left" vertical="center" wrapText="1"/>
    </xf>
    <xf numFmtId="0" fontId="11" fillId="0" borderId="36" xfId="0" applyFont="1" applyBorder="1" applyAlignment="1">
      <alignment horizontal="left" vertical="center" wrapText="1"/>
    </xf>
    <xf numFmtId="0" fontId="14" fillId="0" borderId="0" xfId="0" applyFont="1" applyAlignment="1">
      <alignment horizontal="left" vertical="center" wrapText="1"/>
    </xf>
    <xf numFmtId="0" fontId="16" fillId="0" borderId="17" xfId="0" applyFont="1" applyBorder="1" applyAlignment="1">
      <alignment horizontal="left" vertical="center" wrapText="1"/>
    </xf>
    <xf numFmtId="0" fontId="14" fillId="0" borderId="17" xfId="0" applyFont="1" applyBorder="1" applyAlignment="1">
      <alignment horizontal="left" vertical="center" wrapText="1"/>
    </xf>
    <xf numFmtId="0" fontId="17" fillId="0" borderId="17" xfId="0" applyFont="1" applyBorder="1" applyAlignment="1">
      <alignment horizontal="left" vertical="center" wrapText="1"/>
    </xf>
    <xf numFmtId="0" fontId="11" fillId="0" borderId="37" xfId="0" applyFont="1" applyBorder="1" applyAlignment="1">
      <alignment horizontal="left" vertical="center" wrapText="1"/>
    </xf>
    <xf numFmtId="0" fontId="11" fillId="0" borderId="10" xfId="0" applyFont="1" applyBorder="1" applyAlignment="1">
      <alignment horizontal="left" vertical="center" wrapText="1"/>
    </xf>
    <xf numFmtId="0" fontId="15" fillId="0" borderId="0" xfId="0" applyFont="1" applyAlignment="1">
      <alignment horizontal="left" vertical="center" wrapText="1"/>
    </xf>
    <xf numFmtId="0" fontId="7" fillId="0" borderId="0" xfId="0" applyFont="1" applyAlignment="1">
      <alignment horizontal="left" vertical="center" wrapText="1"/>
    </xf>
    <xf numFmtId="0" fontId="9" fillId="22" borderId="30" xfId="0" applyFont="1" applyFill="1" applyBorder="1" applyAlignment="1">
      <alignment horizontal="left" vertical="center" wrapText="1"/>
    </xf>
    <xf numFmtId="0" fontId="9" fillId="22" borderId="10" xfId="0" applyFont="1" applyFill="1" applyBorder="1" applyAlignment="1">
      <alignment horizontal="left" vertical="center" wrapText="1"/>
    </xf>
    <xf numFmtId="0" fontId="9" fillId="22" borderId="92" xfId="0" applyFont="1" applyFill="1" applyBorder="1" applyAlignment="1">
      <alignment horizontal="left" vertical="center" wrapText="1"/>
    </xf>
    <xf numFmtId="0" fontId="9" fillId="22" borderId="93" xfId="0" applyFont="1" applyFill="1" applyBorder="1" applyAlignment="1">
      <alignment horizontal="left" vertical="center" wrapText="1"/>
    </xf>
    <xf numFmtId="0" fontId="11" fillId="15" borderId="95" xfId="0" applyFont="1" applyFill="1" applyBorder="1" applyAlignment="1">
      <alignment horizontal="left" vertical="center" wrapText="1"/>
    </xf>
    <xf numFmtId="0" fontId="11" fillId="15" borderId="88" xfId="0" applyFont="1" applyFill="1" applyBorder="1" applyAlignment="1">
      <alignment horizontal="left" vertical="center"/>
    </xf>
    <xf numFmtId="0" fontId="11" fillId="0" borderId="96" xfId="0" applyFont="1" applyBorder="1" applyAlignment="1">
      <alignment horizontal="left" vertical="center" wrapText="1"/>
    </xf>
    <xf numFmtId="0" fontId="11" fillId="0" borderId="2" xfId="0" applyFont="1" applyBorder="1" applyAlignment="1">
      <alignment horizontal="left" vertical="center"/>
    </xf>
    <xf numFmtId="0" fontId="11" fillId="0" borderId="10" xfId="0" applyFont="1" applyBorder="1" applyAlignment="1">
      <alignment horizontal="left" vertical="center"/>
    </xf>
    <xf numFmtId="0" fontId="9" fillId="22" borderId="12" xfId="0" applyFont="1" applyFill="1" applyBorder="1" applyAlignment="1">
      <alignment horizontal="left" vertical="center" wrapText="1"/>
    </xf>
    <xf numFmtId="0" fontId="9" fillId="22" borderId="40" xfId="0" applyFont="1" applyFill="1" applyBorder="1" applyAlignment="1">
      <alignment horizontal="left" vertical="center" wrapText="1"/>
    </xf>
    <xf numFmtId="0" fontId="9" fillId="22" borderId="77" xfId="0" applyFont="1" applyFill="1" applyBorder="1" applyAlignment="1">
      <alignment horizontal="left" vertical="center" wrapText="1"/>
    </xf>
    <xf numFmtId="0" fontId="9" fillId="22" borderId="78" xfId="0" applyFont="1" applyFill="1" applyBorder="1" applyAlignment="1">
      <alignment horizontal="left" vertical="center" wrapText="1"/>
    </xf>
    <xf numFmtId="0" fontId="9" fillId="13" borderId="79" xfId="0" applyFont="1" applyFill="1" applyBorder="1" applyAlignment="1">
      <alignment horizontal="left" vertical="center" wrapText="1"/>
    </xf>
    <xf numFmtId="0" fontId="19" fillId="14" borderId="80" xfId="0" applyFont="1" applyFill="1" applyBorder="1" applyAlignment="1">
      <alignment horizontal="left" vertical="center" wrapText="1"/>
    </xf>
    <xf numFmtId="0" fontId="16" fillId="16" borderId="17" xfId="0" applyFont="1" applyFill="1" applyBorder="1" applyAlignment="1">
      <alignment horizontal="left" vertical="center" wrapText="1"/>
    </xf>
    <xf numFmtId="0" fontId="16" fillId="14" borderId="17" xfId="0" applyFont="1" applyFill="1" applyBorder="1" applyAlignment="1">
      <alignment horizontal="left" vertical="center" wrapText="1"/>
    </xf>
    <xf numFmtId="0" fontId="7" fillId="14" borderId="82" xfId="0" applyFont="1" applyFill="1" applyBorder="1" applyAlignment="1">
      <alignment horizontal="left" vertical="center" wrapText="1"/>
    </xf>
    <xf numFmtId="0" fontId="19" fillId="14" borderId="82" xfId="0" applyFont="1" applyFill="1" applyBorder="1" applyAlignment="1">
      <alignment horizontal="left" vertical="center" wrapText="1"/>
    </xf>
    <xf numFmtId="0" fontId="7" fillId="14" borderId="83" xfId="0" applyFont="1" applyFill="1" applyBorder="1" applyAlignment="1">
      <alignment horizontal="left" vertical="center" wrapText="1"/>
    </xf>
    <xf numFmtId="0" fontId="20" fillId="16" borderId="87" xfId="0" applyFont="1" applyFill="1" applyBorder="1" applyAlignment="1">
      <alignment horizontal="left" vertical="center" wrapText="1"/>
    </xf>
    <xf numFmtId="0" fontId="20" fillId="16" borderId="84" xfId="0" applyFont="1" applyFill="1" applyBorder="1" applyAlignment="1">
      <alignment horizontal="left" vertical="center" wrapText="1"/>
    </xf>
    <xf numFmtId="0" fontId="20" fillId="14" borderId="84" xfId="0" applyFont="1" applyFill="1" applyBorder="1" applyAlignment="1">
      <alignment horizontal="left" vertical="center" wrapText="1"/>
    </xf>
    <xf numFmtId="0" fontId="9" fillId="14" borderId="84" xfId="0" applyFont="1" applyFill="1" applyBorder="1" applyAlignment="1">
      <alignment horizontal="left" vertical="center" wrapText="1"/>
    </xf>
    <xf numFmtId="0" fontId="9" fillId="22" borderId="36" xfId="0" applyFont="1" applyFill="1" applyBorder="1" applyAlignment="1">
      <alignment horizontal="left" vertical="center" wrapText="1"/>
    </xf>
    <xf numFmtId="0" fontId="7" fillId="8" borderId="69" xfId="0" applyFont="1" applyFill="1" applyBorder="1" applyAlignment="1">
      <alignment horizontal="left" vertical="center" wrapText="1"/>
    </xf>
    <xf numFmtId="0" fontId="7" fillId="8" borderId="17" xfId="0" applyFont="1" applyFill="1" applyBorder="1" applyAlignment="1">
      <alignment horizontal="left" vertical="center"/>
    </xf>
    <xf numFmtId="0" fontId="7" fillId="17" borderId="7" xfId="0" applyFont="1" applyFill="1" applyBorder="1" applyAlignment="1">
      <alignment horizontal="left" vertical="center" wrapText="1"/>
    </xf>
    <xf numFmtId="0" fontId="7" fillId="17" borderId="17" xfId="0" applyFont="1" applyFill="1" applyBorder="1" applyAlignment="1">
      <alignment horizontal="left" vertical="center" wrapText="1"/>
    </xf>
    <xf numFmtId="0" fontId="7" fillId="17" borderId="69" xfId="0" applyFont="1" applyFill="1" applyBorder="1" applyAlignment="1">
      <alignment horizontal="left" vertical="center" wrapText="1"/>
    </xf>
    <xf numFmtId="0" fontId="7" fillId="17" borderId="17" xfId="0" applyFont="1" applyFill="1" applyBorder="1" applyAlignment="1">
      <alignment horizontal="left" vertical="center"/>
    </xf>
    <xf numFmtId="0" fontId="7" fillId="17" borderId="33" xfId="0" applyFont="1" applyFill="1" applyBorder="1" applyAlignment="1">
      <alignment horizontal="left" vertical="center" wrapText="1"/>
    </xf>
    <xf numFmtId="0" fontId="7" fillId="8" borderId="17" xfId="0" applyFont="1" applyFill="1" applyBorder="1" applyAlignment="1">
      <alignment horizontal="left" vertical="center" wrapText="1"/>
    </xf>
    <xf numFmtId="0" fontId="7" fillId="8" borderId="33" xfId="0" applyFont="1" applyFill="1" applyBorder="1" applyAlignment="1">
      <alignment horizontal="left" vertical="center" wrapText="1"/>
    </xf>
    <xf numFmtId="0" fontId="11" fillId="15" borderId="88" xfId="0" applyFont="1" applyFill="1" applyBorder="1" applyAlignment="1">
      <alignment horizontal="left" vertical="center" wrapText="1"/>
    </xf>
    <xf numFmtId="0" fontId="11" fillId="15" borderId="35" xfId="0" applyFont="1" applyFill="1" applyBorder="1" applyAlignment="1">
      <alignment horizontal="left" vertical="center" wrapText="1"/>
    </xf>
    <xf numFmtId="0" fontId="11" fillId="18" borderId="35" xfId="0" applyFont="1" applyFill="1" applyBorder="1" applyAlignment="1">
      <alignment horizontal="left" vertical="center" wrapText="1"/>
    </xf>
    <xf numFmtId="0" fontId="11" fillId="0" borderId="90" xfId="0" applyFont="1" applyBorder="1" applyAlignment="1">
      <alignment horizontal="left" vertical="center"/>
    </xf>
    <xf numFmtId="0" fontId="11" fillId="21" borderId="12" xfId="0" applyFont="1" applyFill="1" applyBorder="1" applyAlignment="1">
      <alignment horizontal="left" vertical="center" wrapText="1"/>
    </xf>
    <xf numFmtId="0" fontId="11" fillId="0" borderId="19" xfId="0" applyFont="1" applyBorder="1" applyAlignment="1">
      <alignment horizontal="left" vertical="center"/>
    </xf>
    <xf numFmtId="0" fontId="12" fillId="15" borderId="35" xfId="0" applyFont="1" applyFill="1" applyBorder="1" applyAlignment="1">
      <alignment horizontal="left" vertical="center" wrapText="1"/>
    </xf>
    <xf numFmtId="0" fontId="12" fillId="15" borderId="91" xfId="0" applyFont="1" applyFill="1" applyBorder="1" applyAlignment="1">
      <alignment horizontal="left" vertical="center" wrapText="1"/>
    </xf>
    <xf numFmtId="0" fontId="12" fillId="15" borderId="90" xfId="0" applyFont="1" applyFill="1" applyBorder="1" applyAlignment="1">
      <alignment horizontal="left" vertical="center" wrapText="1"/>
    </xf>
    <xf numFmtId="0" fontId="12" fillId="15" borderId="89" xfId="0" applyFont="1" applyFill="1" applyBorder="1" applyAlignment="1">
      <alignment horizontal="left" vertical="center"/>
    </xf>
    <xf numFmtId="0" fontId="12" fillId="15" borderId="90" xfId="0" applyFont="1" applyFill="1" applyBorder="1" applyAlignment="1">
      <alignment horizontal="left" vertical="center"/>
    </xf>
    <xf numFmtId="0" fontId="16" fillId="14" borderId="101" xfId="0" applyFont="1" applyFill="1" applyBorder="1" applyAlignment="1">
      <alignment horizontal="left" vertical="center" wrapText="1"/>
    </xf>
    <xf numFmtId="0" fontId="7" fillId="14" borderId="45" xfId="0" applyFont="1" applyFill="1" applyBorder="1" applyAlignment="1">
      <alignment horizontal="left" vertical="center" wrapText="1"/>
    </xf>
    <xf numFmtId="0" fontId="7" fillId="14" borderId="81" xfId="0" applyFont="1" applyFill="1" applyBorder="1" applyAlignment="1">
      <alignment horizontal="left" vertical="center" wrapText="1"/>
    </xf>
    <xf numFmtId="0" fontId="16" fillId="14" borderId="97" xfId="0" applyFont="1" applyFill="1" applyBorder="1" applyAlignment="1">
      <alignment horizontal="left" vertical="center" wrapText="1"/>
    </xf>
    <xf numFmtId="0" fontId="7" fillId="14" borderId="46" xfId="0" applyFont="1" applyFill="1" applyBorder="1" applyAlignment="1">
      <alignment horizontal="left" vertical="center" wrapText="1"/>
    </xf>
    <xf numFmtId="0" fontId="7" fillId="14" borderId="74" xfId="0" applyFont="1" applyFill="1" applyBorder="1" applyAlignment="1">
      <alignment horizontal="left" vertical="center" wrapText="1"/>
    </xf>
    <xf numFmtId="0" fontId="16" fillId="14" borderId="98" xfId="0" applyFont="1" applyFill="1" applyBorder="1" applyAlignment="1">
      <alignment horizontal="left" vertical="center" wrapText="1"/>
    </xf>
    <xf numFmtId="0" fontId="7" fillId="14" borderId="99" xfId="0" applyFont="1" applyFill="1" applyBorder="1" applyAlignment="1">
      <alignment horizontal="left" vertical="center" wrapText="1"/>
    </xf>
    <xf numFmtId="0" fontId="7" fillId="14" borderId="76" xfId="0" applyFont="1" applyFill="1" applyBorder="1" applyAlignment="1">
      <alignment horizontal="left" vertical="center" wrapText="1"/>
    </xf>
    <xf numFmtId="0" fontId="12" fillId="15" borderId="88" xfId="0" applyFont="1" applyFill="1" applyBorder="1" applyAlignment="1">
      <alignment horizontal="left" vertical="center"/>
    </xf>
    <xf numFmtId="0" fontId="12" fillId="15" borderId="39" xfId="0" applyFont="1" applyFill="1" applyBorder="1" applyAlignment="1">
      <alignment horizontal="left" vertical="center"/>
    </xf>
    <xf numFmtId="0" fontId="21" fillId="7" borderId="0" xfId="2" applyFont="1" applyFill="1" applyBorder="1" applyAlignment="1" applyProtection="1">
      <alignment vertical="center"/>
    </xf>
    <xf numFmtId="0" fontId="7" fillId="7" borderId="0" xfId="1" applyFont="1" applyFill="1" applyAlignment="1">
      <alignment vertical="center"/>
    </xf>
    <xf numFmtId="0" fontId="7" fillId="0" borderId="105" xfId="1" applyFont="1" applyBorder="1" applyAlignment="1">
      <alignment vertical="center"/>
    </xf>
    <xf numFmtId="0" fontId="6" fillId="0" borderId="105" xfId="1" applyFont="1" applyBorder="1" applyAlignment="1">
      <alignment vertical="center"/>
    </xf>
    <xf numFmtId="0" fontId="7" fillId="0" borderId="0" xfId="1" applyFont="1" applyAlignment="1">
      <alignment vertical="center"/>
    </xf>
    <xf numFmtId="0" fontId="21" fillId="0" borderId="0" xfId="2" applyFont="1" applyFill="1" applyBorder="1" applyAlignment="1" applyProtection="1">
      <alignment vertical="center"/>
    </xf>
    <xf numFmtId="0" fontId="7" fillId="0" borderId="0" xfId="1" applyFont="1" applyAlignment="1">
      <alignment vertical="center" wrapText="1"/>
    </xf>
    <xf numFmtId="0" fontId="26" fillId="0" borderId="0" xfId="0" applyFont="1" applyAlignment="1">
      <alignment vertical="center"/>
    </xf>
    <xf numFmtId="0" fontId="9" fillId="0" borderId="0" xfId="1" applyFont="1" applyAlignment="1">
      <alignment vertical="center"/>
    </xf>
    <xf numFmtId="17" fontId="7" fillId="0" borderId="0" xfId="1" applyNumberFormat="1" applyFont="1" applyAlignment="1">
      <alignment horizontal="left" vertical="center"/>
    </xf>
    <xf numFmtId="0" fontId="22" fillId="0" borderId="0" xfId="1" applyFont="1" applyAlignment="1">
      <alignment vertical="center"/>
    </xf>
    <xf numFmtId="0" fontId="13" fillId="0" borderId="0" xfId="3" applyFont="1" applyAlignment="1">
      <alignment vertical="center"/>
    </xf>
    <xf numFmtId="0" fontId="7" fillId="0" borderId="4" xfId="1" applyFont="1" applyBorder="1" applyAlignment="1">
      <alignment vertical="center"/>
    </xf>
    <xf numFmtId="0" fontId="25" fillId="0" borderId="4" xfId="1" applyFont="1" applyBorder="1" applyAlignment="1">
      <alignment vertical="center"/>
    </xf>
    <xf numFmtId="2" fontId="11" fillId="0" borderId="50" xfId="0" applyNumberFormat="1" applyFont="1" applyBorder="1" applyAlignment="1">
      <alignment horizontal="left" vertical="center" wrapText="1"/>
    </xf>
    <xf numFmtId="0" fontId="16" fillId="0" borderId="10" xfId="0" applyFont="1" applyBorder="1" applyAlignment="1">
      <alignment horizontal="left" vertical="center" wrapText="1"/>
    </xf>
    <xf numFmtId="0" fontId="7" fillId="0" borderId="10" xfId="0" applyFont="1" applyBorder="1" applyAlignment="1">
      <alignment horizontal="left" vertical="center" wrapText="1"/>
    </xf>
    <xf numFmtId="0" fontId="7" fillId="0" borderId="9" xfId="0" applyFont="1" applyBorder="1" applyAlignment="1">
      <alignment horizontal="left" vertical="center" wrapText="1"/>
    </xf>
    <xf numFmtId="0" fontId="25" fillId="15" borderId="1" xfId="1" applyFont="1" applyFill="1" applyBorder="1" applyAlignment="1">
      <alignment vertical="center"/>
    </xf>
    <xf numFmtId="0" fontId="25" fillId="15" borderId="2" xfId="1" applyFont="1" applyFill="1" applyBorder="1" applyAlignment="1">
      <alignment vertical="center"/>
    </xf>
    <xf numFmtId="0" fontId="25" fillId="15" borderId="3" xfId="1" applyFont="1" applyFill="1" applyBorder="1" applyAlignment="1">
      <alignment vertical="center"/>
    </xf>
    <xf numFmtId="0" fontId="25" fillId="15" borderId="4" xfId="1" applyFont="1" applyFill="1" applyBorder="1" applyAlignment="1">
      <alignment vertical="center"/>
    </xf>
    <xf numFmtId="0" fontId="25" fillId="15" borderId="5" xfId="1" applyFont="1" applyFill="1" applyBorder="1" applyAlignment="1">
      <alignment vertical="center"/>
    </xf>
    <xf numFmtId="0" fontId="25" fillId="15" borderId="4" xfId="1" applyFont="1" applyFill="1" applyBorder="1" applyAlignment="1">
      <alignment horizontal="center" vertical="center"/>
    </xf>
    <xf numFmtId="0" fontId="11" fillId="15" borderId="4" xfId="0" applyFont="1" applyFill="1" applyBorder="1" applyAlignment="1">
      <alignment vertical="center"/>
    </xf>
    <xf numFmtId="0" fontId="7" fillId="15" borderId="9" xfId="1" applyFont="1" applyFill="1" applyBorder="1" applyAlignment="1">
      <alignment vertical="center"/>
    </xf>
    <xf numFmtId="0" fontId="9" fillId="15" borderId="10" xfId="1" applyFont="1" applyFill="1" applyBorder="1" applyAlignment="1">
      <alignment vertical="center"/>
    </xf>
    <xf numFmtId="17" fontId="7" fillId="15" borderId="10" xfId="1" applyNumberFormat="1" applyFont="1" applyFill="1" applyBorder="1" applyAlignment="1">
      <alignment horizontal="left" vertical="center"/>
    </xf>
    <xf numFmtId="0" fontId="21" fillId="15" borderId="10" xfId="2" applyFont="1" applyFill="1" applyBorder="1" applyAlignment="1" applyProtection="1">
      <alignment vertical="center"/>
    </xf>
    <xf numFmtId="0" fontId="7" fillId="15" borderId="10" xfId="1" applyFont="1" applyFill="1" applyBorder="1" applyAlignment="1">
      <alignment vertical="center" wrapText="1"/>
    </xf>
    <xf numFmtId="0" fontId="7" fillId="15" borderId="10" xfId="1" applyFont="1" applyFill="1" applyBorder="1" applyAlignment="1">
      <alignment vertical="center"/>
    </xf>
    <xf numFmtId="0" fontId="7" fillId="15" borderId="11" xfId="1" applyFont="1" applyFill="1" applyBorder="1" applyAlignment="1">
      <alignment vertical="center"/>
    </xf>
    <xf numFmtId="0" fontId="9" fillId="15" borderId="2" xfId="1" applyFont="1" applyFill="1" applyBorder="1" applyAlignment="1">
      <alignment vertical="center"/>
    </xf>
    <xf numFmtId="17" fontId="7" fillId="15" borderId="2" xfId="1" applyNumberFormat="1" applyFont="1" applyFill="1" applyBorder="1" applyAlignment="1">
      <alignment horizontal="left" vertical="center"/>
    </xf>
    <xf numFmtId="0" fontId="21" fillId="15" borderId="2" xfId="2" applyFont="1" applyFill="1" applyBorder="1" applyAlignment="1" applyProtection="1">
      <alignment vertical="center"/>
    </xf>
    <xf numFmtId="0" fontId="7" fillId="15" borderId="2" xfId="1" applyFont="1" applyFill="1" applyBorder="1" applyAlignment="1">
      <alignment vertical="center" wrapText="1"/>
    </xf>
    <xf numFmtId="0" fontId="7" fillId="15" borderId="2" xfId="1" applyFont="1" applyFill="1" applyBorder="1" applyAlignment="1">
      <alignment vertical="center"/>
    </xf>
    <xf numFmtId="0" fontId="7" fillId="15" borderId="3" xfId="1" applyFont="1" applyFill="1" applyBorder="1" applyAlignment="1">
      <alignment vertical="center"/>
    </xf>
    <xf numFmtId="0" fontId="9" fillId="15" borderId="0" xfId="1" applyFont="1" applyFill="1" applyAlignment="1">
      <alignment vertical="center"/>
    </xf>
    <xf numFmtId="17" fontId="7" fillId="15" borderId="0" xfId="1" applyNumberFormat="1" applyFont="1" applyFill="1" applyAlignment="1">
      <alignment horizontal="left" vertical="center"/>
    </xf>
    <xf numFmtId="0" fontId="21" fillId="15" borderId="0" xfId="2" applyFont="1" applyFill="1" applyBorder="1" applyAlignment="1" applyProtection="1">
      <alignment vertical="center"/>
    </xf>
    <xf numFmtId="0" fontId="7" fillId="15" borderId="0" xfId="1" applyFont="1" applyFill="1" applyAlignment="1">
      <alignment vertical="center" wrapText="1"/>
    </xf>
    <xf numFmtId="0" fontId="7" fillId="15" borderId="0" xfId="1" applyFont="1" applyFill="1" applyAlignment="1">
      <alignment vertical="center"/>
    </xf>
    <xf numFmtId="0" fontId="7" fillId="15" borderId="5" xfId="1" applyFont="1" applyFill="1" applyBorder="1" applyAlignment="1">
      <alignment vertical="center"/>
    </xf>
    <xf numFmtId="0" fontId="11" fillId="15" borderId="5" xfId="0" applyFont="1" applyFill="1" applyBorder="1" applyAlignment="1">
      <alignment vertical="center"/>
    </xf>
    <xf numFmtId="0" fontId="7" fillId="15" borderId="19" xfId="1" applyFont="1" applyFill="1" applyBorder="1" applyAlignment="1">
      <alignment horizontal="left" vertical="center"/>
    </xf>
    <xf numFmtId="17" fontId="7" fillId="15" borderId="19" xfId="1" applyNumberFormat="1" applyFont="1" applyFill="1" applyBorder="1" applyAlignment="1">
      <alignment horizontal="left" vertical="center"/>
    </xf>
    <xf numFmtId="0" fontId="7" fillId="15" borderId="10" xfId="1" applyFont="1" applyFill="1" applyBorder="1" applyAlignment="1">
      <alignment horizontal="center" vertical="center" wrapText="1"/>
    </xf>
    <xf numFmtId="0" fontId="7" fillId="15" borderId="10" xfId="1" applyFont="1" applyFill="1" applyBorder="1" applyAlignment="1">
      <alignment horizontal="left" vertical="center" wrapText="1"/>
    </xf>
    <xf numFmtId="0" fontId="7" fillId="15" borderId="1" xfId="1" applyFont="1" applyFill="1" applyBorder="1" applyAlignment="1">
      <alignment vertical="center"/>
    </xf>
    <xf numFmtId="0" fontId="6" fillId="15" borderId="4" xfId="1" applyFont="1" applyFill="1" applyBorder="1" applyAlignment="1">
      <alignment vertical="center"/>
    </xf>
    <xf numFmtId="0" fontId="6" fillId="15" borderId="0" xfId="1" applyFont="1" applyFill="1" applyAlignment="1">
      <alignment vertical="center"/>
    </xf>
    <xf numFmtId="0" fontId="6" fillId="15" borderId="5" xfId="1" applyFont="1" applyFill="1" applyBorder="1" applyAlignment="1">
      <alignment vertical="center"/>
    </xf>
    <xf numFmtId="0" fontId="7" fillId="15" borderId="4" xfId="1" applyFont="1" applyFill="1" applyBorder="1" applyAlignment="1">
      <alignment vertical="center"/>
    </xf>
    <xf numFmtId="0" fontId="9" fillId="15" borderId="4" xfId="1" applyFont="1" applyFill="1" applyBorder="1" applyAlignment="1">
      <alignment vertical="center" wrapText="1"/>
    </xf>
    <xf numFmtId="0" fontId="9" fillId="15" borderId="12" xfId="1" applyFont="1" applyFill="1" applyBorder="1" applyAlignment="1">
      <alignment vertical="center"/>
    </xf>
    <xf numFmtId="0" fontId="22" fillId="15" borderId="0" xfId="1" applyFont="1" applyFill="1" applyAlignment="1">
      <alignment vertical="center"/>
    </xf>
    <xf numFmtId="0" fontId="11" fillId="15" borderId="10" xfId="0" applyFont="1" applyFill="1" applyBorder="1" applyAlignment="1">
      <alignment vertical="center"/>
    </xf>
    <xf numFmtId="0" fontId="27" fillId="15" borderId="0" xfId="2" applyFont="1" applyFill="1" applyBorder="1" applyAlignment="1" applyProtection="1">
      <alignment vertical="center"/>
    </xf>
    <xf numFmtId="0" fontId="9" fillId="15" borderId="1" xfId="1" applyFont="1" applyFill="1" applyBorder="1" applyAlignment="1">
      <alignment vertical="center" wrapText="1"/>
    </xf>
    <xf numFmtId="0" fontId="7" fillId="15" borderId="0" xfId="1" applyFont="1" applyFill="1" applyAlignment="1">
      <alignment horizontal="left" vertical="center"/>
    </xf>
    <xf numFmtId="0" fontId="7" fillId="15" borderId="0" xfId="1" applyFont="1" applyFill="1" applyAlignment="1">
      <alignment horizontal="left" vertical="center" wrapText="1"/>
    </xf>
    <xf numFmtId="0" fontId="11" fillId="0" borderId="106" xfId="0" applyFont="1" applyBorder="1" applyAlignment="1">
      <alignment vertical="center"/>
    </xf>
    <xf numFmtId="0" fontId="11" fillId="0" borderId="33" xfId="0" applyFont="1" applyBorder="1" applyAlignment="1">
      <alignment vertical="center"/>
    </xf>
    <xf numFmtId="0" fontId="11" fillId="15" borderId="2" xfId="0" applyFont="1" applyFill="1" applyBorder="1" applyAlignment="1">
      <alignment vertical="center"/>
    </xf>
    <xf numFmtId="0" fontId="11" fillId="15" borderId="3" xfId="0" applyFont="1" applyFill="1" applyBorder="1" applyAlignment="1">
      <alignment vertical="center"/>
    </xf>
    <xf numFmtId="0" fontId="11" fillId="15" borderId="0" xfId="0" applyFont="1" applyFill="1" applyAlignment="1">
      <alignment vertical="center"/>
    </xf>
    <xf numFmtId="0" fontId="12" fillId="15" borderId="39" xfId="0" applyFont="1" applyFill="1" applyBorder="1" applyAlignment="1">
      <alignment vertical="center"/>
    </xf>
    <xf numFmtId="0" fontId="12" fillId="15" borderId="35" xfId="0" applyFont="1" applyFill="1" applyBorder="1" applyAlignment="1">
      <alignment vertical="center"/>
    </xf>
    <xf numFmtId="0" fontId="11" fillId="15" borderId="9" xfId="0" applyFont="1" applyFill="1" applyBorder="1" applyAlignment="1">
      <alignment vertical="center"/>
    </xf>
    <xf numFmtId="0" fontId="11" fillId="15" borderId="11" xfId="0" applyFont="1" applyFill="1" applyBorder="1" applyAlignment="1">
      <alignment vertical="center"/>
    </xf>
    <xf numFmtId="0" fontId="22" fillId="15" borderId="4" xfId="1" applyFont="1" applyFill="1" applyBorder="1" applyAlignment="1">
      <alignment vertical="center"/>
    </xf>
    <xf numFmtId="0" fontId="9" fillId="24" borderId="20" xfId="1" applyFont="1" applyFill="1" applyBorder="1" applyAlignment="1" applyProtection="1">
      <alignment horizontal="left" vertical="center" wrapText="1"/>
      <protection locked="0"/>
    </xf>
    <xf numFmtId="0" fontId="16" fillId="14" borderId="110" xfId="0" applyFont="1" applyFill="1" applyBorder="1" applyAlignment="1">
      <alignment horizontal="left" vertical="center" wrapText="1"/>
    </xf>
    <xf numFmtId="0" fontId="7" fillId="14" borderId="73" xfId="0" applyFont="1" applyFill="1" applyBorder="1" applyAlignment="1">
      <alignment horizontal="left" vertical="center" wrapText="1"/>
    </xf>
    <xf numFmtId="0" fontId="9" fillId="22" borderId="55" xfId="0" applyFont="1" applyFill="1" applyBorder="1" applyAlignment="1">
      <alignment horizontal="left" vertical="center" wrapText="1"/>
    </xf>
    <xf numFmtId="0" fontId="9" fillId="22" borderId="113" xfId="0" applyFont="1" applyFill="1" applyBorder="1" applyAlignment="1">
      <alignment horizontal="left" vertical="center" wrapText="1"/>
    </xf>
    <xf numFmtId="0" fontId="7" fillId="17" borderId="114" xfId="0" applyFont="1" applyFill="1" applyBorder="1" applyAlignment="1">
      <alignment horizontal="left" vertical="center" wrapText="1"/>
    </xf>
    <xf numFmtId="0" fontId="7" fillId="8" borderId="114" xfId="0" applyFont="1" applyFill="1" applyBorder="1" applyAlignment="1">
      <alignment horizontal="left" vertical="center" wrapText="1"/>
    </xf>
    <xf numFmtId="0" fontId="9" fillId="22" borderId="2" xfId="0" applyFont="1" applyFill="1" applyBorder="1" applyAlignment="1">
      <alignment horizontal="left" vertical="center" wrapText="1"/>
    </xf>
    <xf numFmtId="0" fontId="9" fillId="22" borderId="3" xfId="0" applyFont="1" applyFill="1" applyBorder="1" applyAlignment="1">
      <alignment horizontal="left" vertical="center" wrapText="1"/>
    </xf>
    <xf numFmtId="0" fontId="9" fillId="13" borderId="115" xfId="0" applyFont="1" applyFill="1" applyBorder="1" applyAlignment="1">
      <alignment horizontal="left" vertical="center" wrapText="1"/>
    </xf>
    <xf numFmtId="2" fontId="7" fillId="10" borderId="7" xfId="0" applyNumberFormat="1" applyFont="1" applyFill="1" applyBorder="1" applyAlignment="1">
      <alignment vertical="center" wrapText="1"/>
    </xf>
    <xf numFmtId="2" fontId="7" fillId="10" borderId="41" xfId="0" applyNumberFormat="1" applyFont="1" applyFill="1" applyBorder="1" applyAlignment="1">
      <alignment vertical="center" wrapText="1"/>
    </xf>
    <xf numFmtId="0" fontId="7" fillId="17" borderId="116" xfId="0" applyFont="1" applyFill="1" applyBorder="1" applyAlignment="1">
      <alignment horizontal="left" vertical="center" wrapText="1"/>
    </xf>
    <xf numFmtId="0" fontId="7" fillId="17" borderId="117" xfId="0" applyFont="1" applyFill="1" applyBorder="1" applyAlignment="1">
      <alignment horizontal="left" vertical="center" wrapText="1"/>
    </xf>
    <xf numFmtId="0" fontId="7" fillId="17" borderId="16" xfId="0" applyFont="1" applyFill="1" applyBorder="1" applyAlignment="1">
      <alignment horizontal="left" vertical="center" wrapText="1"/>
    </xf>
    <xf numFmtId="0" fontId="11" fillId="0" borderId="119" xfId="0" applyFont="1" applyBorder="1" applyAlignment="1">
      <alignment horizontal="left" vertical="center"/>
    </xf>
    <xf numFmtId="0" fontId="7" fillId="17" borderId="67" xfId="0" applyFont="1" applyFill="1" applyBorder="1" applyAlignment="1">
      <alignment horizontal="left" vertical="center" wrapText="1"/>
    </xf>
    <xf numFmtId="0" fontId="7" fillId="17" borderId="16" xfId="0" applyFont="1" applyFill="1" applyBorder="1" applyAlignment="1">
      <alignment horizontal="left" vertical="center"/>
    </xf>
    <xf numFmtId="0" fontId="7" fillId="17" borderId="116" xfId="0" applyFont="1" applyFill="1" applyBorder="1" applyAlignment="1">
      <alignment horizontal="left" vertical="center"/>
    </xf>
    <xf numFmtId="2" fontId="7" fillId="6" borderId="41" xfId="0" applyNumberFormat="1" applyFont="1" applyFill="1" applyBorder="1" applyAlignment="1">
      <alignment vertical="center" wrapText="1"/>
    </xf>
    <xf numFmtId="2" fontId="7" fillId="6" borderId="14" xfId="0" applyNumberFormat="1" applyFont="1" applyFill="1" applyBorder="1" applyAlignment="1">
      <alignment vertical="center" wrapText="1"/>
    </xf>
    <xf numFmtId="2" fontId="7" fillId="6" borderId="17" xfId="0" applyNumberFormat="1" applyFont="1" applyFill="1" applyBorder="1" applyAlignment="1">
      <alignment vertical="center" wrapText="1"/>
    </xf>
    <xf numFmtId="2" fontId="7" fillId="6" borderId="7" xfId="0" applyNumberFormat="1" applyFont="1" applyFill="1" applyBorder="1" applyAlignment="1">
      <alignment vertical="center" wrapText="1"/>
    </xf>
    <xf numFmtId="2" fontId="7" fillId="12" borderId="44" xfId="0" applyNumberFormat="1" applyFont="1" applyFill="1" applyBorder="1" applyAlignment="1">
      <alignment vertical="center" wrapText="1"/>
    </xf>
    <xf numFmtId="2" fontId="7" fillId="0" borderId="120" xfId="0" applyNumberFormat="1" applyFont="1" applyBorder="1" applyAlignment="1">
      <alignment vertical="center" wrapText="1"/>
    </xf>
    <xf numFmtId="2" fontId="7" fillId="0" borderId="121" xfId="0" applyNumberFormat="1" applyFont="1" applyBorder="1" applyAlignment="1">
      <alignment vertical="center" wrapText="1"/>
    </xf>
    <xf numFmtId="2" fontId="7" fillId="10" borderId="122" xfId="0" applyNumberFormat="1" applyFont="1" applyFill="1" applyBorder="1" applyAlignment="1">
      <alignment vertical="center" wrapText="1"/>
    </xf>
    <xf numFmtId="2" fontId="7" fillId="6" borderId="121" xfId="0" applyNumberFormat="1" applyFont="1" applyFill="1" applyBorder="1" applyAlignment="1">
      <alignment vertical="center" wrapText="1"/>
    </xf>
    <xf numFmtId="0" fontId="7" fillId="0" borderId="2" xfId="1" applyFont="1" applyBorder="1" applyAlignment="1">
      <alignment vertical="center"/>
    </xf>
    <xf numFmtId="0" fontId="9" fillId="22" borderId="88" xfId="0" applyFont="1" applyFill="1" applyBorder="1" applyAlignment="1">
      <alignment horizontal="left" vertical="center" wrapText="1"/>
    </xf>
    <xf numFmtId="0" fontId="9" fillId="22" borderId="123" xfId="0" applyFont="1" applyFill="1" applyBorder="1" applyAlignment="1">
      <alignment horizontal="left" vertical="center" wrapText="1"/>
    </xf>
    <xf numFmtId="0" fontId="9" fillId="22" borderId="37" xfId="0" applyFont="1" applyFill="1" applyBorder="1" applyAlignment="1">
      <alignment horizontal="left" vertical="center" wrapText="1"/>
    </xf>
    <xf numFmtId="0" fontId="16" fillId="14" borderId="126" xfId="0" applyFont="1" applyFill="1" applyBorder="1" applyAlignment="1">
      <alignment horizontal="left" vertical="center" wrapText="1"/>
    </xf>
    <xf numFmtId="0" fontId="7" fillId="14" borderId="127" xfId="0" applyFont="1" applyFill="1" applyBorder="1" applyAlignment="1">
      <alignment horizontal="left" vertical="center" wrapText="1"/>
    </xf>
    <xf numFmtId="2" fontId="7" fillId="6" borderId="42" xfId="0" applyNumberFormat="1" applyFont="1" applyFill="1" applyBorder="1" applyAlignment="1">
      <alignment vertical="center" wrapText="1"/>
    </xf>
    <xf numFmtId="0" fontId="9" fillId="13" borderId="133" xfId="0" applyFont="1" applyFill="1" applyBorder="1" applyAlignment="1">
      <alignment horizontal="left" vertical="center" wrapText="1"/>
    </xf>
    <xf numFmtId="0" fontId="9" fillId="22" borderId="13" xfId="0" applyFont="1" applyFill="1" applyBorder="1" applyAlignment="1">
      <alignment horizontal="left" vertical="center" wrapText="1"/>
    </xf>
    <xf numFmtId="2" fontId="7" fillId="0" borderId="18" xfId="1" applyNumberFormat="1" applyFont="1" applyBorder="1" applyAlignment="1" applyProtection="1">
      <alignment horizontal="right" vertical="center" shrinkToFit="1"/>
      <protection locked="0"/>
    </xf>
    <xf numFmtId="2" fontId="7" fillId="0" borderId="95" xfId="1" applyNumberFormat="1" applyFont="1" applyBorder="1" applyAlignment="1" applyProtection="1">
      <alignment horizontal="right" vertical="center" shrinkToFit="1"/>
      <protection locked="0"/>
    </xf>
    <xf numFmtId="2" fontId="7" fillId="0" borderId="27" xfId="1" applyNumberFormat="1" applyFont="1" applyBorder="1" applyAlignment="1">
      <alignment horizontal="right" vertical="center" shrinkToFit="1"/>
    </xf>
    <xf numFmtId="2" fontId="7" fillId="0" borderId="68" xfId="1" applyNumberFormat="1" applyFont="1" applyBorder="1" applyAlignment="1">
      <alignment horizontal="right" vertical="center" shrinkToFit="1"/>
    </xf>
    <xf numFmtId="2" fontId="7" fillId="0" borderId="96" xfId="1" applyNumberFormat="1" applyFont="1" applyBorder="1" applyAlignment="1">
      <alignment horizontal="right" vertical="center" shrinkToFit="1"/>
    </xf>
    <xf numFmtId="2" fontId="7" fillId="0" borderId="13" xfId="1" applyNumberFormat="1" applyFont="1" applyBorder="1" applyAlignment="1" applyProtection="1">
      <alignment horizontal="right" vertical="center" shrinkToFit="1"/>
      <protection locked="0"/>
    </xf>
    <xf numFmtId="2" fontId="7" fillId="0" borderId="38" xfId="1" applyNumberFormat="1" applyFont="1" applyBorder="1" applyAlignment="1" applyProtection="1">
      <alignment horizontal="right" vertical="center" shrinkToFit="1"/>
      <protection locked="0"/>
    </xf>
    <xf numFmtId="2" fontId="7" fillId="0" borderId="39" xfId="1" applyNumberFormat="1" applyFont="1" applyBorder="1" applyAlignment="1" applyProtection="1">
      <alignment horizontal="right" vertical="center" shrinkToFit="1"/>
      <protection locked="0"/>
    </xf>
    <xf numFmtId="2" fontId="7" fillId="0" borderId="47" xfId="1" applyNumberFormat="1" applyFont="1" applyBorder="1" applyAlignment="1" applyProtection="1">
      <alignment horizontal="right" vertical="center" wrapText="1"/>
      <protection locked="0"/>
    </xf>
    <xf numFmtId="2" fontId="7" fillId="0" borderId="51" xfId="1" applyNumberFormat="1" applyFont="1" applyBorder="1" applyAlignment="1" applyProtection="1">
      <alignment horizontal="right" vertical="center" wrapText="1"/>
      <protection locked="0"/>
    </xf>
    <xf numFmtId="2" fontId="7" fillId="0" borderId="105" xfId="1" applyNumberFormat="1" applyFont="1" applyBorder="1" applyAlignment="1" applyProtection="1">
      <alignment horizontal="right" vertical="center" wrapText="1"/>
      <protection locked="0"/>
    </xf>
    <xf numFmtId="0" fontId="7" fillId="14" borderId="7" xfId="0" applyFont="1" applyFill="1" applyBorder="1" applyAlignment="1">
      <alignment horizontal="right" vertical="center" wrapText="1"/>
    </xf>
    <xf numFmtId="0" fontId="9" fillId="14" borderId="85" xfId="0" applyFont="1" applyFill="1" applyBorder="1" applyAlignment="1">
      <alignment horizontal="right" vertical="center" wrapText="1"/>
    </xf>
    <xf numFmtId="0" fontId="7" fillId="17" borderId="32" xfId="0" applyFont="1" applyFill="1" applyBorder="1" applyAlignment="1">
      <alignment horizontal="right" vertical="center" wrapText="1"/>
    </xf>
    <xf numFmtId="0" fontId="7" fillId="17" borderId="7" xfId="0" applyFont="1" applyFill="1" applyBorder="1" applyAlignment="1">
      <alignment horizontal="right" vertical="center" wrapText="1"/>
    </xf>
    <xf numFmtId="0" fontId="7" fillId="8" borderId="7" xfId="0" applyFont="1" applyFill="1" applyBorder="1" applyAlignment="1">
      <alignment horizontal="right" vertical="center" wrapText="1"/>
    </xf>
    <xf numFmtId="0" fontId="7" fillId="17" borderId="0" xfId="0" applyFont="1" applyFill="1" applyAlignment="1">
      <alignment horizontal="right" vertical="center" wrapText="1"/>
    </xf>
    <xf numFmtId="0" fontId="7" fillId="14" borderId="128" xfId="0" applyFont="1" applyFill="1" applyBorder="1" applyAlignment="1">
      <alignment horizontal="right" vertical="center" wrapText="1"/>
    </xf>
    <xf numFmtId="0" fontId="7" fillId="14" borderId="74" xfId="0" applyFont="1" applyFill="1" applyBorder="1" applyAlignment="1">
      <alignment horizontal="right" vertical="center" wrapText="1"/>
    </xf>
    <xf numFmtId="0" fontId="7" fillId="14" borderId="76" xfId="0" applyFont="1" applyFill="1" applyBorder="1" applyAlignment="1">
      <alignment horizontal="right" vertical="center" wrapText="1"/>
    </xf>
    <xf numFmtId="167" fontId="11" fillId="0" borderId="129" xfId="0" applyNumberFormat="1" applyFont="1" applyBorder="1" applyAlignment="1">
      <alignment horizontal="right" vertical="center"/>
    </xf>
    <xf numFmtId="167" fontId="11" fillId="0" borderId="131" xfId="0" applyNumberFormat="1" applyFont="1" applyBorder="1" applyAlignment="1">
      <alignment horizontal="right" vertical="center"/>
    </xf>
    <xf numFmtId="167" fontId="11" fillId="0" borderId="82" xfId="0" applyNumberFormat="1" applyFont="1" applyBorder="1" applyAlignment="1">
      <alignment horizontal="right" vertical="center"/>
    </xf>
    <xf numFmtId="167" fontId="11" fillId="0" borderId="103" xfId="0" applyNumberFormat="1" applyFont="1" applyBorder="1" applyAlignment="1">
      <alignment horizontal="right" vertical="center"/>
    </xf>
    <xf numFmtId="167" fontId="11" fillId="0" borderId="83" xfId="0" applyNumberFormat="1" applyFont="1" applyBorder="1" applyAlignment="1">
      <alignment horizontal="right" vertical="center"/>
    </xf>
    <xf numFmtId="2" fontId="11" fillId="0" borderId="80" xfId="0" applyNumberFormat="1" applyFont="1" applyBorder="1" applyAlignment="1">
      <alignment horizontal="right" vertical="center"/>
    </xf>
    <xf numFmtId="2" fontId="11" fillId="0" borderId="42" xfId="0" applyNumberFormat="1" applyFont="1" applyBorder="1" applyAlignment="1">
      <alignment horizontal="right" vertical="center"/>
    </xf>
    <xf numFmtId="2" fontId="11" fillId="0" borderId="81" xfId="0" applyNumberFormat="1" applyFont="1" applyBorder="1" applyAlignment="1">
      <alignment horizontal="right" vertical="center"/>
    </xf>
    <xf numFmtId="2" fontId="11" fillId="0" borderId="102" xfId="0" applyNumberFormat="1" applyFont="1" applyBorder="1" applyAlignment="1">
      <alignment horizontal="right" vertical="center"/>
    </xf>
    <xf numFmtId="2" fontId="11" fillId="0" borderId="82" xfId="0" applyNumberFormat="1" applyFont="1" applyBorder="1" applyAlignment="1">
      <alignment horizontal="right" vertical="center"/>
    </xf>
    <xf numFmtId="2" fontId="11" fillId="0" borderId="41" xfId="0" applyNumberFormat="1" applyFont="1" applyBorder="1" applyAlignment="1">
      <alignment horizontal="right" vertical="center"/>
    </xf>
    <xf numFmtId="2" fontId="11" fillId="0" borderId="74" xfId="0" applyNumberFormat="1" applyFont="1" applyBorder="1" applyAlignment="1">
      <alignment horizontal="right" vertical="center"/>
    </xf>
    <xf numFmtId="2" fontId="11" fillId="0" borderId="103" xfId="0" applyNumberFormat="1" applyFont="1" applyBorder="1" applyAlignment="1">
      <alignment horizontal="right" vertical="center"/>
    </xf>
    <xf numFmtId="2" fontId="11" fillId="0" borderId="111" xfId="0" applyNumberFormat="1" applyFont="1" applyBorder="1" applyAlignment="1">
      <alignment horizontal="right" vertical="center"/>
    </xf>
    <xf numFmtId="2" fontId="11" fillId="0" borderId="72" xfId="0" applyNumberFormat="1" applyFont="1" applyBorder="1" applyAlignment="1">
      <alignment horizontal="right" vertical="center"/>
    </xf>
    <xf numFmtId="2" fontId="11" fillId="0" borderId="75" xfId="0" applyNumberFormat="1" applyFont="1" applyBorder="1" applyAlignment="1">
      <alignment horizontal="right" vertical="center"/>
    </xf>
    <xf numFmtId="2" fontId="11" fillId="0" borderId="112" xfId="0" applyNumberFormat="1" applyFont="1" applyBorder="1" applyAlignment="1">
      <alignment horizontal="right" vertical="center"/>
    </xf>
    <xf numFmtId="2" fontId="11" fillId="0" borderId="83" xfId="0" applyNumberFormat="1" applyFont="1" applyBorder="1" applyAlignment="1">
      <alignment horizontal="right" vertical="center"/>
    </xf>
    <xf numFmtId="2" fontId="11" fillId="0" borderId="100" xfId="0" applyNumberFormat="1" applyFont="1" applyBorder="1" applyAlignment="1">
      <alignment horizontal="right" vertical="center"/>
    </xf>
    <xf numFmtId="2" fontId="11" fillId="0" borderId="76" xfId="0" applyNumberFormat="1" applyFont="1" applyBorder="1" applyAlignment="1">
      <alignment horizontal="right" vertical="center"/>
    </xf>
    <xf numFmtId="2" fontId="11" fillId="0" borderId="104" xfId="0" applyNumberFormat="1" applyFont="1" applyBorder="1" applyAlignment="1">
      <alignment horizontal="right" vertical="center"/>
    </xf>
    <xf numFmtId="2" fontId="7" fillId="0" borderId="44" xfId="0" applyNumberFormat="1" applyFont="1" applyBorder="1" applyAlignment="1">
      <alignment horizontal="right" vertical="center" wrapText="1"/>
    </xf>
    <xf numFmtId="2" fontId="7" fillId="0" borderId="41" xfId="0" applyNumberFormat="1" applyFont="1" applyBorder="1" applyAlignment="1">
      <alignment horizontal="right" vertical="center" wrapText="1"/>
    </xf>
    <xf numFmtId="2" fontId="7" fillId="0" borderId="46" xfId="0" applyNumberFormat="1" applyFont="1" applyBorder="1" applyAlignment="1">
      <alignment horizontal="right" vertical="center" wrapText="1"/>
    </xf>
    <xf numFmtId="2" fontId="7" fillId="0" borderId="43" xfId="0" applyNumberFormat="1" applyFont="1" applyBorder="1" applyAlignment="1">
      <alignment horizontal="right" vertical="center" wrapText="1"/>
    </xf>
    <xf numFmtId="2" fontId="7" fillId="0" borderId="42" xfId="0" applyNumberFormat="1" applyFont="1" applyBorder="1" applyAlignment="1">
      <alignment horizontal="right" vertical="center" wrapText="1"/>
    </xf>
    <xf numFmtId="2" fontId="7" fillId="0" borderId="45" xfId="0" applyNumberFormat="1" applyFont="1" applyBorder="1" applyAlignment="1">
      <alignment horizontal="right" vertical="center" wrapText="1"/>
    </xf>
    <xf numFmtId="2" fontId="7" fillId="10" borderId="118" xfId="0" applyNumberFormat="1" applyFont="1" applyFill="1" applyBorder="1" applyAlignment="1">
      <alignment horizontal="right" vertical="center" wrapText="1"/>
    </xf>
    <xf numFmtId="2" fontId="7" fillId="10" borderId="72" xfId="0" applyNumberFormat="1" applyFont="1" applyFill="1" applyBorder="1" applyAlignment="1">
      <alignment horizontal="right" vertical="center" wrapText="1"/>
    </xf>
    <xf numFmtId="2" fontId="7" fillId="10" borderId="73" xfId="0" applyNumberFormat="1" applyFont="1" applyFill="1" applyBorder="1" applyAlignment="1">
      <alignment horizontal="right" vertical="center" wrapText="1"/>
    </xf>
    <xf numFmtId="2" fontId="7" fillId="10" borderId="132" xfId="0" applyNumberFormat="1" applyFont="1" applyFill="1" applyBorder="1" applyAlignment="1">
      <alignment horizontal="right" vertical="center" wrapText="1"/>
    </xf>
    <xf numFmtId="2" fontId="7" fillId="10" borderId="84" xfId="0" applyNumberFormat="1" applyFont="1" applyFill="1" applyBorder="1" applyAlignment="1">
      <alignment horizontal="right" vertical="center" wrapText="1"/>
    </xf>
    <xf numFmtId="2" fontId="7" fillId="10" borderId="85" xfId="0" applyNumberFormat="1" applyFont="1" applyFill="1" applyBorder="1" applyAlignment="1">
      <alignment horizontal="right" vertical="center" wrapText="1"/>
    </xf>
    <xf numFmtId="2" fontId="7" fillId="10" borderId="86" xfId="0" applyNumberFormat="1" applyFont="1" applyFill="1" applyBorder="1" applyAlignment="1">
      <alignment horizontal="right" vertical="center" wrapText="1"/>
    </xf>
    <xf numFmtId="2" fontId="7" fillId="15" borderId="17" xfId="0" applyNumberFormat="1" applyFont="1" applyFill="1" applyBorder="1" applyAlignment="1">
      <alignment horizontal="right" vertical="center" wrapText="1"/>
    </xf>
    <xf numFmtId="2" fontId="7" fillId="0" borderId="17" xfId="0" applyNumberFormat="1" applyFont="1" applyBorder="1" applyAlignment="1">
      <alignment horizontal="right" vertical="center" wrapText="1"/>
    </xf>
    <xf numFmtId="2" fontId="7" fillId="0" borderId="7" xfId="0" applyNumberFormat="1" applyFont="1" applyBorder="1" applyAlignment="1">
      <alignment horizontal="right" vertical="center" wrapText="1"/>
    </xf>
    <xf numFmtId="2" fontId="18" fillId="0" borderId="45" xfId="0" applyNumberFormat="1" applyFont="1" applyBorder="1" applyAlignment="1">
      <alignment horizontal="right" vertical="center" wrapText="1"/>
    </xf>
    <xf numFmtId="2" fontId="18" fillId="0" borderId="46" xfId="0" applyNumberFormat="1" applyFont="1" applyBorder="1" applyAlignment="1">
      <alignment horizontal="right" vertical="center" wrapText="1"/>
    </xf>
    <xf numFmtId="2" fontId="7" fillId="15" borderId="16" xfId="0" applyNumberFormat="1" applyFont="1" applyFill="1" applyBorder="1" applyAlignment="1">
      <alignment horizontal="right" vertical="center" wrapText="1"/>
    </xf>
    <xf numFmtId="2" fontId="7" fillId="0" borderId="16" xfId="0" applyNumberFormat="1" applyFont="1" applyBorder="1" applyAlignment="1">
      <alignment horizontal="right" vertical="center" wrapText="1"/>
    </xf>
    <xf numFmtId="165" fontId="11" fillId="9" borderId="22" xfId="0" applyNumberFormat="1" applyFont="1" applyFill="1" applyBorder="1" applyAlignment="1">
      <alignment horizontal="right" vertical="center" wrapText="1"/>
    </xf>
    <xf numFmtId="165" fontId="11" fillId="9" borderId="18" xfId="0" applyNumberFormat="1" applyFont="1" applyFill="1" applyBorder="1" applyAlignment="1">
      <alignment horizontal="right" vertical="center" wrapText="1"/>
    </xf>
    <xf numFmtId="165" fontId="11" fillId="0" borderId="6" xfId="0" applyNumberFormat="1" applyFont="1" applyBorder="1" applyAlignment="1">
      <alignment horizontal="right" vertical="center" wrapText="1"/>
    </xf>
    <xf numFmtId="165" fontId="11" fillId="0" borderId="25" xfId="0" applyNumberFormat="1" applyFont="1" applyBorder="1" applyAlignment="1">
      <alignment horizontal="right" vertical="center" wrapText="1"/>
    </xf>
    <xf numFmtId="165" fontId="11" fillId="0" borderId="27" xfId="0" applyNumberFormat="1" applyFont="1" applyBorder="1" applyAlignment="1">
      <alignment horizontal="right" vertical="center" wrapText="1"/>
    </xf>
    <xf numFmtId="165" fontId="11" fillId="9" borderId="14" xfId="0" applyNumberFormat="1" applyFont="1" applyFill="1" applyBorder="1" applyAlignment="1">
      <alignment horizontal="right" vertical="center" wrapText="1"/>
    </xf>
    <xf numFmtId="165" fontId="7" fillId="0" borderId="6" xfId="1" applyNumberFormat="1" applyFont="1" applyBorder="1" applyAlignment="1">
      <alignment horizontal="right" vertical="center" shrinkToFit="1"/>
    </xf>
    <xf numFmtId="165" fontId="7" fillId="0" borderId="34" xfId="1" applyNumberFormat="1" applyFont="1" applyBorder="1" applyAlignment="1">
      <alignment horizontal="right" vertical="center" shrinkToFit="1"/>
    </xf>
    <xf numFmtId="165" fontId="7" fillId="0" borderId="106" xfId="1" applyNumberFormat="1" applyFont="1" applyBorder="1" applyAlignment="1">
      <alignment horizontal="right" vertical="center" shrinkToFit="1"/>
    </xf>
    <xf numFmtId="0" fontId="29" fillId="0" borderId="0" xfId="0" applyFont="1" applyAlignment="1">
      <alignment wrapText="1"/>
    </xf>
    <xf numFmtId="0" fontId="16" fillId="14" borderId="140" xfId="0" applyFont="1" applyFill="1" applyBorder="1" applyAlignment="1">
      <alignment horizontal="left" vertical="center" wrapText="1"/>
    </xf>
    <xf numFmtId="0" fontId="7" fillId="14" borderId="141" xfId="0" applyFont="1" applyFill="1" applyBorder="1" applyAlignment="1">
      <alignment horizontal="left" vertical="center" wrapText="1"/>
    </xf>
    <xf numFmtId="0" fontId="7" fillId="14" borderId="142" xfId="0" applyFont="1" applyFill="1" applyBorder="1" applyAlignment="1">
      <alignment horizontal="left" vertical="center" wrapText="1"/>
    </xf>
    <xf numFmtId="2" fontId="11" fillId="0" borderId="143" xfId="0" applyNumberFormat="1" applyFont="1" applyBorder="1" applyAlignment="1">
      <alignment horizontal="right" vertical="center"/>
    </xf>
    <xf numFmtId="2" fontId="11" fillId="0" borderId="144" xfId="0" applyNumberFormat="1" applyFont="1" applyBorder="1" applyAlignment="1">
      <alignment horizontal="right" vertical="center"/>
    </xf>
    <xf numFmtId="2" fontId="11" fillId="0" borderId="142" xfId="0" applyNumberFormat="1" applyFont="1" applyBorder="1" applyAlignment="1">
      <alignment horizontal="right" vertical="center"/>
    </xf>
    <xf numFmtId="2" fontId="11" fillId="0" borderId="145" xfId="0" applyNumberFormat="1" applyFont="1" applyBorder="1" applyAlignment="1">
      <alignment horizontal="right" vertical="center"/>
    </xf>
    <xf numFmtId="2" fontId="11" fillId="0" borderId="146" xfId="0" applyNumberFormat="1" applyFont="1" applyBorder="1" applyAlignment="1">
      <alignment horizontal="right" vertical="center"/>
    </xf>
    <xf numFmtId="0" fontId="16" fillId="14" borderId="147" xfId="0" applyFont="1" applyFill="1" applyBorder="1" applyAlignment="1">
      <alignment horizontal="left" vertical="center" wrapText="1"/>
    </xf>
    <xf numFmtId="2" fontId="11" fillId="0" borderId="148" xfId="0" applyNumberFormat="1" applyFont="1" applyBorder="1" applyAlignment="1">
      <alignment horizontal="right" vertical="center"/>
    </xf>
    <xf numFmtId="0" fontId="16" fillId="14" borderId="149" xfId="0" applyFont="1" applyFill="1" applyBorder="1" applyAlignment="1">
      <alignment horizontal="left" vertical="center" wrapText="1"/>
    </xf>
    <xf numFmtId="2" fontId="11" fillId="0" borderId="150" xfId="0" applyNumberFormat="1" applyFont="1" applyBorder="1" applyAlignment="1">
      <alignment horizontal="right" vertical="center"/>
    </xf>
    <xf numFmtId="0" fontId="16" fillId="14" borderId="151" xfId="0" applyFont="1" applyFill="1" applyBorder="1" applyAlignment="1">
      <alignment horizontal="left" vertical="center" wrapText="1"/>
    </xf>
    <xf numFmtId="0" fontId="7" fillId="14" borderId="152" xfId="0" applyFont="1" applyFill="1" applyBorder="1" applyAlignment="1">
      <alignment horizontal="left" vertical="center" wrapText="1"/>
    </xf>
    <xf numFmtId="0" fontId="7" fillId="14" borderId="153" xfId="0" applyFont="1" applyFill="1" applyBorder="1" applyAlignment="1">
      <alignment horizontal="left" vertical="center" wrapText="1"/>
    </xf>
    <xf numFmtId="2" fontId="11" fillId="0" borderId="154" xfId="0" applyNumberFormat="1" applyFont="1" applyBorder="1" applyAlignment="1">
      <alignment horizontal="right" vertical="center"/>
    </xf>
    <xf numFmtId="2" fontId="11" fillId="0" borderId="155" xfId="0" applyNumberFormat="1" applyFont="1" applyBorder="1" applyAlignment="1">
      <alignment horizontal="right" vertical="center"/>
    </xf>
    <xf numFmtId="2" fontId="11" fillId="0" borderId="153" xfId="0" applyNumberFormat="1" applyFont="1" applyBorder="1" applyAlignment="1">
      <alignment horizontal="right" vertical="center"/>
    </xf>
    <xf numFmtId="2" fontId="11" fillId="0" borderId="156" xfId="0" applyNumberFormat="1" applyFont="1" applyBorder="1" applyAlignment="1">
      <alignment horizontal="right" vertical="center"/>
    </xf>
    <xf numFmtId="2" fontId="11" fillId="0" borderId="157" xfId="0" applyNumberFormat="1" applyFont="1" applyBorder="1" applyAlignment="1">
      <alignment horizontal="right" vertical="center"/>
    </xf>
    <xf numFmtId="0" fontId="12" fillId="15" borderId="1" xfId="0" applyFont="1" applyFill="1" applyBorder="1" applyAlignment="1">
      <alignment horizontal="left" vertical="center" wrapText="1"/>
    </xf>
    <xf numFmtId="0" fontId="12" fillId="15" borderId="158" xfId="0" applyFont="1" applyFill="1" applyBorder="1" applyAlignment="1">
      <alignment horizontal="left" vertical="center" wrapText="1"/>
    </xf>
    <xf numFmtId="0" fontId="12" fillId="15" borderId="159" xfId="0" applyFont="1" applyFill="1" applyBorder="1" applyAlignment="1">
      <alignment horizontal="left" vertical="center" wrapText="1"/>
    </xf>
    <xf numFmtId="0" fontId="12" fillId="15" borderId="160" xfId="0" applyFont="1" applyFill="1" applyBorder="1" applyAlignment="1">
      <alignment horizontal="left" vertical="center"/>
    </xf>
    <xf numFmtId="0" fontId="12" fillId="15" borderId="161" xfId="0" applyFont="1" applyFill="1" applyBorder="1" applyAlignment="1">
      <alignment horizontal="left" vertical="center"/>
    </xf>
    <xf numFmtId="0" fontId="12" fillId="15" borderId="159" xfId="0" applyFont="1" applyFill="1" applyBorder="1" applyAlignment="1">
      <alignment horizontal="left" vertical="center"/>
    </xf>
    <xf numFmtId="0" fontId="12" fillId="15" borderId="20" xfId="0" applyFont="1" applyFill="1" applyBorder="1" applyAlignment="1">
      <alignment horizontal="left" vertical="center"/>
    </xf>
    <xf numFmtId="0" fontId="9" fillId="22" borderId="164" xfId="0" applyFont="1" applyFill="1" applyBorder="1" applyAlignment="1">
      <alignment horizontal="left" vertical="center" wrapText="1"/>
    </xf>
    <xf numFmtId="0" fontId="9" fillId="22" borderId="165" xfId="0" applyFont="1" applyFill="1" applyBorder="1" applyAlignment="1">
      <alignment horizontal="left" vertical="center" wrapText="1"/>
    </xf>
    <xf numFmtId="2" fontId="7" fillId="3" borderId="1" xfId="1" applyNumberFormat="1" applyFont="1" applyFill="1" applyBorder="1" applyAlignment="1">
      <alignment horizontal="right" vertical="center" shrinkToFit="1"/>
    </xf>
    <xf numFmtId="165" fontId="7" fillId="3" borderId="1" xfId="1" applyNumberFormat="1" applyFont="1" applyFill="1" applyBorder="1" applyAlignment="1">
      <alignment horizontal="right" vertical="center" shrinkToFit="1"/>
    </xf>
    <xf numFmtId="166" fontId="7" fillId="3" borderId="167" xfId="1" applyNumberFormat="1" applyFont="1" applyFill="1" applyBorder="1" applyAlignment="1">
      <alignment horizontal="right" vertical="center" shrinkToFit="1"/>
    </xf>
    <xf numFmtId="2" fontId="7" fillId="3" borderId="167" xfId="1" applyNumberFormat="1" applyFont="1" applyFill="1" applyBorder="1" applyAlignment="1">
      <alignment horizontal="right" vertical="center" shrinkToFit="1"/>
    </xf>
    <xf numFmtId="2" fontId="7" fillId="3" borderId="1" xfId="1" applyNumberFormat="1" applyFont="1" applyFill="1" applyBorder="1" applyAlignment="1">
      <alignment horizontal="right" vertical="center" wrapText="1"/>
    </xf>
    <xf numFmtId="2" fontId="7" fillId="3" borderId="167" xfId="1" applyNumberFormat="1" applyFont="1" applyFill="1" applyBorder="1" applyAlignment="1">
      <alignment horizontal="right" vertical="center" wrapText="1"/>
    </xf>
    <xf numFmtId="0" fontId="31" fillId="0" borderId="0" xfId="0" applyFont="1" applyAlignment="1">
      <alignment horizontal="left" vertical="center"/>
    </xf>
    <xf numFmtId="2" fontId="7" fillId="25" borderId="43" xfId="0" applyNumberFormat="1" applyFont="1" applyFill="1" applyBorder="1" applyAlignment="1">
      <alignment horizontal="right" vertical="center" wrapText="1"/>
    </xf>
    <xf numFmtId="2" fontId="7" fillId="25" borderId="44" xfId="0" applyNumberFormat="1" applyFont="1" applyFill="1" applyBorder="1" applyAlignment="1">
      <alignment horizontal="right" vertical="center" wrapText="1"/>
    </xf>
    <xf numFmtId="2" fontId="7" fillId="25" borderId="44" xfId="0" applyNumberFormat="1" applyFont="1" applyFill="1" applyBorder="1" applyAlignment="1">
      <alignment horizontal="right" vertical="center"/>
    </xf>
    <xf numFmtId="0" fontId="11" fillId="0" borderId="168" xfId="0" applyFont="1" applyBorder="1" applyAlignment="1">
      <alignment horizontal="left" vertical="center"/>
    </xf>
    <xf numFmtId="2" fontId="7" fillId="6" borderId="130" xfId="0" applyNumberFormat="1" applyFont="1" applyFill="1" applyBorder="1" applyAlignment="1">
      <alignment vertical="center" wrapText="1"/>
    </xf>
    <xf numFmtId="2" fontId="7" fillId="6" borderId="169" xfId="0" applyNumberFormat="1" applyFont="1" applyFill="1" applyBorder="1" applyAlignment="1">
      <alignment vertical="center" wrapText="1"/>
    </xf>
    <xf numFmtId="0" fontId="9" fillId="22" borderId="38" xfId="0" applyFont="1" applyFill="1" applyBorder="1" applyAlignment="1">
      <alignment horizontal="left" vertical="center" wrapText="1"/>
    </xf>
    <xf numFmtId="0" fontId="7" fillId="17" borderId="170" xfId="0" applyFont="1" applyFill="1" applyBorder="1" applyAlignment="1">
      <alignment horizontal="left" vertical="center" wrapText="1"/>
    </xf>
    <xf numFmtId="2" fontId="7" fillId="12" borderId="171" xfId="0" applyNumberFormat="1" applyFont="1" applyFill="1" applyBorder="1" applyAlignment="1">
      <alignment vertical="center" wrapText="1"/>
    </xf>
    <xf numFmtId="0" fontId="9" fillId="22" borderId="172" xfId="0" applyFont="1" applyFill="1" applyBorder="1" applyAlignment="1">
      <alignment horizontal="left" vertical="center" wrapText="1"/>
    </xf>
    <xf numFmtId="2" fontId="7" fillId="25" borderId="171" xfId="0" applyNumberFormat="1" applyFont="1" applyFill="1" applyBorder="1" applyAlignment="1">
      <alignment horizontal="right" vertical="center" wrapText="1"/>
    </xf>
    <xf numFmtId="2" fontId="7" fillId="0" borderId="130" xfId="0" applyNumberFormat="1" applyFont="1" applyBorder="1" applyAlignment="1">
      <alignment horizontal="right" vertical="center" wrapText="1"/>
    </xf>
    <xf numFmtId="0" fontId="9" fillId="22" borderId="173" xfId="0" applyFont="1" applyFill="1" applyBorder="1" applyAlignment="1">
      <alignment horizontal="left" vertical="center" wrapText="1"/>
    </xf>
    <xf numFmtId="2" fontId="7" fillId="6" borderId="127" xfId="0" applyNumberFormat="1" applyFont="1" applyFill="1" applyBorder="1" applyAlignment="1">
      <alignment vertical="center" wrapText="1"/>
    </xf>
    <xf numFmtId="2" fontId="7" fillId="6" borderId="174" xfId="0" applyNumberFormat="1" applyFont="1" applyFill="1" applyBorder="1" applyAlignment="1">
      <alignment vertical="center" wrapText="1"/>
    </xf>
    <xf numFmtId="0" fontId="11" fillId="15" borderId="12" xfId="9" applyFont="1" applyFill="1" applyBorder="1" applyAlignment="1">
      <alignment horizontal="left" vertical="top" wrapText="1"/>
    </xf>
    <xf numFmtId="2" fontId="11" fillId="0" borderId="19" xfId="9" applyNumberFormat="1" applyFont="1" applyBorder="1" applyAlignment="1">
      <alignment horizontal="left" vertical="top" wrapText="1"/>
    </xf>
    <xf numFmtId="0" fontId="11" fillId="15" borderId="12" xfId="9" applyFont="1" applyFill="1" applyBorder="1" applyAlignment="1">
      <alignment horizontal="left" vertical="top"/>
    </xf>
    <xf numFmtId="2" fontId="11" fillId="0" borderId="19" xfId="9" applyNumberFormat="1" applyFont="1" applyBorder="1" applyAlignment="1">
      <alignment horizontal="left" vertical="top"/>
    </xf>
    <xf numFmtId="0" fontId="11" fillId="15" borderId="95" xfId="0" applyFont="1" applyFill="1" applyBorder="1" applyAlignment="1">
      <alignment horizontal="left" vertical="top" wrapText="1"/>
    </xf>
    <xf numFmtId="0" fontId="11" fillId="15" borderId="21" xfId="0" applyFont="1" applyFill="1" applyBorder="1" applyAlignment="1">
      <alignment vertical="top" wrapText="1"/>
    </xf>
    <xf numFmtId="2" fontId="11" fillId="0" borderId="50" xfId="0" applyNumberFormat="1" applyFont="1" applyBorder="1" applyAlignment="1">
      <alignment horizontal="left" vertical="top" wrapText="1"/>
    </xf>
    <xf numFmtId="0" fontId="9" fillId="26" borderId="39" xfId="1" applyFont="1" applyFill="1" applyBorder="1" applyAlignment="1" applyProtection="1">
      <alignment horizontal="left" vertical="center" wrapText="1"/>
      <protection locked="0"/>
    </xf>
    <xf numFmtId="1" fontId="9" fillId="27" borderId="16" xfId="1" applyNumberFormat="1" applyFont="1" applyFill="1" applyBorder="1" applyAlignment="1" applyProtection="1">
      <alignment horizontal="left" vertical="center" wrapText="1"/>
      <protection locked="0"/>
    </xf>
    <xf numFmtId="1" fontId="9" fillId="27" borderId="47" xfId="1" applyNumberFormat="1" applyFont="1" applyFill="1" applyBorder="1" applyAlignment="1" applyProtection="1">
      <alignment horizontal="left" vertical="center" wrapText="1"/>
      <protection locked="0"/>
    </xf>
    <xf numFmtId="1" fontId="9" fillId="27" borderId="66" xfId="1" applyNumberFormat="1" applyFont="1" applyFill="1" applyBorder="1" applyAlignment="1" applyProtection="1">
      <alignment horizontal="left" vertical="center" wrapText="1"/>
      <protection locked="0"/>
    </xf>
    <xf numFmtId="0" fontId="11" fillId="26" borderId="68" xfId="0" applyFont="1" applyFill="1" applyBorder="1" applyAlignment="1">
      <alignment horizontal="left" vertical="center" wrapText="1"/>
    </xf>
    <xf numFmtId="1" fontId="9" fillId="29" borderId="47" xfId="1" applyNumberFormat="1" applyFont="1" applyFill="1" applyBorder="1" applyAlignment="1" applyProtection="1">
      <alignment horizontal="left" vertical="center" wrapText="1"/>
      <protection locked="0"/>
    </xf>
    <xf numFmtId="1" fontId="9" fillId="29" borderId="66" xfId="1" applyNumberFormat="1" applyFont="1" applyFill="1" applyBorder="1" applyAlignment="1" applyProtection="1">
      <alignment horizontal="left" vertical="center" wrapText="1"/>
      <protection locked="0"/>
    </xf>
    <xf numFmtId="1" fontId="9" fillId="29" borderId="16" xfId="1" applyNumberFormat="1" applyFont="1" applyFill="1" applyBorder="1" applyAlignment="1" applyProtection="1">
      <alignment horizontal="left" vertical="center" wrapText="1"/>
      <protection locked="0"/>
    </xf>
    <xf numFmtId="1" fontId="9" fillId="29" borderId="51" xfId="1" applyNumberFormat="1" applyFont="1" applyFill="1" applyBorder="1" applyAlignment="1" applyProtection="1">
      <alignment horizontal="left" vertical="center" wrapText="1"/>
      <protection locked="0"/>
    </xf>
    <xf numFmtId="0" fontId="11" fillId="28" borderId="68" xfId="0" applyFont="1" applyFill="1" applyBorder="1" applyAlignment="1">
      <alignment horizontal="left" vertical="center" wrapText="1"/>
    </xf>
    <xf numFmtId="0" fontId="9" fillId="28" borderId="39" xfId="1" applyFont="1" applyFill="1" applyBorder="1" applyAlignment="1" applyProtection="1">
      <alignment horizontal="left" vertical="center" wrapText="1"/>
      <protection locked="0"/>
    </xf>
    <xf numFmtId="2" fontId="7" fillId="29" borderId="13" xfId="1" applyNumberFormat="1" applyFont="1" applyFill="1" applyBorder="1" applyAlignment="1" applyProtection="1">
      <alignment horizontal="left" vertical="center" shrinkToFit="1"/>
      <protection locked="0"/>
    </xf>
    <xf numFmtId="2" fontId="7" fillId="29" borderId="13" xfId="1" applyNumberFormat="1" applyFont="1" applyFill="1" applyBorder="1" applyAlignment="1" applyProtection="1">
      <alignment horizontal="left" vertical="center" wrapText="1" shrinkToFit="1"/>
      <protection locked="0"/>
    </xf>
    <xf numFmtId="1" fontId="7" fillId="29" borderId="19" xfId="1" applyNumberFormat="1" applyFont="1" applyFill="1" applyBorder="1" applyAlignment="1" applyProtection="1">
      <alignment horizontal="right" vertical="center" shrinkToFit="1"/>
      <protection locked="0"/>
    </xf>
    <xf numFmtId="2" fontId="7" fillId="23" borderId="6" xfId="1" applyNumberFormat="1" applyFont="1" applyFill="1" applyBorder="1" applyAlignment="1" applyProtection="1">
      <alignment horizontal="left" vertical="center" shrinkToFit="1"/>
      <protection locked="0"/>
    </xf>
    <xf numFmtId="2" fontId="7" fillId="23" borderId="6" xfId="1" applyNumberFormat="1" applyFont="1" applyFill="1" applyBorder="1" applyAlignment="1" applyProtection="1">
      <alignment horizontal="left" vertical="center" wrapText="1" shrinkToFit="1"/>
      <protection locked="0"/>
    </xf>
    <xf numFmtId="0" fontId="7" fillId="29" borderId="40" xfId="1" applyFont="1" applyFill="1" applyBorder="1" applyAlignment="1" applyProtection="1">
      <alignment horizontal="left" vertical="center" shrinkToFit="1"/>
      <protection locked="0"/>
    </xf>
    <xf numFmtId="0" fontId="7" fillId="29" borderId="13" xfId="1" applyFont="1" applyFill="1" applyBorder="1" applyAlignment="1" applyProtection="1">
      <alignment horizontal="left" vertical="center" shrinkToFit="1"/>
      <protection locked="0"/>
    </xf>
    <xf numFmtId="2" fontId="7" fillId="23" borderId="22" xfId="1" applyNumberFormat="1" applyFont="1" applyFill="1" applyBorder="1" applyAlignment="1" applyProtection="1">
      <alignment horizontal="left" vertical="center" shrinkToFit="1"/>
      <protection locked="0"/>
    </xf>
    <xf numFmtId="2" fontId="7" fillId="23" borderId="18" xfId="1" applyNumberFormat="1" applyFont="1" applyFill="1" applyBorder="1" applyAlignment="1" applyProtection="1">
      <alignment horizontal="left" vertical="center" shrinkToFit="1"/>
      <protection locked="0"/>
    </xf>
    <xf numFmtId="2" fontId="7" fillId="23" borderId="18" xfId="1" applyNumberFormat="1" applyFont="1" applyFill="1" applyBorder="1" applyAlignment="1" applyProtection="1">
      <alignment horizontal="left" vertical="center" wrapText="1" shrinkToFit="1"/>
      <protection locked="0"/>
    </xf>
    <xf numFmtId="0" fontId="7" fillId="23" borderId="18" xfId="1" applyFont="1" applyFill="1" applyBorder="1" applyAlignment="1" applyProtection="1">
      <alignment horizontal="left" vertical="center" shrinkToFit="1"/>
      <protection locked="0"/>
    </xf>
    <xf numFmtId="1" fontId="7" fillId="23" borderId="29" xfId="1" applyNumberFormat="1" applyFont="1" applyFill="1" applyBorder="1" applyAlignment="1" applyProtection="1">
      <alignment horizontal="right" vertical="center" shrinkToFit="1"/>
      <protection locked="0"/>
    </xf>
    <xf numFmtId="0" fontId="7" fillId="23" borderId="23" xfId="1" applyFont="1" applyFill="1" applyBorder="1" applyAlignment="1" applyProtection="1">
      <alignment horizontal="left" vertical="center" shrinkToFit="1"/>
      <protection locked="0"/>
    </xf>
    <xf numFmtId="0" fontId="7" fillId="23" borderId="6" xfId="1" applyFont="1" applyFill="1" applyBorder="1" applyAlignment="1">
      <alignment horizontal="left" vertical="center" shrinkToFit="1"/>
    </xf>
    <xf numFmtId="1" fontId="7" fillId="23" borderId="24" xfId="1" applyNumberFormat="1" applyFont="1" applyFill="1" applyBorder="1" applyAlignment="1">
      <alignment horizontal="right" vertical="center" shrinkToFit="1"/>
    </xf>
    <xf numFmtId="0" fontId="7" fillId="23" borderId="56" xfId="1" applyFont="1" applyFill="1" applyBorder="1" applyAlignment="1" applyProtection="1">
      <alignment horizontal="left" vertical="center" shrinkToFit="1"/>
      <protection locked="0"/>
    </xf>
    <xf numFmtId="2" fontId="7" fillId="23" borderId="27" xfId="1" applyNumberFormat="1" applyFont="1" applyFill="1" applyBorder="1" applyAlignment="1" applyProtection="1">
      <alignment horizontal="left" vertical="center" shrinkToFit="1"/>
      <protection locked="0"/>
    </xf>
    <xf numFmtId="2" fontId="7" fillId="23" borderId="27" xfId="1" applyNumberFormat="1" applyFont="1" applyFill="1" applyBorder="1" applyAlignment="1" applyProtection="1">
      <alignment horizontal="left" vertical="center" wrapText="1" shrinkToFit="1"/>
      <protection locked="0"/>
    </xf>
    <xf numFmtId="0" fontId="7" fillId="23" borderId="27" xfId="1" applyFont="1" applyFill="1" applyBorder="1" applyAlignment="1" applyProtection="1">
      <alignment horizontal="left" vertical="center" shrinkToFit="1"/>
      <protection locked="0"/>
    </xf>
    <xf numFmtId="1" fontId="7" fillId="23" borderId="28" xfId="1" applyNumberFormat="1" applyFont="1" applyFill="1" applyBorder="1" applyAlignment="1">
      <alignment horizontal="right" vertical="center" shrinkToFit="1"/>
    </xf>
    <xf numFmtId="0" fontId="7" fillId="23" borderId="16" xfId="1" applyFont="1" applyFill="1" applyBorder="1" applyAlignment="1" applyProtection="1">
      <alignment horizontal="left" vertical="center" shrinkToFit="1"/>
      <protection locked="0"/>
    </xf>
    <xf numFmtId="2" fontId="7" fillId="23" borderId="47" xfId="1" applyNumberFormat="1" applyFont="1" applyFill="1" applyBorder="1" applyAlignment="1" applyProtection="1">
      <alignment horizontal="left" vertical="center" shrinkToFit="1"/>
      <protection locked="0"/>
    </xf>
    <xf numFmtId="2" fontId="7" fillId="23" borderId="47" xfId="1" applyNumberFormat="1" applyFont="1" applyFill="1" applyBorder="1" applyAlignment="1" applyProtection="1">
      <alignment horizontal="left" vertical="center" wrapText="1" shrinkToFit="1"/>
      <protection locked="0"/>
    </xf>
    <xf numFmtId="0" fontId="7" fillId="23" borderId="47" xfId="1" applyFont="1" applyFill="1" applyBorder="1" applyAlignment="1" applyProtection="1">
      <alignment horizontal="left" vertical="center" shrinkToFit="1"/>
      <protection locked="0"/>
    </xf>
    <xf numFmtId="1" fontId="7" fillId="23" borderId="66" xfId="1" applyNumberFormat="1" applyFont="1" applyFill="1" applyBorder="1" applyAlignment="1" applyProtection="1">
      <alignment horizontal="right" vertical="center" shrinkToFit="1"/>
      <protection locked="0"/>
    </xf>
    <xf numFmtId="0" fontId="9" fillId="26" borderId="20" xfId="1" applyFont="1" applyFill="1" applyBorder="1" applyAlignment="1" applyProtection="1">
      <alignment horizontal="left" vertical="center" wrapText="1"/>
      <protection locked="0"/>
    </xf>
    <xf numFmtId="1" fontId="9" fillId="27" borderId="67" xfId="1" applyNumberFormat="1" applyFont="1" applyFill="1" applyBorder="1" applyAlignment="1" applyProtection="1">
      <alignment horizontal="left" vertical="center" wrapText="1"/>
      <protection locked="0"/>
    </xf>
    <xf numFmtId="0" fontId="7" fillId="33" borderId="58" xfId="0" applyFont="1" applyFill="1" applyBorder="1" applyAlignment="1">
      <alignment horizontal="left" vertical="center" wrapText="1"/>
    </xf>
    <xf numFmtId="0" fontId="7" fillId="33" borderId="59" xfId="0" applyFont="1" applyFill="1" applyBorder="1" applyAlignment="1">
      <alignment horizontal="left" vertical="center" wrapText="1"/>
    </xf>
    <xf numFmtId="0" fontId="11" fillId="27" borderId="59" xfId="0" applyFont="1" applyFill="1" applyBorder="1" applyAlignment="1">
      <alignment horizontal="left" vertical="center" wrapText="1"/>
    </xf>
    <xf numFmtId="0" fontId="11" fillId="27" borderId="60" xfId="0" applyFont="1" applyFill="1" applyBorder="1" applyAlignment="1">
      <alignment horizontal="right" vertical="center" wrapText="1"/>
    </xf>
    <xf numFmtId="0" fontId="7" fillId="33" borderId="61" xfId="0" applyFont="1" applyFill="1" applyBorder="1" applyAlignment="1">
      <alignment horizontal="left" vertical="center" wrapText="1"/>
    </xf>
    <xf numFmtId="0" fontId="7" fillId="33" borderId="6" xfId="0" applyFont="1" applyFill="1" applyBorder="1" applyAlignment="1">
      <alignment horizontal="left" vertical="center" wrapText="1"/>
    </xf>
    <xf numFmtId="0" fontId="11" fillId="27" borderId="6" xfId="0" applyFont="1" applyFill="1" applyBorder="1" applyAlignment="1">
      <alignment horizontal="left" vertical="center" wrapText="1"/>
    </xf>
    <xf numFmtId="0" fontId="11" fillId="27" borderId="62" xfId="0" applyFont="1" applyFill="1" applyBorder="1" applyAlignment="1">
      <alignment horizontal="right" vertical="center" wrapText="1"/>
    </xf>
    <xf numFmtId="0" fontId="7" fillId="33" borderId="63" xfId="0" applyFont="1" applyFill="1" applyBorder="1" applyAlignment="1">
      <alignment horizontal="left" vertical="center" wrapText="1"/>
    </xf>
    <xf numFmtId="0" fontId="7" fillId="33" borderId="64" xfId="0" applyFont="1" applyFill="1" applyBorder="1" applyAlignment="1">
      <alignment horizontal="left" vertical="center" wrapText="1"/>
    </xf>
    <xf numFmtId="0" fontId="11" fillId="27" borderId="64" xfId="0" applyFont="1" applyFill="1" applyBorder="1" applyAlignment="1">
      <alignment horizontal="left" vertical="center" wrapText="1"/>
    </xf>
    <xf numFmtId="0" fontId="11" fillId="27" borderId="65" xfId="0" applyFont="1" applyFill="1" applyBorder="1" applyAlignment="1">
      <alignment horizontal="right" vertical="center" wrapText="1"/>
    </xf>
    <xf numFmtId="1" fontId="9" fillId="27" borderId="162" xfId="1" applyNumberFormat="1" applyFont="1" applyFill="1" applyBorder="1" applyAlignment="1">
      <alignment horizontal="left" vertical="center" wrapText="1"/>
    </xf>
    <xf numFmtId="1" fontId="9" fillId="27" borderId="124" xfId="1" applyNumberFormat="1" applyFont="1" applyFill="1" applyBorder="1" applyAlignment="1">
      <alignment horizontal="left" vertical="center" wrapText="1"/>
    </xf>
    <xf numFmtId="1" fontId="9" fillId="27" borderId="163" xfId="1" applyNumberFormat="1" applyFont="1" applyFill="1" applyBorder="1" applyAlignment="1">
      <alignment horizontal="left" vertical="center" wrapText="1"/>
    </xf>
    <xf numFmtId="1" fontId="9" fillId="27" borderId="134" xfId="1" applyNumberFormat="1" applyFont="1" applyFill="1" applyBorder="1" applyAlignment="1">
      <alignment horizontal="left" vertical="center" wrapText="1"/>
    </xf>
    <xf numFmtId="49" fontId="7" fillId="27" borderId="166" xfId="1" applyNumberFormat="1" applyFont="1" applyFill="1" applyBorder="1" applyAlignment="1">
      <alignment horizontal="left" vertical="center" wrapText="1"/>
    </xf>
    <xf numFmtId="1" fontId="7" fillId="27" borderId="166" xfId="1" applyNumberFormat="1" applyFont="1" applyFill="1" applyBorder="1" applyAlignment="1">
      <alignment horizontal="right" vertical="center" shrinkToFit="1"/>
    </xf>
    <xf numFmtId="49" fontId="7" fillId="27" borderId="49" xfId="1" applyNumberFormat="1" applyFont="1" applyFill="1" applyBorder="1" applyAlignment="1">
      <alignment horizontal="left" vertical="center" wrapText="1"/>
    </xf>
    <xf numFmtId="1" fontId="7" fillId="27" borderId="49" xfId="1" applyNumberFormat="1" applyFont="1" applyFill="1" applyBorder="1" applyAlignment="1">
      <alignment horizontal="right" vertical="center" shrinkToFit="1"/>
    </xf>
    <xf numFmtId="2" fontId="7" fillId="27" borderId="166" xfId="1" applyNumberFormat="1" applyFont="1" applyFill="1" applyBorder="1" applyAlignment="1">
      <alignment horizontal="left" vertical="center" shrinkToFit="1"/>
    </xf>
    <xf numFmtId="2" fontId="7" fillId="27" borderId="166" xfId="1" applyNumberFormat="1" applyFont="1" applyFill="1" applyBorder="1" applyAlignment="1">
      <alignment horizontal="left" vertical="center" wrapText="1" shrinkToFit="1"/>
    </xf>
    <xf numFmtId="49" fontId="7" fillId="27" borderId="166" xfId="1" applyNumberFormat="1" applyFont="1" applyFill="1" applyBorder="1" applyAlignment="1">
      <alignment horizontal="left" vertical="center" wrapText="1" shrinkToFit="1"/>
    </xf>
    <xf numFmtId="1" fontId="7" fillId="27" borderId="166" xfId="1" applyNumberFormat="1" applyFont="1" applyFill="1" applyBorder="1" applyAlignment="1">
      <alignment horizontal="right" vertical="center" wrapText="1"/>
    </xf>
    <xf numFmtId="1" fontId="9" fillId="27" borderId="135" xfId="1" applyNumberFormat="1" applyFont="1" applyFill="1" applyBorder="1" applyAlignment="1">
      <alignment horizontal="left" vertical="center" wrapText="1"/>
    </xf>
    <xf numFmtId="1" fontId="9" fillId="27" borderId="136" xfId="1" applyNumberFormat="1" applyFont="1" applyFill="1" applyBorder="1" applyAlignment="1">
      <alignment horizontal="left" vertical="center" wrapText="1"/>
    </xf>
    <xf numFmtId="1" fontId="9" fillId="27" borderId="137" xfId="1" applyNumberFormat="1" applyFont="1" applyFill="1" applyBorder="1" applyAlignment="1">
      <alignment horizontal="left" vertical="center" wrapText="1"/>
    </xf>
    <xf numFmtId="0" fontId="7" fillId="35" borderId="21" xfId="0" applyFont="1" applyFill="1" applyBorder="1" applyAlignment="1">
      <alignment horizontal="left" vertical="center" wrapText="1"/>
    </xf>
    <xf numFmtId="0" fontId="7" fillId="35" borderId="18" xfId="0" applyFont="1" applyFill="1" applyBorder="1" applyAlignment="1">
      <alignment horizontal="left" vertical="center" wrapText="1"/>
    </xf>
    <xf numFmtId="0" fontId="11" fillId="36" borderId="18" xfId="0" applyFont="1" applyFill="1" applyBorder="1" applyAlignment="1">
      <alignment horizontal="left" vertical="center" wrapText="1"/>
    </xf>
    <xf numFmtId="0" fontId="11" fillId="36" borderId="29" xfId="0" applyFont="1" applyFill="1" applyBorder="1" applyAlignment="1">
      <alignment horizontal="right" vertical="center" wrapText="1"/>
    </xf>
    <xf numFmtId="0" fontId="7" fillId="35" borderId="8" xfId="0" applyFont="1" applyFill="1" applyBorder="1" applyAlignment="1">
      <alignment horizontal="left" vertical="center" wrapText="1"/>
    </xf>
    <xf numFmtId="0" fontId="7" fillId="35" borderId="6" xfId="0" applyFont="1" applyFill="1" applyBorder="1" applyAlignment="1">
      <alignment horizontal="left" vertical="center" wrapText="1"/>
    </xf>
    <xf numFmtId="0" fontId="11" fillId="36" borderId="6" xfId="0" applyFont="1" applyFill="1" applyBorder="1" applyAlignment="1">
      <alignment horizontal="left" vertical="center" wrapText="1"/>
    </xf>
    <xf numFmtId="0" fontId="11" fillId="36" borderId="24" xfId="0" applyFont="1" applyFill="1" applyBorder="1" applyAlignment="1">
      <alignment horizontal="right" vertical="center" wrapText="1"/>
    </xf>
    <xf numFmtId="0" fontId="7" fillId="35" borderId="31" xfId="0" applyFont="1" applyFill="1" applyBorder="1" applyAlignment="1">
      <alignment horizontal="left" vertical="center" wrapText="1"/>
    </xf>
    <xf numFmtId="0" fontId="7" fillId="35" borderId="25" xfId="0" applyFont="1" applyFill="1" applyBorder="1" applyAlignment="1">
      <alignment horizontal="left" vertical="center" wrapText="1"/>
    </xf>
    <xf numFmtId="0" fontId="11" fillId="36" borderId="25" xfId="0" applyFont="1" applyFill="1" applyBorder="1" applyAlignment="1">
      <alignment horizontal="left" vertical="center" wrapText="1"/>
    </xf>
    <xf numFmtId="0" fontId="11" fillId="36" borderId="57" xfId="0" applyFont="1" applyFill="1" applyBorder="1" applyAlignment="1">
      <alignment horizontal="right" vertical="center" wrapText="1"/>
    </xf>
    <xf numFmtId="0" fontId="11" fillId="36" borderId="71" xfId="0" applyFont="1" applyFill="1" applyBorder="1" applyAlignment="1">
      <alignment horizontal="left" vertical="center" wrapText="1"/>
    </xf>
    <xf numFmtId="0" fontId="16" fillId="36" borderId="42" xfId="0" applyFont="1" applyFill="1" applyBorder="1" applyAlignment="1">
      <alignment horizontal="left" vertical="center" wrapText="1"/>
    </xf>
    <xf numFmtId="0" fontId="11" fillId="36" borderId="42" xfId="0" applyFont="1" applyFill="1" applyBorder="1" applyAlignment="1">
      <alignment horizontal="left" vertical="center" wrapText="1"/>
    </xf>
    <xf numFmtId="0" fontId="11" fillId="36" borderId="81" xfId="0" applyFont="1" applyFill="1" applyBorder="1" applyAlignment="1">
      <alignment horizontal="right" vertical="center" wrapText="1"/>
    </xf>
    <xf numFmtId="0" fontId="11" fillId="36" borderId="114" xfId="0" applyFont="1" applyFill="1" applyBorder="1" applyAlignment="1">
      <alignment horizontal="left" vertical="center" wrapText="1"/>
    </xf>
    <xf numFmtId="0" fontId="16" fillId="36" borderId="41" xfId="0" applyFont="1" applyFill="1" applyBorder="1" applyAlignment="1">
      <alignment horizontal="left" vertical="center" wrapText="1"/>
    </xf>
    <xf numFmtId="0" fontId="11" fillId="36" borderId="41" xfId="0" applyFont="1" applyFill="1" applyBorder="1" applyAlignment="1">
      <alignment horizontal="left" vertical="center" wrapText="1"/>
    </xf>
    <xf numFmtId="0" fontId="11" fillId="36" borderId="74" xfId="0" applyFont="1" applyFill="1" applyBorder="1" applyAlignment="1">
      <alignment horizontal="right" vertical="center" wrapText="1"/>
    </xf>
    <xf numFmtId="0" fontId="11" fillId="36" borderId="117" xfId="0" applyFont="1" applyFill="1" applyBorder="1" applyAlignment="1">
      <alignment horizontal="left" vertical="center" wrapText="1"/>
    </xf>
    <xf numFmtId="0" fontId="16" fillId="36" borderId="72" xfId="0" applyFont="1" applyFill="1" applyBorder="1" applyAlignment="1">
      <alignment horizontal="left" vertical="center" wrapText="1"/>
    </xf>
    <xf numFmtId="0" fontId="11" fillId="36" borderId="72" xfId="0" applyFont="1" applyFill="1" applyBorder="1" applyAlignment="1">
      <alignment horizontal="left" vertical="center" wrapText="1"/>
    </xf>
    <xf numFmtId="0" fontId="11" fillId="36" borderId="75" xfId="0" applyFont="1" applyFill="1" applyBorder="1" applyAlignment="1">
      <alignment horizontal="right" vertical="center" wrapText="1"/>
    </xf>
    <xf numFmtId="2" fontId="7" fillId="36" borderId="166" xfId="1" applyNumberFormat="1" applyFont="1" applyFill="1" applyBorder="1" applyAlignment="1">
      <alignment horizontal="left" vertical="center" shrinkToFit="1"/>
    </xf>
    <xf numFmtId="2" fontId="7" fillId="36" borderId="166" xfId="1" applyNumberFormat="1" applyFont="1" applyFill="1" applyBorder="1" applyAlignment="1">
      <alignment horizontal="left" vertical="center" wrapText="1" shrinkToFit="1"/>
    </xf>
    <xf numFmtId="1" fontId="7" fillId="36" borderId="166" xfId="1" applyNumberFormat="1" applyFont="1" applyFill="1" applyBorder="1" applyAlignment="1">
      <alignment horizontal="right" vertical="center" shrinkToFit="1"/>
    </xf>
    <xf numFmtId="49" fontId="7" fillId="36" borderId="166" xfId="1" applyNumberFormat="1" applyFont="1" applyFill="1" applyBorder="1" applyAlignment="1">
      <alignment horizontal="left" vertical="center" wrapText="1" shrinkToFit="1"/>
    </xf>
    <xf numFmtId="1" fontId="7" fillId="36" borderId="166" xfId="1" applyNumberFormat="1" applyFont="1" applyFill="1" applyBorder="1" applyAlignment="1">
      <alignment horizontal="right" vertical="center" wrapText="1"/>
    </xf>
    <xf numFmtId="2" fontId="7" fillId="36" borderId="49" xfId="1" applyNumberFormat="1" applyFont="1" applyFill="1" applyBorder="1" applyAlignment="1">
      <alignment horizontal="left" vertical="center" shrinkToFit="1"/>
    </xf>
    <xf numFmtId="2" fontId="7" fillId="36" borderId="49" xfId="1" applyNumberFormat="1" applyFont="1" applyFill="1" applyBorder="1" applyAlignment="1">
      <alignment horizontal="left" vertical="center" wrapText="1" shrinkToFit="1"/>
    </xf>
    <xf numFmtId="1" fontId="7" fillId="36" borderId="49" xfId="1" applyNumberFormat="1" applyFont="1" applyFill="1" applyBorder="1" applyAlignment="1">
      <alignment horizontal="right" vertical="center" shrinkToFit="1"/>
    </xf>
    <xf numFmtId="49" fontId="7" fillId="36" borderId="49" xfId="1" applyNumberFormat="1" applyFont="1" applyFill="1" applyBorder="1" applyAlignment="1">
      <alignment horizontal="left" vertical="center" wrapText="1" shrinkToFit="1"/>
    </xf>
    <xf numFmtId="1" fontId="7" fillId="36" borderId="49" xfId="1" applyNumberFormat="1" applyFont="1" applyFill="1" applyBorder="1" applyAlignment="1">
      <alignment horizontal="right" vertical="center" wrapText="1"/>
    </xf>
    <xf numFmtId="0" fontId="11" fillId="36" borderId="80" xfId="0" applyFont="1" applyFill="1" applyBorder="1" applyAlignment="1">
      <alignment horizontal="left" vertical="center" wrapText="1"/>
    </xf>
    <xf numFmtId="0" fontId="11" fillId="36" borderId="82" xfId="0" applyFont="1" applyFill="1" applyBorder="1" applyAlignment="1">
      <alignment horizontal="left" vertical="center" wrapText="1"/>
    </xf>
    <xf numFmtId="0" fontId="11" fillId="36" borderId="83" xfId="0" applyFont="1" applyFill="1" applyBorder="1" applyAlignment="1">
      <alignment horizontal="left" vertical="center" wrapText="1"/>
    </xf>
    <xf numFmtId="0" fontId="16" fillId="36" borderId="100" xfId="0" applyFont="1" applyFill="1" applyBorder="1" applyAlignment="1">
      <alignment horizontal="left" vertical="center" wrapText="1"/>
    </xf>
    <xf numFmtId="0" fontId="11" fillId="36" borderId="100" xfId="0" applyFont="1" applyFill="1" applyBorder="1" applyAlignment="1">
      <alignment horizontal="left" vertical="center" wrapText="1"/>
    </xf>
    <xf numFmtId="0" fontId="11" fillId="36" borderId="76" xfId="0" applyFont="1" applyFill="1" applyBorder="1" applyAlignment="1">
      <alignment horizontal="right" vertical="center" wrapText="1"/>
    </xf>
    <xf numFmtId="49" fontId="5" fillId="0" borderId="0" xfId="2" applyNumberFormat="1" applyAlignment="1" applyProtection="1"/>
    <xf numFmtId="0" fontId="9" fillId="32" borderId="39" xfId="10" applyFont="1" applyFill="1" applyBorder="1" applyAlignment="1" applyProtection="1">
      <alignment horizontal="left" vertical="center" wrapText="1"/>
      <protection locked="0"/>
    </xf>
    <xf numFmtId="1" fontId="9" fillId="0" borderId="10" xfId="10" applyNumberFormat="1" applyFont="1" applyBorder="1" applyAlignment="1" applyProtection="1">
      <alignment horizontal="left" vertical="center" wrapText="1"/>
      <protection locked="0"/>
    </xf>
    <xf numFmtId="1" fontId="9" fillId="34" borderId="16" xfId="10" applyNumberFormat="1" applyFont="1" applyFill="1" applyBorder="1" applyAlignment="1" applyProtection="1">
      <alignment horizontal="left" vertical="center" wrapText="1"/>
      <protection locked="0"/>
    </xf>
    <xf numFmtId="1" fontId="9" fillId="34" borderId="47" xfId="10" applyNumberFormat="1" applyFont="1" applyFill="1" applyBorder="1" applyAlignment="1" applyProtection="1">
      <alignment horizontal="left" vertical="center" wrapText="1"/>
      <protection locked="0"/>
    </xf>
    <xf numFmtId="1" fontId="9" fillId="34" borderId="66" xfId="10" applyNumberFormat="1" applyFont="1" applyFill="1" applyBorder="1" applyAlignment="1" applyProtection="1">
      <alignment horizontal="left" vertical="center" wrapText="1"/>
      <protection locked="0"/>
    </xf>
    <xf numFmtId="0" fontId="7" fillId="38" borderId="22" xfId="10" applyFont="1" applyFill="1" applyBorder="1" applyAlignment="1">
      <alignment horizontal="left" vertical="center" shrinkToFit="1"/>
    </xf>
    <xf numFmtId="0" fontId="7" fillId="38" borderId="18" xfId="10" applyFont="1" applyFill="1" applyBorder="1" applyAlignment="1" applyProtection="1">
      <alignment horizontal="left" vertical="center" wrapText="1" shrinkToFit="1"/>
      <protection locked="0"/>
    </xf>
    <xf numFmtId="49" fontId="7" fillId="38" borderId="18" xfId="10" applyNumberFormat="1" applyFont="1" applyFill="1" applyBorder="1" applyAlignment="1" applyProtection="1">
      <alignment horizontal="left" vertical="center" wrapText="1" shrinkToFit="1"/>
      <protection locked="0"/>
    </xf>
    <xf numFmtId="0" fontId="7" fillId="38" borderId="18" xfId="10" applyFont="1" applyFill="1" applyBorder="1" applyAlignment="1" applyProtection="1">
      <alignment horizontal="left" vertical="center" shrinkToFit="1"/>
      <protection locked="0"/>
    </xf>
    <xf numFmtId="1" fontId="7" fillId="38" borderId="29" xfId="10" applyNumberFormat="1" applyFont="1" applyFill="1" applyBorder="1" applyAlignment="1" applyProtection="1">
      <alignment horizontal="right" vertical="center" shrinkToFit="1"/>
      <protection locked="0"/>
    </xf>
    <xf numFmtId="2" fontId="7" fillId="7" borderId="18" xfId="10" applyNumberFormat="1" applyFont="1" applyFill="1" applyBorder="1" applyAlignment="1" applyProtection="1">
      <alignment horizontal="right" vertical="center" shrinkToFit="1"/>
      <protection locked="0"/>
    </xf>
    <xf numFmtId="2" fontId="7" fillId="7" borderId="29" xfId="10" applyNumberFormat="1" applyFont="1" applyFill="1" applyBorder="1" applyAlignment="1" applyProtection="1">
      <alignment horizontal="right" vertical="center" shrinkToFit="1"/>
      <protection locked="0"/>
    </xf>
    <xf numFmtId="49" fontId="7" fillId="38" borderId="23" xfId="10" applyNumberFormat="1" applyFont="1" applyFill="1" applyBorder="1" applyAlignment="1" applyProtection="1">
      <alignment horizontal="left" vertical="center" shrinkToFit="1"/>
      <protection locked="0"/>
    </xf>
    <xf numFmtId="0" fontId="7" fillId="38" borderId="6" xfId="10" applyFont="1" applyFill="1" applyBorder="1" applyAlignment="1" applyProtection="1">
      <alignment horizontal="left" vertical="center" wrapText="1" shrinkToFit="1"/>
      <protection locked="0"/>
    </xf>
    <xf numFmtId="49" fontId="7" fillId="38" borderId="6" xfId="10" applyNumberFormat="1" applyFont="1" applyFill="1" applyBorder="1" applyAlignment="1" applyProtection="1">
      <alignment horizontal="left" vertical="center" wrapText="1" shrinkToFit="1"/>
      <protection locked="0"/>
    </xf>
    <xf numFmtId="0" fontId="7" fillId="38" borderId="6" xfId="10" applyFont="1" applyFill="1" applyBorder="1" applyAlignment="1" applyProtection="1">
      <alignment horizontal="left" vertical="center" shrinkToFit="1"/>
      <protection locked="0"/>
    </xf>
    <xf numFmtId="1" fontId="7" fillId="38" borderId="24" xfId="10" applyNumberFormat="1" applyFont="1" applyFill="1" applyBorder="1" applyAlignment="1" applyProtection="1">
      <alignment horizontal="right" vertical="center" shrinkToFit="1"/>
      <protection locked="0"/>
    </xf>
    <xf numFmtId="2" fontId="7" fillId="15" borderId="23" xfId="10" applyNumberFormat="1" applyFont="1" applyFill="1" applyBorder="1" applyAlignment="1" applyProtection="1">
      <alignment horizontal="right" vertical="center" shrinkToFit="1"/>
      <protection locked="0"/>
    </xf>
    <xf numFmtId="2" fontId="7" fillId="0" borderId="6" xfId="10" applyNumberFormat="1" applyFont="1" applyBorder="1" applyAlignment="1" applyProtection="1">
      <alignment horizontal="right" vertical="center" shrinkToFit="1"/>
      <protection locked="0"/>
    </xf>
    <xf numFmtId="2" fontId="7" fillId="0" borderId="24" xfId="10" applyNumberFormat="1" applyFont="1" applyBorder="1" applyAlignment="1" applyProtection="1">
      <alignment horizontal="right" vertical="center" shrinkToFit="1"/>
      <protection locked="0"/>
    </xf>
    <xf numFmtId="0" fontId="7" fillId="38" borderId="23" xfId="10" applyFont="1" applyFill="1" applyBorder="1" applyAlignment="1" applyProtection="1">
      <alignment horizontal="left" vertical="center" shrinkToFit="1"/>
      <protection locked="0"/>
    </xf>
    <xf numFmtId="2" fontId="7" fillId="7" borderId="6" xfId="10" applyNumberFormat="1" applyFont="1" applyFill="1" applyBorder="1" applyAlignment="1" applyProtection="1">
      <alignment horizontal="right" vertical="center" shrinkToFit="1"/>
      <protection locked="0"/>
    </xf>
    <xf numFmtId="2" fontId="7" fillId="7" borderId="24" xfId="10" applyNumberFormat="1" applyFont="1" applyFill="1" applyBorder="1" applyAlignment="1" applyProtection="1">
      <alignment horizontal="right" vertical="center" shrinkToFit="1"/>
      <protection locked="0"/>
    </xf>
    <xf numFmtId="2" fontId="7" fillId="38" borderId="6" xfId="10" applyNumberFormat="1" applyFont="1" applyFill="1" applyBorder="1" applyAlignment="1">
      <alignment horizontal="left" vertical="center" wrapText="1"/>
    </xf>
    <xf numFmtId="2" fontId="7" fillId="3" borderId="23" xfId="10" applyNumberFormat="1" applyFont="1" applyFill="1" applyBorder="1" applyAlignment="1" applyProtection="1">
      <alignment horizontal="right" vertical="center" shrinkToFit="1"/>
      <protection locked="0"/>
    </xf>
    <xf numFmtId="2" fontId="7" fillId="3" borderId="24" xfId="10" applyNumberFormat="1" applyFont="1" applyFill="1" applyBorder="1" applyAlignment="1" applyProtection="1">
      <alignment horizontal="right" vertical="center" shrinkToFit="1"/>
      <protection locked="0"/>
    </xf>
    <xf numFmtId="2" fontId="7" fillId="38" borderId="23" xfId="10" applyNumberFormat="1" applyFont="1" applyFill="1" applyBorder="1" applyAlignment="1" applyProtection="1">
      <alignment horizontal="left" vertical="center" shrinkToFit="1"/>
      <protection locked="0"/>
    </xf>
    <xf numFmtId="2" fontId="7" fillId="38" borderId="6" xfId="10" applyNumberFormat="1" applyFont="1" applyFill="1" applyBorder="1" applyAlignment="1" applyProtection="1">
      <alignment horizontal="left" vertical="center" wrapText="1" shrinkToFit="1"/>
      <protection locked="0"/>
    </xf>
    <xf numFmtId="2" fontId="7" fillId="38" borderId="6" xfId="10" applyNumberFormat="1" applyFont="1" applyFill="1" applyBorder="1" applyAlignment="1" applyProtection="1">
      <alignment horizontal="left" vertical="center" shrinkToFit="1"/>
      <protection locked="0"/>
    </xf>
    <xf numFmtId="2" fontId="7" fillId="3" borderId="6" xfId="10" applyNumberFormat="1" applyFont="1" applyFill="1" applyBorder="1" applyAlignment="1" applyProtection="1">
      <alignment horizontal="right" vertical="center" shrinkToFit="1"/>
      <protection locked="0"/>
    </xf>
    <xf numFmtId="2" fontId="7" fillId="15" borderId="6" xfId="10" applyNumberFormat="1" applyFont="1" applyFill="1" applyBorder="1" applyAlignment="1" applyProtection="1">
      <alignment horizontal="right" vertical="center" shrinkToFit="1"/>
      <protection locked="0"/>
    </xf>
    <xf numFmtId="2" fontId="7" fillId="15" borderId="24" xfId="10" applyNumberFormat="1" applyFont="1" applyFill="1" applyBorder="1" applyAlignment="1" applyProtection="1">
      <alignment horizontal="right" vertical="center" shrinkToFit="1"/>
      <protection locked="0"/>
    </xf>
    <xf numFmtId="2" fontId="7" fillId="38" borderId="56" xfId="10" applyNumberFormat="1" applyFont="1" applyFill="1" applyBorder="1" applyAlignment="1" applyProtection="1">
      <alignment horizontal="left" vertical="center" shrinkToFit="1"/>
      <protection locked="0"/>
    </xf>
    <xf numFmtId="2" fontId="7" fillId="38" borderId="27" xfId="10" applyNumberFormat="1" applyFont="1" applyFill="1" applyBorder="1" applyAlignment="1" applyProtection="1">
      <alignment horizontal="left" vertical="center" wrapText="1" shrinkToFit="1"/>
      <protection locked="0"/>
    </xf>
    <xf numFmtId="2" fontId="7" fillId="38" borderId="27" xfId="10" applyNumberFormat="1" applyFont="1" applyFill="1" applyBorder="1" applyAlignment="1" applyProtection="1">
      <alignment horizontal="left" vertical="center" shrinkToFit="1"/>
      <protection locked="0"/>
    </xf>
    <xf numFmtId="1" fontId="7" fillId="38" borderId="28" xfId="10" applyNumberFormat="1" applyFont="1" applyFill="1" applyBorder="1" applyAlignment="1" applyProtection="1">
      <alignment horizontal="right" vertical="center" shrinkToFit="1"/>
      <protection locked="0"/>
    </xf>
    <xf numFmtId="2" fontId="7" fillId="3" borderId="56" xfId="10" applyNumberFormat="1" applyFont="1" applyFill="1" applyBorder="1" applyAlignment="1" applyProtection="1">
      <alignment horizontal="right" vertical="center" shrinkToFit="1"/>
      <protection locked="0"/>
    </xf>
    <xf numFmtId="2" fontId="7" fillId="3" borderId="28" xfId="10" applyNumberFormat="1" applyFont="1" applyFill="1" applyBorder="1" applyAlignment="1" applyProtection="1">
      <alignment horizontal="right" vertical="center" shrinkToFit="1"/>
      <protection locked="0"/>
    </xf>
    <xf numFmtId="0" fontId="7" fillId="34" borderId="22" xfId="10" applyFont="1" applyFill="1" applyBorder="1" applyAlignment="1">
      <alignment horizontal="left" vertical="center" shrinkToFit="1"/>
    </xf>
    <xf numFmtId="0" fontId="7" fillId="34" borderId="18" xfId="10" applyFont="1" applyFill="1" applyBorder="1" applyAlignment="1" applyProtection="1">
      <alignment horizontal="left" vertical="center" wrapText="1" shrinkToFit="1"/>
      <protection locked="0"/>
    </xf>
    <xf numFmtId="0" fontId="7" fillId="34" borderId="23" xfId="10" applyFont="1" applyFill="1" applyBorder="1" applyAlignment="1" applyProtection="1">
      <alignment horizontal="left" vertical="center" shrinkToFit="1"/>
      <protection locked="0"/>
    </xf>
    <xf numFmtId="2" fontId="7" fillId="34" borderId="6" xfId="10" applyNumberFormat="1" applyFont="1" applyFill="1" applyBorder="1" applyAlignment="1">
      <alignment horizontal="left" vertical="center" wrapText="1"/>
    </xf>
    <xf numFmtId="49" fontId="7" fillId="34" borderId="6" xfId="10" applyNumberFormat="1" applyFont="1" applyFill="1" applyBorder="1" applyAlignment="1">
      <alignment horizontal="left" vertical="center" wrapText="1" shrinkToFit="1"/>
    </xf>
    <xf numFmtId="0" fontId="7" fillId="34" borderId="6" xfId="10" applyFont="1" applyFill="1" applyBorder="1" applyAlignment="1" applyProtection="1">
      <alignment horizontal="left" vertical="center" shrinkToFit="1"/>
      <protection locked="0"/>
    </xf>
    <xf numFmtId="1" fontId="7" fillId="34" borderId="24" xfId="10" applyNumberFormat="1" applyFont="1" applyFill="1" applyBorder="1" applyAlignment="1" applyProtection="1">
      <alignment horizontal="right" vertical="center" shrinkToFit="1"/>
      <protection locked="0"/>
    </xf>
    <xf numFmtId="166" fontId="7" fillId="0" borderId="6" xfId="10" applyNumberFormat="1" applyFont="1" applyBorder="1" applyAlignment="1" applyProtection="1">
      <alignment horizontal="right" vertical="center" shrinkToFit="1"/>
      <protection locked="0"/>
    </xf>
    <xf numFmtId="166" fontId="7" fillId="0" borderId="24" xfId="10" applyNumberFormat="1" applyFont="1" applyBorder="1" applyAlignment="1" applyProtection="1">
      <alignment horizontal="right" vertical="center" shrinkToFit="1"/>
      <protection locked="0"/>
    </xf>
    <xf numFmtId="2" fontId="7" fillId="9" borderId="23" xfId="10" applyNumberFormat="1" applyFont="1" applyFill="1" applyBorder="1" applyAlignment="1" applyProtection="1">
      <alignment horizontal="right" vertical="center" shrinkToFit="1"/>
      <protection locked="0"/>
    </xf>
    <xf numFmtId="165" fontId="7" fillId="3" borderId="24" xfId="10" applyNumberFormat="1" applyFont="1" applyFill="1" applyBorder="1" applyAlignment="1" applyProtection="1">
      <alignment horizontal="right" vertical="center" shrinkToFit="1"/>
      <protection locked="0"/>
    </xf>
    <xf numFmtId="0" fontId="7" fillId="34" borderId="6" xfId="10" applyFont="1" applyFill="1" applyBorder="1" applyAlignment="1" applyProtection="1">
      <alignment horizontal="left" vertical="center" wrapText="1" shrinkToFit="1"/>
      <protection locked="0"/>
    </xf>
    <xf numFmtId="49" fontId="7" fillId="34" borderId="6" xfId="10" applyNumberFormat="1" applyFont="1" applyFill="1" applyBorder="1" applyAlignment="1">
      <alignment horizontal="left" vertical="center" wrapText="1"/>
    </xf>
    <xf numFmtId="0" fontId="7" fillId="34" borderId="6" xfId="10" applyFont="1" applyFill="1" applyBorder="1" applyAlignment="1">
      <alignment horizontal="left" vertical="center" shrinkToFit="1"/>
    </xf>
    <xf numFmtId="1" fontId="7" fillId="34" borderId="24" xfId="10" applyNumberFormat="1" applyFont="1" applyFill="1" applyBorder="1" applyAlignment="1">
      <alignment horizontal="right" vertical="center" shrinkToFit="1"/>
    </xf>
    <xf numFmtId="165" fontId="7" fillId="3" borderId="23" xfId="10" applyNumberFormat="1" applyFont="1" applyFill="1" applyBorder="1" applyAlignment="1" applyProtection="1">
      <alignment horizontal="right" vertical="center" shrinkToFit="1"/>
      <protection locked="0"/>
    </xf>
    <xf numFmtId="165" fontId="7" fillId="3" borderId="6" xfId="10" applyNumberFormat="1" applyFont="1" applyFill="1" applyBorder="1" applyAlignment="1" applyProtection="1">
      <alignment horizontal="right" vertical="center" shrinkToFit="1"/>
      <protection locked="0"/>
    </xf>
    <xf numFmtId="0" fontId="7" fillId="34" borderId="56" xfId="10" applyFont="1" applyFill="1" applyBorder="1" applyAlignment="1" applyProtection="1">
      <alignment horizontal="left" vertical="center" shrinkToFit="1"/>
      <protection locked="0"/>
    </xf>
    <xf numFmtId="0" fontId="7" fillId="34" borderId="27" xfId="10" applyFont="1" applyFill="1" applyBorder="1" applyAlignment="1" applyProtection="1">
      <alignment horizontal="left" vertical="center" wrapText="1" shrinkToFit="1"/>
      <protection locked="0"/>
    </xf>
    <xf numFmtId="49" fontId="7" fillId="34" borderId="27" xfId="10" applyNumberFormat="1" applyFont="1" applyFill="1" applyBorder="1" applyAlignment="1" applyProtection="1">
      <alignment horizontal="left" vertical="center" wrapText="1" shrinkToFit="1"/>
      <protection locked="0"/>
    </xf>
    <xf numFmtId="0" fontId="7" fillId="34" borderId="27" xfId="10" applyFont="1" applyFill="1" applyBorder="1" applyAlignment="1" applyProtection="1">
      <alignment horizontal="left" vertical="center" shrinkToFit="1"/>
      <protection locked="0"/>
    </xf>
    <xf numFmtId="1" fontId="7" fillId="34" borderId="28" xfId="10" applyNumberFormat="1" applyFont="1" applyFill="1" applyBorder="1" applyAlignment="1" applyProtection="1">
      <alignment horizontal="right" vertical="center" shrinkToFit="1"/>
      <protection locked="0"/>
    </xf>
    <xf numFmtId="2" fontId="7" fillId="0" borderId="27" xfId="10" applyNumberFormat="1" applyFont="1" applyBorder="1" applyAlignment="1" applyProtection="1">
      <alignment horizontal="right" vertical="center" shrinkToFit="1"/>
      <protection locked="0"/>
    </xf>
    <xf numFmtId="2" fontId="7" fillId="0" borderId="28" xfId="10" applyNumberFormat="1" applyFont="1" applyBorder="1" applyAlignment="1" applyProtection="1">
      <alignment horizontal="right" vertical="center" shrinkToFit="1"/>
      <protection locked="0"/>
    </xf>
    <xf numFmtId="0" fontId="7" fillId="38" borderId="56" xfId="10" applyFont="1" applyFill="1" applyBorder="1" applyAlignment="1" applyProtection="1">
      <alignment horizontal="left" vertical="center" shrinkToFit="1"/>
      <protection locked="0"/>
    </xf>
    <xf numFmtId="0" fontId="7" fillId="38" borderId="27" xfId="10" applyFont="1" applyFill="1" applyBorder="1" applyAlignment="1" applyProtection="1">
      <alignment horizontal="left" vertical="center" wrapText="1" shrinkToFit="1"/>
      <protection locked="0"/>
    </xf>
    <xf numFmtId="49" fontId="7" fillId="38" borderId="27" xfId="10" applyNumberFormat="1" applyFont="1" applyFill="1" applyBorder="1" applyAlignment="1" applyProtection="1">
      <alignment horizontal="left" vertical="center" wrapText="1" shrinkToFit="1"/>
      <protection locked="0"/>
    </xf>
    <xf numFmtId="0" fontId="7" fillId="38" borderId="27" xfId="10" applyFont="1" applyFill="1" applyBorder="1" applyAlignment="1" applyProtection="1">
      <alignment horizontal="left" vertical="center" shrinkToFit="1"/>
      <protection locked="0"/>
    </xf>
    <xf numFmtId="2" fontId="7" fillId="3" borderId="27" xfId="10" applyNumberFormat="1" applyFont="1" applyFill="1" applyBorder="1" applyAlignment="1" applyProtection="1">
      <alignment horizontal="right" vertical="center" shrinkToFit="1"/>
      <protection locked="0"/>
    </xf>
    <xf numFmtId="49" fontId="7" fillId="34" borderId="18" xfId="10" applyNumberFormat="1" applyFont="1" applyFill="1" applyBorder="1" applyAlignment="1" applyProtection="1">
      <alignment horizontal="left" vertical="center" wrapText="1" shrinkToFit="1"/>
      <protection locked="0"/>
    </xf>
    <xf numFmtId="0" fontId="7" fillId="34" borderId="18" xfId="10" applyFont="1" applyFill="1" applyBorder="1" applyAlignment="1">
      <alignment horizontal="left" vertical="center" shrinkToFit="1"/>
    </xf>
    <xf numFmtId="1" fontId="7" fillId="34" borderId="29" xfId="10" applyNumberFormat="1" applyFont="1" applyFill="1" applyBorder="1" applyAlignment="1">
      <alignment horizontal="right" vertical="center" shrinkToFit="1"/>
    </xf>
    <xf numFmtId="2" fontId="7" fillId="7" borderId="18" xfId="10" applyNumberFormat="1" applyFont="1" applyFill="1" applyBorder="1" applyAlignment="1">
      <alignment horizontal="right" vertical="center" shrinkToFit="1"/>
    </xf>
    <xf numFmtId="2" fontId="7" fillId="7" borderId="29" xfId="10" applyNumberFormat="1" applyFont="1" applyFill="1" applyBorder="1" applyAlignment="1">
      <alignment horizontal="right" vertical="center" shrinkToFit="1"/>
    </xf>
    <xf numFmtId="49" fontId="7" fillId="34" borderId="6" xfId="10" applyNumberFormat="1" applyFont="1" applyFill="1" applyBorder="1" applyAlignment="1" applyProtection="1">
      <alignment horizontal="left" vertical="center" wrapText="1" shrinkToFit="1"/>
      <protection locked="0"/>
    </xf>
    <xf numFmtId="2" fontId="7" fillId="7" borderId="6" xfId="10" applyNumberFormat="1" applyFont="1" applyFill="1" applyBorder="1" applyAlignment="1">
      <alignment horizontal="right" vertical="center" shrinkToFit="1"/>
    </xf>
    <xf numFmtId="2" fontId="7" fillId="7" borderId="24" xfId="10" applyNumberFormat="1" applyFont="1" applyFill="1" applyBorder="1" applyAlignment="1">
      <alignment horizontal="right" vertical="center" shrinkToFit="1"/>
    </xf>
    <xf numFmtId="49" fontId="7" fillId="34" borderId="23" xfId="10" applyNumberFormat="1" applyFont="1" applyFill="1" applyBorder="1" applyAlignment="1" applyProtection="1">
      <alignment horizontal="left" vertical="center" shrinkToFit="1"/>
      <protection locked="0"/>
    </xf>
    <xf numFmtId="0" fontId="7" fillId="34" borderId="6" xfId="10" applyFont="1" applyFill="1" applyBorder="1" applyAlignment="1">
      <alignment horizontal="left" vertical="center" wrapText="1" shrinkToFit="1"/>
    </xf>
    <xf numFmtId="49" fontId="7" fillId="37" borderId="6" xfId="10" applyNumberFormat="1" applyFont="1" applyFill="1" applyBorder="1" applyAlignment="1" applyProtection="1">
      <alignment horizontal="left" vertical="center" wrapText="1" shrinkToFit="1"/>
      <protection locked="0"/>
    </xf>
    <xf numFmtId="0" fontId="7" fillId="37" borderId="6" xfId="10" applyFont="1" applyFill="1" applyBorder="1" applyAlignment="1">
      <alignment horizontal="left" vertical="center" shrinkToFit="1"/>
    </xf>
    <xf numFmtId="1" fontId="7" fillId="37" borderId="24" xfId="10" applyNumberFormat="1" applyFont="1" applyFill="1" applyBorder="1" applyAlignment="1">
      <alignment horizontal="right" vertical="center" shrinkToFit="1"/>
    </xf>
    <xf numFmtId="0" fontId="7" fillId="34" borderId="56" xfId="10" applyFont="1" applyFill="1" applyBorder="1" applyAlignment="1">
      <alignment horizontal="left" vertical="center" shrinkToFit="1"/>
    </xf>
    <xf numFmtId="2" fontId="7" fillId="34" borderId="27" xfId="10" applyNumberFormat="1" applyFont="1" applyFill="1" applyBorder="1" applyAlignment="1" applyProtection="1">
      <alignment horizontal="left" vertical="center" wrapText="1" shrinkToFit="1"/>
      <protection locked="0"/>
    </xf>
    <xf numFmtId="49" fontId="7" fillId="34" borderId="27" xfId="10" applyNumberFormat="1" applyFont="1" applyFill="1" applyBorder="1" applyAlignment="1">
      <alignment horizontal="left" vertical="center" wrapText="1" shrinkToFit="1"/>
    </xf>
    <xf numFmtId="0" fontId="7" fillId="34" borderId="27" xfId="10" applyFont="1" applyFill="1" applyBorder="1" applyAlignment="1">
      <alignment horizontal="left" vertical="center" shrinkToFit="1"/>
    </xf>
    <xf numFmtId="1" fontId="7" fillId="34" borderId="28" xfId="10" applyNumberFormat="1" applyFont="1" applyFill="1" applyBorder="1" applyAlignment="1">
      <alignment horizontal="right" vertical="center" shrinkToFit="1"/>
    </xf>
    <xf numFmtId="0" fontId="7" fillId="38" borderId="18" xfId="10" applyFont="1" applyFill="1" applyBorder="1" applyAlignment="1">
      <alignment horizontal="left" vertical="center" shrinkToFit="1"/>
    </xf>
    <xf numFmtId="1" fontId="7" fillId="38" borderId="29" xfId="10" applyNumberFormat="1" applyFont="1" applyFill="1" applyBorder="1" applyAlignment="1">
      <alignment horizontal="right" vertical="center" shrinkToFit="1"/>
    </xf>
    <xf numFmtId="0" fontId="7" fillId="38" borderId="6" xfId="10" applyFont="1" applyFill="1" applyBorder="1" applyAlignment="1">
      <alignment horizontal="left" vertical="center" shrinkToFit="1"/>
    </xf>
    <xf numFmtId="1" fontId="7" fillId="38" borderId="24" xfId="10" applyNumberFormat="1" applyFont="1" applyFill="1" applyBorder="1" applyAlignment="1">
      <alignment horizontal="right" vertical="center" shrinkToFit="1"/>
    </xf>
    <xf numFmtId="0" fontId="7" fillId="38" borderId="6" xfId="10" applyFont="1" applyFill="1" applyBorder="1" applyAlignment="1">
      <alignment horizontal="left" vertical="center" wrapText="1" shrinkToFit="1"/>
    </xf>
    <xf numFmtId="0" fontId="7" fillId="38" borderId="23" xfId="10" applyFont="1" applyFill="1" applyBorder="1" applyAlignment="1">
      <alignment horizontal="left" vertical="center" shrinkToFit="1"/>
    </xf>
    <xf numFmtId="49" fontId="7" fillId="38" borderId="6" xfId="10" applyNumberFormat="1" applyFont="1" applyFill="1" applyBorder="1" applyAlignment="1">
      <alignment horizontal="left" vertical="center" wrapText="1" shrinkToFit="1"/>
    </xf>
    <xf numFmtId="166" fontId="7" fillId="3" borderId="23" xfId="10" applyNumberFormat="1" applyFont="1" applyFill="1" applyBorder="1" applyAlignment="1" applyProtection="1">
      <alignment horizontal="right" vertical="center" shrinkToFit="1"/>
      <protection locked="0"/>
    </xf>
    <xf numFmtId="166" fontId="7" fillId="3" borderId="6" xfId="10" applyNumberFormat="1" applyFont="1" applyFill="1" applyBorder="1" applyAlignment="1" applyProtection="1">
      <alignment horizontal="right" vertical="center" shrinkToFit="1"/>
      <protection locked="0"/>
    </xf>
    <xf numFmtId="166" fontId="7" fillId="3" borderId="24" xfId="10" applyNumberFormat="1" applyFont="1" applyFill="1" applyBorder="1" applyAlignment="1" applyProtection="1">
      <alignment horizontal="right" vertical="center" shrinkToFit="1"/>
      <protection locked="0"/>
    </xf>
    <xf numFmtId="0" fontId="7" fillId="38" borderId="56" xfId="10" applyFont="1" applyFill="1" applyBorder="1" applyAlignment="1">
      <alignment horizontal="left" vertical="center" shrinkToFit="1"/>
    </xf>
    <xf numFmtId="0" fontId="7" fillId="38" borderId="27" xfId="10" applyFont="1" applyFill="1" applyBorder="1" applyAlignment="1">
      <alignment horizontal="left" vertical="center" wrapText="1" shrinkToFit="1"/>
    </xf>
    <xf numFmtId="49" fontId="7" fillId="38" borderId="27" xfId="10" applyNumberFormat="1" applyFont="1" applyFill="1" applyBorder="1" applyAlignment="1">
      <alignment horizontal="left" vertical="center" wrapText="1" shrinkToFit="1"/>
    </xf>
    <xf numFmtId="0" fontId="7" fillId="38" borderId="27" xfId="10" applyFont="1" applyFill="1" applyBorder="1" applyAlignment="1">
      <alignment horizontal="left" vertical="center" shrinkToFit="1"/>
    </xf>
    <xf numFmtId="1" fontId="7" fillId="38" borderId="28" xfId="10" applyNumberFormat="1" applyFont="1" applyFill="1" applyBorder="1" applyAlignment="1">
      <alignment horizontal="right" vertical="center" shrinkToFit="1"/>
    </xf>
    <xf numFmtId="166" fontId="7" fillId="3" borderId="56" xfId="10" applyNumberFormat="1" applyFont="1" applyFill="1" applyBorder="1" applyAlignment="1" applyProtection="1">
      <alignment horizontal="right" vertical="center" shrinkToFit="1"/>
      <protection locked="0"/>
    </xf>
    <xf numFmtId="0" fontId="7" fillId="34" borderId="40" xfId="10" applyFont="1" applyFill="1" applyBorder="1" applyAlignment="1" applyProtection="1">
      <alignment horizontal="left" vertical="center" wrapText="1"/>
      <protection locked="0"/>
    </xf>
    <xf numFmtId="0" fontId="7" fillId="34" borderId="13" xfId="10" applyFont="1" applyFill="1" applyBorder="1" applyAlignment="1" applyProtection="1">
      <alignment horizontal="left" vertical="center" wrapText="1"/>
      <protection locked="0"/>
    </xf>
    <xf numFmtId="1" fontId="7" fillId="34" borderId="19" xfId="10" applyNumberFormat="1" applyFont="1" applyFill="1" applyBorder="1" applyAlignment="1" applyProtection="1">
      <alignment horizontal="right" vertical="center" wrapText="1"/>
      <protection locked="0"/>
    </xf>
    <xf numFmtId="2" fontId="7" fillId="3" borderId="40" xfId="10" applyNumberFormat="1" applyFont="1" applyFill="1" applyBorder="1" applyAlignment="1" applyProtection="1">
      <alignment horizontal="right" vertical="center" wrapText="1"/>
      <protection locked="0"/>
    </xf>
    <xf numFmtId="0" fontId="7" fillId="38" borderId="22" xfId="10" applyFont="1" applyFill="1" applyBorder="1" applyAlignment="1" applyProtection="1">
      <alignment horizontal="left" vertical="center" wrapText="1"/>
      <protection locked="0"/>
    </xf>
    <xf numFmtId="0" fontId="7" fillId="38" borderId="18" xfId="10" applyFont="1" applyFill="1" applyBorder="1" applyAlignment="1" applyProtection="1">
      <alignment horizontal="left" vertical="center" wrapText="1"/>
      <protection locked="0"/>
    </xf>
    <xf numFmtId="1" fontId="7" fillId="38" borderId="29" xfId="10" applyNumberFormat="1" applyFont="1" applyFill="1" applyBorder="1" applyAlignment="1" applyProtection="1">
      <alignment horizontal="right" vertical="center" wrapText="1"/>
      <protection locked="0"/>
    </xf>
    <xf numFmtId="2" fontId="7" fillId="7" borderId="14" xfId="10" applyNumberFormat="1" applyFont="1" applyFill="1" applyBorder="1" applyAlignment="1" applyProtection="1">
      <alignment horizontal="right" vertical="center" wrapText="1"/>
      <protection locked="0"/>
    </xf>
    <xf numFmtId="2" fontId="7" fillId="7" borderId="54" xfId="10" applyNumberFormat="1" applyFont="1" applyFill="1" applyBorder="1" applyAlignment="1" applyProtection="1">
      <alignment horizontal="right" vertical="center" wrapText="1"/>
      <protection locked="0"/>
    </xf>
    <xf numFmtId="0" fontId="7" fillId="38" borderId="23" xfId="10" applyFont="1" applyFill="1" applyBorder="1" applyAlignment="1" applyProtection="1">
      <alignment horizontal="left" vertical="center" wrapText="1"/>
      <protection locked="0"/>
    </xf>
    <xf numFmtId="0" fontId="7" fillId="38" borderId="6" xfId="10" applyFont="1" applyFill="1" applyBorder="1" applyAlignment="1" applyProtection="1">
      <alignment horizontal="left" vertical="center" wrapText="1"/>
      <protection locked="0"/>
    </xf>
    <xf numFmtId="1" fontId="7" fillId="38" borderId="24" xfId="10" applyNumberFormat="1" applyFont="1" applyFill="1" applyBorder="1" applyAlignment="1" applyProtection="1">
      <alignment horizontal="right" vertical="center" wrapText="1"/>
      <protection locked="0"/>
    </xf>
    <xf numFmtId="2" fontId="7" fillId="7" borderId="6" xfId="10" applyNumberFormat="1" applyFont="1" applyFill="1" applyBorder="1" applyAlignment="1" applyProtection="1">
      <alignment horizontal="right" vertical="center" wrapText="1"/>
      <protection locked="0"/>
    </xf>
    <xf numFmtId="2" fontId="7" fillId="7" borderId="24" xfId="10" applyNumberFormat="1" applyFont="1" applyFill="1" applyBorder="1" applyAlignment="1" applyProtection="1">
      <alignment horizontal="right" vertical="center" wrapText="1"/>
      <protection locked="0"/>
    </xf>
    <xf numFmtId="2" fontId="7" fillId="3" borderId="23" xfId="10" applyNumberFormat="1" applyFont="1" applyFill="1" applyBorder="1" applyAlignment="1" applyProtection="1">
      <alignment horizontal="right" vertical="center" wrapText="1"/>
      <protection locked="0"/>
    </xf>
    <xf numFmtId="2" fontId="7" fillId="3" borderId="6" xfId="10" applyNumberFormat="1" applyFont="1" applyFill="1" applyBorder="1" applyAlignment="1" applyProtection="1">
      <alignment horizontal="right" vertical="center" wrapText="1"/>
      <protection locked="0"/>
    </xf>
    <xf numFmtId="2" fontId="7" fillId="3" borderId="24" xfId="10" applyNumberFormat="1" applyFont="1" applyFill="1" applyBorder="1" applyAlignment="1" applyProtection="1">
      <alignment horizontal="right" vertical="center" wrapText="1"/>
      <protection locked="0"/>
    </xf>
    <xf numFmtId="2" fontId="7" fillId="3" borderId="15" xfId="10" applyNumberFormat="1" applyFont="1" applyFill="1" applyBorder="1" applyAlignment="1" applyProtection="1">
      <alignment horizontal="right" vertical="center" wrapText="1"/>
      <protection locked="0"/>
    </xf>
    <xf numFmtId="2" fontId="7" fillId="3" borderId="25" xfId="10" applyNumberFormat="1" applyFont="1" applyFill="1" applyBorder="1" applyAlignment="1" applyProtection="1">
      <alignment horizontal="right" vertical="center" wrapText="1"/>
      <protection locked="0"/>
    </xf>
    <xf numFmtId="2" fontId="7" fillId="3" borderId="57" xfId="10" applyNumberFormat="1" applyFont="1" applyFill="1" applyBorder="1" applyAlignment="1" applyProtection="1">
      <alignment horizontal="right" vertical="center" wrapText="1"/>
      <protection locked="0"/>
    </xf>
    <xf numFmtId="0" fontId="7" fillId="34" borderId="55" xfId="10" applyFont="1" applyFill="1" applyBorder="1" applyAlignment="1" applyProtection="1">
      <alignment horizontal="left" vertical="center" wrapText="1"/>
      <protection locked="0"/>
    </xf>
    <xf numFmtId="0" fontId="7" fillId="34" borderId="52" xfId="10" applyFont="1" applyFill="1" applyBorder="1" applyAlignment="1" applyProtection="1">
      <alignment horizontal="left" vertical="center" wrapText="1"/>
      <protection locked="0"/>
    </xf>
    <xf numFmtId="49" fontId="7" fillId="34" borderId="52" xfId="10" applyNumberFormat="1" applyFont="1" applyFill="1" applyBorder="1" applyAlignment="1" applyProtection="1">
      <alignment horizontal="left" vertical="center" wrapText="1" shrinkToFit="1"/>
      <protection locked="0"/>
    </xf>
    <xf numFmtId="1" fontId="7" fillId="34" borderId="53" xfId="10" applyNumberFormat="1" applyFont="1" applyFill="1" applyBorder="1" applyAlignment="1" applyProtection="1">
      <alignment horizontal="right" vertical="center" wrapText="1"/>
      <protection locked="0"/>
    </xf>
    <xf numFmtId="2" fontId="7" fillId="3" borderId="55" xfId="10" applyNumberFormat="1" applyFont="1" applyFill="1" applyBorder="1" applyAlignment="1" applyProtection="1">
      <alignment horizontal="right" vertical="center" wrapText="1"/>
      <protection locked="0"/>
    </xf>
    <xf numFmtId="2" fontId="7" fillId="3" borderId="52" xfId="10" applyNumberFormat="1" applyFont="1" applyFill="1" applyBorder="1" applyAlignment="1" applyProtection="1">
      <alignment horizontal="right" vertical="center" wrapText="1"/>
      <protection locked="0"/>
    </xf>
    <xf numFmtId="2" fontId="7" fillId="3" borderId="53" xfId="10" applyNumberFormat="1" applyFont="1" applyFill="1" applyBorder="1" applyAlignment="1" applyProtection="1">
      <alignment horizontal="right" vertical="center" wrapText="1"/>
      <protection locked="0"/>
    </xf>
    <xf numFmtId="0" fontId="7" fillId="0" borderId="2" xfId="10" applyFont="1" applyBorder="1" applyAlignment="1" applyProtection="1">
      <alignment horizontal="left" vertical="center" wrapText="1"/>
      <protection locked="0"/>
    </xf>
    <xf numFmtId="0" fontId="7" fillId="0" borderId="0" xfId="10" applyFont="1" applyAlignment="1" applyProtection="1">
      <alignment horizontal="left" vertical="center" wrapText="1"/>
      <protection locked="0"/>
    </xf>
    <xf numFmtId="1" fontId="7" fillId="0" borderId="0" xfId="10" applyNumberFormat="1" applyFont="1" applyAlignment="1" applyProtection="1">
      <alignment horizontal="left" vertical="center" wrapText="1"/>
      <protection locked="0"/>
    </xf>
    <xf numFmtId="2" fontId="7" fillId="0" borderId="0" xfId="10" applyNumberFormat="1" applyFont="1" applyAlignment="1" applyProtection="1">
      <alignment horizontal="left" vertical="center" wrapText="1"/>
      <protection locked="0"/>
    </xf>
    <xf numFmtId="0" fontId="9" fillId="26" borderId="39" xfId="10" applyFont="1" applyFill="1" applyBorder="1" applyAlignment="1" applyProtection="1">
      <alignment horizontal="left" vertical="center" wrapText="1"/>
      <protection locked="0"/>
    </xf>
    <xf numFmtId="1" fontId="9" fillId="27" borderId="30" xfId="10" applyNumberFormat="1" applyFont="1" applyFill="1" applyBorder="1" applyAlignment="1" applyProtection="1">
      <alignment horizontal="left" vertical="center" wrapText="1"/>
      <protection locked="0"/>
    </xf>
    <xf numFmtId="1" fontId="9" fillId="27" borderId="175" xfId="10" applyNumberFormat="1" applyFont="1" applyFill="1" applyBorder="1" applyAlignment="1" applyProtection="1">
      <alignment horizontal="left" vertical="center" wrapText="1"/>
      <protection locked="0"/>
    </xf>
    <xf numFmtId="1" fontId="9" fillId="27" borderId="176" xfId="10" applyNumberFormat="1" applyFont="1" applyFill="1" applyBorder="1" applyAlignment="1" applyProtection="1">
      <alignment horizontal="left" vertical="center" wrapText="1"/>
      <protection locked="0"/>
    </xf>
    <xf numFmtId="1" fontId="9" fillId="27" borderId="70" xfId="10" applyNumberFormat="1" applyFont="1" applyFill="1" applyBorder="1" applyAlignment="1" applyProtection="1">
      <alignment horizontal="left" vertical="center" wrapText="1"/>
      <protection locked="0"/>
    </xf>
    <xf numFmtId="1" fontId="9" fillId="27" borderId="177" xfId="10" applyNumberFormat="1" applyFont="1" applyFill="1" applyBorder="1" applyAlignment="1" applyProtection="1">
      <alignment horizontal="left" vertical="center" wrapText="1"/>
      <protection locked="0"/>
    </xf>
    <xf numFmtId="2" fontId="7" fillId="39" borderId="17" xfId="10" applyNumberFormat="1" applyFont="1" applyFill="1" applyBorder="1" applyAlignment="1">
      <alignment horizontal="left" vertical="center" wrapText="1"/>
    </xf>
    <xf numFmtId="2" fontId="7" fillId="39" borderId="14" xfId="10" applyNumberFormat="1" applyFont="1" applyFill="1" applyBorder="1" applyAlignment="1">
      <alignment horizontal="left" vertical="center" wrapText="1"/>
    </xf>
    <xf numFmtId="1" fontId="7" fillId="39" borderId="54" xfId="10" applyNumberFormat="1" applyFont="1" applyFill="1" applyBorder="1" applyAlignment="1" applyProtection="1">
      <alignment horizontal="right" vertical="center" wrapText="1"/>
      <protection locked="0"/>
    </xf>
    <xf numFmtId="2" fontId="7" fillId="0" borderId="18" xfId="10" applyNumberFormat="1" applyFont="1" applyBorder="1" applyAlignment="1" applyProtection="1">
      <alignment horizontal="right" vertical="center" wrapText="1"/>
      <protection locked="0"/>
    </xf>
    <xf numFmtId="2" fontId="7" fillId="0" borderId="6" xfId="10" applyNumberFormat="1" applyFont="1" applyBorder="1" applyAlignment="1" applyProtection="1">
      <alignment horizontal="right" vertical="center" wrapText="1"/>
      <protection locked="0"/>
    </xf>
    <xf numFmtId="2" fontId="7" fillId="0" borderId="34" xfId="10" applyNumberFormat="1" applyFont="1" applyBorder="1" applyAlignment="1" applyProtection="1">
      <alignment horizontal="right" vertical="center" wrapText="1"/>
      <protection locked="0"/>
    </xf>
    <xf numFmtId="2" fontId="7" fillId="39" borderId="23" xfId="10" applyNumberFormat="1" applyFont="1" applyFill="1" applyBorder="1" applyAlignment="1">
      <alignment horizontal="left" vertical="center" wrapText="1"/>
    </xf>
    <xf numFmtId="2" fontId="7" fillId="39" borderId="6" xfId="10" applyNumberFormat="1" applyFont="1" applyFill="1" applyBorder="1" applyAlignment="1">
      <alignment horizontal="left" vertical="center" wrapText="1"/>
    </xf>
    <xf numFmtId="1" fontId="7" fillId="39" borderId="24" xfId="10" applyNumberFormat="1" applyFont="1" applyFill="1" applyBorder="1" applyAlignment="1" applyProtection="1">
      <alignment horizontal="right" vertical="center" wrapText="1"/>
      <protection locked="0"/>
    </xf>
    <xf numFmtId="0" fontId="7" fillId="39" borderId="23" xfId="10" applyFont="1" applyFill="1" applyBorder="1" applyAlignment="1" applyProtection="1">
      <alignment horizontal="left" vertical="center" wrapText="1" shrinkToFit="1"/>
      <protection locked="0"/>
    </xf>
    <xf numFmtId="0" fontId="7" fillId="39" borderId="6" xfId="10" applyFont="1" applyFill="1" applyBorder="1" applyAlignment="1" applyProtection="1">
      <alignment horizontal="left" vertical="center" wrapText="1" shrinkToFit="1"/>
      <protection locked="0"/>
    </xf>
    <xf numFmtId="0" fontId="7" fillId="39" borderId="23" xfId="10" applyFont="1" applyFill="1" applyBorder="1" applyAlignment="1" applyProtection="1">
      <alignment horizontal="left" vertical="center" wrapText="1"/>
      <protection locked="0"/>
    </xf>
    <xf numFmtId="0" fontId="7" fillId="39" borderId="6" xfId="10" applyFont="1" applyFill="1" applyBorder="1" applyAlignment="1" applyProtection="1">
      <alignment horizontal="left" vertical="center" wrapText="1"/>
      <protection locked="0"/>
    </xf>
    <xf numFmtId="49" fontId="7" fillId="39" borderId="6" xfId="10" applyNumberFormat="1" applyFont="1" applyFill="1" applyBorder="1" applyAlignment="1" applyProtection="1">
      <alignment horizontal="left" vertical="center" wrapText="1" shrinkToFit="1"/>
      <protection locked="0"/>
    </xf>
    <xf numFmtId="1" fontId="7" fillId="39" borderId="34" xfId="10" applyNumberFormat="1" applyFont="1" applyFill="1" applyBorder="1" applyAlignment="1" applyProtection="1">
      <alignment horizontal="right" vertical="center" wrapText="1"/>
      <protection locked="0"/>
    </xf>
    <xf numFmtId="2" fontId="7" fillId="39" borderId="56" xfId="10" applyNumberFormat="1" applyFont="1" applyFill="1" applyBorder="1" applyAlignment="1">
      <alignment horizontal="left" vertical="center" wrapText="1"/>
    </xf>
    <xf numFmtId="2" fontId="7" fillId="39" borderId="27" xfId="10" applyNumberFormat="1" applyFont="1" applyFill="1" applyBorder="1" applyAlignment="1">
      <alignment horizontal="left" vertical="center" wrapText="1"/>
    </xf>
    <xf numFmtId="1" fontId="7" fillId="39" borderId="68" xfId="10" applyNumberFormat="1" applyFont="1" applyFill="1" applyBorder="1" applyAlignment="1" applyProtection="1">
      <alignment horizontal="right" vertical="center" wrapText="1"/>
      <protection locked="0"/>
    </xf>
    <xf numFmtId="2" fontId="7" fillId="0" borderId="27" xfId="10" applyNumberFormat="1" applyFont="1" applyBorder="1" applyAlignment="1" applyProtection="1">
      <alignment horizontal="right" vertical="center" wrapText="1"/>
      <protection locked="0"/>
    </xf>
    <xf numFmtId="2" fontId="7" fillId="0" borderId="68" xfId="10" applyNumberFormat="1" applyFont="1" applyBorder="1" applyAlignment="1" applyProtection="1">
      <alignment horizontal="right" vertical="center" wrapText="1"/>
      <protection locked="0"/>
    </xf>
    <xf numFmtId="0" fontId="7" fillId="27" borderId="22" xfId="10" applyFont="1" applyFill="1" applyBorder="1" applyAlignment="1" applyProtection="1">
      <alignment horizontal="left" vertical="center" wrapText="1"/>
      <protection locked="0"/>
    </xf>
    <xf numFmtId="0" fontId="7" fillId="27" borderId="18" xfId="10" applyFont="1" applyFill="1" applyBorder="1" applyAlignment="1" applyProtection="1">
      <alignment horizontal="left" vertical="center" wrapText="1"/>
      <protection locked="0"/>
    </xf>
    <xf numFmtId="49" fontId="7" fillId="27" borderId="18" xfId="10" applyNumberFormat="1" applyFont="1" applyFill="1" applyBorder="1" applyAlignment="1" applyProtection="1">
      <alignment horizontal="left" vertical="center" wrapText="1" shrinkToFit="1"/>
      <protection locked="0"/>
    </xf>
    <xf numFmtId="1" fontId="7" fillId="27" borderId="50" xfId="10" applyNumberFormat="1" applyFont="1" applyFill="1" applyBorder="1" applyAlignment="1" applyProtection="1">
      <alignment horizontal="right" vertical="center" wrapText="1"/>
      <protection locked="0"/>
    </xf>
    <xf numFmtId="2" fontId="7" fillId="0" borderId="50" xfId="10" applyNumberFormat="1" applyFont="1" applyBorder="1" applyAlignment="1" applyProtection="1">
      <alignment horizontal="right" vertical="center" wrapText="1"/>
      <protection locked="0"/>
    </xf>
    <xf numFmtId="0" fontId="7" fillId="27" borderId="23" xfId="10" applyFont="1" applyFill="1" applyBorder="1" applyAlignment="1" applyProtection="1">
      <alignment horizontal="left" vertical="center" wrapText="1"/>
      <protection locked="0"/>
    </xf>
    <xf numFmtId="0" fontId="7" fillId="27" borderId="6" xfId="10" applyFont="1" applyFill="1" applyBorder="1" applyAlignment="1" applyProtection="1">
      <alignment horizontal="left" vertical="center" wrapText="1"/>
      <protection locked="0"/>
    </xf>
    <xf numFmtId="49" fontId="7" fillId="27" borderId="6" xfId="10" applyNumberFormat="1" applyFont="1" applyFill="1" applyBorder="1" applyAlignment="1" applyProtection="1">
      <alignment horizontal="left" vertical="center" wrapText="1" shrinkToFit="1"/>
      <protection locked="0"/>
    </xf>
    <xf numFmtId="1" fontId="7" fillId="27" borderId="34" xfId="10" applyNumberFormat="1" applyFont="1" applyFill="1" applyBorder="1" applyAlignment="1" applyProtection="1">
      <alignment horizontal="right" vertical="center" wrapText="1"/>
      <protection locked="0"/>
    </xf>
    <xf numFmtId="2" fontId="7" fillId="27" borderId="15" xfId="10" applyNumberFormat="1" applyFont="1" applyFill="1" applyBorder="1" applyAlignment="1">
      <alignment horizontal="left" vertical="center" wrapText="1"/>
    </xf>
    <xf numFmtId="2" fontId="7" fillId="27" borderId="25" xfId="10" applyNumberFormat="1" applyFont="1" applyFill="1" applyBorder="1" applyAlignment="1">
      <alignment horizontal="left" vertical="center" wrapText="1"/>
    </xf>
    <xf numFmtId="1" fontId="7" fillId="27" borderId="49" xfId="10" applyNumberFormat="1" applyFont="1" applyFill="1" applyBorder="1" applyAlignment="1" applyProtection="1">
      <alignment horizontal="right" vertical="center" wrapText="1"/>
      <protection locked="0"/>
    </xf>
    <xf numFmtId="2" fontId="7" fillId="0" borderId="25" xfId="10" applyNumberFormat="1" applyFont="1" applyBorder="1" applyAlignment="1" applyProtection="1">
      <alignment horizontal="right" vertical="center" wrapText="1"/>
      <protection locked="0"/>
    </xf>
    <xf numFmtId="2" fontId="7" fillId="0" borderId="49" xfId="10" applyNumberFormat="1" applyFont="1" applyBorder="1" applyAlignment="1" applyProtection="1">
      <alignment horizontal="right" vertical="center" wrapText="1"/>
      <protection locked="0"/>
    </xf>
    <xf numFmtId="0" fontId="7" fillId="39" borderId="22" xfId="10" applyFont="1" applyFill="1" applyBorder="1" applyAlignment="1" applyProtection="1">
      <alignment horizontal="left" vertical="center" wrapText="1"/>
      <protection locked="0"/>
    </xf>
    <xf numFmtId="0" fontId="7" fillId="39" borderId="18" xfId="10" applyFont="1" applyFill="1" applyBorder="1" applyAlignment="1" applyProtection="1">
      <alignment horizontal="left" vertical="center" wrapText="1"/>
      <protection locked="0"/>
    </xf>
    <xf numFmtId="49" fontId="7" fillId="39" borderId="18" xfId="10" applyNumberFormat="1" applyFont="1" applyFill="1" applyBorder="1" applyAlignment="1" applyProtection="1">
      <alignment horizontal="left" vertical="center" wrapText="1" shrinkToFit="1"/>
      <protection locked="0"/>
    </xf>
    <xf numFmtId="1" fontId="7" fillId="39" borderId="50" xfId="10" applyNumberFormat="1" applyFont="1" applyFill="1" applyBorder="1" applyAlignment="1" applyProtection="1">
      <alignment horizontal="right" vertical="center" wrapText="1"/>
      <protection locked="0"/>
    </xf>
    <xf numFmtId="2" fontId="7" fillId="39" borderId="15" xfId="10" applyNumberFormat="1" applyFont="1" applyFill="1" applyBorder="1" applyAlignment="1">
      <alignment horizontal="left" vertical="center" wrapText="1"/>
    </xf>
    <xf numFmtId="2" fontId="7" fillId="39" borderId="25" xfId="10" applyNumberFormat="1" applyFont="1" applyFill="1" applyBorder="1" applyAlignment="1">
      <alignment horizontal="left" vertical="center" wrapText="1"/>
    </xf>
    <xf numFmtId="1" fontId="7" fillId="39" borderId="49" xfId="10" applyNumberFormat="1" applyFont="1" applyFill="1" applyBorder="1" applyAlignment="1" applyProtection="1">
      <alignment horizontal="right" vertical="center" wrapText="1"/>
      <protection locked="0"/>
    </xf>
    <xf numFmtId="2" fontId="7" fillId="0" borderId="0" xfId="10" applyNumberFormat="1" applyFont="1" applyAlignment="1">
      <alignment horizontal="left" vertical="center" wrapText="1"/>
    </xf>
    <xf numFmtId="1" fontId="9" fillId="27" borderId="16" xfId="10" applyNumberFormat="1" applyFont="1" applyFill="1" applyBorder="1" applyAlignment="1" applyProtection="1">
      <alignment horizontal="left" vertical="center" wrapText="1"/>
      <protection locked="0"/>
    </xf>
    <xf numFmtId="1" fontId="9" fillId="27" borderId="47" xfId="10" applyNumberFormat="1" applyFont="1" applyFill="1" applyBorder="1" applyAlignment="1" applyProtection="1">
      <alignment horizontal="left" vertical="center" wrapText="1"/>
      <protection locked="0"/>
    </xf>
    <xf numFmtId="1" fontId="9" fillId="27" borderId="66" xfId="10" applyNumberFormat="1" applyFont="1" applyFill="1" applyBorder="1" applyAlignment="1" applyProtection="1">
      <alignment horizontal="left" vertical="center" wrapText="1"/>
      <protection locked="0"/>
    </xf>
    <xf numFmtId="0" fontId="7" fillId="36" borderId="22" xfId="10" applyFont="1" applyFill="1" applyBorder="1" applyAlignment="1">
      <alignment horizontal="left" vertical="center" shrinkToFit="1"/>
    </xf>
    <xf numFmtId="0" fontId="7" fillId="36" borderId="18" xfId="10" applyFont="1" applyFill="1" applyBorder="1" applyAlignment="1" applyProtection="1">
      <alignment horizontal="left" vertical="center" wrapText="1" shrinkToFit="1"/>
      <protection locked="0"/>
    </xf>
    <xf numFmtId="49" fontId="7" fillId="36" borderId="18" xfId="10" applyNumberFormat="1" applyFont="1" applyFill="1" applyBorder="1" applyAlignment="1" applyProtection="1">
      <alignment horizontal="left" vertical="center" wrapText="1" shrinkToFit="1"/>
      <protection locked="0"/>
    </xf>
    <xf numFmtId="0" fontId="7" fillId="36" borderId="18" xfId="10" applyFont="1" applyFill="1" applyBorder="1" applyAlignment="1" applyProtection="1">
      <alignment horizontal="left" vertical="center" shrinkToFit="1"/>
      <protection locked="0"/>
    </xf>
    <xf numFmtId="1" fontId="7" fillId="36" borderId="29" xfId="10" applyNumberFormat="1" applyFont="1" applyFill="1" applyBorder="1" applyAlignment="1" applyProtection="1">
      <alignment horizontal="right" vertical="center" shrinkToFit="1"/>
      <protection locked="0"/>
    </xf>
    <xf numFmtId="2" fontId="7" fillId="0" borderId="18" xfId="10" applyNumberFormat="1" applyFont="1" applyBorder="1" applyAlignment="1" applyProtection="1">
      <alignment horizontal="right" vertical="center" shrinkToFit="1"/>
      <protection locked="0"/>
    </xf>
    <xf numFmtId="2" fontId="7" fillId="0" borderId="29" xfId="10" applyNumberFormat="1" applyFont="1" applyBorder="1" applyAlignment="1" applyProtection="1">
      <alignment horizontal="right" vertical="center" shrinkToFit="1"/>
      <protection locked="0"/>
    </xf>
    <xf numFmtId="49" fontId="7" fillId="36" borderId="23" xfId="10" applyNumberFormat="1" applyFont="1" applyFill="1" applyBorder="1" applyAlignment="1" applyProtection="1">
      <alignment horizontal="left" vertical="center" shrinkToFit="1"/>
      <protection locked="0"/>
    </xf>
    <xf numFmtId="0" fontId="7" fillId="36" borderId="6" xfId="10" applyFont="1" applyFill="1" applyBorder="1" applyAlignment="1" applyProtection="1">
      <alignment horizontal="left" vertical="center" wrapText="1" shrinkToFit="1"/>
      <protection locked="0"/>
    </xf>
    <xf numFmtId="49" fontId="7" fillId="36" borderId="6" xfId="10" applyNumberFormat="1" applyFont="1" applyFill="1" applyBorder="1" applyAlignment="1" applyProtection="1">
      <alignment horizontal="left" vertical="center" wrapText="1" shrinkToFit="1"/>
      <protection locked="0"/>
    </xf>
    <xf numFmtId="0" fontId="7" fillId="36" borderId="6" xfId="10" applyFont="1" applyFill="1" applyBorder="1" applyAlignment="1" applyProtection="1">
      <alignment horizontal="left" vertical="center" shrinkToFit="1"/>
      <protection locked="0"/>
    </xf>
    <xf numFmtId="1" fontId="7" fillId="36" borderId="24" xfId="10" applyNumberFormat="1" applyFont="1" applyFill="1" applyBorder="1" applyAlignment="1" applyProtection="1">
      <alignment horizontal="right" vertical="center" shrinkToFit="1"/>
      <protection locked="0"/>
    </xf>
    <xf numFmtId="2" fontId="7" fillId="9" borderId="6" xfId="10" applyNumberFormat="1" applyFont="1" applyFill="1" applyBorder="1" applyAlignment="1" applyProtection="1">
      <alignment horizontal="right" vertical="center" shrinkToFit="1"/>
      <protection locked="0"/>
    </xf>
    <xf numFmtId="2" fontId="7" fillId="9" borderId="24" xfId="10" applyNumberFormat="1" applyFont="1" applyFill="1" applyBorder="1" applyAlignment="1" applyProtection="1">
      <alignment horizontal="right" vertical="center" shrinkToFit="1"/>
      <protection locked="0"/>
    </xf>
    <xf numFmtId="0" fontId="7" fillId="36" borderId="23" xfId="10" applyFont="1" applyFill="1" applyBorder="1" applyAlignment="1" applyProtection="1">
      <alignment horizontal="left" vertical="center" shrinkToFit="1"/>
      <protection locked="0"/>
    </xf>
    <xf numFmtId="2" fontId="7" fillId="36" borderId="6" xfId="10" applyNumberFormat="1" applyFont="1" applyFill="1" applyBorder="1" applyAlignment="1">
      <alignment horizontal="left" vertical="center" wrapText="1"/>
    </xf>
    <xf numFmtId="2" fontId="7" fillId="36" borderId="23" xfId="10" applyNumberFormat="1" applyFont="1" applyFill="1" applyBorder="1" applyAlignment="1" applyProtection="1">
      <alignment horizontal="left" vertical="center" shrinkToFit="1"/>
      <protection locked="0"/>
    </xf>
    <xf numFmtId="2" fontId="7" fillId="36" borderId="6" xfId="10" applyNumberFormat="1" applyFont="1" applyFill="1" applyBorder="1" applyAlignment="1" applyProtection="1">
      <alignment horizontal="left" vertical="center" wrapText="1" shrinkToFit="1"/>
      <protection locked="0"/>
    </xf>
    <xf numFmtId="2" fontId="7" fillId="36" borderId="6" xfId="10" applyNumberFormat="1" applyFont="1" applyFill="1" applyBorder="1" applyAlignment="1" applyProtection="1">
      <alignment horizontal="left" vertical="center" shrinkToFit="1"/>
      <protection locked="0"/>
    </xf>
    <xf numFmtId="2" fontId="7" fillId="36" borderId="56" xfId="10" applyNumberFormat="1" applyFont="1" applyFill="1" applyBorder="1" applyAlignment="1" applyProtection="1">
      <alignment horizontal="left" vertical="center" shrinkToFit="1"/>
      <protection locked="0"/>
    </xf>
    <xf numFmtId="2" fontId="7" fillId="36" borderId="27" xfId="10" applyNumberFormat="1" applyFont="1" applyFill="1" applyBorder="1" applyAlignment="1" applyProtection="1">
      <alignment horizontal="left" vertical="center" wrapText="1" shrinkToFit="1"/>
      <protection locked="0"/>
    </xf>
    <xf numFmtId="2" fontId="7" fillId="36" borderId="27" xfId="10" applyNumberFormat="1" applyFont="1" applyFill="1" applyBorder="1" applyAlignment="1" applyProtection="1">
      <alignment horizontal="left" vertical="center" shrinkToFit="1"/>
      <protection locked="0"/>
    </xf>
    <xf numFmtId="1" fontId="7" fillId="36" borderId="28" xfId="10" applyNumberFormat="1" applyFont="1" applyFill="1" applyBorder="1" applyAlignment="1" applyProtection="1">
      <alignment horizontal="right" vertical="center" shrinkToFit="1"/>
      <protection locked="0"/>
    </xf>
    <xf numFmtId="2" fontId="7" fillId="9" borderId="56" xfId="10" applyNumberFormat="1" applyFont="1" applyFill="1" applyBorder="1" applyAlignment="1" applyProtection="1">
      <alignment horizontal="right" vertical="center" shrinkToFit="1"/>
      <protection locked="0"/>
    </xf>
    <xf numFmtId="0" fontId="7" fillId="27" borderId="22" xfId="10" applyFont="1" applyFill="1" applyBorder="1" applyAlignment="1">
      <alignment horizontal="left" vertical="center" shrinkToFit="1"/>
    </xf>
    <xf numFmtId="0" fontId="7" fillId="27" borderId="18" xfId="10" applyFont="1" applyFill="1" applyBorder="1" applyAlignment="1" applyProtection="1">
      <alignment horizontal="left" vertical="center" wrapText="1" shrinkToFit="1"/>
      <protection locked="0"/>
    </xf>
    <xf numFmtId="49" fontId="7" fillId="27" borderId="18" xfId="10" applyNumberFormat="1" applyFont="1" applyFill="1" applyBorder="1" applyAlignment="1">
      <alignment horizontal="left" vertical="center" wrapText="1" shrinkToFit="1"/>
    </xf>
    <xf numFmtId="0" fontId="7" fillId="27" borderId="18" xfId="10" applyFont="1" applyFill="1" applyBorder="1" applyAlignment="1" applyProtection="1">
      <alignment horizontal="left" vertical="center" shrinkToFit="1"/>
      <protection locked="0"/>
    </xf>
    <xf numFmtId="1" fontId="7" fillId="27" borderId="29" xfId="10" applyNumberFormat="1" applyFont="1" applyFill="1" applyBorder="1" applyAlignment="1" applyProtection="1">
      <alignment horizontal="right" vertical="center" shrinkToFit="1"/>
      <protection locked="0"/>
    </xf>
    <xf numFmtId="2" fontId="7" fillId="9" borderId="22" xfId="10" applyNumberFormat="1" applyFont="1" applyFill="1" applyBorder="1" applyAlignment="1" applyProtection="1">
      <alignment horizontal="right" vertical="center" shrinkToFit="1"/>
      <protection locked="0"/>
    </xf>
    <xf numFmtId="2" fontId="7" fillId="9" borderId="18" xfId="10" applyNumberFormat="1" applyFont="1" applyFill="1" applyBorder="1" applyAlignment="1" applyProtection="1">
      <alignment horizontal="right" vertical="center" shrinkToFit="1"/>
      <protection locked="0"/>
    </xf>
    <xf numFmtId="2" fontId="7" fillId="9" borderId="29" xfId="10" applyNumberFormat="1" applyFont="1" applyFill="1" applyBorder="1" applyAlignment="1" applyProtection="1">
      <alignment horizontal="right" vertical="center" shrinkToFit="1"/>
      <protection locked="0"/>
    </xf>
    <xf numFmtId="0" fontId="7" fillId="27" borderId="23" xfId="10" applyFont="1" applyFill="1" applyBorder="1" applyAlignment="1" applyProtection="1">
      <alignment horizontal="left" vertical="center" shrinkToFit="1"/>
      <protection locked="0"/>
    </xf>
    <xf numFmtId="2" fontId="7" fillId="27" borderId="6" xfId="10" applyNumberFormat="1" applyFont="1" applyFill="1" applyBorder="1" applyAlignment="1">
      <alignment horizontal="left" vertical="center" wrapText="1"/>
    </xf>
    <xf numFmtId="49" fontId="7" fillId="27" borderId="6" xfId="10" applyNumberFormat="1" applyFont="1" applyFill="1" applyBorder="1" applyAlignment="1">
      <alignment horizontal="left" vertical="center" wrapText="1" shrinkToFit="1"/>
    </xf>
    <xf numFmtId="0" fontId="7" fillId="27" borderId="6" xfId="10" applyFont="1" applyFill="1" applyBorder="1" applyAlignment="1" applyProtection="1">
      <alignment horizontal="left" vertical="center" shrinkToFit="1"/>
      <protection locked="0"/>
    </xf>
    <xf numFmtId="1" fontId="7" fillId="27" borderId="24" xfId="10" applyNumberFormat="1" applyFont="1" applyFill="1" applyBorder="1" applyAlignment="1" applyProtection="1">
      <alignment horizontal="right" vertical="center" shrinkToFit="1"/>
      <protection locked="0"/>
    </xf>
    <xf numFmtId="166" fontId="7" fillId="9" borderId="23" xfId="10" applyNumberFormat="1" applyFont="1" applyFill="1" applyBorder="1" applyAlignment="1" applyProtection="1">
      <alignment horizontal="right" vertical="center" shrinkToFit="1"/>
      <protection locked="0"/>
    </xf>
    <xf numFmtId="166" fontId="7" fillId="9" borderId="6" xfId="10" applyNumberFormat="1" applyFont="1" applyFill="1" applyBorder="1" applyAlignment="1" applyProtection="1">
      <alignment horizontal="right" vertical="center" shrinkToFit="1"/>
      <protection locked="0"/>
    </xf>
    <xf numFmtId="166" fontId="7" fillId="9" borderId="24" xfId="10" applyNumberFormat="1" applyFont="1" applyFill="1" applyBorder="1" applyAlignment="1" applyProtection="1">
      <alignment horizontal="right" vertical="center" shrinkToFit="1"/>
      <protection locked="0"/>
    </xf>
    <xf numFmtId="0" fontId="7" fillId="27" borderId="6" xfId="10" applyFont="1" applyFill="1" applyBorder="1" applyAlignment="1" applyProtection="1">
      <alignment horizontal="left" vertical="center" wrapText="1" shrinkToFit="1"/>
      <protection locked="0"/>
    </xf>
    <xf numFmtId="49" fontId="7" fillId="27" borderId="6" xfId="10" applyNumberFormat="1" applyFont="1" applyFill="1" applyBorder="1" applyAlignment="1">
      <alignment horizontal="left" vertical="center" wrapText="1"/>
    </xf>
    <xf numFmtId="0" fontId="7" fillId="27" borderId="6" xfId="10" applyFont="1" applyFill="1" applyBorder="1" applyAlignment="1">
      <alignment horizontal="left" vertical="center" shrinkToFit="1"/>
    </xf>
    <xf numFmtId="1" fontId="7" fillId="27" borderId="24" xfId="10" applyNumberFormat="1" applyFont="1" applyFill="1" applyBorder="1" applyAlignment="1">
      <alignment horizontal="right" vertical="center" shrinkToFit="1"/>
    </xf>
    <xf numFmtId="165" fontId="7" fillId="9" borderId="23" xfId="10" applyNumberFormat="1" applyFont="1" applyFill="1" applyBorder="1" applyAlignment="1" applyProtection="1">
      <alignment horizontal="right" vertical="center" shrinkToFit="1"/>
      <protection locked="0"/>
    </xf>
    <xf numFmtId="165" fontId="7" fillId="9" borderId="6" xfId="10" applyNumberFormat="1" applyFont="1" applyFill="1" applyBorder="1" applyAlignment="1" applyProtection="1">
      <alignment horizontal="right" vertical="center" shrinkToFit="1"/>
      <protection locked="0"/>
    </xf>
    <xf numFmtId="165" fontId="7" fillId="9" borderId="24" xfId="10" applyNumberFormat="1" applyFont="1" applyFill="1" applyBorder="1" applyAlignment="1" applyProtection="1">
      <alignment horizontal="right" vertical="center" shrinkToFit="1"/>
      <protection locked="0"/>
    </xf>
    <xf numFmtId="0" fontId="7" fillId="27" borderId="56" xfId="10" applyFont="1" applyFill="1" applyBorder="1" applyAlignment="1" applyProtection="1">
      <alignment horizontal="left" vertical="center" shrinkToFit="1"/>
      <protection locked="0"/>
    </xf>
    <xf numFmtId="0" fontId="7" fillId="27" borderId="27" xfId="10" applyFont="1" applyFill="1" applyBorder="1" applyAlignment="1" applyProtection="1">
      <alignment horizontal="left" vertical="center" wrapText="1" shrinkToFit="1"/>
      <protection locked="0"/>
    </xf>
    <xf numFmtId="49" fontId="7" fillId="27" borderId="27" xfId="10" applyNumberFormat="1" applyFont="1" applyFill="1" applyBorder="1" applyAlignment="1" applyProtection="1">
      <alignment horizontal="left" vertical="center" wrapText="1" shrinkToFit="1"/>
      <protection locked="0"/>
    </xf>
    <xf numFmtId="0" fontId="7" fillId="27" borderId="27" xfId="10" applyFont="1" applyFill="1" applyBorder="1" applyAlignment="1" applyProtection="1">
      <alignment horizontal="left" vertical="center" shrinkToFit="1"/>
      <protection locked="0"/>
    </xf>
    <xf numFmtId="1" fontId="7" fillId="27" borderId="28" xfId="10" applyNumberFormat="1" applyFont="1" applyFill="1" applyBorder="1" applyAlignment="1" applyProtection="1">
      <alignment horizontal="right" vertical="center" shrinkToFit="1"/>
      <protection locked="0"/>
    </xf>
    <xf numFmtId="2" fontId="7" fillId="9" borderId="27" xfId="10" applyNumberFormat="1" applyFont="1" applyFill="1" applyBorder="1" applyAlignment="1" applyProtection="1">
      <alignment horizontal="right" vertical="center" shrinkToFit="1"/>
      <protection locked="0"/>
    </xf>
    <xf numFmtId="2" fontId="7" fillId="9" borderId="28" xfId="10" applyNumberFormat="1" applyFont="1" applyFill="1" applyBorder="1" applyAlignment="1" applyProtection="1">
      <alignment horizontal="right" vertical="center" shrinkToFit="1"/>
      <protection locked="0"/>
    </xf>
    <xf numFmtId="0" fontId="7" fillId="36" borderId="56" xfId="10" applyFont="1" applyFill="1" applyBorder="1" applyAlignment="1" applyProtection="1">
      <alignment horizontal="left" vertical="center" shrinkToFit="1"/>
      <protection locked="0"/>
    </xf>
    <xf numFmtId="0" fontId="7" fillId="36" borderId="27" xfId="10" applyFont="1" applyFill="1" applyBorder="1" applyAlignment="1" applyProtection="1">
      <alignment horizontal="left" vertical="center" wrapText="1" shrinkToFit="1"/>
      <protection locked="0"/>
    </xf>
    <xf numFmtId="49" fontId="7" fillId="36" borderId="27" xfId="10" applyNumberFormat="1" applyFont="1" applyFill="1" applyBorder="1" applyAlignment="1" applyProtection="1">
      <alignment horizontal="left" vertical="center" wrapText="1" shrinkToFit="1"/>
      <protection locked="0"/>
    </xf>
    <xf numFmtId="0" fontId="7" fillId="36" borderId="27" xfId="10" applyFont="1" applyFill="1" applyBorder="1" applyAlignment="1" applyProtection="1">
      <alignment horizontal="left" vertical="center" shrinkToFit="1"/>
      <protection locked="0"/>
    </xf>
    <xf numFmtId="0" fontId="7" fillId="27" borderId="18" xfId="10" applyFont="1" applyFill="1" applyBorder="1" applyAlignment="1">
      <alignment horizontal="left" vertical="center" shrinkToFit="1"/>
    </xf>
    <xf numFmtId="1" fontId="7" fillId="27" borderId="29" xfId="10" applyNumberFormat="1" applyFont="1" applyFill="1" applyBorder="1" applyAlignment="1">
      <alignment horizontal="right" vertical="center" shrinkToFit="1"/>
    </xf>
    <xf numFmtId="49" fontId="7" fillId="27" borderId="23" xfId="10" applyNumberFormat="1" applyFont="1" applyFill="1" applyBorder="1" applyAlignment="1" applyProtection="1">
      <alignment horizontal="left" vertical="center" shrinkToFit="1"/>
      <protection locked="0"/>
    </xf>
    <xf numFmtId="0" fontId="7" fillId="27" borderId="6" xfId="10" applyFont="1" applyFill="1" applyBorder="1" applyAlignment="1">
      <alignment horizontal="left" vertical="center" wrapText="1" shrinkToFit="1"/>
    </xf>
    <xf numFmtId="0" fontId="7" fillId="27" borderId="56" xfId="10" applyFont="1" applyFill="1" applyBorder="1" applyAlignment="1">
      <alignment horizontal="left" vertical="center" shrinkToFit="1"/>
    </xf>
    <xf numFmtId="2" fontId="7" fillId="27" borderId="27" xfId="10" applyNumberFormat="1" applyFont="1" applyFill="1" applyBorder="1" applyAlignment="1" applyProtection="1">
      <alignment horizontal="left" vertical="center" wrapText="1" shrinkToFit="1"/>
      <protection locked="0"/>
    </xf>
    <xf numFmtId="49" fontId="7" fillId="27" borderId="27" xfId="10" applyNumberFormat="1" applyFont="1" applyFill="1" applyBorder="1" applyAlignment="1">
      <alignment horizontal="left" vertical="center" wrapText="1" shrinkToFit="1"/>
    </xf>
    <xf numFmtId="0" fontId="7" fillId="27" borderId="27" xfId="10" applyFont="1" applyFill="1" applyBorder="1" applyAlignment="1">
      <alignment horizontal="left" vertical="center" shrinkToFit="1"/>
    </xf>
    <xf numFmtId="1" fontId="7" fillId="27" borderId="28" xfId="10" applyNumberFormat="1" applyFont="1" applyFill="1" applyBorder="1" applyAlignment="1">
      <alignment horizontal="right" vertical="center" shrinkToFit="1"/>
    </xf>
    <xf numFmtId="0" fontId="7" fillId="36" borderId="18" xfId="10" applyFont="1" applyFill="1" applyBorder="1" applyAlignment="1">
      <alignment horizontal="left" vertical="center" shrinkToFit="1"/>
    </xf>
    <xf numFmtId="1" fontId="7" fillId="36" borderId="29" xfId="10" applyNumberFormat="1" applyFont="1" applyFill="1" applyBorder="1" applyAlignment="1">
      <alignment horizontal="right" vertical="center" shrinkToFit="1"/>
    </xf>
    <xf numFmtId="0" fontId="7" fillId="36" borderId="6" xfId="10" applyFont="1" applyFill="1" applyBorder="1" applyAlignment="1">
      <alignment horizontal="left" vertical="center" shrinkToFit="1"/>
    </xf>
    <xf numFmtId="1" fontId="7" fillId="36" borderId="24" xfId="10" applyNumberFormat="1" applyFont="1" applyFill="1" applyBorder="1" applyAlignment="1">
      <alignment horizontal="right" vertical="center" shrinkToFit="1"/>
    </xf>
    <xf numFmtId="0" fontId="7" fillId="36" borderId="6" xfId="10" applyFont="1" applyFill="1" applyBorder="1" applyAlignment="1">
      <alignment horizontal="left" vertical="center" wrapText="1" shrinkToFit="1"/>
    </xf>
    <xf numFmtId="0" fontId="7" fillId="36" borderId="23" xfId="10" applyFont="1" applyFill="1" applyBorder="1" applyAlignment="1">
      <alignment horizontal="left" vertical="center" shrinkToFit="1"/>
    </xf>
    <xf numFmtId="49" fontId="7" fillId="36" borderId="6" xfId="10" applyNumberFormat="1" applyFont="1" applyFill="1" applyBorder="1" applyAlignment="1">
      <alignment horizontal="left" vertical="center" wrapText="1" shrinkToFit="1"/>
    </xf>
    <xf numFmtId="0" fontId="7" fillId="36" borderId="56" xfId="10" applyFont="1" applyFill="1" applyBorder="1" applyAlignment="1">
      <alignment horizontal="left" vertical="center" shrinkToFit="1"/>
    </xf>
    <xf numFmtId="0" fontId="7" fillId="36" borderId="27" xfId="10" applyFont="1" applyFill="1" applyBorder="1" applyAlignment="1">
      <alignment horizontal="left" vertical="center" wrapText="1" shrinkToFit="1"/>
    </xf>
    <xf numFmtId="49" fontId="7" fillId="36" borderId="27" xfId="10" applyNumberFormat="1" applyFont="1" applyFill="1" applyBorder="1" applyAlignment="1">
      <alignment horizontal="left" vertical="center" wrapText="1" shrinkToFit="1"/>
    </xf>
    <xf numFmtId="0" fontId="7" fillId="36" borderId="27" xfId="10" applyFont="1" applyFill="1" applyBorder="1" applyAlignment="1">
      <alignment horizontal="left" vertical="center" shrinkToFit="1"/>
    </xf>
    <xf numFmtId="1" fontId="7" fillId="36" borderId="28" xfId="10" applyNumberFormat="1" applyFont="1" applyFill="1" applyBorder="1" applyAlignment="1">
      <alignment horizontal="right" vertical="center" shrinkToFit="1"/>
    </xf>
    <xf numFmtId="166" fontId="7" fillId="9" borderId="56" xfId="10" applyNumberFormat="1" applyFont="1" applyFill="1" applyBorder="1" applyAlignment="1" applyProtection="1">
      <alignment horizontal="right" vertical="center" shrinkToFit="1"/>
      <protection locked="0"/>
    </xf>
    <xf numFmtId="0" fontId="7" fillId="27" borderId="40" xfId="10" applyFont="1" applyFill="1" applyBorder="1" applyAlignment="1" applyProtection="1">
      <alignment horizontal="left" vertical="center" wrapText="1"/>
      <protection locked="0"/>
    </xf>
    <xf numFmtId="0" fontId="7" fillId="27" borderId="13" xfId="10" applyFont="1" applyFill="1" applyBorder="1" applyAlignment="1" applyProtection="1">
      <alignment horizontal="left" vertical="center" wrapText="1"/>
      <protection locked="0"/>
    </xf>
    <xf numFmtId="1" fontId="7" fillId="27" borderId="19" xfId="10" applyNumberFormat="1" applyFont="1" applyFill="1" applyBorder="1" applyAlignment="1" applyProtection="1">
      <alignment horizontal="right" vertical="center" wrapText="1"/>
      <protection locked="0"/>
    </xf>
    <xf numFmtId="0" fontId="7" fillId="36" borderId="22" xfId="10" applyFont="1" applyFill="1" applyBorder="1" applyAlignment="1" applyProtection="1">
      <alignment horizontal="left" vertical="center" wrapText="1"/>
      <protection locked="0"/>
    </xf>
    <xf numFmtId="0" fontId="7" fillId="36" borderId="18" xfId="10" applyFont="1" applyFill="1" applyBorder="1" applyAlignment="1" applyProtection="1">
      <alignment horizontal="left" vertical="center" wrapText="1"/>
      <protection locked="0"/>
    </xf>
    <xf numFmtId="1" fontId="7" fillId="36" borderId="29" xfId="10" applyNumberFormat="1" applyFont="1" applyFill="1" applyBorder="1" applyAlignment="1" applyProtection="1">
      <alignment horizontal="right" vertical="center" wrapText="1"/>
      <protection locked="0"/>
    </xf>
    <xf numFmtId="0" fontId="7" fillId="36" borderId="23" xfId="10" applyFont="1" applyFill="1" applyBorder="1" applyAlignment="1" applyProtection="1">
      <alignment horizontal="left" vertical="center" wrapText="1"/>
      <protection locked="0"/>
    </xf>
    <xf numFmtId="0" fontId="7" fillId="36" borderId="6" xfId="10" applyFont="1" applyFill="1" applyBorder="1" applyAlignment="1" applyProtection="1">
      <alignment horizontal="left" vertical="center" wrapText="1"/>
      <protection locked="0"/>
    </xf>
    <xf numFmtId="1" fontId="7" fillId="36" borderId="24" xfId="10" applyNumberFormat="1" applyFont="1" applyFill="1" applyBorder="1" applyAlignment="1" applyProtection="1">
      <alignment horizontal="right" vertical="center" wrapText="1"/>
      <protection locked="0"/>
    </xf>
    <xf numFmtId="2" fontId="7" fillId="9" borderId="23" xfId="10" applyNumberFormat="1" applyFont="1" applyFill="1" applyBorder="1" applyAlignment="1" applyProtection="1">
      <alignment horizontal="right" vertical="center" wrapText="1"/>
      <protection locked="0"/>
    </xf>
    <xf numFmtId="2" fontId="7" fillId="9" borderId="6" xfId="10" applyNumberFormat="1" applyFont="1" applyFill="1" applyBorder="1" applyAlignment="1" applyProtection="1">
      <alignment horizontal="right" vertical="center" wrapText="1"/>
      <protection locked="0"/>
    </xf>
    <xf numFmtId="2" fontId="7" fillId="9" borderId="24" xfId="10" applyNumberFormat="1" applyFont="1" applyFill="1" applyBorder="1" applyAlignment="1" applyProtection="1">
      <alignment horizontal="right" vertical="center" wrapText="1"/>
      <protection locked="0"/>
    </xf>
    <xf numFmtId="2" fontId="7" fillId="9" borderId="15" xfId="10" applyNumberFormat="1" applyFont="1" applyFill="1" applyBorder="1" applyAlignment="1" applyProtection="1">
      <alignment horizontal="right" vertical="center" wrapText="1"/>
      <protection locked="0"/>
    </xf>
    <xf numFmtId="2" fontId="7" fillId="9" borderId="25" xfId="10" applyNumberFormat="1" applyFont="1" applyFill="1" applyBorder="1" applyAlignment="1" applyProtection="1">
      <alignment horizontal="right" vertical="center" wrapText="1"/>
      <protection locked="0"/>
    </xf>
    <xf numFmtId="2" fontId="7" fillId="9" borderId="57" xfId="10" applyNumberFormat="1" applyFont="1" applyFill="1" applyBorder="1" applyAlignment="1" applyProtection="1">
      <alignment horizontal="right" vertical="center" wrapText="1"/>
      <protection locked="0"/>
    </xf>
    <xf numFmtId="0" fontId="7" fillId="27" borderId="55" xfId="10" applyFont="1" applyFill="1" applyBorder="1" applyAlignment="1" applyProtection="1">
      <alignment horizontal="left" vertical="center" wrapText="1"/>
      <protection locked="0"/>
    </xf>
    <xf numFmtId="0" fontId="7" fillId="27" borderId="52" xfId="10" applyFont="1" applyFill="1" applyBorder="1" applyAlignment="1" applyProtection="1">
      <alignment horizontal="left" vertical="center" wrapText="1"/>
      <protection locked="0"/>
    </xf>
    <xf numFmtId="49" fontId="7" fillId="27" borderId="52" xfId="10" applyNumberFormat="1" applyFont="1" applyFill="1" applyBorder="1" applyAlignment="1" applyProtection="1">
      <alignment horizontal="left" vertical="center" wrapText="1" shrinkToFit="1"/>
      <protection locked="0"/>
    </xf>
    <xf numFmtId="1" fontId="7" fillId="27" borderId="53" xfId="10" applyNumberFormat="1" applyFont="1" applyFill="1" applyBorder="1" applyAlignment="1" applyProtection="1">
      <alignment horizontal="right" vertical="center" wrapText="1"/>
      <protection locked="0"/>
    </xf>
    <xf numFmtId="2" fontId="7" fillId="9" borderId="55" xfId="10" applyNumberFormat="1" applyFont="1" applyFill="1" applyBorder="1" applyAlignment="1" applyProtection="1">
      <alignment horizontal="right" vertical="center" wrapText="1"/>
      <protection locked="0"/>
    </xf>
    <xf numFmtId="2" fontId="7" fillId="9" borderId="52" xfId="10" applyNumberFormat="1" applyFont="1" applyFill="1" applyBorder="1" applyAlignment="1" applyProtection="1">
      <alignment horizontal="right" vertical="center" wrapText="1"/>
      <protection locked="0"/>
    </xf>
    <xf numFmtId="2" fontId="7" fillId="9" borderId="53"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right" vertical="center" wrapText="1"/>
      <protection locked="0"/>
    </xf>
    <xf numFmtId="2" fontId="7" fillId="0" borderId="0" xfId="10" applyNumberFormat="1" applyFont="1" applyAlignment="1" applyProtection="1">
      <alignment horizontal="right" vertical="center" wrapText="1"/>
      <protection locked="0"/>
    </xf>
    <xf numFmtId="0" fontId="9" fillId="30" borderId="39" xfId="10" applyFont="1" applyFill="1" applyBorder="1" applyAlignment="1" applyProtection="1">
      <alignment horizontal="left" vertical="center" wrapText="1"/>
      <protection locked="0"/>
    </xf>
    <xf numFmtId="1" fontId="9" fillId="40" borderId="16" xfId="10" applyNumberFormat="1" applyFont="1" applyFill="1" applyBorder="1" applyAlignment="1" applyProtection="1">
      <alignment horizontal="left" vertical="center" wrapText="1"/>
      <protection locked="0"/>
    </xf>
    <xf numFmtId="1" fontId="9" fillId="40" borderId="47" xfId="10" applyNumberFormat="1" applyFont="1" applyFill="1" applyBorder="1" applyAlignment="1" applyProtection="1">
      <alignment horizontal="left" vertical="center" wrapText="1"/>
      <protection locked="0"/>
    </xf>
    <xf numFmtId="1" fontId="9" fillId="40" borderId="66" xfId="10" applyNumberFormat="1" applyFont="1" applyFill="1" applyBorder="1" applyAlignment="1" applyProtection="1">
      <alignment horizontal="left" vertical="center" wrapText="1"/>
      <protection locked="0"/>
    </xf>
    <xf numFmtId="0" fontId="7" fillId="41" borderId="22" xfId="10" applyFont="1" applyFill="1" applyBorder="1" applyAlignment="1">
      <alignment horizontal="left" vertical="center" shrinkToFit="1"/>
    </xf>
    <xf numFmtId="0" fontId="7" fillId="41" borderId="18" xfId="10" applyFont="1" applyFill="1" applyBorder="1" applyAlignment="1" applyProtection="1">
      <alignment horizontal="left" vertical="center" wrapText="1" shrinkToFit="1"/>
      <protection locked="0"/>
    </xf>
    <xf numFmtId="49" fontId="7" fillId="41" borderId="18" xfId="10" applyNumberFormat="1" applyFont="1" applyFill="1" applyBorder="1" applyAlignment="1" applyProtection="1">
      <alignment horizontal="left" vertical="center" wrapText="1" shrinkToFit="1"/>
      <protection locked="0"/>
    </xf>
    <xf numFmtId="0" fontId="7" fillId="41" borderId="18" xfId="10" applyFont="1" applyFill="1" applyBorder="1" applyAlignment="1" applyProtection="1">
      <alignment horizontal="left" vertical="center" shrinkToFit="1"/>
      <protection locked="0"/>
    </xf>
    <xf numFmtId="1" fontId="7" fillId="41" borderId="29" xfId="10" applyNumberFormat="1" applyFont="1" applyFill="1" applyBorder="1" applyAlignment="1" applyProtection="1">
      <alignment horizontal="right" vertical="center" shrinkToFit="1"/>
      <protection locked="0"/>
    </xf>
    <xf numFmtId="49" fontId="7" fillId="41" borderId="23" xfId="10" applyNumberFormat="1" applyFont="1" applyFill="1" applyBorder="1" applyAlignment="1" applyProtection="1">
      <alignment horizontal="left" vertical="center" shrinkToFit="1"/>
      <protection locked="0"/>
    </xf>
    <xf numFmtId="0" fontId="7" fillId="41" borderId="6" xfId="10" applyFont="1" applyFill="1" applyBorder="1" applyAlignment="1" applyProtection="1">
      <alignment horizontal="left" vertical="center" wrapText="1" shrinkToFit="1"/>
      <protection locked="0"/>
    </xf>
    <xf numFmtId="49" fontId="7" fillId="41" borderId="6" xfId="10" applyNumberFormat="1" applyFont="1" applyFill="1" applyBorder="1" applyAlignment="1" applyProtection="1">
      <alignment horizontal="left" vertical="center" wrapText="1" shrinkToFit="1"/>
      <protection locked="0"/>
    </xf>
    <xf numFmtId="0" fontId="7" fillId="41" borderId="6" xfId="10" applyFont="1" applyFill="1" applyBorder="1" applyAlignment="1" applyProtection="1">
      <alignment horizontal="left" vertical="center" shrinkToFit="1"/>
      <protection locked="0"/>
    </xf>
    <xf numFmtId="1" fontId="7" fillId="41" borderId="24" xfId="10" applyNumberFormat="1" applyFont="1" applyFill="1" applyBorder="1" applyAlignment="1" applyProtection="1">
      <alignment horizontal="right" vertical="center" shrinkToFit="1"/>
      <protection locked="0"/>
    </xf>
    <xf numFmtId="0" fontId="7" fillId="41" borderId="23" xfId="10" applyFont="1" applyFill="1" applyBorder="1" applyAlignment="1" applyProtection="1">
      <alignment horizontal="left" vertical="center" shrinkToFit="1"/>
      <protection locked="0"/>
    </xf>
    <xf numFmtId="2" fontId="7" fillId="41" borderId="6" xfId="10" applyNumberFormat="1" applyFont="1" applyFill="1" applyBorder="1" applyAlignment="1">
      <alignment horizontal="left" vertical="center" wrapText="1"/>
    </xf>
    <xf numFmtId="2" fontId="7" fillId="41" borderId="23" xfId="10" applyNumberFormat="1" applyFont="1" applyFill="1" applyBorder="1" applyAlignment="1" applyProtection="1">
      <alignment horizontal="left" vertical="center" shrinkToFit="1"/>
      <protection locked="0"/>
    </xf>
    <xf numFmtId="2" fontId="7" fillId="41" borderId="6" xfId="10" applyNumberFormat="1" applyFont="1" applyFill="1" applyBorder="1" applyAlignment="1" applyProtection="1">
      <alignment horizontal="left" vertical="center" wrapText="1" shrinkToFit="1"/>
      <protection locked="0"/>
    </xf>
    <xf numFmtId="2" fontId="7" fillId="41" borderId="6" xfId="10" applyNumberFormat="1" applyFont="1" applyFill="1" applyBorder="1" applyAlignment="1" applyProtection="1">
      <alignment horizontal="left" vertical="center" shrinkToFit="1"/>
      <protection locked="0"/>
    </xf>
    <xf numFmtId="2" fontId="7" fillId="41" borderId="56" xfId="10" applyNumberFormat="1" applyFont="1" applyFill="1" applyBorder="1" applyAlignment="1" applyProtection="1">
      <alignment horizontal="left" vertical="center" shrinkToFit="1"/>
      <protection locked="0"/>
    </xf>
    <xf numFmtId="2" fontId="7" fillId="41" borderId="27" xfId="10" applyNumberFormat="1" applyFont="1" applyFill="1" applyBorder="1" applyAlignment="1" applyProtection="1">
      <alignment horizontal="left" vertical="center" wrapText="1" shrinkToFit="1"/>
      <protection locked="0"/>
    </xf>
    <xf numFmtId="2" fontId="7" fillId="41" borderId="27" xfId="10" applyNumberFormat="1" applyFont="1" applyFill="1" applyBorder="1" applyAlignment="1" applyProtection="1">
      <alignment horizontal="left" vertical="center" shrinkToFit="1"/>
      <protection locked="0"/>
    </xf>
    <xf numFmtId="1" fontId="7" fillId="41" borderId="28" xfId="10" applyNumberFormat="1" applyFont="1" applyFill="1" applyBorder="1" applyAlignment="1" applyProtection="1">
      <alignment horizontal="right" vertical="center" shrinkToFit="1"/>
      <protection locked="0"/>
    </xf>
    <xf numFmtId="0" fontId="7" fillId="40" borderId="22" xfId="10" applyFont="1" applyFill="1" applyBorder="1" applyAlignment="1">
      <alignment horizontal="left" vertical="center" shrinkToFit="1"/>
    </xf>
    <xf numFmtId="0" fontId="7" fillId="40" borderId="18" xfId="10" applyFont="1" applyFill="1" applyBorder="1" applyAlignment="1" applyProtection="1">
      <alignment horizontal="left" vertical="center" wrapText="1" shrinkToFit="1"/>
      <protection locked="0"/>
    </xf>
    <xf numFmtId="0" fontId="7" fillId="40" borderId="18" xfId="10" applyFont="1" applyFill="1" applyBorder="1" applyAlignment="1" applyProtection="1">
      <alignment horizontal="left" vertical="center" shrinkToFit="1"/>
      <protection locked="0"/>
    </xf>
    <xf numFmtId="1" fontId="7" fillId="40" borderId="29" xfId="10" applyNumberFormat="1" applyFont="1" applyFill="1" applyBorder="1" applyAlignment="1" applyProtection="1">
      <alignment horizontal="right" vertical="center" shrinkToFit="1"/>
      <protection locked="0"/>
    </xf>
    <xf numFmtId="0" fontId="7" fillId="40" borderId="23" xfId="10" applyFont="1" applyFill="1" applyBorder="1" applyAlignment="1" applyProtection="1">
      <alignment horizontal="left" vertical="center" shrinkToFit="1"/>
      <protection locked="0"/>
    </xf>
    <xf numFmtId="2" fontId="7" fillId="40" borderId="6" xfId="10" applyNumberFormat="1" applyFont="1" applyFill="1" applyBorder="1" applyAlignment="1">
      <alignment horizontal="left" vertical="center" wrapText="1"/>
    </xf>
    <xf numFmtId="49" fontId="7" fillId="40" borderId="6" xfId="10" applyNumberFormat="1" applyFont="1" applyFill="1" applyBorder="1" applyAlignment="1">
      <alignment horizontal="left" vertical="center" wrapText="1" shrinkToFit="1"/>
    </xf>
    <xf numFmtId="0" fontId="7" fillId="40" borderId="6" xfId="10" applyFont="1" applyFill="1" applyBorder="1" applyAlignment="1" applyProtection="1">
      <alignment horizontal="left" vertical="center" shrinkToFit="1"/>
      <protection locked="0"/>
    </xf>
    <xf numFmtId="1" fontId="7" fillId="40" borderId="24" xfId="10" applyNumberFormat="1" applyFont="1" applyFill="1" applyBorder="1" applyAlignment="1" applyProtection="1">
      <alignment horizontal="right" vertical="center" shrinkToFit="1"/>
      <protection locked="0"/>
    </xf>
    <xf numFmtId="0" fontId="7" fillId="40" borderId="6" xfId="10" applyFont="1" applyFill="1" applyBorder="1" applyAlignment="1" applyProtection="1">
      <alignment horizontal="left" vertical="center" wrapText="1" shrinkToFit="1"/>
      <protection locked="0"/>
    </xf>
    <xf numFmtId="49" fontId="7" fillId="40" borderId="6" xfId="10" applyNumberFormat="1" applyFont="1" applyFill="1" applyBorder="1" applyAlignment="1">
      <alignment horizontal="left" vertical="center" wrapText="1"/>
    </xf>
    <xf numFmtId="0" fontId="7" fillId="40" borderId="6" xfId="10" applyFont="1" applyFill="1" applyBorder="1" applyAlignment="1">
      <alignment horizontal="left" vertical="center" shrinkToFit="1"/>
    </xf>
    <xf numFmtId="1" fontId="7" fillId="40" borderId="24" xfId="10" applyNumberFormat="1" applyFont="1" applyFill="1" applyBorder="1" applyAlignment="1">
      <alignment horizontal="right" vertical="center" shrinkToFit="1"/>
    </xf>
    <xf numFmtId="0" fontId="7" fillId="40" borderId="56" xfId="10" applyFont="1" applyFill="1" applyBorder="1" applyAlignment="1" applyProtection="1">
      <alignment horizontal="left" vertical="center" shrinkToFit="1"/>
      <protection locked="0"/>
    </xf>
    <xf numFmtId="0" fontId="7" fillId="40" borderId="27" xfId="10" applyFont="1" applyFill="1" applyBorder="1" applyAlignment="1" applyProtection="1">
      <alignment horizontal="left" vertical="center" wrapText="1" shrinkToFit="1"/>
      <protection locked="0"/>
    </xf>
    <xf numFmtId="49" fontId="7" fillId="40" borderId="27" xfId="10" applyNumberFormat="1" applyFont="1" applyFill="1" applyBorder="1" applyAlignment="1" applyProtection="1">
      <alignment horizontal="left" vertical="center" wrapText="1" shrinkToFit="1"/>
      <protection locked="0"/>
    </xf>
    <xf numFmtId="0" fontId="7" fillId="40" borderId="27" xfId="10" applyFont="1" applyFill="1" applyBorder="1" applyAlignment="1" applyProtection="1">
      <alignment horizontal="left" vertical="center" shrinkToFit="1"/>
      <protection locked="0"/>
    </xf>
    <xf numFmtId="1" fontId="7" fillId="40" borderId="28" xfId="10" applyNumberFormat="1" applyFont="1" applyFill="1" applyBorder="1" applyAlignment="1" applyProtection="1">
      <alignment horizontal="right" vertical="center" shrinkToFit="1"/>
      <protection locked="0"/>
    </xf>
    <xf numFmtId="0" fontId="7" fillId="41" borderId="56" xfId="10" applyFont="1" applyFill="1" applyBorder="1" applyAlignment="1" applyProtection="1">
      <alignment horizontal="left" vertical="center" shrinkToFit="1"/>
      <protection locked="0"/>
    </xf>
    <xf numFmtId="0" fontId="7" fillId="41" borderId="27" xfId="10" applyFont="1" applyFill="1" applyBorder="1" applyAlignment="1" applyProtection="1">
      <alignment horizontal="left" vertical="center" wrapText="1" shrinkToFit="1"/>
      <protection locked="0"/>
    </xf>
    <xf numFmtId="49" fontId="7" fillId="41" borderId="27" xfId="10" applyNumberFormat="1" applyFont="1" applyFill="1" applyBorder="1" applyAlignment="1" applyProtection="1">
      <alignment horizontal="left" vertical="center" wrapText="1" shrinkToFit="1"/>
      <protection locked="0"/>
    </xf>
    <xf numFmtId="0" fontId="7" fillId="41" borderId="27" xfId="10" applyFont="1" applyFill="1" applyBorder="1" applyAlignment="1" applyProtection="1">
      <alignment horizontal="left" vertical="center" shrinkToFit="1"/>
      <protection locked="0"/>
    </xf>
    <xf numFmtId="49" fontId="7" fillId="40" borderId="18" xfId="10" applyNumberFormat="1" applyFont="1" applyFill="1" applyBorder="1" applyAlignment="1" applyProtection="1">
      <alignment horizontal="left" vertical="center" wrapText="1" shrinkToFit="1"/>
      <protection locked="0"/>
    </xf>
    <xf numFmtId="0" fontId="7" fillId="40" borderId="18" xfId="10" applyFont="1" applyFill="1" applyBorder="1" applyAlignment="1">
      <alignment horizontal="left" vertical="center" shrinkToFit="1"/>
    </xf>
    <xf numFmtId="1" fontId="7" fillId="40" borderId="29" xfId="10" applyNumberFormat="1" applyFont="1" applyFill="1" applyBorder="1" applyAlignment="1">
      <alignment horizontal="right" vertical="center" shrinkToFit="1"/>
    </xf>
    <xf numFmtId="49" fontId="7" fillId="40" borderId="6" xfId="10" applyNumberFormat="1" applyFont="1" applyFill="1" applyBorder="1" applyAlignment="1" applyProtection="1">
      <alignment horizontal="left" vertical="center" wrapText="1" shrinkToFit="1"/>
      <protection locked="0"/>
    </xf>
    <xf numFmtId="49" fontId="7" fillId="40" borderId="23" xfId="10" applyNumberFormat="1" applyFont="1" applyFill="1" applyBorder="1" applyAlignment="1" applyProtection="1">
      <alignment horizontal="left" vertical="center" shrinkToFit="1"/>
      <protection locked="0"/>
    </xf>
    <xf numFmtId="0" fontId="7" fillId="40" borderId="6" xfId="10" applyFont="1" applyFill="1" applyBorder="1" applyAlignment="1">
      <alignment horizontal="left" vertical="center" wrapText="1" shrinkToFit="1"/>
    </xf>
    <xf numFmtId="0" fontId="7" fillId="40" borderId="56" xfId="10" applyFont="1" applyFill="1" applyBorder="1" applyAlignment="1">
      <alignment horizontal="left" vertical="center" shrinkToFit="1"/>
    </xf>
    <xf numFmtId="2" fontId="7" fillId="40" borderId="27" xfId="10" applyNumberFormat="1" applyFont="1" applyFill="1" applyBorder="1" applyAlignment="1" applyProtection="1">
      <alignment horizontal="left" vertical="center" wrapText="1" shrinkToFit="1"/>
      <protection locked="0"/>
    </xf>
    <xf numFmtId="49" fontId="7" fillId="40" borderId="27" xfId="10" applyNumberFormat="1" applyFont="1" applyFill="1" applyBorder="1" applyAlignment="1">
      <alignment horizontal="left" vertical="center" wrapText="1" shrinkToFit="1"/>
    </xf>
    <xf numFmtId="0" fontId="7" fillId="40" borderId="27" xfId="10" applyFont="1" applyFill="1" applyBorder="1" applyAlignment="1">
      <alignment horizontal="left" vertical="center" shrinkToFit="1"/>
    </xf>
    <xf numFmtId="1" fontId="7" fillId="40" borderId="28" xfId="10" applyNumberFormat="1" applyFont="1" applyFill="1" applyBorder="1" applyAlignment="1">
      <alignment horizontal="right" vertical="center" shrinkToFit="1"/>
    </xf>
    <xf numFmtId="0" fontId="7" fillId="41" borderId="18" xfId="10" applyFont="1" applyFill="1" applyBorder="1" applyAlignment="1">
      <alignment horizontal="left" vertical="center" shrinkToFit="1"/>
    </xf>
    <xf numFmtId="1" fontId="7" fillId="41" borderId="29" xfId="10" applyNumberFormat="1" applyFont="1" applyFill="1" applyBorder="1" applyAlignment="1">
      <alignment horizontal="right" vertical="center" shrinkToFit="1"/>
    </xf>
    <xf numFmtId="0" fontId="7" fillId="41" borderId="6" xfId="10" applyFont="1" applyFill="1" applyBorder="1" applyAlignment="1">
      <alignment horizontal="left" vertical="center" shrinkToFit="1"/>
    </xf>
    <xf numFmtId="1" fontId="7" fillId="41" borderId="24" xfId="10" applyNumberFormat="1" applyFont="1" applyFill="1" applyBorder="1" applyAlignment="1">
      <alignment horizontal="right" vertical="center" shrinkToFit="1"/>
    </xf>
    <xf numFmtId="0" fontId="7" fillId="41" borderId="6" xfId="10" applyFont="1" applyFill="1" applyBorder="1" applyAlignment="1">
      <alignment horizontal="left" vertical="center" wrapText="1" shrinkToFit="1"/>
    </xf>
    <xf numFmtId="0" fontId="7" fillId="41" borderId="23" xfId="10" applyFont="1" applyFill="1" applyBorder="1" applyAlignment="1">
      <alignment horizontal="left" vertical="center" shrinkToFit="1"/>
    </xf>
    <xf numFmtId="49" fontId="7" fillId="41" borderId="6" xfId="10" applyNumberFormat="1" applyFont="1" applyFill="1" applyBorder="1" applyAlignment="1">
      <alignment horizontal="left" vertical="center" wrapText="1" shrinkToFit="1"/>
    </xf>
    <xf numFmtId="0" fontId="7" fillId="41" borderId="56" xfId="10" applyFont="1" applyFill="1" applyBorder="1" applyAlignment="1">
      <alignment horizontal="left" vertical="center" shrinkToFit="1"/>
    </xf>
    <xf numFmtId="0" fontId="7" fillId="41" borderId="27" xfId="10" applyFont="1" applyFill="1" applyBorder="1" applyAlignment="1">
      <alignment horizontal="left" vertical="center" wrapText="1" shrinkToFit="1"/>
    </xf>
    <xf numFmtId="49" fontId="7" fillId="41" borderId="27" xfId="10" applyNumberFormat="1" applyFont="1" applyFill="1" applyBorder="1" applyAlignment="1">
      <alignment horizontal="left" vertical="center" wrapText="1" shrinkToFit="1"/>
    </xf>
    <xf numFmtId="0" fontId="7" fillId="41" borderId="27" xfId="10" applyFont="1" applyFill="1" applyBorder="1" applyAlignment="1">
      <alignment horizontal="left" vertical="center" shrinkToFit="1"/>
    </xf>
    <xf numFmtId="1" fontId="7" fillId="41" borderId="28" xfId="10" applyNumberFormat="1" applyFont="1" applyFill="1" applyBorder="1" applyAlignment="1">
      <alignment horizontal="right" vertical="center" shrinkToFit="1"/>
    </xf>
    <xf numFmtId="0" fontId="7" fillId="40" borderId="40" xfId="10" applyFont="1" applyFill="1" applyBorder="1" applyAlignment="1" applyProtection="1">
      <alignment horizontal="left" vertical="center" wrapText="1"/>
      <protection locked="0"/>
    </xf>
    <xf numFmtId="0" fontId="7" fillId="40" borderId="13" xfId="10" applyFont="1" applyFill="1" applyBorder="1" applyAlignment="1" applyProtection="1">
      <alignment horizontal="left" vertical="center" wrapText="1"/>
      <protection locked="0"/>
    </xf>
    <xf numFmtId="1" fontId="7" fillId="40" borderId="19" xfId="10" applyNumberFormat="1" applyFont="1" applyFill="1" applyBorder="1" applyAlignment="1" applyProtection="1">
      <alignment horizontal="right" vertical="center" wrapText="1"/>
      <protection locked="0"/>
    </xf>
    <xf numFmtId="0" fontId="7" fillId="41" borderId="22" xfId="10" applyFont="1" applyFill="1" applyBorder="1" applyAlignment="1" applyProtection="1">
      <alignment horizontal="left" vertical="center" wrapText="1"/>
      <protection locked="0"/>
    </xf>
    <xf numFmtId="0" fontId="7" fillId="41" borderId="18" xfId="10" applyFont="1" applyFill="1" applyBorder="1" applyAlignment="1" applyProtection="1">
      <alignment horizontal="left" vertical="center" wrapText="1"/>
      <protection locked="0"/>
    </xf>
    <xf numFmtId="1" fontId="7" fillId="41" borderId="29" xfId="10" applyNumberFormat="1" applyFont="1" applyFill="1" applyBorder="1" applyAlignment="1" applyProtection="1">
      <alignment horizontal="right" vertical="center" wrapText="1"/>
      <protection locked="0"/>
    </xf>
    <xf numFmtId="0" fontId="7" fillId="41" borderId="23" xfId="10" applyFont="1" applyFill="1" applyBorder="1" applyAlignment="1" applyProtection="1">
      <alignment horizontal="left" vertical="center" wrapText="1"/>
      <protection locked="0"/>
    </xf>
    <xf numFmtId="0" fontId="7" fillId="41" borderId="6" xfId="10" applyFont="1" applyFill="1" applyBorder="1" applyAlignment="1" applyProtection="1">
      <alignment horizontal="left" vertical="center" wrapText="1"/>
      <protection locked="0"/>
    </xf>
    <xf numFmtId="1" fontId="7" fillId="41" borderId="24" xfId="10" applyNumberFormat="1" applyFont="1" applyFill="1" applyBorder="1" applyAlignment="1" applyProtection="1">
      <alignment horizontal="right" vertical="center" wrapText="1"/>
      <protection locked="0"/>
    </xf>
    <xf numFmtId="0" fontId="7" fillId="40" borderId="55" xfId="10" applyFont="1" applyFill="1" applyBorder="1" applyAlignment="1" applyProtection="1">
      <alignment horizontal="left" vertical="center" wrapText="1"/>
      <protection locked="0"/>
    </xf>
    <xf numFmtId="0" fontId="7" fillId="40" borderId="52" xfId="10" applyFont="1" applyFill="1" applyBorder="1" applyAlignment="1" applyProtection="1">
      <alignment horizontal="left" vertical="center" wrapText="1"/>
      <protection locked="0"/>
    </xf>
    <xf numFmtId="49" fontId="7" fillId="40" borderId="52" xfId="10" applyNumberFormat="1" applyFont="1" applyFill="1" applyBorder="1" applyAlignment="1" applyProtection="1">
      <alignment horizontal="left" vertical="center" wrapText="1" shrinkToFit="1"/>
      <protection locked="0"/>
    </xf>
    <xf numFmtId="1" fontId="7" fillId="40" borderId="53" xfId="10" applyNumberFormat="1" applyFont="1" applyFill="1" applyBorder="1" applyAlignment="1" applyProtection="1">
      <alignment horizontal="right" vertical="center" wrapText="1"/>
      <protection locked="0"/>
    </xf>
    <xf numFmtId="0" fontId="9" fillId="31" borderId="39" xfId="10" applyFont="1" applyFill="1" applyBorder="1" applyAlignment="1" applyProtection="1">
      <alignment horizontal="left" vertical="center" wrapText="1"/>
      <protection locked="0"/>
    </xf>
    <xf numFmtId="1" fontId="9" fillId="42" borderId="30" xfId="10" applyNumberFormat="1" applyFont="1" applyFill="1" applyBorder="1" applyAlignment="1" applyProtection="1">
      <alignment horizontal="left" vertical="center" wrapText="1"/>
      <protection locked="0"/>
    </xf>
    <xf numFmtId="1" fontId="9" fillId="42" borderId="175" xfId="10" applyNumberFormat="1" applyFont="1" applyFill="1" applyBorder="1" applyAlignment="1" applyProtection="1">
      <alignment horizontal="left" vertical="center" wrapText="1"/>
      <protection locked="0"/>
    </xf>
    <xf numFmtId="1" fontId="9" fillId="42" borderId="176" xfId="10" applyNumberFormat="1" applyFont="1" applyFill="1" applyBorder="1" applyAlignment="1" applyProtection="1">
      <alignment horizontal="left" vertical="center" wrapText="1"/>
      <protection locked="0"/>
    </xf>
    <xf numFmtId="1" fontId="9" fillId="42" borderId="70" xfId="10" applyNumberFormat="1" applyFont="1" applyFill="1" applyBorder="1" applyAlignment="1" applyProtection="1">
      <alignment horizontal="left" vertical="center" wrapText="1"/>
      <protection locked="0"/>
    </xf>
    <xf numFmtId="1" fontId="9" fillId="42" borderId="177" xfId="10" applyNumberFormat="1" applyFont="1" applyFill="1" applyBorder="1" applyAlignment="1" applyProtection="1">
      <alignment horizontal="left" vertical="center" wrapText="1"/>
      <protection locked="0"/>
    </xf>
    <xf numFmtId="2" fontId="7" fillId="25" borderId="17" xfId="10" applyNumberFormat="1" applyFont="1" applyFill="1" applyBorder="1" applyAlignment="1">
      <alignment horizontal="left" vertical="center" wrapText="1"/>
    </xf>
    <xf numFmtId="2" fontId="7" fillId="25" borderId="14" xfId="10" applyNumberFormat="1" applyFont="1" applyFill="1" applyBorder="1" applyAlignment="1">
      <alignment horizontal="left" vertical="center" wrapText="1"/>
    </xf>
    <xf numFmtId="1" fontId="7" fillId="25" borderId="54" xfId="10" applyNumberFormat="1" applyFont="1" applyFill="1" applyBorder="1" applyAlignment="1" applyProtection="1">
      <alignment horizontal="right" vertical="center" wrapText="1"/>
      <protection locked="0"/>
    </xf>
    <xf numFmtId="2" fontId="7" fillId="25" borderId="23" xfId="10" applyNumberFormat="1" applyFont="1" applyFill="1" applyBorder="1" applyAlignment="1">
      <alignment horizontal="left" vertical="center" wrapText="1"/>
    </xf>
    <xf numFmtId="2" fontId="7" fillId="25" borderId="6" xfId="10" applyNumberFormat="1" applyFont="1" applyFill="1" applyBorder="1" applyAlignment="1">
      <alignment horizontal="left" vertical="center" wrapText="1"/>
    </xf>
    <xf numFmtId="1" fontId="7" fillId="25" borderId="24" xfId="10" applyNumberFormat="1" applyFont="1" applyFill="1" applyBorder="1" applyAlignment="1" applyProtection="1">
      <alignment horizontal="right" vertical="center" wrapText="1"/>
      <protection locked="0"/>
    </xf>
    <xf numFmtId="0" fontId="7" fillId="25" borderId="23" xfId="10" applyFont="1" applyFill="1" applyBorder="1" applyAlignment="1" applyProtection="1">
      <alignment horizontal="left" vertical="center" wrapText="1" shrinkToFit="1"/>
      <protection locked="0"/>
    </xf>
    <xf numFmtId="0" fontId="7" fillId="25" borderId="6" xfId="10" applyFont="1" applyFill="1" applyBorder="1" applyAlignment="1" applyProtection="1">
      <alignment horizontal="left" vertical="center" wrapText="1" shrinkToFit="1"/>
      <protection locked="0"/>
    </xf>
    <xf numFmtId="0" fontId="7" fillId="25" borderId="23" xfId="10" applyFont="1" applyFill="1" applyBorder="1" applyAlignment="1" applyProtection="1">
      <alignment horizontal="left" vertical="center" wrapText="1"/>
      <protection locked="0"/>
    </xf>
    <xf numFmtId="0" fontId="7" fillId="25" borderId="6" xfId="10" applyFont="1" applyFill="1" applyBorder="1" applyAlignment="1" applyProtection="1">
      <alignment horizontal="left" vertical="center" wrapText="1"/>
      <protection locked="0"/>
    </xf>
    <xf numFmtId="49" fontId="7" fillId="25" borderId="6" xfId="10" applyNumberFormat="1" applyFont="1" applyFill="1" applyBorder="1" applyAlignment="1" applyProtection="1">
      <alignment horizontal="left" vertical="center" wrapText="1" shrinkToFit="1"/>
      <protection locked="0"/>
    </xf>
    <xf numFmtId="1" fontId="7" fillId="25" borderId="34" xfId="10" applyNumberFormat="1" applyFont="1" applyFill="1" applyBorder="1" applyAlignment="1" applyProtection="1">
      <alignment horizontal="right" vertical="center" wrapText="1"/>
      <protection locked="0"/>
    </xf>
    <xf numFmtId="2" fontId="7" fillId="25" borderId="56" xfId="10" applyNumberFormat="1" applyFont="1" applyFill="1" applyBorder="1" applyAlignment="1">
      <alignment horizontal="left" vertical="center" wrapText="1"/>
    </xf>
    <xf numFmtId="2" fontId="7" fillId="25" borderId="27" xfId="10" applyNumberFormat="1" applyFont="1" applyFill="1" applyBorder="1" applyAlignment="1">
      <alignment horizontal="left" vertical="center" wrapText="1"/>
    </xf>
    <xf numFmtId="1" fontId="7" fillId="25" borderId="68" xfId="10" applyNumberFormat="1" applyFont="1" applyFill="1" applyBorder="1" applyAlignment="1" applyProtection="1">
      <alignment horizontal="right" vertical="center" wrapText="1"/>
      <protection locked="0"/>
    </xf>
    <xf numFmtId="0" fontId="7" fillId="42" borderId="22" xfId="10" applyFont="1" applyFill="1" applyBorder="1" applyAlignment="1" applyProtection="1">
      <alignment horizontal="left" vertical="center" wrapText="1"/>
      <protection locked="0"/>
    </xf>
    <xf numFmtId="0" fontId="7" fillId="42" borderId="18" xfId="10" applyFont="1" applyFill="1" applyBorder="1" applyAlignment="1" applyProtection="1">
      <alignment horizontal="left" vertical="center" wrapText="1"/>
      <protection locked="0"/>
    </xf>
    <xf numFmtId="49" fontId="7" fillId="42" borderId="18" xfId="10" applyNumberFormat="1" applyFont="1" applyFill="1" applyBorder="1" applyAlignment="1" applyProtection="1">
      <alignment horizontal="left" vertical="center" wrapText="1" shrinkToFit="1"/>
      <protection locked="0"/>
    </xf>
    <xf numFmtId="1" fontId="7" fillId="42" borderId="50" xfId="10" applyNumberFormat="1" applyFont="1" applyFill="1" applyBorder="1" applyAlignment="1" applyProtection="1">
      <alignment horizontal="right" vertical="center" wrapText="1"/>
      <protection locked="0"/>
    </xf>
    <xf numFmtId="0" fontId="7" fillId="42" borderId="23" xfId="10" applyFont="1" applyFill="1" applyBorder="1" applyAlignment="1" applyProtection="1">
      <alignment horizontal="left" vertical="center" wrapText="1"/>
      <protection locked="0"/>
    </xf>
    <xf numFmtId="0" fontId="7" fillId="42" borderId="6" xfId="10" applyFont="1" applyFill="1" applyBorder="1" applyAlignment="1" applyProtection="1">
      <alignment horizontal="left" vertical="center" wrapText="1"/>
      <protection locked="0"/>
    </xf>
    <xf numFmtId="49" fontId="7" fillId="42" borderId="6" xfId="10" applyNumberFormat="1" applyFont="1" applyFill="1" applyBorder="1" applyAlignment="1" applyProtection="1">
      <alignment horizontal="left" vertical="center" wrapText="1" shrinkToFit="1"/>
      <protection locked="0"/>
    </xf>
    <xf numFmtId="1" fontId="7" fillId="42" borderId="34" xfId="10" applyNumberFormat="1" applyFont="1" applyFill="1" applyBorder="1" applyAlignment="1" applyProtection="1">
      <alignment horizontal="right" vertical="center" wrapText="1"/>
      <protection locked="0"/>
    </xf>
    <xf numFmtId="2" fontId="7" fillId="42" borderId="15" xfId="10" applyNumberFormat="1" applyFont="1" applyFill="1" applyBorder="1" applyAlignment="1">
      <alignment horizontal="left" vertical="center" wrapText="1"/>
    </xf>
    <xf numFmtId="2" fontId="7" fillId="42" borderId="25" xfId="10" applyNumberFormat="1" applyFont="1" applyFill="1" applyBorder="1" applyAlignment="1">
      <alignment horizontal="left" vertical="center" wrapText="1"/>
    </xf>
    <xf numFmtId="1" fontId="7" fillId="42" borderId="49" xfId="10" applyNumberFormat="1" applyFont="1" applyFill="1" applyBorder="1" applyAlignment="1" applyProtection="1">
      <alignment horizontal="right" vertical="center" wrapText="1"/>
      <protection locked="0"/>
    </xf>
    <xf numFmtId="0" fontId="7" fillId="25" borderId="22" xfId="10" applyFont="1" applyFill="1" applyBorder="1" applyAlignment="1" applyProtection="1">
      <alignment horizontal="left" vertical="center" wrapText="1"/>
      <protection locked="0"/>
    </xf>
    <xf numFmtId="0" fontId="7" fillId="25" borderId="18" xfId="10" applyFont="1" applyFill="1" applyBorder="1" applyAlignment="1" applyProtection="1">
      <alignment horizontal="left" vertical="center" wrapText="1"/>
      <protection locked="0"/>
    </xf>
    <xf numFmtId="49" fontId="7" fillId="25" borderId="18" xfId="10" applyNumberFormat="1" applyFont="1" applyFill="1" applyBorder="1" applyAlignment="1" applyProtection="1">
      <alignment horizontal="left" vertical="center" wrapText="1" shrinkToFit="1"/>
      <protection locked="0"/>
    </xf>
    <xf numFmtId="1" fontId="7" fillId="25" borderId="50" xfId="10" applyNumberFormat="1" applyFont="1" applyFill="1" applyBorder="1" applyAlignment="1" applyProtection="1">
      <alignment horizontal="right" vertical="center" wrapText="1"/>
      <protection locked="0"/>
    </xf>
    <xf numFmtId="2" fontId="7" fillId="25" borderId="15" xfId="10" applyNumberFormat="1" applyFont="1" applyFill="1" applyBorder="1" applyAlignment="1">
      <alignment horizontal="left" vertical="center" wrapText="1"/>
    </xf>
    <xf numFmtId="2" fontId="7" fillId="25" borderId="25" xfId="10" applyNumberFormat="1" applyFont="1" applyFill="1" applyBorder="1" applyAlignment="1">
      <alignment horizontal="left" vertical="center" wrapText="1"/>
    </xf>
    <xf numFmtId="1" fontId="7" fillId="25" borderId="49" xfId="10" applyNumberFormat="1" applyFont="1" applyFill="1" applyBorder="1" applyAlignment="1" applyProtection="1">
      <alignment horizontal="right" vertical="center" wrapText="1"/>
      <protection locked="0"/>
    </xf>
    <xf numFmtId="1" fontId="9" fillId="42" borderId="16" xfId="10" applyNumberFormat="1" applyFont="1" applyFill="1" applyBorder="1" applyAlignment="1" applyProtection="1">
      <alignment horizontal="left" vertical="center" wrapText="1"/>
      <protection locked="0"/>
    </xf>
    <xf numFmtId="1" fontId="9" fillId="42" borderId="47" xfId="10" applyNumberFormat="1" applyFont="1" applyFill="1" applyBorder="1" applyAlignment="1" applyProtection="1">
      <alignment horizontal="left" vertical="center" wrapText="1"/>
      <protection locked="0"/>
    </xf>
    <xf numFmtId="1" fontId="9" fillId="42" borderId="66" xfId="10" applyNumberFormat="1" applyFont="1" applyFill="1" applyBorder="1" applyAlignment="1" applyProtection="1">
      <alignment horizontal="left" vertical="center" wrapText="1"/>
      <protection locked="0"/>
    </xf>
    <xf numFmtId="0" fontId="7" fillId="25" borderId="22" xfId="10" applyFont="1" applyFill="1" applyBorder="1" applyAlignment="1">
      <alignment horizontal="left" vertical="center" shrinkToFit="1"/>
    </xf>
    <xf numFmtId="0" fontId="7" fillId="25" borderId="18" xfId="10" applyFont="1" applyFill="1" applyBorder="1" applyAlignment="1" applyProtection="1">
      <alignment horizontal="left" vertical="center" wrapText="1" shrinkToFit="1"/>
      <protection locked="0"/>
    </xf>
    <xf numFmtId="0" fontId="7" fillId="25" borderId="18" xfId="10" applyFont="1" applyFill="1" applyBorder="1" applyAlignment="1" applyProtection="1">
      <alignment horizontal="left" vertical="center" shrinkToFit="1"/>
      <protection locked="0"/>
    </xf>
    <xf numFmtId="1" fontId="7" fillId="25" borderId="29" xfId="10" applyNumberFormat="1" applyFont="1" applyFill="1" applyBorder="1" applyAlignment="1" applyProtection="1">
      <alignment horizontal="right" vertical="center" shrinkToFit="1"/>
      <protection locked="0"/>
    </xf>
    <xf numFmtId="49" fontId="7" fillId="25" borderId="23" xfId="10" applyNumberFormat="1" applyFont="1" applyFill="1" applyBorder="1" applyAlignment="1" applyProtection="1">
      <alignment horizontal="left" vertical="center" shrinkToFit="1"/>
      <protection locked="0"/>
    </xf>
    <xf numFmtId="0" fontId="7" fillId="25" borderId="6" xfId="10" applyFont="1" applyFill="1" applyBorder="1" applyAlignment="1" applyProtection="1">
      <alignment horizontal="left" vertical="center" shrinkToFit="1"/>
      <protection locked="0"/>
    </xf>
    <xf numFmtId="1" fontId="7" fillId="25" borderId="24" xfId="10" applyNumberFormat="1" applyFont="1" applyFill="1" applyBorder="1" applyAlignment="1" applyProtection="1">
      <alignment horizontal="right" vertical="center" shrinkToFit="1"/>
      <protection locked="0"/>
    </xf>
    <xf numFmtId="0" fontId="7" fillId="25" borderId="23" xfId="10" applyFont="1" applyFill="1" applyBorder="1" applyAlignment="1" applyProtection="1">
      <alignment horizontal="left" vertical="center" shrinkToFit="1"/>
      <protection locked="0"/>
    </xf>
    <xf numFmtId="2" fontId="7" fillId="25" borderId="23" xfId="10" applyNumberFormat="1" applyFont="1" applyFill="1" applyBorder="1" applyAlignment="1" applyProtection="1">
      <alignment horizontal="left" vertical="center" shrinkToFit="1"/>
      <protection locked="0"/>
    </xf>
    <xf numFmtId="2" fontId="7" fillId="25" borderId="6" xfId="10" applyNumberFormat="1" applyFont="1" applyFill="1" applyBorder="1" applyAlignment="1" applyProtection="1">
      <alignment horizontal="left" vertical="center" wrapText="1" shrinkToFit="1"/>
      <protection locked="0"/>
    </xf>
    <xf numFmtId="2" fontId="7" fillId="25" borderId="6" xfId="10" applyNumberFormat="1" applyFont="1" applyFill="1" applyBorder="1" applyAlignment="1" applyProtection="1">
      <alignment horizontal="left" vertical="center" shrinkToFit="1"/>
      <protection locked="0"/>
    </xf>
    <xf numFmtId="2" fontId="7" fillId="25" borderId="56" xfId="10" applyNumberFormat="1" applyFont="1" applyFill="1" applyBorder="1" applyAlignment="1" applyProtection="1">
      <alignment horizontal="left" vertical="center" shrinkToFit="1"/>
      <protection locked="0"/>
    </xf>
    <xf numFmtId="2" fontId="7" fillId="25" borderId="27" xfId="10" applyNumberFormat="1" applyFont="1" applyFill="1" applyBorder="1" applyAlignment="1" applyProtection="1">
      <alignment horizontal="left" vertical="center" wrapText="1" shrinkToFit="1"/>
      <protection locked="0"/>
    </xf>
    <xf numFmtId="2" fontId="7" fillId="25" borderId="27" xfId="10" applyNumberFormat="1" applyFont="1" applyFill="1" applyBorder="1" applyAlignment="1" applyProtection="1">
      <alignment horizontal="left" vertical="center" shrinkToFit="1"/>
      <protection locked="0"/>
    </xf>
    <xf numFmtId="1" fontId="7" fillId="25" borderId="28" xfId="10" applyNumberFormat="1" applyFont="1" applyFill="1" applyBorder="1" applyAlignment="1" applyProtection="1">
      <alignment horizontal="right" vertical="center" shrinkToFit="1"/>
      <protection locked="0"/>
    </xf>
    <xf numFmtId="0" fontId="7" fillId="42" borderId="22" xfId="10" applyFont="1" applyFill="1" applyBorder="1" applyAlignment="1">
      <alignment horizontal="left" vertical="center" shrinkToFit="1"/>
    </xf>
    <xf numFmtId="0" fontId="7" fillId="42" borderId="18" xfId="10" applyFont="1" applyFill="1" applyBorder="1" applyAlignment="1" applyProtection="1">
      <alignment horizontal="left" vertical="center" wrapText="1" shrinkToFit="1"/>
      <protection locked="0"/>
    </xf>
    <xf numFmtId="49" fontId="7" fillId="42" borderId="18" xfId="10" applyNumberFormat="1" applyFont="1" applyFill="1" applyBorder="1" applyAlignment="1">
      <alignment horizontal="left" vertical="center" wrapText="1" shrinkToFit="1"/>
    </xf>
    <xf numFmtId="0" fontId="7" fillId="42" borderId="18" xfId="10" applyFont="1" applyFill="1" applyBorder="1" applyAlignment="1" applyProtection="1">
      <alignment horizontal="left" vertical="center" shrinkToFit="1"/>
      <protection locked="0"/>
    </xf>
    <xf numFmtId="1" fontId="7" fillId="42" borderId="29" xfId="10" applyNumberFormat="1" applyFont="1" applyFill="1" applyBorder="1" applyAlignment="1" applyProtection="1">
      <alignment horizontal="right" vertical="center" shrinkToFit="1"/>
      <protection locked="0"/>
    </xf>
    <xf numFmtId="0" fontId="7" fillId="42" borderId="23" xfId="10" applyFont="1" applyFill="1" applyBorder="1" applyAlignment="1" applyProtection="1">
      <alignment horizontal="left" vertical="center" shrinkToFit="1"/>
      <protection locked="0"/>
    </xf>
    <xf numFmtId="2" fontId="7" fillId="42" borderId="6" xfId="10" applyNumberFormat="1" applyFont="1" applyFill="1" applyBorder="1" applyAlignment="1">
      <alignment horizontal="left" vertical="center" wrapText="1"/>
    </xf>
    <xf numFmtId="49" fontId="7" fillId="42" borderId="6" xfId="10" applyNumberFormat="1" applyFont="1" applyFill="1" applyBorder="1" applyAlignment="1">
      <alignment horizontal="left" vertical="center" wrapText="1" shrinkToFit="1"/>
    </xf>
    <xf numFmtId="0" fontId="7" fillId="42" borderId="6" xfId="10" applyFont="1" applyFill="1" applyBorder="1" applyAlignment="1" applyProtection="1">
      <alignment horizontal="left" vertical="center" shrinkToFit="1"/>
      <protection locked="0"/>
    </xf>
    <xf numFmtId="1" fontId="7" fillId="42" borderId="24" xfId="10" applyNumberFormat="1" applyFont="1" applyFill="1" applyBorder="1" applyAlignment="1" applyProtection="1">
      <alignment horizontal="right" vertical="center" shrinkToFit="1"/>
      <protection locked="0"/>
    </xf>
    <xf numFmtId="0" fontId="7" fillId="42" borderId="6" xfId="10" applyFont="1" applyFill="1" applyBorder="1" applyAlignment="1" applyProtection="1">
      <alignment horizontal="left" vertical="center" wrapText="1" shrinkToFit="1"/>
      <protection locked="0"/>
    </xf>
    <xf numFmtId="49" fontId="7" fillId="42" borderId="6" xfId="10" applyNumberFormat="1" applyFont="1" applyFill="1" applyBorder="1" applyAlignment="1">
      <alignment horizontal="left" vertical="center" wrapText="1"/>
    </xf>
    <xf numFmtId="0" fontId="7" fillId="42" borderId="6" xfId="10" applyFont="1" applyFill="1" applyBorder="1" applyAlignment="1">
      <alignment horizontal="left" vertical="center" shrinkToFit="1"/>
    </xf>
    <xf numFmtId="1" fontId="7" fillId="42" borderId="24" xfId="10" applyNumberFormat="1" applyFont="1" applyFill="1" applyBorder="1" applyAlignment="1">
      <alignment horizontal="right" vertical="center" shrinkToFit="1"/>
    </xf>
    <xf numFmtId="0" fontId="7" fillId="42" borderId="56" xfId="10" applyFont="1" applyFill="1" applyBorder="1" applyAlignment="1" applyProtection="1">
      <alignment horizontal="left" vertical="center" shrinkToFit="1"/>
      <protection locked="0"/>
    </xf>
    <xf numFmtId="0" fontId="7" fillId="42" borderId="27" xfId="10" applyFont="1" applyFill="1" applyBorder="1" applyAlignment="1" applyProtection="1">
      <alignment horizontal="left" vertical="center" wrapText="1" shrinkToFit="1"/>
      <protection locked="0"/>
    </xf>
    <xf numFmtId="49" fontId="7" fillId="42" borderId="27" xfId="10" applyNumberFormat="1" applyFont="1" applyFill="1" applyBorder="1" applyAlignment="1" applyProtection="1">
      <alignment horizontal="left" vertical="center" wrapText="1" shrinkToFit="1"/>
      <protection locked="0"/>
    </xf>
    <xf numFmtId="0" fontId="7" fillId="42" borderId="27" xfId="10" applyFont="1" applyFill="1" applyBorder="1" applyAlignment="1" applyProtection="1">
      <alignment horizontal="left" vertical="center" shrinkToFit="1"/>
      <protection locked="0"/>
    </xf>
    <xf numFmtId="1" fontId="7" fillId="42" borderId="28" xfId="10" applyNumberFormat="1" applyFont="1" applyFill="1" applyBorder="1" applyAlignment="1" applyProtection="1">
      <alignment horizontal="right" vertical="center" shrinkToFit="1"/>
      <protection locked="0"/>
    </xf>
    <xf numFmtId="0" fontId="7" fillId="25" borderId="56" xfId="10" applyFont="1" applyFill="1" applyBorder="1" applyAlignment="1" applyProtection="1">
      <alignment horizontal="left" vertical="center" shrinkToFit="1"/>
      <protection locked="0"/>
    </xf>
    <xf numFmtId="0" fontId="7" fillId="25" borderId="27" xfId="10" applyFont="1" applyFill="1" applyBorder="1" applyAlignment="1" applyProtection="1">
      <alignment horizontal="left" vertical="center" wrapText="1" shrinkToFit="1"/>
      <protection locked="0"/>
    </xf>
    <xf numFmtId="49" fontId="7" fillId="25" borderId="27" xfId="10" applyNumberFormat="1" applyFont="1" applyFill="1" applyBorder="1" applyAlignment="1" applyProtection="1">
      <alignment horizontal="left" vertical="center" wrapText="1" shrinkToFit="1"/>
      <protection locked="0"/>
    </xf>
    <xf numFmtId="0" fontId="7" fillId="25" borderId="27" xfId="10" applyFont="1" applyFill="1" applyBorder="1" applyAlignment="1" applyProtection="1">
      <alignment horizontal="left" vertical="center" shrinkToFit="1"/>
      <protection locked="0"/>
    </xf>
    <xf numFmtId="0" fontId="7" fillId="42" borderId="18" xfId="10" applyFont="1" applyFill="1" applyBorder="1" applyAlignment="1">
      <alignment horizontal="left" vertical="center" shrinkToFit="1"/>
    </xf>
    <xf numFmtId="1" fontId="7" fillId="42" borderId="29" xfId="10" applyNumberFormat="1" applyFont="1" applyFill="1" applyBorder="1" applyAlignment="1">
      <alignment horizontal="right" vertical="center" shrinkToFit="1"/>
    </xf>
    <xf numFmtId="49" fontId="7" fillId="42" borderId="23" xfId="10" applyNumberFormat="1" applyFont="1" applyFill="1" applyBorder="1" applyAlignment="1" applyProtection="1">
      <alignment horizontal="left" vertical="center" shrinkToFit="1"/>
      <protection locked="0"/>
    </xf>
    <xf numFmtId="0" fontId="7" fillId="42" borderId="6" xfId="10" applyFont="1" applyFill="1" applyBorder="1" applyAlignment="1">
      <alignment horizontal="left" vertical="center" wrapText="1" shrinkToFit="1"/>
    </xf>
    <xf numFmtId="0" fontId="7" fillId="42" borderId="56" xfId="10" applyFont="1" applyFill="1" applyBorder="1" applyAlignment="1">
      <alignment horizontal="left" vertical="center" shrinkToFit="1"/>
    </xf>
    <xf numFmtId="2" fontId="7" fillId="42" borderId="27" xfId="10" applyNumberFormat="1" applyFont="1" applyFill="1" applyBorder="1" applyAlignment="1" applyProtection="1">
      <alignment horizontal="left" vertical="center" wrapText="1" shrinkToFit="1"/>
      <protection locked="0"/>
    </xf>
    <xf numFmtId="49" fontId="7" fillId="42" borderId="27" xfId="10" applyNumberFormat="1" applyFont="1" applyFill="1" applyBorder="1" applyAlignment="1">
      <alignment horizontal="left" vertical="center" wrapText="1" shrinkToFit="1"/>
    </xf>
    <xf numFmtId="0" fontId="7" fillId="42" borderId="27" xfId="10" applyFont="1" applyFill="1" applyBorder="1" applyAlignment="1">
      <alignment horizontal="left" vertical="center" shrinkToFit="1"/>
    </xf>
    <xf numFmtId="1" fontId="7" fillId="42" borderId="28" xfId="10" applyNumberFormat="1" applyFont="1" applyFill="1" applyBorder="1" applyAlignment="1">
      <alignment horizontal="right" vertical="center" shrinkToFit="1"/>
    </xf>
    <xf numFmtId="0" fontId="7" fillId="25" borderId="18" xfId="10" applyFont="1" applyFill="1" applyBorder="1" applyAlignment="1">
      <alignment horizontal="left" vertical="center" shrinkToFit="1"/>
    </xf>
    <xf numFmtId="1" fontId="7" fillId="25" borderId="29" xfId="10" applyNumberFormat="1" applyFont="1" applyFill="1" applyBorder="1" applyAlignment="1">
      <alignment horizontal="right" vertical="center" shrinkToFit="1"/>
    </xf>
    <xf numFmtId="0" fontId="7" fillId="25" borderId="6" xfId="10" applyFont="1" applyFill="1" applyBorder="1" applyAlignment="1">
      <alignment horizontal="left" vertical="center" shrinkToFit="1"/>
    </xf>
    <xf numFmtId="1" fontId="7" fillId="25" borderId="24" xfId="10" applyNumberFormat="1" applyFont="1" applyFill="1" applyBorder="1" applyAlignment="1">
      <alignment horizontal="right" vertical="center" shrinkToFit="1"/>
    </xf>
    <xf numFmtId="0" fontId="7" fillId="25" borderId="6" xfId="10" applyFont="1" applyFill="1" applyBorder="1" applyAlignment="1">
      <alignment horizontal="left" vertical="center" wrapText="1" shrinkToFit="1"/>
    </xf>
    <xf numFmtId="0" fontId="7" fillId="25" borderId="23" xfId="10" applyFont="1" applyFill="1" applyBorder="1" applyAlignment="1">
      <alignment horizontal="left" vertical="center" shrinkToFit="1"/>
    </xf>
    <xf numFmtId="49" fontId="7" fillId="25" borderId="6" xfId="10" applyNumberFormat="1" applyFont="1" applyFill="1" applyBorder="1" applyAlignment="1">
      <alignment horizontal="left" vertical="center" wrapText="1" shrinkToFit="1"/>
    </xf>
    <xf numFmtId="0" fontId="7" fillId="25" borderId="56" xfId="10" applyFont="1" applyFill="1" applyBorder="1" applyAlignment="1">
      <alignment horizontal="left" vertical="center" shrinkToFit="1"/>
    </xf>
    <xf numFmtId="0" fontId="7" fillId="25" borderId="27" xfId="10" applyFont="1" applyFill="1" applyBorder="1" applyAlignment="1">
      <alignment horizontal="left" vertical="center" wrapText="1" shrinkToFit="1"/>
    </xf>
    <xf numFmtId="49" fontId="7" fillId="25" borderId="27" xfId="10" applyNumberFormat="1" applyFont="1" applyFill="1" applyBorder="1" applyAlignment="1">
      <alignment horizontal="left" vertical="center" wrapText="1" shrinkToFit="1"/>
    </xf>
    <xf numFmtId="0" fontId="7" fillId="25" borderId="27" xfId="10" applyFont="1" applyFill="1" applyBorder="1" applyAlignment="1">
      <alignment horizontal="left" vertical="center" shrinkToFit="1"/>
    </xf>
    <xf numFmtId="1" fontId="7" fillId="25" borderId="28" xfId="10" applyNumberFormat="1" applyFont="1" applyFill="1" applyBorder="1" applyAlignment="1">
      <alignment horizontal="right" vertical="center" shrinkToFit="1"/>
    </xf>
    <xf numFmtId="0" fontId="7" fillId="42" borderId="40" xfId="10" applyFont="1" applyFill="1" applyBorder="1" applyAlignment="1" applyProtection="1">
      <alignment horizontal="left" vertical="center" wrapText="1"/>
      <protection locked="0"/>
    </xf>
    <xf numFmtId="0" fontId="7" fillId="42" borderId="13" xfId="10" applyFont="1" applyFill="1" applyBorder="1" applyAlignment="1" applyProtection="1">
      <alignment horizontal="left" vertical="center" wrapText="1"/>
      <protection locked="0"/>
    </xf>
    <xf numFmtId="1" fontId="7" fillId="42" borderId="19" xfId="10" applyNumberFormat="1" applyFont="1" applyFill="1" applyBorder="1" applyAlignment="1" applyProtection="1">
      <alignment horizontal="right" vertical="center" wrapText="1"/>
      <protection locked="0"/>
    </xf>
    <xf numFmtId="1" fontId="7" fillId="25" borderId="29" xfId="10" applyNumberFormat="1" applyFont="1" applyFill="1" applyBorder="1" applyAlignment="1" applyProtection="1">
      <alignment horizontal="right" vertical="center" wrapText="1"/>
      <protection locked="0"/>
    </xf>
    <xf numFmtId="0" fontId="7" fillId="42" borderId="55" xfId="10" applyFont="1" applyFill="1" applyBorder="1" applyAlignment="1" applyProtection="1">
      <alignment horizontal="left" vertical="center" wrapText="1"/>
      <protection locked="0"/>
    </xf>
    <xf numFmtId="0" fontId="7" fillId="42" borderId="52" xfId="10" applyFont="1" applyFill="1" applyBorder="1" applyAlignment="1" applyProtection="1">
      <alignment horizontal="left" vertical="center" wrapText="1"/>
      <protection locked="0"/>
    </xf>
    <xf numFmtId="49" fontId="7" fillId="42" borderId="52" xfId="10" applyNumberFormat="1" applyFont="1" applyFill="1" applyBorder="1" applyAlignment="1" applyProtection="1">
      <alignment horizontal="left" vertical="center" wrapText="1" shrinkToFit="1"/>
      <protection locked="0"/>
    </xf>
    <xf numFmtId="1" fontId="7" fillId="42" borderId="53" xfId="10" applyNumberFormat="1" applyFont="1" applyFill="1" applyBorder="1" applyAlignment="1" applyProtection="1">
      <alignment horizontal="right" vertical="center" wrapText="1"/>
      <protection locked="0"/>
    </xf>
    <xf numFmtId="1" fontId="7" fillId="15" borderId="0" xfId="10" applyNumberFormat="1" applyFont="1" applyFill="1" applyAlignment="1" applyProtection="1">
      <alignment horizontal="left" vertical="center" wrapText="1"/>
      <protection locked="0"/>
    </xf>
    <xf numFmtId="1" fontId="7" fillId="15" borderId="5" xfId="10" applyNumberFormat="1" applyFont="1" applyFill="1" applyBorder="1" applyAlignment="1" applyProtection="1">
      <alignment horizontal="left" vertical="center" wrapText="1"/>
      <protection locked="0"/>
    </xf>
    <xf numFmtId="2" fontId="7" fillId="9" borderId="0" xfId="10" applyNumberFormat="1" applyFont="1" applyFill="1" applyAlignment="1" applyProtection="1">
      <alignment horizontal="right" vertical="center" wrapText="1"/>
      <protection locked="0"/>
    </xf>
    <xf numFmtId="2" fontId="7" fillId="9" borderId="5" xfId="10" applyNumberFormat="1" applyFont="1" applyFill="1" applyBorder="1" applyAlignment="1" applyProtection="1">
      <alignment horizontal="right" vertical="center" wrapText="1"/>
      <protection locked="0"/>
    </xf>
    <xf numFmtId="0" fontId="7" fillId="38" borderId="14" xfId="10" applyFont="1" applyFill="1" applyBorder="1" applyAlignment="1" applyProtection="1">
      <alignment horizontal="left" vertical="center" wrapText="1" shrinkToFit="1"/>
      <protection locked="0"/>
    </xf>
    <xf numFmtId="49" fontId="7" fillId="38" borderId="14" xfId="10" applyNumberFormat="1" applyFont="1" applyFill="1" applyBorder="1" applyAlignment="1" applyProtection="1">
      <alignment horizontal="left" vertical="center" wrapText="1" shrinkToFit="1"/>
      <protection locked="0"/>
    </xf>
    <xf numFmtId="0" fontId="7" fillId="38" borderId="14" xfId="10" applyFont="1" applyFill="1" applyBorder="1" applyAlignment="1" applyProtection="1">
      <alignment horizontal="left" vertical="center" shrinkToFit="1"/>
      <protection locked="0"/>
    </xf>
    <xf numFmtId="1" fontId="7" fillId="38" borderId="54" xfId="10" applyNumberFormat="1" applyFont="1" applyFill="1" applyBorder="1" applyAlignment="1" applyProtection="1">
      <alignment horizontal="right" vertical="center" shrinkToFit="1"/>
      <protection locked="0"/>
    </xf>
    <xf numFmtId="2" fontId="7" fillId="7" borderId="14" xfId="10" applyNumberFormat="1" applyFont="1" applyFill="1" applyBorder="1" applyAlignment="1" applyProtection="1">
      <alignment horizontal="right" vertical="center" shrinkToFit="1"/>
      <protection locked="0"/>
    </xf>
    <xf numFmtId="2" fontId="7" fillId="7" borderId="54" xfId="10" applyNumberFormat="1" applyFont="1" applyFill="1" applyBorder="1" applyAlignment="1" applyProtection="1">
      <alignment horizontal="right" vertical="center" shrinkToFit="1"/>
      <protection locked="0"/>
    </xf>
    <xf numFmtId="49" fontId="7" fillId="38" borderId="17" xfId="10" applyNumberFormat="1" applyFont="1" applyFill="1" applyBorder="1" applyAlignment="1" applyProtection="1">
      <alignment horizontal="left" vertical="center" shrinkToFit="1"/>
      <protection locked="0"/>
    </xf>
    <xf numFmtId="0" fontId="7" fillId="38" borderId="178" xfId="10" applyFont="1" applyFill="1" applyBorder="1" applyAlignment="1">
      <alignment horizontal="left" vertical="center" shrinkToFit="1"/>
    </xf>
    <xf numFmtId="0" fontId="7" fillId="38" borderId="179" xfId="10" applyFont="1" applyFill="1" applyBorder="1" applyAlignment="1" applyProtection="1">
      <alignment horizontal="left" vertical="center" wrapText="1" shrinkToFit="1"/>
      <protection locked="0"/>
    </xf>
    <xf numFmtId="49" fontId="7" fillId="38" borderId="179" xfId="10" applyNumberFormat="1" applyFont="1" applyFill="1" applyBorder="1" applyAlignment="1" applyProtection="1">
      <alignment horizontal="left" vertical="center" wrapText="1" shrinkToFit="1"/>
      <protection locked="0"/>
    </xf>
    <xf numFmtId="0" fontId="7" fillId="38" borderId="179" xfId="10" applyFont="1" applyFill="1" applyBorder="1" applyAlignment="1" applyProtection="1">
      <alignment horizontal="left" vertical="center" shrinkToFit="1"/>
      <protection locked="0"/>
    </xf>
    <xf numFmtId="1" fontId="7" fillId="38" borderId="180" xfId="10" applyNumberFormat="1" applyFont="1" applyFill="1" applyBorder="1" applyAlignment="1" applyProtection="1">
      <alignment horizontal="right" vertical="center" shrinkToFit="1"/>
      <protection locked="0"/>
    </xf>
    <xf numFmtId="0" fontId="7" fillId="38" borderId="55" xfId="10" applyFont="1" applyFill="1" applyBorder="1" applyAlignment="1">
      <alignment horizontal="left" vertical="center" shrinkToFit="1"/>
    </xf>
    <xf numFmtId="0" fontId="7" fillId="38" borderId="52" xfId="10" applyFont="1" applyFill="1" applyBorder="1" applyAlignment="1" applyProtection="1">
      <alignment horizontal="left" vertical="center" wrapText="1" shrinkToFit="1"/>
      <protection locked="0"/>
    </xf>
    <xf numFmtId="49" fontId="7" fillId="38" borderId="52" xfId="10" applyNumberFormat="1" applyFont="1" applyFill="1" applyBorder="1" applyAlignment="1" applyProtection="1">
      <alignment horizontal="left" vertical="center" wrapText="1" shrinkToFit="1"/>
      <protection locked="0"/>
    </xf>
    <xf numFmtId="0" fontId="7" fillId="38" borderId="52" xfId="10" applyFont="1" applyFill="1" applyBorder="1" applyAlignment="1" applyProtection="1">
      <alignment horizontal="left" vertical="center" shrinkToFit="1"/>
      <protection locked="0"/>
    </xf>
    <xf numFmtId="1" fontId="7" fillId="38" borderId="53" xfId="10" applyNumberFormat="1" applyFont="1" applyFill="1" applyBorder="1" applyAlignment="1" applyProtection="1">
      <alignment horizontal="right" vertical="center" shrinkToFit="1"/>
      <protection locked="0"/>
    </xf>
    <xf numFmtId="49" fontId="7" fillId="34" borderId="179" xfId="10" applyNumberFormat="1" applyFont="1" applyFill="1" applyBorder="1" applyAlignment="1">
      <alignment horizontal="left" vertical="center" wrapText="1" shrinkToFit="1"/>
    </xf>
    <xf numFmtId="0" fontId="7" fillId="34" borderId="179" xfId="10" applyFont="1" applyFill="1" applyBorder="1" applyAlignment="1" applyProtection="1">
      <alignment horizontal="left" vertical="center" shrinkToFit="1"/>
      <protection locked="0"/>
    </xf>
    <xf numFmtId="1" fontId="7" fillId="34" borderId="180" xfId="10" applyNumberFormat="1" applyFont="1" applyFill="1" applyBorder="1" applyAlignment="1" applyProtection="1">
      <alignment horizontal="right" vertical="center" shrinkToFit="1"/>
      <protection locked="0"/>
    </xf>
    <xf numFmtId="0" fontId="7" fillId="34" borderId="55" xfId="10" applyFont="1" applyFill="1" applyBorder="1" applyAlignment="1">
      <alignment horizontal="left" vertical="center" shrinkToFit="1"/>
    </xf>
    <xf numFmtId="0" fontId="7" fillId="34" borderId="52" xfId="10" applyFont="1" applyFill="1" applyBorder="1" applyAlignment="1" applyProtection="1">
      <alignment horizontal="left" vertical="center" wrapText="1" shrinkToFit="1"/>
      <protection locked="0"/>
    </xf>
    <xf numFmtId="49" fontId="7" fillId="34" borderId="52" xfId="10" applyNumberFormat="1" applyFont="1" applyFill="1" applyBorder="1" applyAlignment="1">
      <alignment horizontal="left" vertical="center" wrapText="1" shrinkToFit="1"/>
    </xf>
    <xf numFmtId="0" fontId="7" fillId="34" borderId="52" xfId="10" applyFont="1" applyFill="1" applyBorder="1" applyAlignment="1" applyProtection="1">
      <alignment horizontal="left" vertical="center" shrinkToFit="1"/>
      <protection locked="0"/>
    </xf>
    <xf numFmtId="1" fontId="7" fillId="34" borderId="53" xfId="10" applyNumberFormat="1" applyFont="1" applyFill="1" applyBorder="1" applyAlignment="1" applyProtection="1">
      <alignment horizontal="right" vertical="center" shrinkToFit="1"/>
      <protection locked="0"/>
    </xf>
    <xf numFmtId="0" fontId="7" fillId="34" borderId="178" xfId="10" applyFont="1" applyFill="1" applyBorder="1" applyAlignment="1">
      <alignment horizontal="left" vertical="center" shrinkToFit="1"/>
    </xf>
    <xf numFmtId="0" fontId="7" fillId="34" borderId="179" xfId="10" applyFont="1" applyFill="1" applyBorder="1" applyAlignment="1" applyProtection="1">
      <alignment horizontal="left" vertical="center" wrapText="1" shrinkToFit="1"/>
      <protection locked="0"/>
    </xf>
    <xf numFmtId="0" fontId="7" fillId="34" borderId="15" xfId="10" applyFont="1" applyFill="1" applyBorder="1" applyAlignment="1" applyProtection="1">
      <alignment horizontal="left" vertical="center" shrinkToFit="1"/>
      <protection locked="0"/>
    </xf>
    <xf numFmtId="2" fontId="7" fillId="34" borderId="25" xfId="10" applyNumberFormat="1" applyFont="1" applyFill="1" applyBorder="1" applyAlignment="1">
      <alignment horizontal="left" vertical="center" wrapText="1"/>
    </xf>
    <xf numFmtId="49" fontId="7" fillId="34" borderId="25" xfId="10" applyNumberFormat="1" applyFont="1" applyFill="1" applyBorder="1" applyAlignment="1">
      <alignment horizontal="left" vertical="center" wrapText="1" shrinkToFit="1"/>
    </xf>
    <xf numFmtId="0" fontId="7" fillId="34" borderId="25" xfId="10" applyFont="1" applyFill="1" applyBorder="1" applyAlignment="1" applyProtection="1">
      <alignment horizontal="left" vertical="center" shrinkToFit="1"/>
      <protection locked="0"/>
    </xf>
    <xf numFmtId="1" fontId="7" fillId="34" borderId="57" xfId="10" applyNumberFormat="1" applyFont="1" applyFill="1" applyBorder="1" applyAlignment="1" applyProtection="1">
      <alignment horizontal="right" vertical="center" shrinkToFit="1"/>
      <protection locked="0"/>
    </xf>
    <xf numFmtId="49" fontId="7" fillId="36" borderId="178" xfId="10" applyNumberFormat="1" applyFont="1" applyFill="1" applyBorder="1" applyAlignment="1" applyProtection="1">
      <alignment horizontal="left" vertical="center" shrinkToFit="1"/>
      <protection locked="0"/>
    </xf>
    <xf numFmtId="0" fontId="7" fillId="36" borderId="179" xfId="10" applyFont="1" applyFill="1" applyBorder="1" applyAlignment="1" applyProtection="1">
      <alignment horizontal="left" vertical="center" wrapText="1" shrinkToFit="1"/>
      <protection locked="0"/>
    </xf>
    <xf numFmtId="49" fontId="7" fillId="36" borderId="179" xfId="10" applyNumberFormat="1" applyFont="1" applyFill="1" applyBorder="1" applyAlignment="1" applyProtection="1">
      <alignment horizontal="left" vertical="center" wrapText="1" shrinkToFit="1"/>
      <protection locked="0"/>
    </xf>
    <xf numFmtId="0" fontId="7" fillId="36" borderId="179" xfId="10" applyFont="1" applyFill="1" applyBorder="1" applyAlignment="1" applyProtection="1">
      <alignment horizontal="left" vertical="center" shrinkToFit="1"/>
      <protection locked="0"/>
    </xf>
    <xf numFmtId="1" fontId="7" fillId="36" borderId="180" xfId="10" applyNumberFormat="1" applyFont="1" applyFill="1" applyBorder="1" applyAlignment="1" applyProtection="1">
      <alignment horizontal="right" vertical="center" shrinkToFit="1"/>
      <protection locked="0"/>
    </xf>
    <xf numFmtId="0" fontId="7" fillId="27" borderId="178" xfId="10" applyFont="1" applyFill="1" applyBorder="1" applyAlignment="1" applyProtection="1">
      <alignment horizontal="left" vertical="center" shrinkToFit="1"/>
      <protection locked="0"/>
    </xf>
    <xf numFmtId="2" fontId="7" fillId="27" borderId="179" xfId="10" applyNumberFormat="1" applyFont="1" applyFill="1" applyBorder="1" applyAlignment="1">
      <alignment horizontal="left" vertical="center" wrapText="1"/>
    </xf>
    <xf numFmtId="49" fontId="7" fillId="27" borderId="179" xfId="10" applyNumberFormat="1" applyFont="1" applyFill="1" applyBorder="1" applyAlignment="1">
      <alignment horizontal="left" vertical="center" wrapText="1" shrinkToFit="1"/>
    </xf>
    <xf numFmtId="0" fontId="7" fillId="27" borderId="179" xfId="10" applyFont="1" applyFill="1" applyBorder="1" applyAlignment="1" applyProtection="1">
      <alignment horizontal="left" vertical="center" shrinkToFit="1"/>
      <protection locked="0"/>
    </xf>
    <xf numFmtId="1" fontId="7" fillId="27" borderId="180" xfId="10" applyNumberFormat="1" applyFont="1" applyFill="1" applyBorder="1" applyAlignment="1" applyProtection="1">
      <alignment horizontal="right" vertical="center" shrinkToFit="1"/>
      <protection locked="0"/>
    </xf>
    <xf numFmtId="0" fontId="7" fillId="36" borderId="178" xfId="10" applyFont="1" applyFill="1" applyBorder="1" applyAlignment="1">
      <alignment horizontal="left" vertical="center" shrinkToFit="1"/>
    </xf>
    <xf numFmtId="0" fontId="7" fillId="36" borderId="55" xfId="10" applyFont="1" applyFill="1" applyBorder="1" applyAlignment="1">
      <alignment horizontal="left" vertical="center" shrinkToFit="1"/>
    </xf>
    <xf numFmtId="0" fontId="7" fillId="36" borderId="52" xfId="10" applyFont="1" applyFill="1" applyBorder="1" applyAlignment="1" applyProtection="1">
      <alignment horizontal="left" vertical="center" wrapText="1" shrinkToFit="1"/>
      <protection locked="0"/>
    </xf>
    <xf numFmtId="49" fontId="7" fillId="36" borderId="52" xfId="10" applyNumberFormat="1" applyFont="1" applyFill="1" applyBorder="1" applyAlignment="1" applyProtection="1">
      <alignment horizontal="left" vertical="center" wrapText="1" shrinkToFit="1"/>
      <protection locked="0"/>
    </xf>
    <xf numFmtId="0" fontId="7" fillId="36" borderId="52" xfId="10" applyFont="1" applyFill="1" applyBorder="1" applyAlignment="1" applyProtection="1">
      <alignment horizontal="left" vertical="center" shrinkToFit="1"/>
      <protection locked="0"/>
    </xf>
    <xf numFmtId="1" fontId="7" fillId="36" borderId="53" xfId="10" applyNumberFormat="1" applyFont="1" applyFill="1" applyBorder="1" applyAlignment="1" applyProtection="1">
      <alignment horizontal="right" vertical="center" shrinkToFit="1"/>
      <protection locked="0"/>
    </xf>
    <xf numFmtId="2" fontId="7" fillId="3" borderId="67" xfId="10" applyNumberFormat="1" applyFont="1" applyFill="1" applyBorder="1" applyAlignment="1" applyProtection="1">
      <alignment horizontal="right" vertical="center" wrapText="1"/>
      <protection locked="0"/>
    </xf>
    <xf numFmtId="0" fontId="7" fillId="38" borderId="15" xfId="10" applyFont="1" applyFill="1" applyBorder="1" applyAlignment="1" applyProtection="1">
      <alignment horizontal="left" vertical="center" wrapText="1"/>
      <protection locked="0"/>
    </xf>
    <xf numFmtId="0" fontId="7" fillId="38" borderId="25" xfId="10" applyFont="1" applyFill="1" applyBorder="1" applyAlignment="1" applyProtection="1">
      <alignment horizontal="left" vertical="center" wrapText="1"/>
      <protection locked="0"/>
    </xf>
    <xf numFmtId="49" fontId="7" fillId="38" borderId="25" xfId="10" applyNumberFormat="1" applyFont="1" applyFill="1" applyBorder="1" applyAlignment="1" applyProtection="1">
      <alignment horizontal="left" vertical="center" wrapText="1" shrinkToFit="1"/>
      <protection locked="0"/>
    </xf>
    <xf numFmtId="1" fontId="7" fillId="38" borderId="57" xfId="10" applyNumberFormat="1" applyFont="1" applyFill="1" applyBorder="1" applyAlignment="1" applyProtection="1">
      <alignment horizontal="right" vertical="center" wrapText="1"/>
      <protection locked="0"/>
    </xf>
    <xf numFmtId="0" fontId="7" fillId="36" borderId="15" xfId="10" applyFont="1" applyFill="1" applyBorder="1" applyAlignment="1" applyProtection="1">
      <alignment horizontal="left" vertical="center" wrapText="1"/>
      <protection locked="0"/>
    </xf>
    <xf numFmtId="0" fontId="7" fillId="36" borderId="25" xfId="10" applyFont="1" applyFill="1" applyBorder="1" applyAlignment="1" applyProtection="1">
      <alignment horizontal="left" vertical="center" wrapText="1"/>
      <protection locked="0"/>
    </xf>
    <xf numFmtId="49" fontId="7" fillId="36" borderId="25" xfId="10" applyNumberFormat="1" applyFont="1" applyFill="1" applyBorder="1" applyAlignment="1" applyProtection="1">
      <alignment horizontal="left" vertical="center" wrapText="1" shrinkToFit="1"/>
      <protection locked="0"/>
    </xf>
    <xf numFmtId="1" fontId="7" fillId="36" borderId="57" xfId="10" applyNumberFormat="1" applyFont="1" applyFill="1" applyBorder="1" applyAlignment="1" applyProtection="1">
      <alignment horizontal="right" vertical="center" wrapText="1"/>
      <protection locked="0"/>
    </xf>
    <xf numFmtId="0" fontId="7" fillId="41" borderId="15" xfId="10" applyFont="1" applyFill="1" applyBorder="1" applyAlignment="1" applyProtection="1">
      <alignment horizontal="left" vertical="center" wrapText="1"/>
      <protection locked="0"/>
    </xf>
    <xf numFmtId="0" fontId="7" fillId="41" borderId="25" xfId="10" applyFont="1" applyFill="1" applyBorder="1" applyAlignment="1" applyProtection="1">
      <alignment horizontal="left" vertical="center" wrapText="1"/>
      <protection locked="0"/>
    </xf>
    <xf numFmtId="49" fontId="7" fillId="41" borderId="25" xfId="10" applyNumberFormat="1" applyFont="1" applyFill="1" applyBorder="1" applyAlignment="1" applyProtection="1">
      <alignment horizontal="left" vertical="center" wrapText="1" shrinkToFit="1"/>
      <protection locked="0"/>
    </xf>
    <xf numFmtId="1" fontId="7" fillId="41" borderId="57" xfId="10" applyNumberFormat="1" applyFont="1" applyFill="1" applyBorder="1" applyAlignment="1" applyProtection="1">
      <alignment horizontal="right" vertical="center" wrapText="1"/>
      <protection locked="0"/>
    </xf>
    <xf numFmtId="0" fontId="7" fillId="25" borderId="15" xfId="10" applyFont="1" applyFill="1" applyBorder="1" applyAlignment="1" applyProtection="1">
      <alignment horizontal="left" vertical="center" wrapText="1"/>
      <protection locked="0"/>
    </xf>
    <xf numFmtId="0" fontId="7" fillId="25" borderId="25" xfId="10" applyFont="1" applyFill="1" applyBorder="1" applyAlignment="1" applyProtection="1">
      <alignment horizontal="left" vertical="center" wrapText="1"/>
      <protection locked="0"/>
    </xf>
    <xf numFmtId="49" fontId="7" fillId="25" borderId="25" xfId="10" applyNumberFormat="1" applyFont="1" applyFill="1" applyBorder="1" applyAlignment="1" applyProtection="1">
      <alignment horizontal="left" vertical="center" wrapText="1" shrinkToFit="1"/>
      <protection locked="0"/>
    </xf>
    <xf numFmtId="1" fontId="7" fillId="25" borderId="57" xfId="10" applyNumberFormat="1" applyFont="1" applyFill="1" applyBorder="1" applyAlignment="1" applyProtection="1">
      <alignment horizontal="right" vertical="center" wrapText="1"/>
      <protection locked="0"/>
    </xf>
    <xf numFmtId="1" fontId="9" fillId="0" borderId="0" xfId="10" applyNumberFormat="1" applyFont="1" applyAlignment="1" applyProtection="1">
      <alignment horizontal="left" vertical="center" wrapText="1"/>
      <protection locked="0"/>
    </xf>
    <xf numFmtId="2" fontId="7" fillId="3" borderId="8" xfId="10" applyNumberFormat="1" applyFont="1" applyFill="1" applyBorder="1" applyAlignment="1" applyProtection="1">
      <alignment horizontal="right" vertical="center" wrapText="1"/>
      <protection locked="0"/>
    </xf>
    <xf numFmtId="2" fontId="7" fillId="3" borderId="26" xfId="10" applyNumberFormat="1" applyFont="1" applyFill="1" applyBorder="1" applyAlignment="1" applyProtection="1">
      <alignment horizontal="right" vertical="center" wrapText="1"/>
      <protection locked="0"/>
    </xf>
    <xf numFmtId="2" fontId="7" fillId="3" borderId="56" xfId="10" applyNumberFormat="1" applyFont="1" applyFill="1" applyBorder="1" applyAlignment="1" applyProtection="1">
      <alignment horizontal="right" vertical="center" wrapText="1"/>
      <protection locked="0"/>
    </xf>
    <xf numFmtId="0" fontId="32" fillId="0" borderId="6" xfId="0" applyFont="1" applyBorder="1"/>
    <xf numFmtId="0" fontId="16" fillId="0" borderId="42" xfId="0" applyFont="1" applyBorder="1" applyAlignment="1">
      <alignment horizontal="left" vertical="center" wrapText="1" readingOrder="1"/>
    </xf>
    <xf numFmtId="0" fontId="33" fillId="0" borderId="42" xfId="0" applyFont="1" applyBorder="1" applyAlignment="1">
      <alignment horizontal="left" wrapText="1" readingOrder="1"/>
    </xf>
    <xf numFmtId="0" fontId="16" fillId="0" borderId="41" xfId="0" applyFont="1" applyBorder="1" applyAlignment="1">
      <alignment horizontal="left" vertical="center" wrapText="1" readingOrder="1"/>
    </xf>
    <xf numFmtId="0" fontId="33" fillId="0" borderId="41" xfId="0" applyFont="1" applyBorder="1" applyAlignment="1">
      <alignment horizontal="left" wrapText="1" readingOrder="1"/>
    </xf>
    <xf numFmtId="0" fontId="16" fillId="9" borderId="17" xfId="0" applyFont="1" applyFill="1" applyBorder="1" applyAlignment="1">
      <alignment horizontal="left" vertical="center" wrapText="1"/>
    </xf>
    <xf numFmtId="0" fontId="16" fillId="0" borderId="42" xfId="0" applyFont="1" applyBorder="1" applyAlignment="1">
      <alignment horizontal="left" vertical="center" wrapText="1"/>
    </xf>
    <xf numFmtId="0" fontId="16" fillId="0" borderId="41" xfId="0" applyFont="1" applyBorder="1" applyAlignment="1">
      <alignment horizontal="left" vertical="center" wrapText="1"/>
    </xf>
    <xf numFmtId="0" fontId="33" fillId="0" borderId="41" xfId="0" applyFont="1" applyBorder="1" applyAlignment="1">
      <alignment horizontal="left" vertical="center" wrapText="1"/>
    </xf>
    <xf numFmtId="0" fontId="7" fillId="17" borderId="7" xfId="0" applyFont="1" applyFill="1" applyBorder="1" applyAlignment="1">
      <alignment horizontal="left" vertical="center"/>
    </xf>
    <xf numFmtId="0" fontId="7" fillId="8" borderId="33" xfId="0" applyFont="1" applyFill="1" applyBorder="1" applyAlignment="1">
      <alignment horizontal="left" vertical="center"/>
    </xf>
    <xf numFmtId="2" fontId="7" fillId="0" borderId="6" xfId="0" applyNumberFormat="1" applyFont="1" applyBorder="1" applyAlignment="1">
      <alignment vertical="center" wrapText="1"/>
    </xf>
    <xf numFmtId="2" fontId="7" fillId="10" borderId="6" xfId="0" applyNumberFormat="1" applyFont="1" applyFill="1" applyBorder="1" applyAlignment="1">
      <alignment vertical="center" wrapText="1"/>
    </xf>
    <xf numFmtId="2" fontId="7" fillId="6" borderId="183" xfId="0" applyNumberFormat="1" applyFont="1" applyFill="1" applyBorder="1" applyAlignment="1">
      <alignment vertical="center" wrapText="1"/>
    </xf>
    <xf numFmtId="2" fontId="7" fillId="6" borderId="144" xfId="0" applyNumberFormat="1" applyFont="1" applyFill="1" applyBorder="1" applyAlignment="1">
      <alignment vertical="center" wrapText="1"/>
    </xf>
    <xf numFmtId="2" fontId="7" fillId="6" borderId="184" xfId="0" applyNumberFormat="1" applyFont="1" applyFill="1" applyBorder="1" applyAlignment="1">
      <alignment vertical="center" wrapText="1"/>
    </xf>
    <xf numFmtId="2" fontId="7" fillId="10" borderId="185" xfId="0" applyNumberFormat="1" applyFont="1" applyFill="1" applyBorder="1" applyAlignment="1">
      <alignment vertical="center" wrapText="1"/>
    </xf>
    <xf numFmtId="2" fontId="7" fillId="0" borderId="62" xfId="0" applyNumberFormat="1" applyFont="1" applyBorder="1" applyAlignment="1">
      <alignment vertical="center" wrapText="1"/>
    </xf>
    <xf numFmtId="2" fontId="7" fillId="10" borderId="62" xfId="0" applyNumberFormat="1" applyFont="1" applyFill="1" applyBorder="1" applyAlignment="1">
      <alignment vertical="center" wrapText="1"/>
    </xf>
    <xf numFmtId="2" fontId="7" fillId="10" borderId="125" xfId="0" applyNumberFormat="1" applyFont="1" applyFill="1" applyBorder="1" applyAlignment="1">
      <alignment vertical="center" wrapText="1"/>
    </xf>
    <xf numFmtId="0" fontId="9" fillId="13" borderId="186" xfId="0" applyFont="1" applyFill="1" applyBorder="1" applyAlignment="1">
      <alignment horizontal="left" vertical="center" wrapText="1"/>
    </xf>
    <xf numFmtId="0" fontId="9" fillId="22" borderId="52" xfId="0" applyFont="1" applyFill="1" applyBorder="1" applyAlignment="1">
      <alignment horizontal="left" vertical="center" wrapText="1"/>
    </xf>
    <xf numFmtId="0" fontId="9" fillId="15" borderId="0" xfId="1" applyFont="1" applyFill="1" applyAlignment="1">
      <alignment horizontal="right" vertical="center"/>
    </xf>
    <xf numFmtId="1" fontId="9" fillId="27" borderId="1" xfId="1" applyNumberFormat="1" applyFont="1" applyFill="1" applyBorder="1" applyAlignment="1">
      <alignment horizontal="left" vertical="center" wrapText="1"/>
    </xf>
    <xf numFmtId="1" fontId="9" fillId="27" borderId="166" xfId="1" applyNumberFormat="1" applyFont="1" applyFill="1" applyBorder="1" applyAlignment="1">
      <alignment horizontal="left" vertical="center" wrapText="1"/>
    </xf>
    <xf numFmtId="2" fontId="7" fillId="36" borderId="1" xfId="1" applyNumberFormat="1" applyFont="1" applyFill="1" applyBorder="1" applyAlignment="1">
      <alignment horizontal="left" vertical="center" shrinkToFit="1"/>
    </xf>
    <xf numFmtId="0" fontId="7" fillId="27" borderId="1" xfId="1" applyFont="1" applyFill="1" applyBorder="1" applyAlignment="1">
      <alignment horizontal="left" vertical="center" shrinkToFit="1"/>
    </xf>
    <xf numFmtId="0" fontId="7" fillId="27" borderId="166" xfId="1" applyFont="1" applyFill="1" applyBorder="1" applyAlignment="1">
      <alignment horizontal="left" vertical="center" shrinkToFit="1"/>
    </xf>
    <xf numFmtId="0" fontId="7" fillId="27" borderId="167" xfId="1" applyFont="1" applyFill="1" applyBorder="1" applyAlignment="1">
      <alignment horizontal="left" vertical="center" shrinkToFit="1"/>
    </xf>
    <xf numFmtId="0" fontId="7" fillId="27" borderId="49" xfId="1" applyFont="1" applyFill="1" applyBorder="1" applyAlignment="1">
      <alignment horizontal="left" vertical="center" shrinkToFit="1"/>
    </xf>
    <xf numFmtId="2" fontId="7" fillId="27" borderId="1" xfId="1" applyNumberFormat="1" applyFont="1" applyFill="1" applyBorder="1" applyAlignment="1">
      <alignment horizontal="left" vertical="center" shrinkToFit="1"/>
    </xf>
    <xf numFmtId="0" fontId="7" fillId="36" borderId="1" xfId="1" applyFont="1" applyFill="1" applyBorder="1" applyAlignment="1">
      <alignment horizontal="left" vertical="center" wrapText="1"/>
    </xf>
    <xf numFmtId="0" fontId="7" fillId="36" borderId="166" xfId="1" applyFont="1" applyFill="1" applyBorder="1" applyAlignment="1">
      <alignment horizontal="left" vertical="center" wrapText="1"/>
    </xf>
    <xf numFmtId="2" fontId="7" fillId="36" borderId="167" xfId="1" applyNumberFormat="1" applyFont="1" applyFill="1" applyBorder="1" applyAlignment="1">
      <alignment horizontal="left" vertical="center" shrinkToFit="1"/>
    </xf>
    <xf numFmtId="0" fontId="7" fillId="36" borderId="187" xfId="1" applyFont="1" applyFill="1" applyBorder="1" applyAlignment="1">
      <alignment horizontal="left" vertical="center" wrapText="1"/>
    </xf>
    <xf numFmtId="0" fontId="7" fillId="36" borderId="68" xfId="1" applyFont="1" applyFill="1" applyBorder="1" applyAlignment="1">
      <alignment horizontal="left" vertical="center" wrapText="1"/>
    </xf>
    <xf numFmtId="49" fontId="7" fillId="36" borderId="68" xfId="1" applyNumberFormat="1" applyFont="1" applyFill="1" applyBorder="1" applyAlignment="1">
      <alignment horizontal="left" vertical="center" wrapText="1" shrinkToFit="1"/>
    </xf>
    <xf numFmtId="1" fontId="7" fillId="36" borderId="68" xfId="1" applyNumberFormat="1" applyFont="1" applyFill="1" applyBorder="1" applyAlignment="1">
      <alignment horizontal="right" vertical="center" wrapText="1"/>
    </xf>
    <xf numFmtId="2" fontId="7" fillId="3" borderId="187" xfId="1" applyNumberFormat="1" applyFont="1" applyFill="1" applyBorder="1" applyAlignment="1">
      <alignment horizontal="right" vertical="center" wrapText="1"/>
    </xf>
    <xf numFmtId="0" fontId="7" fillId="36" borderId="167" xfId="1" applyFont="1" applyFill="1" applyBorder="1" applyAlignment="1">
      <alignment horizontal="left" vertical="center" wrapText="1"/>
    </xf>
    <xf numFmtId="0" fontId="7" fillId="36" borderId="49" xfId="1" applyFont="1" applyFill="1" applyBorder="1" applyAlignment="1">
      <alignment horizontal="left" vertical="center" wrapText="1"/>
    </xf>
    <xf numFmtId="0" fontId="7" fillId="27" borderId="1" xfId="1" applyFont="1" applyFill="1" applyBorder="1" applyAlignment="1">
      <alignment horizontal="left" vertical="center" wrapText="1"/>
    </xf>
    <xf numFmtId="0" fontId="7" fillId="27" borderId="166" xfId="1" applyFont="1" applyFill="1" applyBorder="1" applyAlignment="1">
      <alignment horizontal="left" vertical="center" wrapText="1"/>
    </xf>
    <xf numFmtId="0" fontId="7" fillId="27" borderId="187" xfId="1" applyFont="1" applyFill="1" applyBorder="1" applyAlignment="1">
      <alignment horizontal="left" vertical="center" wrapText="1"/>
    </xf>
    <xf numFmtId="0" fontId="7" fillId="27" borderId="68" xfId="1" applyFont="1" applyFill="1" applyBorder="1" applyAlignment="1">
      <alignment horizontal="left" vertical="center" wrapText="1"/>
    </xf>
    <xf numFmtId="49" fontId="7" fillId="27" borderId="68" xfId="1" applyNumberFormat="1" applyFont="1" applyFill="1" applyBorder="1" applyAlignment="1">
      <alignment horizontal="left" vertical="center" wrapText="1" shrinkToFit="1"/>
    </xf>
    <xf numFmtId="1" fontId="7" fillId="27" borderId="68" xfId="1" applyNumberFormat="1" applyFont="1" applyFill="1" applyBorder="1" applyAlignment="1">
      <alignment horizontal="right" vertical="center" wrapText="1"/>
    </xf>
    <xf numFmtId="0" fontId="28" fillId="15" borderId="0" xfId="0" applyFont="1" applyFill="1" applyAlignment="1">
      <alignment vertical="center"/>
    </xf>
    <xf numFmtId="0" fontId="23" fillId="15" borderId="4" xfId="10" applyFont="1" applyFill="1" applyBorder="1" applyAlignment="1">
      <alignment vertical="center"/>
    </xf>
    <xf numFmtId="0" fontId="13" fillId="15" borderId="4" xfId="10" applyFont="1" applyFill="1" applyBorder="1" applyAlignment="1">
      <alignment vertical="center"/>
    </xf>
    <xf numFmtId="0" fontId="11" fillId="0" borderId="96" xfId="0" applyFont="1" applyBorder="1" applyAlignment="1">
      <alignment vertical="center"/>
    </xf>
    <xf numFmtId="0" fontId="27" fillId="7" borderId="39" xfId="2" applyFont="1" applyFill="1" applyBorder="1" applyAlignment="1" applyProtection="1">
      <alignment horizontal="left" vertical="center" wrapText="1"/>
    </xf>
    <xf numFmtId="1" fontId="9" fillId="0" borderId="0" xfId="1" applyNumberFormat="1" applyFont="1" applyAlignment="1" applyProtection="1">
      <alignment horizontal="left" vertical="center" wrapText="1"/>
      <protection locked="0"/>
    </xf>
    <xf numFmtId="1" fontId="9" fillId="27" borderId="20" xfId="1" applyNumberFormat="1" applyFont="1" applyFill="1" applyBorder="1" applyAlignment="1">
      <alignment horizontal="left" vertical="center" wrapText="1"/>
    </xf>
    <xf numFmtId="2" fontId="7" fillId="3" borderId="20" xfId="1" applyNumberFormat="1" applyFont="1" applyFill="1" applyBorder="1" applyAlignment="1">
      <alignment horizontal="right" vertical="center" shrinkToFit="1"/>
    </xf>
    <xf numFmtId="165" fontId="7" fillId="3" borderId="20" xfId="1" applyNumberFormat="1" applyFont="1" applyFill="1" applyBorder="1" applyAlignment="1">
      <alignment horizontal="right" vertical="center" shrinkToFit="1"/>
    </xf>
    <xf numFmtId="166" fontId="7" fillId="3" borderId="188" xfId="1" applyNumberFormat="1" applyFont="1" applyFill="1" applyBorder="1" applyAlignment="1">
      <alignment horizontal="right" vertical="center" shrinkToFit="1"/>
    </xf>
    <xf numFmtId="2" fontId="7" fillId="3" borderId="188" xfId="1" applyNumberFormat="1" applyFont="1" applyFill="1" applyBorder="1" applyAlignment="1">
      <alignment horizontal="right" vertical="center" shrinkToFit="1"/>
    </xf>
    <xf numFmtId="2" fontId="7" fillId="3" borderId="20" xfId="1" applyNumberFormat="1" applyFont="1" applyFill="1" applyBorder="1" applyAlignment="1">
      <alignment horizontal="right" vertical="center" wrapText="1"/>
    </xf>
    <xf numFmtId="2" fontId="7" fillId="3" borderId="96" xfId="1" applyNumberFormat="1" applyFont="1" applyFill="1" applyBorder="1" applyAlignment="1">
      <alignment horizontal="right" vertical="center" wrapText="1"/>
    </xf>
    <xf numFmtId="2" fontId="7" fillId="3" borderId="188" xfId="1" applyNumberFormat="1" applyFont="1" applyFill="1" applyBorder="1" applyAlignment="1">
      <alignment horizontal="right" vertical="center" wrapText="1"/>
    </xf>
    <xf numFmtId="1" fontId="9" fillId="27" borderId="39" xfId="1" applyNumberFormat="1" applyFont="1" applyFill="1" applyBorder="1" applyAlignment="1">
      <alignment horizontal="left" vertical="center" wrapText="1"/>
    </xf>
    <xf numFmtId="0" fontId="16" fillId="0" borderId="6" xfId="0" applyFont="1" applyBorder="1" applyAlignment="1">
      <alignment horizontal="left" vertical="center" wrapText="1"/>
    </xf>
    <xf numFmtId="0" fontId="16" fillId="9" borderId="16" xfId="0" applyFont="1" applyFill="1" applyBorder="1" applyAlignment="1">
      <alignment horizontal="left" vertical="center" wrapText="1"/>
    </xf>
    <xf numFmtId="0" fontId="16" fillId="9" borderId="6" xfId="0" applyFont="1" applyFill="1" applyBorder="1" applyAlignment="1">
      <alignment horizontal="left" vertical="center" wrapText="1"/>
    </xf>
    <xf numFmtId="0" fontId="17" fillId="9" borderId="6" xfId="0" applyFont="1" applyFill="1" applyBorder="1" applyAlignment="1">
      <alignment horizontal="left" vertical="center" wrapText="1"/>
    </xf>
    <xf numFmtId="0" fontId="14" fillId="44" borderId="12" xfId="0" applyFont="1" applyFill="1" applyBorder="1" applyAlignment="1">
      <alignment horizontal="left" vertical="center" wrapText="1"/>
    </xf>
    <xf numFmtId="0" fontId="14" fillId="44" borderId="37" xfId="0" applyFont="1" applyFill="1" applyBorder="1" applyAlignment="1">
      <alignment horizontal="left" vertical="center" wrapText="1"/>
    </xf>
    <xf numFmtId="0" fontId="7" fillId="0" borderId="6" xfId="0" applyFont="1" applyBorder="1" applyAlignment="1">
      <alignment horizontal="left" vertical="center" wrapText="1"/>
    </xf>
    <xf numFmtId="0" fontId="9" fillId="0" borderId="6" xfId="0" applyFont="1" applyBorder="1" applyAlignment="1">
      <alignment horizontal="left" vertical="center" wrapText="1"/>
    </xf>
    <xf numFmtId="0" fontId="16" fillId="9" borderId="181" xfId="0" applyFont="1" applyFill="1" applyBorder="1" applyAlignment="1">
      <alignment horizontal="left" vertical="center" wrapText="1"/>
    </xf>
    <xf numFmtId="0" fontId="7" fillId="0" borderId="189" xfId="0" applyFont="1" applyBorder="1" applyAlignment="1">
      <alignment horizontal="left" vertical="center" wrapText="1"/>
    </xf>
    <xf numFmtId="0" fontId="16" fillId="9" borderId="55" xfId="0" applyFont="1" applyFill="1" applyBorder="1" applyAlignment="1">
      <alignment horizontal="left" vertical="center" wrapText="1"/>
    </xf>
    <xf numFmtId="0" fontId="7" fillId="14" borderId="189" xfId="0" applyFont="1" applyFill="1" applyBorder="1" applyAlignment="1">
      <alignment horizontal="left" vertical="center" wrapText="1"/>
    </xf>
    <xf numFmtId="0" fontId="7" fillId="14" borderId="3" xfId="0" applyFont="1" applyFill="1" applyBorder="1" applyAlignment="1">
      <alignment horizontal="right" vertical="center" wrapText="1"/>
    </xf>
    <xf numFmtId="0" fontId="16" fillId="9" borderId="8" xfId="0" applyFont="1" applyFill="1" applyBorder="1" applyAlignment="1">
      <alignment horizontal="left" vertical="center" wrapText="1"/>
    </xf>
    <xf numFmtId="0" fontId="16" fillId="9" borderId="70" xfId="0" applyFont="1" applyFill="1" applyBorder="1" applyAlignment="1">
      <alignment horizontal="left" vertical="center" wrapText="1"/>
    </xf>
    <xf numFmtId="0" fontId="14" fillId="43" borderId="1" xfId="0" applyFont="1" applyFill="1" applyBorder="1" applyAlignment="1">
      <alignment horizontal="left" vertical="center" wrapText="1"/>
    </xf>
    <xf numFmtId="0" fontId="14" fillId="22" borderId="12" xfId="0" applyFont="1" applyFill="1" applyBorder="1" applyAlignment="1">
      <alignment horizontal="left" vertical="center" wrapText="1"/>
    </xf>
    <xf numFmtId="0" fontId="14" fillId="11" borderId="40" xfId="0" applyFont="1" applyFill="1" applyBorder="1" applyAlignment="1">
      <alignment horizontal="left" vertical="center" wrapText="1"/>
    </xf>
    <xf numFmtId="49" fontId="14" fillId="11" borderId="40" xfId="0" applyNumberFormat="1" applyFont="1" applyFill="1" applyBorder="1" applyAlignment="1">
      <alignment horizontal="left" vertical="center" wrapText="1"/>
    </xf>
    <xf numFmtId="0" fontId="9" fillId="11" borderId="40" xfId="0" applyFont="1" applyFill="1" applyBorder="1" applyAlignment="1">
      <alignment horizontal="left" vertical="center" wrapText="1"/>
    </xf>
    <xf numFmtId="0" fontId="14" fillId="43" borderId="36" xfId="0" applyFont="1" applyFill="1" applyBorder="1" applyAlignment="1">
      <alignment horizontal="left" vertical="center" wrapText="1"/>
    </xf>
    <xf numFmtId="0" fontId="14" fillId="11" borderId="13" xfId="0" applyFont="1" applyFill="1" applyBorder="1" applyAlignment="1">
      <alignment horizontal="left" vertical="center" wrapText="1"/>
    </xf>
    <xf numFmtId="1" fontId="11" fillId="36" borderId="74" xfId="1" applyNumberFormat="1" applyFont="1" applyFill="1" applyBorder="1" applyAlignment="1">
      <alignment horizontal="right" vertical="center" wrapText="1"/>
    </xf>
    <xf numFmtId="2" fontId="7" fillId="15" borderId="0" xfId="1" applyNumberFormat="1" applyFont="1" applyFill="1" applyAlignment="1" applyProtection="1">
      <alignment horizontal="center" vertical="center"/>
      <protection locked="0"/>
    </xf>
    <xf numFmtId="0" fontId="11" fillId="0" borderId="32" xfId="0" applyFont="1" applyBorder="1" applyAlignment="1">
      <alignment vertical="center" wrapText="1"/>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2" fillId="0" borderId="17" xfId="0" applyFont="1" applyBorder="1"/>
    <xf numFmtId="0" fontId="32" fillId="0" borderId="14" xfId="0" applyFont="1" applyBorder="1"/>
    <xf numFmtId="0" fontId="32" fillId="0" borderId="48" xfId="0" applyFont="1" applyBorder="1"/>
    <xf numFmtId="2" fontId="7" fillId="10" borderId="24" xfId="0" applyNumberFormat="1" applyFont="1" applyFill="1" applyBorder="1" applyAlignment="1">
      <alignment vertical="center" wrapText="1"/>
    </xf>
    <xf numFmtId="0" fontId="17" fillId="9" borderId="17" xfId="0" applyFont="1" applyFill="1" applyBorder="1" applyAlignment="1">
      <alignment horizontal="left" vertical="center" wrapText="1"/>
    </xf>
    <xf numFmtId="0" fontId="11" fillId="0" borderId="0" xfId="13" applyFont="1" applyAlignment="1">
      <alignment horizontal="left" vertical="center" wrapText="1"/>
    </xf>
    <xf numFmtId="0" fontId="3" fillId="0" borderId="0" xfId="14"/>
    <xf numFmtId="49" fontId="3" fillId="0" borderId="0" xfId="14" applyNumberFormat="1"/>
    <xf numFmtId="0" fontId="11" fillId="15" borderId="21" xfId="13" applyFont="1" applyFill="1" applyBorder="1" applyAlignment="1">
      <alignment horizontal="left" vertical="center" wrapText="1"/>
    </xf>
    <xf numFmtId="2" fontId="11" fillId="0" borderId="29" xfId="13" applyNumberFormat="1" applyFont="1" applyBorder="1" applyAlignment="1">
      <alignment horizontal="left" vertical="top" wrapText="1"/>
    </xf>
    <xf numFmtId="0" fontId="11" fillId="15" borderId="26" xfId="13" applyFont="1" applyFill="1" applyBorder="1" applyAlignment="1">
      <alignment horizontal="left" vertical="center"/>
    </xf>
    <xf numFmtId="0" fontId="11" fillId="0" borderId="28" xfId="13" applyFont="1" applyBorder="1" applyAlignment="1">
      <alignment horizontal="left" vertical="center" wrapText="1"/>
    </xf>
    <xf numFmtId="0" fontId="11" fillId="15" borderId="26" xfId="13" applyFont="1" applyFill="1" applyBorder="1" applyAlignment="1">
      <alignment horizontal="left" vertical="center" wrapText="1"/>
    </xf>
    <xf numFmtId="2" fontId="11" fillId="0" borderId="0" xfId="13" applyNumberFormat="1" applyFont="1" applyAlignment="1">
      <alignment horizontal="left" vertical="center" wrapText="1"/>
    </xf>
    <xf numFmtId="2" fontId="11" fillId="0" borderId="0" xfId="13" applyNumberFormat="1" applyFont="1" applyAlignment="1">
      <alignment horizontal="left" vertical="center"/>
    </xf>
    <xf numFmtId="166" fontId="11" fillId="0" borderId="0" xfId="13" applyNumberFormat="1" applyFont="1" applyAlignment="1">
      <alignment horizontal="left" vertical="center" wrapText="1"/>
    </xf>
    <xf numFmtId="166" fontId="11" fillId="0" borderId="0" xfId="13" applyNumberFormat="1" applyFont="1" applyAlignment="1">
      <alignment horizontal="left" vertical="center"/>
    </xf>
    <xf numFmtId="0" fontId="11" fillId="0" borderId="0" xfId="13" applyFont="1" applyAlignment="1">
      <alignment horizontal="left" vertical="center"/>
    </xf>
    <xf numFmtId="2" fontId="11" fillId="0" borderId="29" xfId="13" applyNumberFormat="1" applyFont="1" applyBorder="1" applyAlignment="1">
      <alignment horizontal="left" vertical="center" wrapText="1"/>
    </xf>
    <xf numFmtId="0" fontId="12" fillId="15" borderId="1" xfId="13" applyFont="1" applyFill="1" applyBorder="1" applyAlignment="1">
      <alignment horizontal="left" vertical="center" wrapText="1"/>
    </xf>
    <xf numFmtId="0" fontId="11" fillId="15" borderId="2" xfId="13" applyFont="1" applyFill="1" applyBorder="1" applyAlignment="1">
      <alignment horizontal="left" vertical="center" wrapText="1"/>
    </xf>
    <xf numFmtId="0" fontId="11" fillId="15" borderId="3" xfId="13" applyFont="1" applyFill="1" applyBorder="1" applyAlignment="1">
      <alignment horizontal="left" vertical="center" wrapText="1"/>
    </xf>
    <xf numFmtId="0" fontId="11" fillId="15" borderId="4" xfId="13" applyFont="1" applyFill="1" applyBorder="1" applyAlignment="1">
      <alignment horizontal="left" vertical="center" wrapText="1"/>
    </xf>
    <xf numFmtId="0" fontId="11" fillId="15" borderId="0" xfId="13" applyFont="1" applyFill="1" applyAlignment="1">
      <alignment horizontal="left" vertical="center" wrapText="1"/>
    </xf>
    <xf numFmtId="0" fontId="11" fillId="15" borderId="5" xfId="13" applyFont="1" applyFill="1" applyBorder="1" applyAlignment="1">
      <alignment horizontal="left" vertical="center" wrapText="1"/>
    </xf>
    <xf numFmtId="0" fontId="11" fillId="15" borderId="9" xfId="13" applyFont="1" applyFill="1" applyBorder="1" applyAlignment="1">
      <alignment horizontal="left" vertical="center" wrapText="1"/>
    </xf>
    <xf numFmtId="0" fontId="11" fillId="15" borderId="10" xfId="13" applyFont="1" applyFill="1" applyBorder="1" applyAlignment="1">
      <alignment horizontal="left" vertical="center" wrapText="1"/>
    </xf>
    <xf numFmtId="0" fontId="11" fillId="15" borderId="11" xfId="13" applyFont="1" applyFill="1" applyBorder="1" applyAlignment="1">
      <alignment horizontal="left" vertical="center" wrapText="1"/>
    </xf>
    <xf numFmtId="1" fontId="5" fillId="0" borderId="9" xfId="2" applyNumberFormat="1" applyBorder="1" applyAlignment="1" applyProtection="1">
      <alignment horizontal="left" vertical="center" wrapText="1"/>
      <protection locked="0"/>
    </xf>
    <xf numFmtId="0" fontId="5" fillId="0" borderId="0" xfId="2" applyAlignment="1" applyProtection="1">
      <alignment horizontal="left" vertical="center" wrapText="1"/>
      <protection locked="0"/>
    </xf>
    <xf numFmtId="0" fontId="5" fillId="0" borderId="0" xfId="2" applyAlignment="1" applyProtection="1"/>
    <xf numFmtId="0" fontId="5" fillId="0" borderId="10" xfId="2" applyBorder="1" applyAlignment="1" applyProtection="1">
      <alignment horizontal="left" vertical="center"/>
    </xf>
    <xf numFmtId="0" fontId="5" fillId="7" borderId="39" xfId="2" applyFill="1" applyBorder="1" applyAlignment="1" applyProtection="1">
      <alignment horizontal="left" vertical="center" wrapText="1"/>
    </xf>
    <xf numFmtId="0" fontId="5" fillId="0" borderId="0" xfId="2" applyAlignment="1" applyProtection="1">
      <alignment horizontal="left" vertical="center"/>
    </xf>
    <xf numFmtId="0" fontId="5" fillId="0" borderId="0" xfId="2" applyAlignment="1" applyProtection="1">
      <alignment horizontal="left" vertical="center" wrapText="1"/>
    </xf>
    <xf numFmtId="1" fontId="5" fillId="0" borderId="0" xfId="2" applyNumberFormat="1" applyAlignment="1" applyProtection="1">
      <alignment horizontal="left" vertical="center" wrapText="1"/>
      <protection locked="0"/>
    </xf>
    <xf numFmtId="2" fontId="5" fillId="0" borderId="0" xfId="2" applyNumberFormat="1" applyAlignment="1" applyProtection="1">
      <alignment horizontal="left" vertical="center" wrapText="1"/>
      <protection locked="0"/>
    </xf>
    <xf numFmtId="0" fontId="5" fillId="0" borderId="0" xfId="2" quotePrefix="1" applyAlignment="1" applyProtection="1">
      <alignment horizontal="left" vertical="center" wrapText="1"/>
    </xf>
    <xf numFmtId="2" fontId="5" fillId="0" borderId="0" xfId="2" quotePrefix="1" applyNumberFormat="1" applyAlignment="1" applyProtection="1">
      <alignment horizontal="left" vertical="center" wrapText="1"/>
      <protection locked="0"/>
    </xf>
    <xf numFmtId="0" fontId="14" fillId="11" borderId="19" xfId="0" applyFont="1" applyFill="1" applyBorder="1" applyAlignment="1">
      <alignment horizontal="left" vertical="center" wrapText="1"/>
    </xf>
    <xf numFmtId="2" fontId="7" fillId="0" borderId="22" xfId="10" applyNumberFormat="1" applyFont="1" applyBorder="1" applyAlignment="1" applyProtection="1">
      <alignment horizontal="right" vertical="center" shrinkToFit="1"/>
      <protection locked="0"/>
    </xf>
    <xf numFmtId="2" fontId="7" fillId="0" borderId="17" xfId="10" applyNumberFormat="1" applyFont="1" applyBorder="1" applyAlignment="1" applyProtection="1">
      <alignment horizontal="right" vertical="center" shrinkToFit="1"/>
      <protection locked="0"/>
    </xf>
    <xf numFmtId="2" fontId="7" fillId="0" borderId="23" xfId="10" applyNumberFormat="1" applyFont="1" applyBorder="1" applyAlignment="1" applyProtection="1">
      <alignment horizontal="right" vertical="center" shrinkToFit="1"/>
      <protection locked="0"/>
    </xf>
    <xf numFmtId="2" fontId="7" fillId="0" borderId="69" xfId="10" applyNumberFormat="1" applyFont="1" applyBorder="1" applyAlignment="1" applyProtection="1">
      <alignment horizontal="right" vertical="center" shrinkToFit="1"/>
      <protection locked="0"/>
    </xf>
    <xf numFmtId="166" fontId="7" fillId="0" borderId="23" xfId="10" applyNumberFormat="1" applyFont="1" applyBorder="1" applyAlignment="1" applyProtection="1">
      <alignment horizontal="right" vertical="center" shrinkToFit="1"/>
      <protection locked="0"/>
    </xf>
    <xf numFmtId="2" fontId="7" fillId="0" borderId="56" xfId="10" applyNumberFormat="1" applyFont="1" applyBorder="1" applyAlignment="1" applyProtection="1">
      <alignment horizontal="right" vertical="center" shrinkToFit="1"/>
      <protection locked="0"/>
    </xf>
    <xf numFmtId="2" fontId="7" fillId="0" borderId="22" xfId="10" applyNumberFormat="1" applyFont="1" applyBorder="1" applyAlignment="1">
      <alignment horizontal="right" vertical="center" shrinkToFit="1"/>
    </xf>
    <xf numFmtId="2" fontId="7" fillId="0" borderId="23" xfId="10" applyNumberFormat="1" applyFont="1" applyBorder="1" applyAlignment="1">
      <alignment horizontal="right" vertical="center" shrinkToFit="1"/>
    </xf>
    <xf numFmtId="2" fontId="7" fillId="0" borderId="17" xfId="10" applyNumberFormat="1" applyFont="1" applyBorder="1" applyAlignment="1" applyProtection="1">
      <alignment horizontal="right" vertical="center" wrapText="1"/>
      <protection locked="0"/>
    </xf>
    <xf numFmtId="2" fontId="7" fillId="0" borderId="23" xfId="10" applyNumberFormat="1" applyFont="1" applyBorder="1" applyAlignment="1" applyProtection="1">
      <alignment horizontal="right" vertical="center" wrapText="1"/>
      <protection locked="0"/>
    </xf>
    <xf numFmtId="2" fontId="7" fillId="0" borderId="8" xfId="10" applyNumberFormat="1" applyFont="1" applyBorder="1" applyAlignment="1" applyProtection="1">
      <alignment horizontal="right" vertical="center" wrapText="1"/>
      <protection locked="0"/>
    </xf>
    <xf numFmtId="2" fontId="7" fillId="0" borderId="26" xfId="10" applyNumberFormat="1" applyFont="1" applyBorder="1" applyAlignment="1" applyProtection="1">
      <alignment horizontal="right" vertical="center" wrapText="1"/>
      <protection locked="0"/>
    </xf>
    <xf numFmtId="2" fontId="7" fillId="0" borderId="21" xfId="10" applyNumberFormat="1" applyFont="1" applyBorder="1" applyAlignment="1" applyProtection="1">
      <alignment horizontal="right" vertical="center" wrapText="1"/>
      <protection locked="0"/>
    </xf>
    <xf numFmtId="2" fontId="7" fillId="0" borderId="31" xfId="10" applyNumberFormat="1" applyFont="1" applyBorder="1" applyAlignment="1" applyProtection="1">
      <alignment horizontal="right" vertical="center" wrapText="1"/>
      <protection locked="0"/>
    </xf>
    <xf numFmtId="1" fontId="9" fillId="27" borderId="192" xfId="1" applyNumberFormat="1" applyFont="1" applyFill="1" applyBorder="1" applyAlignment="1">
      <alignment horizontal="left" vertical="center" wrapText="1"/>
    </xf>
    <xf numFmtId="1" fontId="9" fillId="27" borderId="193" xfId="1" applyNumberFormat="1" applyFont="1" applyFill="1" applyBorder="1" applyAlignment="1">
      <alignment horizontal="left" vertical="center" wrapText="1"/>
    </xf>
    <xf numFmtId="1" fontId="9" fillId="29" borderId="105" xfId="10" applyNumberFormat="1" applyFont="1" applyFill="1" applyBorder="1" applyAlignment="1" applyProtection="1">
      <alignment horizontal="left" vertical="center" wrapText="1"/>
      <protection locked="0"/>
    </xf>
    <xf numFmtId="0" fontId="11" fillId="0" borderId="33" xfId="0" applyFont="1" applyBorder="1" applyAlignment="1">
      <alignment vertical="center" wrapText="1"/>
    </xf>
    <xf numFmtId="14" fontId="11" fillId="0" borderId="106" xfId="0" applyNumberFormat="1" applyFont="1" applyBorder="1" applyAlignment="1">
      <alignment vertical="center"/>
    </xf>
    <xf numFmtId="1" fontId="11" fillId="0" borderId="0" xfId="13" applyNumberFormat="1" applyFont="1" applyAlignment="1">
      <alignment horizontal="left" vertical="center" wrapText="1"/>
    </xf>
    <xf numFmtId="0" fontId="7" fillId="34" borderId="15" xfId="10" applyFont="1" applyFill="1" applyBorder="1" applyAlignment="1" applyProtection="1">
      <alignment horizontal="right" vertical="center" shrinkToFit="1"/>
      <protection locked="0"/>
    </xf>
    <xf numFmtId="2" fontId="7" fillId="45" borderId="171" xfId="0" applyNumberFormat="1" applyFont="1" applyFill="1" applyBorder="1" applyAlignment="1">
      <alignment horizontal="right" vertical="center" wrapText="1"/>
    </xf>
    <xf numFmtId="2" fontId="7" fillId="45" borderId="44" xfId="0" applyNumberFormat="1" applyFont="1" applyFill="1" applyBorder="1" applyAlignment="1">
      <alignment horizontal="right" vertical="center" wrapText="1"/>
    </xf>
    <xf numFmtId="2" fontId="7" fillId="46" borderId="118" xfId="0" applyNumberFormat="1" applyFont="1" applyFill="1" applyBorder="1" applyAlignment="1">
      <alignment horizontal="right" vertical="center" wrapText="1"/>
    </xf>
    <xf numFmtId="2" fontId="7" fillId="0" borderId="4" xfId="0" applyNumberFormat="1" applyFont="1" applyBorder="1" applyAlignment="1" applyProtection="1">
      <alignment horizontal="right" vertical="center" wrapText="1"/>
      <protection locked="0"/>
    </xf>
    <xf numFmtId="2" fontId="7" fillId="0" borderId="0" xfId="0" applyNumberFormat="1" applyFont="1" applyAlignment="1" applyProtection="1">
      <alignment horizontal="right" vertical="center" wrapText="1"/>
      <protection locked="0"/>
    </xf>
    <xf numFmtId="1" fontId="11" fillId="0" borderId="0" xfId="0" applyNumberFormat="1" applyFont="1" applyAlignment="1">
      <alignment horizontal="left" vertical="center" wrapText="1"/>
    </xf>
    <xf numFmtId="0" fontId="7" fillId="14" borderId="15" xfId="0" applyFont="1" applyFill="1" applyBorder="1" applyAlignment="1" applyProtection="1">
      <alignment horizontal="left" vertical="center" wrapText="1"/>
      <protection locked="0"/>
    </xf>
    <xf numFmtId="0" fontId="7" fillId="14" borderId="25" xfId="0" applyFont="1" applyFill="1" applyBorder="1" applyAlignment="1" applyProtection="1">
      <alignment horizontal="left" vertical="center" wrapText="1"/>
      <protection locked="0"/>
    </xf>
    <xf numFmtId="1" fontId="7" fillId="14" borderId="57" xfId="0" applyNumberFormat="1" applyFont="1" applyFill="1" applyBorder="1" applyAlignment="1" applyProtection="1">
      <alignment horizontal="right" vertical="center" wrapText="1"/>
      <protection locked="0"/>
    </xf>
    <xf numFmtId="2" fontId="7" fillId="9" borderId="23" xfId="10" applyNumberFormat="1" applyFont="1" applyFill="1" applyBorder="1" applyAlignment="1">
      <alignment horizontal="right" vertical="center" shrinkToFit="1"/>
    </xf>
    <xf numFmtId="2" fontId="11" fillId="0" borderId="0" xfId="13" applyNumberFormat="1" applyFont="1" applyAlignment="1">
      <alignment horizontal="right" vertical="center" wrapText="1"/>
    </xf>
    <xf numFmtId="0" fontId="37" fillId="16" borderId="17" xfId="0" applyFont="1" applyFill="1" applyBorder="1" applyAlignment="1">
      <alignment horizontal="left" vertical="center" wrapText="1"/>
    </xf>
    <xf numFmtId="0" fontId="37" fillId="14" borderId="17" xfId="0" applyFont="1" applyFill="1" applyBorder="1" applyAlignment="1">
      <alignment horizontal="left" vertical="center" wrapText="1"/>
    </xf>
    <xf numFmtId="0" fontId="7" fillId="0" borderId="17" xfId="0" applyFont="1" applyBorder="1" applyAlignment="1">
      <alignment wrapText="1"/>
    </xf>
    <xf numFmtId="0" fontId="7" fillId="6" borderId="17" xfId="0" applyFont="1" applyFill="1" applyBorder="1" applyAlignment="1">
      <alignment wrapText="1"/>
    </xf>
    <xf numFmtId="166" fontId="7" fillId="0" borderId="23" xfId="17" applyNumberFormat="1" applyFont="1" applyBorder="1" applyAlignment="1" applyProtection="1">
      <alignment horizontal="right" vertical="center" shrinkToFit="1"/>
      <protection locked="0"/>
    </xf>
    <xf numFmtId="166" fontId="7" fillId="0" borderId="6" xfId="17" applyNumberFormat="1" applyFont="1" applyBorder="1" applyAlignment="1" applyProtection="1">
      <alignment horizontal="right" vertical="center" shrinkToFit="1"/>
      <protection locked="0"/>
    </xf>
    <xf numFmtId="10" fontId="16" fillId="0" borderId="71" xfId="0" applyNumberFormat="1" applyFont="1" applyBorder="1" applyAlignment="1">
      <alignment horizontal="right" vertical="center" wrapText="1"/>
    </xf>
    <xf numFmtId="10" fontId="16" fillId="0" borderId="114" xfId="0" applyNumberFormat="1" applyFont="1" applyBorder="1" applyAlignment="1">
      <alignment horizontal="right" vertical="center" wrapText="1"/>
    </xf>
    <xf numFmtId="2" fontId="7" fillId="0" borderId="8" xfId="0" applyNumberFormat="1" applyFont="1" applyBorder="1" applyAlignment="1">
      <alignment wrapText="1"/>
    </xf>
    <xf numFmtId="2" fontId="7" fillId="0" borderId="23" xfId="0" applyNumberFormat="1" applyFont="1" applyBorder="1" applyAlignment="1">
      <alignment wrapText="1"/>
    </xf>
    <xf numFmtId="2" fontId="7" fillId="0" borderId="69" xfId="0" applyNumberFormat="1" applyFont="1" applyBorder="1" applyAlignment="1">
      <alignment wrapText="1"/>
    </xf>
    <xf numFmtId="2" fontId="7" fillId="0" borderId="17" xfId="0" applyNumberFormat="1" applyFont="1" applyBorder="1" applyAlignment="1">
      <alignment wrapText="1"/>
    </xf>
    <xf numFmtId="2" fontId="7" fillId="0" borderId="14" xfId="0" applyNumberFormat="1" applyFont="1" applyBorder="1" applyAlignment="1">
      <alignment wrapText="1"/>
    </xf>
    <xf numFmtId="2" fontId="7" fillId="0" borderId="67" xfId="0" applyNumberFormat="1" applyFont="1" applyBorder="1" applyAlignment="1">
      <alignment wrapText="1"/>
    </xf>
    <xf numFmtId="2" fontId="7" fillId="0" borderId="16" xfId="0" applyNumberFormat="1" applyFont="1" applyBorder="1" applyAlignment="1">
      <alignment wrapText="1"/>
    </xf>
    <xf numFmtId="2" fontId="7" fillId="0" borderId="21" xfId="0" applyNumberFormat="1" applyFont="1" applyBorder="1" applyAlignment="1">
      <alignment wrapText="1"/>
    </xf>
    <xf numFmtId="2" fontId="7" fillId="0" borderId="22" xfId="0" applyNumberFormat="1" applyFont="1" applyBorder="1" applyAlignment="1">
      <alignment wrapText="1"/>
    </xf>
    <xf numFmtId="2" fontId="7" fillId="0" borderId="70" xfId="0" applyNumberFormat="1" applyFont="1" applyBorder="1" applyAlignment="1">
      <alignment wrapText="1"/>
    </xf>
    <xf numFmtId="2" fontId="7" fillId="0" borderId="30" xfId="0" applyNumberFormat="1" applyFont="1" applyBorder="1" applyAlignment="1">
      <alignment wrapText="1"/>
    </xf>
    <xf numFmtId="2" fontId="7" fillId="0" borderId="26" xfId="0" applyNumberFormat="1" applyFont="1" applyBorder="1" applyAlignment="1">
      <alignment wrapText="1"/>
    </xf>
    <xf numFmtId="2" fontId="7" fillId="0" borderId="27" xfId="0" applyNumberFormat="1" applyFont="1" applyBorder="1" applyAlignment="1">
      <alignment wrapText="1"/>
    </xf>
    <xf numFmtId="0" fontId="16" fillId="0" borderId="14" xfId="0" applyFont="1" applyBorder="1" applyAlignment="1">
      <alignment horizontal="left" vertical="center" wrapText="1"/>
    </xf>
    <xf numFmtId="0" fontId="16" fillId="6" borderId="17" xfId="0" applyFont="1" applyFill="1" applyBorder="1" applyAlignment="1">
      <alignment horizontal="left" vertical="center" wrapText="1"/>
    </xf>
    <xf numFmtId="0" fontId="16" fillId="47" borderId="17" xfId="0" applyFont="1" applyFill="1" applyBorder="1" applyAlignment="1">
      <alignment horizontal="left" vertical="center" wrapText="1"/>
    </xf>
    <xf numFmtId="0" fontId="14" fillId="11" borderId="30" xfId="0" applyFont="1" applyFill="1" applyBorder="1" applyAlignment="1">
      <alignment horizontal="left" vertical="center" wrapText="1"/>
    </xf>
    <xf numFmtId="0" fontId="7" fillId="6" borderId="17" xfId="0" applyFont="1" applyFill="1" applyBorder="1" applyAlignment="1">
      <alignment horizontal="left" vertical="center" wrapText="1"/>
    </xf>
    <xf numFmtId="11" fontId="16" fillId="6" borderId="17" xfId="0" applyNumberFormat="1" applyFont="1" applyFill="1" applyBorder="1" applyAlignment="1">
      <alignment horizontal="left" vertical="center" wrapText="1"/>
    </xf>
    <xf numFmtId="0" fontId="16" fillId="6" borderId="23" xfId="0" applyFont="1" applyFill="1" applyBorder="1" applyAlignment="1">
      <alignment horizontal="left" vertical="center" wrapText="1"/>
    </xf>
    <xf numFmtId="0" fontId="16" fillId="6" borderId="6" xfId="0" applyFont="1" applyFill="1" applyBorder="1" applyAlignment="1">
      <alignment horizontal="left" vertical="center" wrapText="1"/>
    </xf>
    <xf numFmtId="0" fontId="16" fillId="6" borderId="14" xfId="0" applyFont="1" applyFill="1" applyBorder="1" applyAlignment="1">
      <alignment horizontal="left" vertical="center" wrapText="1"/>
    </xf>
    <xf numFmtId="0" fontId="16" fillId="0" borderId="17" xfId="0" applyFont="1" applyBorder="1" applyAlignment="1">
      <alignment wrapText="1"/>
    </xf>
    <xf numFmtId="0" fontId="40" fillId="0" borderId="0" xfId="0" applyFont="1"/>
    <xf numFmtId="0" fontId="7" fillId="0" borderId="166" xfId="0" applyFont="1" applyBorder="1" applyAlignment="1">
      <alignment horizontal="left" vertical="center" wrapText="1"/>
    </xf>
    <xf numFmtId="0" fontId="7" fillId="0" borderId="158" xfId="0" applyFont="1" applyBorder="1" applyAlignment="1">
      <alignment horizontal="left" vertical="center" wrapText="1"/>
    </xf>
    <xf numFmtId="0" fontId="9" fillId="0" borderId="158" xfId="0" applyFont="1" applyBorder="1" applyAlignment="1">
      <alignment horizontal="left" vertical="center" wrapText="1"/>
    </xf>
    <xf numFmtId="0" fontId="7" fillId="0" borderId="38" xfId="0" applyFont="1" applyBorder="1" applyAlignment="1">
      <alignment horizontal="left" vertical="center" wrapText="1"/>
    </xf>
    <xf numFmtId="0" fontId="7" fillId="0" borderId="91" xfId="0" applyFont="1" applyBorder="1" applyAlignment="1">
      <alignment horizontal="left" vertical="center" wrapText="1"/>
    </xf>
    <xf numFmtId="0" fontId="14" fillId="11" borderId="19" xfId="0" applyFont="1" applyFill="1" applyBorder="1" applyAlignment="1">
      <alignment wrapText="1"/>
    </xf>
    <xf numFmtId="0" fontId="14" fillId="11" borderId="13" xfId="0" applyFont="1" applyFill="1" applyBorder="1" applyAlignment="1">
      <alignment wrapText="1"/>
    </xf>
    <xf numFmtId="0" fontId="16" fillId="9" borderId="91" xfId="0" applyFont="1" applyFill="1" applyBorder="1" applyAlignment="1">
      <alignment horizontal="left" vertical="center" wrapText="1"/>
    </xf>
    <xf numFmtId="0" fontId="7" fillId="0" borderId="194" xfId="0" applyFont="1" applyBorder="1" applyAlignment="1">
      <alignment horizontal="left" vertical="center" wrapText="1"/>
    </xf>
    <xf numFmtId="0" fontId="7" fillId="14" borderId="194" xfId="0" applyFont="1" applyFill="1" applyBorder="1" applyAlignment="1">
      <alignment horizontal="left" vertical="center" wrapText="1"/>
    </xf>
    <xf numFmtId="0" fontId="7" fillId="14" borderId="19" xfId="0" applyFont="1" applyFill="1" applyBorder="1" applyAlignment="1">
      <alignment horizontal="right" vertical="center" wrapText="1"/>
    </xf>
    <xf numFmtId="2" fontId="7" fillId="15" borderId="0" xfId="0" applyNumberFormat="1" applyFont="1" applyFill="1" applyAlignment="1">
      <alignment horizontal="right" vertical="center" wrapText="1"/>
    </xf>
    <xf numFmtId="2" fontId="7" fillId="15" borderId="51" xfId="0" applyNumberFormat="1" applyFont="1" applyFill="1" applyBorder="1" applyAlignment="1">
      <alignment horizontal="right" vertical="center" wrapText="1"/>
    </xf>
    <xf numFmtId="2" fontId="7" fillId="15" borderId="47" xfId="0" applyNumberFormat="1" applyFont="1" applyFill="1" applyBorder="1" applyAlignment="1">
      <alignment horizontal="right" vertical="center" wrapText="1"/>
    </xf>
    <xf numFmtId="2" fontId="7" fillId="0" borderId="47" xfId="0" applyNumberFormat="1" applyFont="1" applyBorder="1" applyAlignment="1">
      <alignment horizontal="right" vertical="center" wrapText="1"/>
    </xf>
    <xf numFmtId="2" fontId="7" fillId="0" borderId="0" xfId="0" applyNumberFormat="1" applyFont="1" applyAlignment="1">
      <alignment horizontal="right" vertical="center" wrapText="1"/>
    </xf>
    <xf numFmtId="0" fontId="7" fillId="9" borderId="91" xfId="0" applyFont="1" applyFill="1" applyBorder="1" applyAlignment="1">
      <alignment horizontal="left" vertical="center" wrapText="1"/>
    </xf>
    <xf numFmtId="0" fontId="7" fillId="0" borderId="25" xfId="0" applyFont="1" applyBorder="1" applyAlignment="1">
      <alignment horizontal="left" vertical="center" wrapText="1"/>
    </xf>
    <xf numFmtId="0" fontId="9" fillId="0" borderId="25" xfId="0" applyFont="1" applyBorder="1" applyAlignment="1">
      <alignment horizontal="left" vertical="center" wrapText="1"/>
    </xf>
    <xf numFmtId="0" fontId="7" fillId="9" borderId="158" xfId="0" applyFont="1" applyFill="1" applyBorder="1" applyAlignment="1">
      <alignment horizontal="left" vertical="center" wrapText="1"/>
    </xf>
    <xf numFmtId="2" fontId="7" fillId="0" borderId="72" xfId="0" applyNumberFormat="1" applyFont="1" applyBorder="1" applyAlignment="1">
      <alignment horizontal="right" vertical="center" wrapText="1"/>
    </xf>
    <xf numFmtId="2" fontId="18" fillId="0" borderId="73" xfId="0" applyNumberFormat="1" applyFont="1" applyBorder="1" applyAlignment="1">
      <alignment horizontal="right" vertical="center" wrapText="1"/>
    </xf>
    <xf numFmtId="1" fontId="11" fillId="19" borderId="41" xfId="0" applyNumberFormat="1" applyFont="1" applyFill="1" applyBorder="1" applyAlignment="1">
      <alignment horizontal="right" vertical="center" wrapText="1"/>
    </xf>
    <xf numFmtId="1" fontId="11" fillId="19" borderId="42" xfId="0" applyNumberFormat="1" applyFont="1" applyFill="1" applyBorder="1" applyAlignment="1">
      <alignment horizontal="right" vertical="center" wrapText="1"/>
    </xf>
    <xf numFmtId="1" fontId="11" fillId="19" borderId="72" xfId="0" applyNumberFormat="1" applyFont="1" applyFill="1" applyBorder="1" applyAlignment="1">
      <alignment horizontal="right" vertical="center" wrapText="1"/>
    </xf>
    <xf numFmtId="0" fontId="7" fillId="14" borderId="6" xfId="0" applyFont="1" applyFill="1" applyBorder="1" applyAlignment="1">
      <alignment horizontal="left" vertical="center" wrapText="1"/>
    </xf>
    <xf numFmtId="0" fontId="7" fillId="14" borderId="24" xfId="0" applyFont="1" applyFill="1" applyBorder="1" applyAlignment="1">
      <alignment horizontal="right" vertical="center" wrapText="1"/>
    </xf>
    <xf numFmtId="2" fontId="7" fillId="15" borderId="23" xfId="0" applyNumberFormat="1" applyFont="1" applyFill="1" applyBorder="1" applyAlignment="1">
      <alignment horizontal="right" vertical="center" wrapText="1"/>
    </xf>
    <xf numFmtId="1" fontId="11" fillId="19" borderId="71" xfId="0" applyNumberFormat="1" applyFont="1" applyFill="1" applyBorder="1" applyAlignment="1">
      <alignment horizontal="right" vertical="center" wrapText="1"/>
    </xf>
    <xf numFmtId="1" fontId="11" fillId="19" borderId="114" xfId="0" applyNumberFormat="1" applyFont="1" applyFill="1" applyBorder="1" applyAlignment="1">
      <alignment horizontal="right" vertical="center" wrapText="1"/>
    </xf>
    <xf numFmtId="1" fontId="11" fillId="19" borderId="117" xfId="0" applyNumberFormat="1" applyFont="1" applyFill="1" applyBorder="1" applyAlignment="1">
      <alignment horizontal="right" vertical="center" wrapText="1"/>
    </xf>
    <xf numFmtId="1" fontId="11" fillId="19" borderId="46" xfId="0" applyNumberFormat="1" applyFont="1" applyFill="1" applyBorder="1" applyAlignment="1">
      <alignment horizontal="right" vertical="center" wrapText="1"/>
    </xf>
    <xf numFmtId="2" fontId="9" fillId="34" borderId="47" xfId="10" applyNumberFormat="1" applyFont="1" applyFill="1" applyBorder="1" applyAlignment="1" applyProtection="1">
      <alignment horizontal="left" vertical="center" wrapText="1"/>
      <protection locked="0"/>
    </xf>
    <xf numFmtId="2" fontId="9" fillId="34" borderId="51" xfId="10" applyNumberFormat="1" applyFont="1" applyFill="1" applyBorder="1" applyAlignment="1" applyProtection="1">
      <alignment horizontal="left" vertical="center" wrapText="1"/>
      <protection locked="0"/>
    </xf>
    <xf numFmtId="2" fontId="9" fillId="34" borderId="0" xfId="10" applyNumberFormat="1" applyFont="1" applyFill="1" applyAlignment="1" applyProtection="1">
      <alignment horizontal="left" vertical="center" wrapText="1"/>
      <protection locked="0"/>
    </xf>
    <xf numFmtId="2" fontId="9" fillId="34" borderId="16" xfId="10" applyNumberFormat="1" applyFont="1" applyFill="1" applyBorder="1" applyAlignment="1" applyProtection="1">
      <alignment horizontal="left" vertical="center" wrapText="1"/>
      <protection locked="0"/>
    </xf>
    <xf numFmtId="2" fontId="7" fillId="7" borderId="18" xfId="10" applyNumberFormat="1" applyFont="1" applyFill="1" applyBorder="1" applyAlignment="1" applyProtection="1">
      <alignment horizontal="left" vertical="center" shrinkToFit="1"/>
      <protection locked="0"/>
    </xf>
    <xf numFmtId="2" fontId="7" fillId="0" borderId="17" xfId="10" applyNumberFormat="1" applyFont="1" applyBorder="1" applyAlignment="1" applyProtection="1">
      <alignment horizontal="left" vertical="center" shrinkToFit="1"/>
      <protection locked="0"/>
    </xf>
    <xf numFmtId="2" fontId="7" fillId="0" borderId="23" xfId="10" applyNumberFormat="1" applyFont="1" applyBorder="1" applyAlignment="1" applyProtection="1">
      <alignment horizontal="left" vertical="center" shrinkToFit="1"/>
      <protection locked="0"/>
    </xf>
    <xf numFmtId="2" fontId="7" fillId="3" borderId="23" xfId="10" applyNumberFormat="1" applyFont="1" applyFill="1" applyBorder="1" applyAlignment="1" applyProtection="1">
      <alignment horizontal="left" vertical="center" shrinkToFit="1"/>
      <protection locked="0"/>
    </xf>
    <xf numFmtId="2" fontId="7" fillId="3" borderId="6" xfId="10" applyNumberFormat="1" applyFont="1" applyFill="1" applyBorder="1" applyAlignment="1" applyProtection="1">
      <alignment horizontal="left" vertical="center" shrinkToFit="1"/>
      <protection locked="0"/>
    </xf>
    <xf numFmtId="2" fontId="7" fillId="7" borderId="6" xfId="10" applyNumberFormat="1" applyFont="1" applyFill="1" applyBorder="1" applyAlignment="1" applyProtection="1">
      <alignment horizontal="left" vertical="center" shrinkToFit="1"/>
      <protection locked="0"/>
    </xf>
    <xf numFmtId="2" fontId="7" fillId="15" borderId="6" xfId="10" applyNumberFormat="1" applyFont="1" applyFill="1" applyBorder="1" applyAlignment="1" applyProtection="1">
      <alignment horizontal="left" vertical="center" shrinkToFit="1"/>
      <protection locked="0"/>
    </xf>
    <xf numFmtId="2" fontId="7" fillId="3" borderId="56" xfId="10" applyNumberFormat="1" applyFont="1" applyFill="1" applyBorder="1" applyAlignment="1" applyProtection="1">
      <alignment horizontal="left" vertical="center" shrinkToFit="1"/>
      <protection locked="0"/>
    </xf>
    <xf numFmtId="2" fontId="7" fillId="0" borderId="69" xfId="10" applyNumberFormat="1" applyFont="1" applyBorder="1" applyAlignment="1" applyProtection="1">
      <alignment horizontal="left" vertical="center" shrinkToFit="1"/>
      <protection locked="0"/>
    </xf>
    <xf numFmtId="2" fontId="7" fillId="7" borderId="14" xfId="10" applyNumberFormat="1" applyFont="1" applyFill="1" applyBorder="1" applyAlignment="1" applyProtection="1">
      <alignment horizontal="left" vertical="center" shrinkToFit="1"/>
      <protection locked="0"/>
    </xf>
    <xf numFmtId="2" fontId="7" fillId="9" borderId="23" xfId="10" applyNumberFormat="1" applyFont="1" applyFill="1" applyBorder="1" applyAlignment="1" applyProtection="1">
      <alignment horizontal="left" vertical="center" shrinkToFit="1"/>
      <protection locked="0"/>
    </xf>
    <xf numFmtId="2" fontId="7" fillId="0" borderId="6" xfId="10" applyNumberFormat="1" applyFont="1" applyBorder="1" applyAlignment="1" applyProtection="1">
      <alignment horizontal="left" vertical="center" shrinkToFit="1"/>
      <protection locked="0"/>
    </xf>
    <xf numFmtId="2" fontId="7" fillId="0" borderId="27" xfId="10" applyNumberFormat="1" applyFont="1" applyBorder="1" applyAlignment="1" applyProtection="1">
      <alignment horizontal="left" vertical="center" shrinkToFit="1"/>
      <protection locked="0"/>
    </xf>
    <xf numFmtId="2" fontId="7" fillId="7" borderId="18" xfId="10" applyNumberFormat="1" applyFont="1" applyFill="1" applyBorder="1" applyAlignment="1">
      <alignment horizontal="left" vertical="center" shrinkToFit="1"/>
    </xf>
    <xf numFmtId="2" fontId="7" fillId="7" borderId="6" xfId="10" applyNumberFormat="1" applyFont="1" applyFill="1" applyBorder="1" applyAlignment="1">
      <alignment horizontal="left" vertical="center" shrinkToFit="1"/>
    </xf>
    <xf numFmtId="2" fontId="7" fillId="3" borderId="40" xfId="10" applyNumberFormat="1" applyFont="1" applyFill="1" applyBorder="1" applyAlignment="1" applyProtection="1">
      <alignment horizontal="left" vertical="center" wrapText="1"/>
      <protection locked="0"/>
    </xf>
    <xf numFmtId="2" fontId="7" fillId="7" borderId="14" xfId="10" applyNumberFormat="1" applyFont="1" applyFill="1" applyBorder="1" applyAlignment="1" applyProtection="1">
      <alignment horizontal="left" vertical="center" wrapText="1"/>
      <protection locked="0"/>
    </xf>
    <xf numFmtId="2" fontId="7" fillId="7" borderId="6" xfId="10" applyNumberFormat="1" applyFont="1" applyFill="1" applyBorder="1" applyAlignment="1" applyProtection="1">
      <alignment horizontal="left" vertical="center" wrapText="1"/>
      <protection locked="0"/>
    </xf>
    <xf numFmtId="2" fontId="7" fillId="3" borderId="6" xfId="10" applyNumberFormat="1" applyFont="1" applyFill="1" applyBorder="1" applyAlignment="1" applyProtection="1">
      <alignment horizontal="left" vertical="center" wrapText="1"/>
      <protection locked="0"/>
    </xf>
    <xf numFmtId="2" fontId="7" fillId="3" borderId="25" xfId="10" applyNumberFormat="1" applyFont="1" applyFill="1" applyBorder="1" applyAlignment="1" applyProtection="1">
      <alignment horizontal="left" vertical="center" wrapText="1"/>
      <protection locked="0"/>
    </xf>
    <xf numFmtId="2" fontId="7" fillId="3" borderId="67" xfId="10" applyNumberFormat="1" applyFont="1" applyFill="1" applyBorder="1" applyAlignment="1" applyProtection="1">
      <alignment horizontal="left" vertical="center" wrapText="1"/>
      <protection locked="0"/>
    </xf>
    <xf numFmtId="2" fontId="7" fillId="3" borderId="52" xfId="10" applyNumberFormat="1" applyFont="1" applyFill="1" applyBorder="1" applyAlignment="1" applyProtection="1">
      <alignment horizontal="left" vertical="center" wrapText="1"/>
      <protection locked="0"/>
    </xf>
    <xf numFmtId="2" fontId="7" fillId="9" borderId="15" xfId="0" applyNumberFormat="1" applyFont="1" applyFill="1" applyBorder="1" applyAlignment="1" applyProtection="1">
      <alignment horizontal="right" vertical="center" wrapText="1"/>
      <protection locked="0"/>
    </xf>
    <xf numFmtId="2" fontId="7" fillId="9" borderId="25" xfId="0" applyNumberFormat="1" applyFont="1" applyFill="1" applyBorder="1" applyAlignment="1" applyProtection="1">
      <alignment horizontal="right" vertical="center" wrapText="1"/>
      <protection locked="0"/>
    </xf>
    <xf numFmtId="2" fontId="7" fillId="9" borderId="57" xfId="0" applyNumberFormat="1" applyFont="1" applyFill="1" applyBorder="1" applyAlignment="1" applyProtection="1">
      <alignment horizontal="right" vertical="center" wrapText="1"/>
      <protection locked="0"/>
    </xf>
    <xf numFmtId="0" fontId="16" fillId="0" borderId="80" xfId="0" applyFont="1" applyBorder="1" applyAlignment="1">
      <alignment horizontal="right" vertical="center"/>
    </xf>
    <xf numFmtId="0" fontId="16" fillId="0" borderId="42" xfId="0" applyFont="1" applyBorder="1" applyAlignment="1">
      <alignment horizontal="right" vertical="center"/>
    </xf>
    <xf numFmtId="0" fontId="16" fillId="0" borderId="81" xfId="0" applyFont="1" applyBorder="1" applyAlignment="1">
      <alignment horizontal="right" vertical="center"/>
    </xf>
    <xf numFmtId="0" fontId="16" fillId="0" borderId="102" xfId="0" applyFont="1" applyBorder="1" applyAlignment="1">
      <alignment horizontal="right" vertical="center"/>
    </xf>
    <xf numFmtId="0" fontId="16" fillId="0" borderId="82" xfId="0" applyFont="1" applyBorder="1" applyAlignment="1">
      <alignment horizontal="right" vertical="center"/>
    </xf>
    <xf numFmtId="0" fontId="16" fillId="0" borderId="41" xfId="0" applyFont="1" applyBorder="1" applyAlignment="1">
      <alignment horizontal="right" vertical="center"/>
    </xf>
    <xf numFmtId="0" fontId="16" fillId="0" borderId="74" xfId="0" applyFont="1" applyBorder="1" applyAlignment="1">
      <alignment horizontal="right" vertical="center"/>
    </xf>
    <xf numFmtId="0" fontId="16" fillId="0" borderId="111" xfId="0" applyFont="1" applyBorder="1" applyAlignment="1">
      <alignment horizontal="right" vertical="center"/>
    </xf>
    <xf numFmtId="0" fontId="16" fillId="0" borderId="72" xfId="0" applyFont="1" applyBorder="1" applyAlignment="1">
      <alignment horizontal="right" vertical="center"/>
    </xf>
    <xf numFmtId="0" fontId="16" fillId="0" borderId="75" xfId="0" applyFont="1" applyBorder="1" applyAlignment="1">
      <alignment horizontal="right" vertical="center"/>
    </xf>
    <xf numFmtId="0" fontId="16" fillId="0" borderId="83" xfId="0" applyFont="1" applyBorder="1" applyAlignment="1">
      <alignment horizontal="right" vertical="center"/>
    </xf>
    <xf numFmtId="0" fontId="16" fillId="0" borderId="100" xfId="0" applyFont="1" applyBorder="1" applyAlignment="1">
      <alignment horizontal="right" vertical="center"/>
    </xf>
    <xf numFmtId="0" fontId="16" fillId="0" borderId="76" xfId="0" applyFont="1" applyBorder="1" applyAlignment="1">
      <alignment horizontal="right" vertical="center"/>
    </xf>
    <xf numFmtId="0" fontId="41" fillId="9" borderId="70" xfId="0" applyFont="1" applyFill="1" applyBorder="1" applyAlignment="1">
      <alignment horizontal="left" vertical="center" wrapText="1"/>
    </xf>
    <xf numFmtId="0" fontId="16" fillId="9" borderId="35" xfId="0" applyFont="1" applyFill="1" applyBorder="1" applyAlignment="1">
      <alignment horizontal="left" vertical="center" wrapText="1"/>
    </xf>
    <xf numFmtId="0" fontId="16" fillId="9" borderId="1" xfId="0" applyFont="1" applyFill="1" applyBorder="1" applyAlignment="1">
      <alignment horizontal="left" vertical="center" wrapText="1"/>
    </xf>
    <xf numFmtId="2" fontId="11" fillId="0" borderId="90" xfId="0" applyNumberFormat="1" applyFont="1" applyBorder="1" applyAlignment="1">
      <alignment horizontal="left" vertical="center"/>
    </xf>
    <xf numFmtId="0" fontId="7" fillId="14" borderId="113" xfId="0" applyFont="1" applyFill="1" applyBorder="1" applyAlignment="1">
      <alignment horizontal="left" vertical="center" wrapText="1"/>
    </xf>
    <xf numFmtId="0" fontId="7" fillId="14" borderId="53" xfId="0" applyFont="1" applyFill="1" applyBorder="1" applyAlignment="1">
      <alignment horizontal="right" vertical="center" wrapText="1"/>
    </xf>
    <xf numFmtId="1" fontId="11" fillId="19" borderId="130" xfId="0" applyNumberFormat="1" applyFont="1" applyFill="1" applyBorder="1" applyAlignment="1">
      <alignment horizontal="right" vertical="center" wrapText="1"/>
    </xf>
    <xf numFmtId="1" fontId="11" fillId="19" borderId="129" xfId="0" applyNumberFormat="1" applyFont="1" applyFill="1" applyBorder="1" applyAlignment="1">
      <alignment horizontal="right" vertical="center" wrapText="1"/>
    </xf>
    <xf numFmtId="2" fontId="7" fillId="0" borderId="51" xfId="0" applyNumberFormat="1" applyFont="1" applyBorder="1" applyAlignment="1">
      <alignment horizontal="right" vertical="center" wrapText="1"/>
    </xf>
    <xf numFmtId="2" fontId="7" fillId="0" borderId="94" xfId="0" applyNumberFormat="1" applyFont="1" applyBorder="1" applyAlignment="1">
      <alignment horizontal="right" vertical="center" wrapText="1"/>
    </xf>
    <xf numFmtId="0" fontId="7" fillId="14" borderId="27" xfId="0" applyFont="1" applyFill="1" applyBorder="1" applyAlignment="1">
      <alignment horizontal="left" vertical="center" wrapText="1"/>
    </xf>
    <xf numFmtId="0" fontId="7" fillId="14" borderId="28" xfId="0" applyFont="1" applyFill="1" applyBorder="1" applyAlignment="1">
      <alignment horizontal="right" vertical="center" wrapText="1"/>
    </xf>
    <xf numFmtId="0" fontId="7" fillId="9" borderId="6" xfId="0" applyFont="1" applyFill="1" applyBorder="1" applyAlignment="1">
      <alignment horizontal="left" vertical="center" wrapText="1"/>
    </xf>
    <xf numFmtId="2" fontId="7" fillId="15" borderId="7" xfId="0" applyNumberFormat="1" applyFont="1" applyFill="1" applyBorder="1" applyAlignment="1">
      <alignment horizontal="right" vertical="center" wrapText="1"/>
    </xf>
    <xf numFmtId="2" fontId="7" fillId="15" borderId="48" xfId="0" applyNumberFormat="1" applyFont="1" applyFill="1" applyBorder="1" applyAlignment="1">
      <alignment horizontal="right" vertical="center" wrapText="1"/>
    </xf>
    <xf numFmtId="2" fontId="7" fillId="15" borderId="14" xfId="0" applyNumberFormat="1" applyFont="1" applyFill="1" applyBorder="1" applyAlignment="1">
      <alignment horizontal="right" vertical="center" wrapText="1"/>
    </xf>
    <xf numFmtId="2" fontId="7" fillId="0" borderId="14" xfId="0" applyNumberFormat="1" applyFont="1" applyBorder="1" applyAlignment="1">
      <alignment horizontal="right" vertical="center" wrapText="1"/>
    </xf>
    <xf numFmtId="0" fontId="7" fillId="0" borderId="177" xfId="0" applyFont="1" applyBorder="1" applyAlignment="1">
      <alignment horizontal="left" vertical="center" wrapText="1"/>
    </xf>
    <xf numFmtId="0" fontId="7" fillId="0" borderId="93" xfId="0" applyFont="1" applyBorder="1" applyAlignment="1">
      <alignment horizontal="left" vertical="center" wrapText="1"/>
    </xf>
    <xf numFmtId="0" fontId="7" fillId="9" borderId="93" xfId="0" applyFont="1" applyFill="1" applyBorder="1" applyAlignment="1">
      <alignment horizontal="left" vertical="center" wrapText="1"/>
    </xf>
    <xf numFmtId="0" fontId="7" fillId="0" borderId="191" xfId="0" applyFont="1" applyBorder="1" applyAlignment="1">
      <alignment horizontal="left" vertical="center" wrapText="1"/>
    </xf>
    <xf numFmtId="49" fontId="7" fillId="14" borderId="25" xfId="0" applyNumberFormat="1" applyFont="1" applyFill="1" applyBorder="1" applyAlignment="1" applyProtection="1">
      <alignment horizontal="left" vertical="center" wrapText="1" shrinkToFit="1"/>
      <protection locked="0"/>
    </xf>
    <xf numFmtId="1" fontId="11" fillId="9" borderId="14" xfId="0" applyNumberFormat="1" applyFont="1" applyFill="1" applyBorder="1" applyAlignment="1">
      <alignment horizontal="right" vertical="center" wrapText="1"/>
    </xf>
    <xf numFmtId="0" fontId="16" fillId="0" borderId="17" xfId="0" quotePrefix="1" applyFont="1" applyBorder="1" applyAlignment="1">
      <alignment horizontal="left" vertical="center" wrapText="1"/>
    </xf>
    <xf numFmtId="17" fontId="16" fillId="0" borderId="17" xfId="0" quotePrefix="1" applyNumberFormat="1" applyFont="1" applyBorder="1" applyAlignment="1">
      <alignment horizontal="left" vertical="center" wrapText="1"/>
    </xf>
    <xf numFmtId="2" fontId="7" fillId="7" borderId="22" xfId="1" applyNumberFormat="1" applyFont="1" applyFill="1" applyBorder="1" applyAlignment="1" applyProtection="1">
      <alignment horizontal="right" vertical="center" shrinkToFit="1"/>
      <protection locked="0"/>
    </xf>
    <xf numFmtId="2" fontId="7" fillId="7" borderId="18" xfId="1" applyNumberFormat="1" applyFont="1" applyFill="1" applyBorder="1" applyAlignment="1" applyProtection="1">
      <alignment horizontal="right" vertical="center" shrinkToFit="1"/>
      <protection locked="0"/>
    </xf>
    <xf numFmtId="165" fontId="7" fillId="7" borderId="23" xfId="1" applyNumberFormat="1" applyFont="1" applyFill="1" applyBorder="1" applyAlignment="1">
      <alignment horizontal="right" vertical="center" shrinkToFit="1"/>
    </xf>
    <xf numFmtId="165" fontId="7" fillId="7" borderId="6" xfId="1" applyNumberFormat="1" applyFont="1" applyFill="1" applyBorder="1" applyAlignment="1">
      <alignment horizontal="right" vertical="center" shrinkToFit="1"/>
    </xf>
    <xf numFmtId="2" fontId="7" fillId="7" borderId="56" xfId="1" applyNumberFormat="1" applyFont="1" applyFill="1" applyBorder="1" applyAlignment="1">
      <alignment horizontal="right" vertical="center" shrinkToFit="1"/>
    </xf>
    <xf numFmtId="2" fontId="7" fillId="7" borderId="27" xfId="1" applyNumberFormat="1" applyFont="1" applyFill="1" applyBorder="1" applyAlignment="1">
      <alignment horizontal="right" vertical="center" shrinkToFit="1"/>
    </xf>
    <xf numFmtId="2" fontId="7" fillId="7" borderId="40" xfId="1" applyNumberFormat="1" applyFont="1" applyFill="1" applyBorder="1" applyAlignment="1" applyProtection="1">
      <alignment horizontal="right" vertical="center" shrinkToFit="1"/>
      <protection locked="0"/>
    </xf>
    <xf numFmtId="2" fontId="7" fillId="7" borderId="13" xfId="1" applyNumberFormat="1" applyFont="1" applyFill="1" applyBorder="1" applyAlignment="1" applyProtection="1">
      <alignment horizontal="right" vertical="center" shrinkToFit="1"/>
      <protection locked="0"/>
    </xf>
    <xf numFmtId="2" fontId="7" fillId="7" borderId="16" xfId="1" applyNumberFormat="1" applyFont="1" applyFill="1" applyBorder="1" applyAlignment="1" applyProtection="1">
      <alignment horizontal="right" vertical="center" shrinkToFit="1"/>
      <protection locked="0"/>
    </xf>
    <xf numFmtId="2" fontId="7" fillId="7" borderId="47" xfId="1" applyNumberFormat="1" applyFont="1" applyFill="1" applyBorder="1" applyAlignment="1" applyProtection="1">
      <alignment horizontal="right" vertical="center" wrapText="1"/>
      <protection locked="0"/>
    </xf>
    <xf numFmtId="2" fontId="11" fillId="0" borderId="2" xfId="0" applyNumberFormat="1" applyFont="1" applyBorder="1" applyAlignment="1">
      <alignment horizontal="right" vertical="center"/>
    </xf>
    <xf numFmtId="0" fontId="7" fillId="14" borderId="130" xfId="0" applyFont="1" applyFill="1" applyBorder="1" applyAlignment="1">
      <alignment horizontal="left" vertical="center" wrapText="1"/>
    </xf>
    <xf numFmtId="0" fontId="7" fillId="14" borderId="41" xfId="0" applyFont="1" applyFill="1" applyBorder="1" applyAlignment="1">
      <alignment horizontal="left" vertical="center" wrapText="1"/>
    </xf>
    <xf numFmtId="0" fontId="7" fillId="14" borderId="155" xfId="0" applyFont="1" applyFill="1" applyBorder="1" applyAlignment="1">
      <alignment horizontal="left" vertical="center" wrapText="1"/>
    </xf>
    <xf numFmtId="167" fontId="11" fillId="0" borderId="104" xfId="0" applyNumberFormat="1" applyFont="1" applyBorder="1" applyAlignment="1">
      <alignment horizontal="right" vertical="center"/>
    </xf>
    <xf numFmtId="2" fontId="16" fillId="0" borderId="17" xfId="0" applyNumberFormat="1" applyFont="1" applyBorder="1" applyAlignment="1">
      <alignment horizontal="left" vertical="center" wrapText="1"/>
    </xf>
    <xf numFmtId="167" fontId="16" fillId="0" borderId="17" xfId="0" applyNumberFormat="1" applyFont="1" applyBorder="1" applyAlignment="1">
      <alignment horizontal="left" vertical="center" wrapText="1"/>
    </xf>
    <xf numFmtId="2" fontId="16" fillId="0" borderId="6" xfId="0" applyNumberFormat="1" applyFont="1" applyBorder="1" applyAlignment="1">
      <alignment horizontal="left" vertical="center" wrapText="1"/>
    </xf>
    <xf numFmtId="165" fontId="16" fillId="0" borderId="23" xfId="0" applyNumberFormat="1" applyFont="1" applyBorder="1" applyAlignment="1">
      <alignment wrapText="1"/>
    </xf>
    <xf numFmtId="165" fontId="16" fillId="0" borderId="17" xfId="0" applyNumberFormat="1" applyFont="1" applyBorder="1" applyAlignment="1">
      <alignment wrapText="1"/>
    </xf>
    <xf numFmtId="165" fontId="16" fillId="0" borderId="16" xfId="0" applyNumberFormat="1" applyFont="1" applyBorder="1" applyAlignment="1">
      <alignment wrapText="1"/>
    </xf>
    <xf numFmtId="165" fontId="16" fillId="0" borderId="15" xfId="0" applyNumberFormat="1" applyFont="1" applyBorder="1" applyAlignment="1">
      <alignment wrapText="1"/>
    </xf>
    <xf numFmtId="165" fontId="16" fillId="0" borderId="56" xfId="0" applyNumberFormat="1" applyFont="1" applyBorder="1" applyAlignment="1">
      <alignment wrapText="1"/>
    </xf>
    <xf numFmtId="165" fontId="16" fillId="0" borderId="30" xfId="0" applyNumberFormat="1" applyFont="1" applyBorder="1" applyAlignment="1">
      <alignment wrapText="1"/>
    </xf>
    <xf numFmtId="0" fontId="41" fillId="9" borderId="8" xfId="0" applyFont="1" applyFill="1" applyBorder="1" applyAlignment="1">
      <alignment horizontal="left" vertical="center" wrapText="1"/>
    </xf>
    <xf numFmtId="2" fontId="18" fillId="0" borderId="0" xfId="0" applyNumberFormat="1" applyFont="1" applyAlignment="1">
      <alignment horizontal="right" vertical="center" wrapText="1"/>
    </xf>
    <xf numFmtId="167" fontId="11" fillId="0" borderId="0" xfId="0" applyNumberFormat="1" applyFont="1" applyAlignment="1">
      <alignment horizontal="left" vertical="center"/>
    </xf>
    <xf numFmtId="0" fontId="15" fillId="17" borderId="33" xfId="0" applyFont="1" applyFill="1" applyBorder="1" applyAlignment="1">
      <alignment horizontal="left" vertical="center" wrapText="1"/>
    </xf>
    <xf numFmtId="0" fontId="13" fillId="17" borderId="7" xfId="0" applyFont="1" applyFill="1" applyBorder="1" applyAlignment="1">
      <alignment horizontal="left" vertical="center"/>
    </xf>
    <xf numFmtId="2" fontId="11" fillId="0" borderId="0" xfId="0" applyNumberFormat="1" applyFont="1" applyAlignment="1">
      <alignment horizontal="left" vertical="center"/>
    </xf>
    <xf numFmtId="166" fontId="11" fillId="0" borderId="0" xfId="17" applyNumberFormat="1" applyFont="1" applyAlignment="1">
      <alignment horizontal="right" vertical="center" wrapText="1"/>
    </xf>
    <xf numFmtId="168" fontId="7" fillId="0" borderId="22" xfId="10" applyNumberFormat="1" applyFont="1" applyBorder="1" applyAlignment="1">
      <alignment horizontal="right" vertical="center" shrinkToFit="1"/>
    </xf>
    <xf numFmtId="168" fontId="7" fillId="0" borderId="23" xfId="10" applyNumberFormat="1" applyFont="1" applyBorder="1" applyAlignment="1">
      <alignment horizontal="right" vertical="center" shrinkToFit="1"/>
    </xf>
    <xf numFmtId="2" fontId="7" fillId="12" borderId="182" xfId="0" applyNumberFormat="1" applyFont="1" applyFill="1" applyBorder="1" applyAlignment="1">
      <alignment vertical="center" wrapText="1"/>
    </xf>
    <xf numFmtId="2" fontId="7" fillId="12" borderId="61" xfId="0" applyNumberFormat="1" applyFont="1" applyFill="1" applyBorder="1" applyAlignment="1">
      <alignment vertical="center" wrapText="1"/>
    </xf>
    <xf numFmtId="2" fontId="7" fillId="12" borderId="195" xfId="0" applyNumberFormat="1" applyFont="1" applyFill="1" applyBorder="1" applyAlignment="1">
      <alignment vertical="center" wrapText="1"/>
    </xf>
    <xf numFmtId="2" fontId="7" fillId="12" borderId="196" xfId="0" applyNumberFormat="1" applyFont="1" applyFill="1" applyBorder="1" applyAlignment="1">
      <alignment vertical="center" wrapText="1"/>
    </xf>
    <xf numFmtId="2" fontId="16" fillId="0" borderId="80" xfId="0" applyNumberFormat="1" applyFont="1" applyBorder="1" applyAlignment="1">
      <alignment horizontal="right" vertical="center"/>
    </xf>
    <xf numFmtId="2" fontId="16" fillId="0" borderId="42" xfId="0" applyNumberFormat="1" applyFont="1" applyBorder="1" applyAlignment="1">
      <alignment horizontal="right" vertical="center"/>
    </xf>
    <xf numFmtId="2" fontId="16" fillId="0" borderId="81" xfId="0" applyNumberFormat="1" applyFont="1" applyBorder="1" applyAlignment="1">
      <alignment horizontal="right" vertical="center"/>
    </xf>
    <xf numFmtId="2" fontId="16" fillId="0" borderId="102" xfId="0" applyNumberFormat="1" applyFont="1" applyBorder="1" applyAlignment="1">
      <alignment horizontal="right" vertical="center"/>
    </xf>
    <xf numFmtId="2" fontId="16" fillId="0" borderId="82" xfId="0" applyNumberFormat="1" applyFont="1" applyBorder="1" applyAlignment="1">
      <alignment horizontal="right" vertical="center"/>
    </xf>
    <xf numFmtId="2" fontId="16" fillId="0" borderId="41" xfId="0" applyNumberFormat="1" applyFont="1" applyBorder="1" applyAlignment="1">
      <alignment horizontal="right" vertical="center"/>
    </xf>
    <xf numFmtId="2" fontId="16" fillId="0" borderId="74" xfId="0" applyNumberFormat="1" applyFont="1" applyBorder="1" applyAlignment="1">
      <alignment horizontal="right" vertical="center"/>
    </xf>
    <xf numFmtId="2" fontId="16" fillId="0" borderId="111" xfId="0" applyNumberFormat="1" applyFont="1" applyBorder="1" applyAlignment="1">
      <alignment horizontal="right" vertical="center"/>
    </xf>
    <xf numFmtId="2" fontId="16" fillId="0" borderId="72" xfId="0" applyNumberFormat="1" applyFont="1" applyBorder="1" applyAlignment="1">
      <alignment horizontal="right" vertical="center"/>
    </xf>
    <xf numFmtId="2" fontId="16" fillId="0" borderId="75" xfId="0" applyNumberFormat="1" applyFont="1" applyBorder="1" applyAlignment="1">
      <alignment horizontal="right" vertical="center"/>
    </xf>
    <xf numFmtId="2" fontId="16" fillId="0" borderId="83" xfId="0" applyNumberFormat="1" applyFont="1" applyBorder="1" applyAlignment="1">
      <alignment horizontal="right" vertical="center"/>
    </xf>
    <xf numFmtId="2" fontId="16" fillId="0" borderId="100" xfId="0" applyNumberFormat="1" applyFont="1" applyBorder="1" applyAlignment="1">
      <alignment horizontal="right" vertical="center"/>
    </xf>
    <xf numFmtId="2" fontId="16" fillId="0" borderId="76" xfId="0" applyNumberFormat="1" applyFont="1" applyBorder="1" applyAlignment="1">
      <alignment horizontal="right" vertical="center"/>
    </xf>
    <xf numFmtId="2" fontId="9" fillId="0" borderId="10" xfId="10" applyNumberFormat="1" applyFont="1" applyBorder="1" applyAlignment="1" applyProtection="1">
      <alignment horizontal="left" vertical="center" wrapText="1"/>
      <protection locked="0"/>
    </xf>
    <xf numFmtId="165" fontId="11" fillId="0" borderId="106" xfId="0" applyNumberFormat="1" applyFont="1" applyBorder="1" applyAlignment="1">
      <alignment vertical="center"/>
    </xf>
    <xf numFmtId="165" fontId="11" fillId="0" borderId="95" xfId="0" applyNumberFormat="1" applyFont="1" applyBorder="1" applyAlignment="1">
      <alignment vertical="center"/>
    </xf>
    <xf numFmtId="165" fontId="11" fillId="0" borderId="106" xfId="0" applyNumberFormat="1" applyFont="1" applyBorder="1" applyAlignment="1">
      <alignment horizontal="right" vertical="center"/>
    </xf>
    <xf numFmtId="165" fontId="11" fillId="0" borderId="96" xfId="0" applyNumberFormat="1" applyFont="1" applyBorder="1" applyAlignment="1">
      <alignment horizontal="left" vertical="center" wrapText="1"/>
    </xf>
    <xf numFmtId="0" fontId="42" fillId="0" borderId="0" xfId="0" applyFont="1"/>
    <xf numFmtId="0" fontId="31" fillId="0" borderId="0" xfId="0" applyFont="1"/>
    <xf numFmtId="169" fontId="11" fillId="0" borderId="106" xfId="0" applyNumberFormat="1" applyFont="1" applyBorder="1" applyAlignment="1">
      <alignment vertical="center"/>
    </xf>
    <xf numFmtId="14" fontId="11" fillId="0" borderId="106" xfId="0" applyNumberFormat="1" applyFont="1" applyBorder="1" applyAlignment="1">
      <alignment horizontal="right" vertical="center"/>
    </xf>
    <xf numFmtId="169" fontId="11" fillId="0" borderId="95" xfId="0" applyNumberFormat="1" applyFont="1" applyBorder="1" applyAlignment="1">
      <alignment vertical="center"/>
    </xf>
    <xf numFmtId="169" fontId="11" fillId="0" borderId="106" xfId="0" applyNumberFormat="1" applyFont="1" applyBorder="1" applyAlignment="1">
      <alignment horizontal="right" vertical="center"/>
    </xf>
    <xf numFmtId="0" fontId="24" fillId="15" borderId="0" xfId="1" applyFont="1" applyFill="1" applyAlignment="1">
      <alignment horizontal="center" vertical="center"/>
    </xf>
    <xf numFmtId="0" fontId="7" fillId="15" borderId="0" xfId="1" applyFont="1" applyFill="1" applyAlignment="1">
      <alignment horizontal="center" vertical="center" wrapText="1"/>
    </xf>
    <xf numFmtId="0" fontId="5" fillId="15" borderId="0" xfId="2" applyFill="1" applyBorder="1" applyAlignment="1" applyProtection="1">
      <alignment horizontal="center" vertical="center"/>
    </xf>
    <xf numFmtId="0" fontId="21" fillId="15" borderId="0" xfId="2" applyFont="1" applyFill="1" applyBorder="1" applyAlignment="1" applyProtection="1">
      <alignment horizontal="center" vertical="center"/>
    </xf>
    <xf numFmtId="0" fontId="25" fillId="15" borderId="0" xfId="1" applyFont="1" applyFill="1" applyAlignment="1">
      <alignment horizontal="center" vertical="center"/>
    </xf>
    <xf numFmtId="0" fontId="9" fillId="15" borderId="12" xfId="1" applyFont="1" applyFill="1" applyBorder="1" applyAlignment="1">
      <alignment horizontal="left" vertical="center"/>
    </xf>
    <xf numFmtId="0" fontId="9" fillId="15" borderId="13" xfId="1" applyFont="1" applyFill="1" applyBorder="1" applyAlignment="1">
      <alignment horizontal="left" vertical="center"/>
    </xf>
    <xf numFmtId="0" fontId="5" fillId="15" borderId="10" xfId="2" applyFill="1" applyBorder="1" applyAlignment="1" applyProtection="1">
      <alignment horizontal="center" vertical="center"/>
    </xf>
    <xf numFmtId="2" fontId="7" fillId="15" borderId="13" xfId="1" applyNumberFormat="1" applyFont="1" applyFill="1" applyBorder="1" applyAlignment="1" applyProtection="1">
      <alignment horizontal="center" vertical="center"/>
      <protection locked="0"/>
    </xf>
    <xf numFmtId="2" fontId="7" fillId="15" borderId="19" xfId="1" applyNumberFormat="1" applyFont="1" applyFill="1" applyBorder="1" applyAlignment="1" applyProtection="1">
      <alignment horizontal="center" vertical="center"/>
      <protection locked="0"/>
    </xf>
    <xf numFmtId="164" fontId="7" fillId="15" borderId="38" xfId="1" applyNumberFormat="1" applyFont="1" applyFill="1" applyBorder="1" applyAlignment="1" applyProtection="1">
      <alignment horizontal="center" vertical="center"/>
      <protection locked="0"/>
    </xf>
    <xf numFmtId="164" fontId="7" fillId="15" borderId="36" xfId="1" applyNumberFormat="1" applyFont="1" applyFill="1" applyBorder="1" applyAlignment="1" applyProtection="1">
      <alignment horizontal="center" vertical="center"/>
      <protection locked="0"/>
    </xf>
    <xf numFmtId="164" fontId="7" fillId="15" borderId="37" xfId="1" applyNumberFormat="1" applyFont="1" applyFill="1" applyBorder="1" applyAlignment="1" applyProtection="1">
      <alignment horizontal="center" vertical="center"/>
      <protection locked="0"/>
    </xf>
    <xf numFmtId="165" fontId="7" fillId="15" borderId="13" xfId="1" applyNumberFormat="1" applyFont="1" applyFill="1" applyBorder="1" applyAlignment="1" applyProtection="1">
      <alignment horizontal="center" vertical="center"/>
      <protection locked="0"/>
    </xf>
    <xf numFmtId="165" fontId="7" fillId="15" borderId="19"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69" fontId="7" fillId="0" borderId="0" xfId="1" applyNumberFormat="1" applyFont="1" applyAlignment="1" applyProtection="1">
      <alignment horizontal="center" vertical="center"/>
      <protection locked="0"/>
    </xf>
    <xf numFmtId="169" fontId="7" fillId="0" borderId="7" xfId="1" applyNumberFormat="1" applyFont="1" applyBorder="1" applyAlignment="1" applyProtection="1">
      <alignment horizontal="center" vertical="center"/>
      <protection locked="0"/>
    </xf>
    <xf numFmtId="0" fontId="9" fillId="15" borderId="4" xfId="1" applyFont="1" applyFill="1" applyBorder="1" applyAlignment="1">
      <alignment horizontal="right" vertical="center"/>
    </xf>
    <xf numFmtId="0" fontId="9" fillId="15" borderId="0" xfId="1" applyFont="1" applyFill="1" applyAlignment="1">
      <alignment horizontal="right" vertical="center"/>
    </xf>
    <xf numFmtId="0" fontId="7" fillId="37" borderId="34" xfId="1" applyFont="1" applyFill="1" applyBorder="1" applyAlignment="1">
      <alignment horizontal="left" vertical="center" wrapText="1"/>
    </xf>
    <xf numFmtId="0" fontId="7" fillId="37" borderId="23" xfId="1" applyFont="1" applyFill="1" applyBorder="1" applyAlignment="1">
      <alignment horizontal="left" vertical="center" wrapText="1"/>
    </xf>
    <xf numFmtId="0" fontId="7" fillId="0" borderId="6" xfId="1" applyFont="1" applyBorder="1" applyAlignment="1">
      <alignment horizontal="left" vertical="center" wrapText="1"/>
    </xf>
    <xf numFmtId="0" fontId="7" fillId="3" borderId="6" xfId="1" applyFont="1" applyFill="1" applyBorder="1" applyAlignment="1">
      <alignment horizontal="left" vertical="center"/>
    </xf>
    <xf numFmtId="0" fontId="7" fillId="4" borderId="6" xfId="1" applyFont="1" applyFill="1" applyBorder="1" applyAlignment="1">
      <alignment horizontal="left" vertical="center"/>
    </xf>
    <xf numFmtId="0" fontId="7" fillId="5" borderId="6" xfId="1" applyFont="1" applyFill="1" applyBorder="1" applyAlignment="1">
      <alignment horizontal="left" vertical="center"/>
    </xf>
    <xf numFmtId="0" fontId="7" fillId="15" borderId="6" xfId="1" applyFont="1" applyFill="1" applyBorder="1" applyAlignment="1">
      <alignment horizontal="left" vertical="center"/>
    </xf>
    <xf numFmtId="0" fontId="7" fillId="26" borderId="6" xfId="1" applyFont="1" applyFill="1" applyBorder="1" applyAlignment="1">
      <alignment horizontal="left" vertical="center"/>
    </xf>
    <xf numFmtId="0" fontId="7" fillId="28" borderId="6" xfId="1" applyFont="1" applyFill="1" applyBorder="1" applyAlignment="1">
      <alignment horizontal="left" vertical="center" wrapText="1"/>
    </xf>
    <xf numFmtId="0" fontId="7" fillId="32" borderId="6" xfId="1" applyFont="1" applyFill="1" applyBorder="1" applyAlignment="1">
      <alignment horizontal="left" vertical="center"/>
    </xf>
    <xf numFmtId="0" fontId="7" fillId="31" borderId="6" xfId="1" applyFont="1" applyFill="1" applyBorder="1" applyAlignment="1">
      <alignment horizontal="left" vertical="center"/>
    </xf>
    <xf numFmtId="0" fontId="7" fillId="30" borderId="6" xfId="1" applyFont="1" applyFill="1" applyBorder="1" applyAlignment="1">
      <alignment horizontal="left" vertical="center"/>
    </xf>
    <xf numFmtId="0" fontId="14" fillId="44" borderId="1" xfId="0" applyFont="1" applyFill="1" applyBorder="1" applyAlignment="1">
      <alignment horizontal="center" vertical="center" wrapText="1"/>
    </xf>
    <xf numFmtId="0" fontId="14" fillId="44" borderId="3" xfId="0" applyFont="1" applyFill="1" applyBorder="1" applyAlignment="1">
      <alignment horizontal="center" vertical="center" wrapText="1"/>
    </xf>
    <xf numFmtId="0" fontId="14" fillId="11" borderId="138" xfId="0" applyFont="1" applyFill="1" applyBorder="1" applyAlignment="1">
      <alignment vertical="center" wrapText="1"/>
    </xf>
    <xf numFmtId="0" fontId="14" fillId="11" borderId="139" xfId="0" applyFont="1" applyFill="1" applyBorder="1" applyAlignment="1">
      <alignment vertical="center" wrapText="1"/>
    </xf>
    <xf numFmtId="0" fontId="14" fillId="15" borderId="107" xfId="0" applyFont="1" applyFill="1" applyBorder="1" applyAlignment="1">
      <alignment horizontal="left" vertical="center" wrapText="1"/>
    </xf>
    <xf numFmtId="0" fontId="14" fillId="15" borderId="108" xfId="0" applyFont="1" applyFill="1" applyBorder="1" applyAlignment="1">
      <alignment horizontal="left" vertical="center" wrapText="1"/>
    </xf>
    <xf numFmtId="0" fontId="14" fillId="15" borderId="109" xfId="0" applyFont="1" applyFill="1" applyBorder="1" applyAlignment="1">
      <alignment horizontal="left" vertical="center" wrapText="1"/>
    </xf>
    <xf numFmtId="0" fontId="12" fillId="24" borderId="35" xfId="0" applyFont="1" applyFill="1" applyBorder="1" applyAlignment="1">
      <alignment horizontal="center" vertical="center"/>
    </xf>
    <xf numFmtId="0" fontId="12" fillId="24" borderId="36" xfId="0" applyFont="1" applyFill="1" applyBorder="1" applyAlignment="1">
      <alignment horizontal="center" vertical="center"/>
    </xf>
    <xf numFmtId="0" fontId="12" fillId="24" borderId="37" xfId="0" applyFont="1" applyFill="1" applyBorder="1" applyAlignment="1">
      <alignment horizontal="center" vertical="center"/>
    </xf>
    <xf numFmtId="0" fontId="12" fillId="15" borderId="91" xfId="0" applyFont="1" applyFill="1" applyBorder="1" applyAlignment="1">
      <alignment horizontal="center" vertical="center" wrapText="1"/>
    </xf>
    <xf numFmtId="0" fontId="12" fillId="15" borderId="123" xfId="0" applyFont="1" applyFill="1" applyBorder="1" applyAlignment="1">
      <alignment horizontal="center" vertical="center" wrapText="1"/>
    </xf>
    <xf numFmtId="0" fontId="7" fillId="14" borderId="127" xfId="0" applyFont="1" applyFill="1" applyBorder="1" applyAlignment="1">
      <alignment horizontal="center" vertical="center" wrapText="1"/>
    </xf>
    <xf numFmtId="0" fontId="7" fillId="14" borderId="170" xfId="0" applyFont="1" applyFill="1" applyBorder="1" applyAlignment="1">
      <alignment horizontal="center" vertical="center" wrapText="1"/>
    </xf>
    <xf numFmtId="0" fontId="7" fillId="14" borderId="46" xfId="0" applyFont="1" applyFill="1" applyBorder="1" applyAlignment="1">
      <alignment horizontal="center" vertical="center" wrapText="1"/>
    </xf>
    <xf numFmtId="0" fontId="7" fillId="14" borderId="114" xfId="0" applyFont="1" applyFill="1" applyBorder="1" applyAlignment="1">
      <alignment horizontal="center" vertical="center" wrapText="1"/>
    </xf>
    <xf numFmtId="0" fontId="7" fillId="14" borderId="99" xfId="0" applyFont="1" applyFill="1" applyBorder="1" applyAlignment="1">
      <alignment horizontal="center" vertical="center" wrapText="1"/>
    </xf>
    <xf numFmtId="0" fontId="7" fillId="14" borderId="190" xfId="0" applyFont="1" applyFill="1" applyBorder="1" applyAlignment="1">
      <alignment horizontal="center" vertical="center" wrapText="1"/>
    </xf>
    <xf numFmtId="0" fontId="11" fillId="0" borderId="91" xfId="0" applyFont="1" applyBorder="1" applyAlignment="1">
      <alignment vertical="center" wrapText="1"/>
    </xf>
    <xf numFmtId="0" fontId="11" fillId="0" borderId="36" xfId="0" applyFont="1" applyBorder="1" applyAlignment="1">
      <alignment vertical="center"/>
    </xf>
    <xf numFmtId="0" fontId="11" fillId="0" borderId="37" xfId="0" applyFont="1" applyBorder="1" applyAlignment="1">
      <alignment vertical="center"/>
    </xf>
    <xf numFmtId="0" fontId="11" fillId="0" borderId="36" xfId="0" applyFont="1" applyBorder="1" applyAlignment="1">
      <alignment vertical="center" wrapText="1"/>
    </xf>
    <xf numFmtId="0" fontId="11" fillId="0" borderId="37" xfId="0" applyFont="1" applyBorder="1" applyAlignment="1">
      <alignment vertical="center" wrapText="1"/>
    </xf>
    <xf numFmtId="0" fontId="11" fillId="0" borderId="91" xfId="0" applyFont="1" applyBorder="1" applyAlignment="1">
      <alignment horizontal="left" vertical="center" wrapText="1"/>
    </xf>
    <xf numFmtId="0" fontId="11" fillId="0" borderId="36" xfId="0" applyFont="1" applyBorder="1" applyAlignment="1">
      <alignment horizontal="left" vertical="center"/>
    </xf>
    <xf numFmtId="0" fontId="11" fillId="0" borderId="37" xfId="0" applyFont="1" applyBorder="1" applyAlignment="1">
      <alignment horizontal="left" vertical="center"/>
    </xf>
    <xf numFmtId="0" fontId="11" fillId="0" borderId="91"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91" xfId="0" applyFont="1" applyBorder="1" applyAlignment="1">
      <alignment vertical="top" wrapText="1"/>
    </xf>
    <xf numFmtId="0" fontId="11" fillId="0" borderId="36" xfId="0" applyFont="1" applyBorder="1" applyAlignment="1">
      <alignment vertical="top"/>
    </xf>
    <xf numFmtId="0" fontId="11" fillId="0" borderId="37" xfId="0" applyFont="1" applyBorder="1" applyAlignment="1">
      <alignment vertical="top"/>
    </xf>
    <xf numFmtId="0" fontId="11" fillId="0" borderId="36" xfId="0" applyFont="1" applyBorder="1" applyAlignment="1">
      <alignment vertical="top" wrapText="1"/>
    </xf>
    <xf numFmtId="0" fontId="11" fillId="0" borderId="37" xfId="0" applyFont="1" applyBorder="1" applyAlignment="1">
      <alignment vertical="top" wrapText="1"/>
    </xf>
    <xf numFmtId="0" fontId="36" fillId="0" borderId="35" xfId="0" applyFont="1" applyBorder="1" applyAlignment="1">
      <alignment horizontal="center" vertical="center" wrapText="1"/>
    </xf>
    <xf numFmtId="0" fontId="32" fillId="0" borderId="36" xfId="0" applyFont="1" applyBorder="1" applyAlignment="1">
      <alignment horizontal="center" vertical="center"/>
    </xf>
    <xf numFmtId="0" fontId="32" fillId="0" borderId="37" xfId="0" applyFont="1" applyBorder="1" applyAlignment="1">
      <alignment horizontal="center" vertical="center"/>
    </xf>
  </cellXfs>
  <cellStyles count="29">
    <cellStyle name="40% - Accent1 2 2 2" xfId="27" xr:uid="{EEF72C64-327E-4C7B-A017-050B0A25EF7E}"/>
    <cellStyle name="Comma 2" xfId="26" xr:uid="{261544C6-94F5-4BBA-8CDA-32E65920AD46}"/>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2 2_5. Options Benefits" xfId="28" xr:uid="{498667CA-F9C6-4CED-9D93-36E44E4AF8CA}"/>
    <cellStyle name="Normal 2 3" xfId="16" xr:uid="{7E071001-B5E7-483B-B57C-B1331C7224A1}"/>
    <cellStyle name="Normal 3" xfId="4" xr:uid="{00000000-0005-0000-0000-000005000000}"/>
    <cellStyle name="Normal 3 2" xfId="9" xr:uid="{00000000-0005-0000-0000-000006000000}"/>
    <cellStyle name="Normal 3 2 2" xfId="12" xr:uid="{00000000-0005-0000-0000-000007000000}"/>
    <cellStyle name="Normal 3 2 8" xfId="13" xr:uid="{8D345504-502D-4487-991D-7BCA78AEFBE8}"/>
    <cellStyle name="Normal 3 3" xfId="24" xr:uid="{94AC5805-89BA-48A0-A256-62B4AAA80A09}"/>
    <cellStyle name="Normal 3 4" xfId="18" xr:uid="{671FC8DA-BF1E-4C60-B255-B94349EADC18}"/>
    <cellStyle name="Normal 4" xfId="5" xr:uid="{00000000-0005-0000-0000-000008000000}"/>
    <cellStyle name="Normal 4 2" xfId="19" xr:uid="{1EF8CFD4-FF68-409F-8D15-043BF6EDFC91}"/>
    <cellStyle name="Normal 5" xfId="6" xr:uid="{00000000-0005-0000-0000-000009000000}"/>
    <cellStyle name="Normal 5 2" xfId="20" xr:uid="{7854297C-1041-41D0-8739-173E2201FAC2}"/>
    <cellStyle name="Normal 6" xfId="7" xr:uid="{00000000-0005-0000-0000-00000A000000}"/>
    <cellStyle name="Normal 6 2" xfId="25" xr:uid="{5AAFAE81-D319-4544-840A-ECA298162453}"/>
    <cellStyle name="Normal 6 3" xfId="21" xr:uid="{698A5DB7-4639-454E-BC7C-8A2448DFEE43}"/>
    <cellStyle name="Normal 7" xfId="11" xr:uid="{00000000-0005-0000-0000-00000B000000}"/>
    <cellStyle name="Normal 8" xfId="14" xr:uid="{CA89000A-1192-435B-A09E-65E9DADAC4B4}"/>
    <cellStyle name="Normal 8 2" xfId="23" xr:uid="{ED7C93D0-5BB7-41BC-8F1D-AD4460276211}"/>
    <cellStyle name="Normal 9" xfId="15" xr:uid="{6B7BB2E4-C81A-4C8C-9AE5-74E358311F22}"/>
    <cellStyle name="Percent" xfId="17" builtinId="5"/>
    <cellStyle name="Percent 2" xfId="8" xr:uid="{00000000-0005-0000-0000-00000C000000}"/>
    <cellStyle name="Percent 2 2" xfId="22" xr:uid="{210154B3-8A90-4196-BC97-C72F6460213A}"/>
  </cellStyles>
  <dxfs count="1766">
    <dxf>
      <font>
        <b/>
        <i val="0"/>
        <color theme="0"/>
      </font>
      <fill>
        <patternFill>
          <bgColor rgb="FFFF00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b val="0"/>
        <i val="0"/>
        <strike val="0"/>
        <condense val="0"/>
        <extend val="0"/>
        <outline val="0"/>
        <shadow val="0"/>
        <u val="none"/>
        <vertAlign val="baseline"/>
        <sz val="11"/>
        <color rgb="FF80808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right style="thin">
          <color indexed="64"/>
        </right>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1" indent="0" justifyLastLine="0" shrinkToFit="0" readingOrder="0"/>
      <border diagonalUp="0" diagonalDown="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left style="thin">
          <color indexed="64"/>
        </left>
        <right/>
        <top style="medium">
          <color auto="1"/>
        </top>
        <bottom style="medium">
          <color auto="1"/>
        </bottom>
      </border>
    </dxf>
    <dxf>
      <font>
        <b val="0"/>
        <i val="0"/>
        <strike val="0"/>
        <condense val="0"/>
        <extend val="0"/>
        <outline val="0"/>
        <shadow val="0"/>
        <u val="none"/>
        <vertAlign val="baseline"/>
        <sz val="11"/>
        <color auto="1"/>
        <name val="Arial"/>
        <scheme val="none"/>
      </font>
      <fill>
        <patternFill patternType="solid">
          <fgColor indexed="64"/>
          <bgColor rgb="FFFFFF99"/>
        </patternFill>
      </fill>
      <alignment horizontal="left" vertical="center" textRotation="0" wrapText="1" indent="0" justifyLastLine="0" shrinkToFit="0" readingOrder="0"/>
      <border diagonalUp="0" diagonalDown="0">
        <left style="thin">
          <color rgb="FF000000"/>
        </left>
        <right/>
        <top style="medium">
          <color auto="1"/>
        </top>
        <bottom style="medium">
          <color auto="1"/>
        </bottom>
      </border>
    </dxf>
    <dxf>
      <fill>
        <patternFill patternType="none"/>
      </fill>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rgb="FFFFFFFF"/>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numFmt numFmtId="1" formatCode="0"/>
      <alignment horizontal="lef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border outline="0">
        <left style="thin">
          <color indexed="64"/>
        </left>
      </border>
    </dxf>
    <dxf>
      <numFmt numFmtId="2" formatCode="0.0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numFmt numFmtId="1" formatCode="0"/>
      <alignment horizontal="left" vertical="center" textRotation="0" wrapText="1" indent="0" justifyLastLine="0" shrinkToFit="0" readingOrder="0"/>
    </dxf>
    <dxf>
      <numFmt numFmtId="1" formatCode="0"/>
      <alignment horizontal="lef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left" vertical="center" textRotation="0" indent="0" justifyLastLine="0" readingOrder="0"/>
    </dxf>
    <dxf>
      <numFmt numFmtId="2" formatCode="0.00"/>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thin">
          <color indexed="64"/>
        </left>
      </border>
    </dxf>
    <dxf>
      <fill>
        <patternFill patternType="none">
          <fgColor indexed="64"/>
          <bgColor auto="1"/>
        </patternFill>
      </fill>
      <alignment horizontal="right" vertical="center" textRotation="0" indent="0" justifyLastLine="0" readingOrder="0"/>
      <border outline="0">
        <left style="thin">
          <color indexed="64"/>
        </left>
      </border>
    </dxf>
    <dxf>
      <fill>
        <patternFill patternType="solid">
          <fgColor indexed="64"/>
          <bgColor theme="0"/>
        </patternFill>
      </fill>
      <alignment horizontal="right" vertical="center" textRotation="0" indent="0" justifyLastLine="0" readingOrder="0"/>
      <border>
        <left style="thin">
          <color indexed="64"/>
        </left>
      </border>
    </dxf>
    <dxf>
      <fill>
        <patternFill patternType="solid">
          <fgColor indexed="64"/>
          <bgColor theme="0"/>
        </patternFill>
      </fill>
      <alignment horizontal="right" vertical="center" textRotation="0" indent="0" justifyLastLine="0" readingOrder="0"/>
      <border>
        <left style="thin">
          <color indexed="64"/>
        </left>
      </border>
    </dxf>
    <dxf>
      <fill>
        <patternFill patternType="solid">
          <fgColor indexed="64"/>
          <bgColor theme="0"/>
        </patternFill>
      </fill>
      <alignment horizontal="right" vertical="center" textRotation="0" indent="0" justifyLastLine="0" readingOrder="0"/>
      <border>
        <left style="thin">
          <color indexed="64"/>
        </left>
      </border>
    </dxf>
    <dxf>
      <fill>
        <patternFill patternType="solid">
          <fgColor indexed="64"/>
          <bgColor theme="0"/>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YWSEST!$G$368:$CI$368</c:f>
              <c:numCache>
                <c:formatCode>0.00</c:formatCode>
                <c:ptCount val="81"/>
                <c:pt idx="0">
                  <c:v>1.6253606511441365</c:v>
                </c:pt>
                <c:pt idx="1">
                  <c:v>1.8865820537620079</c:v>
                </c:pt>
                <c:pt idx="2">
                  <c:v>1.8501470516594225</c:v>
                </c:pt>
                <c:pt idx="3">
                  <c:v>1.8872072879771649</c:v>
                </c:pt>
                <c:pt idx="4">
                  <c:v>1.9491072894761605</c:v>
                </c:pt>
                <c:pt idx="5">
                  <c:v>2.013924656097839</c:v>
                </c:pt>
                <c:pt idx="6">
                  <c:v>2.1213807755185354</c:v>
                </c:pt>
                <c:pt idx="7">
                  <c:v>2.2234169364648979</c:v>
                </c:pt>
                <c:pt idx="8">
                  <c:v>2.3151349194120185</c:v>
                </c:pt>
                <c:pt idx="9">
                  <c:v>2.3968042579026512</c:v>
                </c:pt>
                <c:pt idx="10">
                  <c:v>2.4665278400816408</c:v>
                </c:pt>
                <c:pt idx="11">
                  <c:v>2.5236085160116395</c:v>
                </c:pt>
                <c:pt idx="12">
                  <c:v>2.5730353073702643</c:v>
                </c:pt>
                <c:pt idx="13">
                  <c:v>2.6208279763182842</c:v>
                </c:pt>
                <c:pt idx="14">
                  <c:v>2.667201188669329</c:v>
                </c:pt>
                <c:pt idx="15">
                  <c:v>2.7116905893305985</c:v>
                </c:pt>
                <c:pt idx="16">
                  <c:v>2.7546514297155715</c:v>
                </c:pt>
                <c:pt idx="17">
                  <c:v>2.7958864692960304</c:v>
                </c:pt>
                <c:pt idx="18">
                  <c:v>2.8346660825470651</c:v>
                </c:pt>
                <c:pt idx="19">
                  <c:v>2.8717534552086521</c:v>
                </c:pt>
                <c:pt idx="20">
                  <c:v>2.9072424039103995</c:v>
                </c:pt>
                <c:pt idx="21">
                  <c:v>2.9405814404974437</c:v>
                </c:pt>
                <c:pt idx="22">
                  <c:v>2.9719019979878105</c:v>
                </c:pt>
                <c:pt idx="23">
                  <c:v>3.0026924739104555</c:v>
                </c:pt>
                <c:pt idx="24">
                  <c:v>3.0329043182342041</c:v>
                </c:pt>
                <c:pt idx="25">
                  <c:v>3.0634814936734047</c:v>
                </c:pt>
                <c:pt idx="26">
                  <c:v>3.091863798253506</c:v>
                </c:pt>
                <c:pt idx="27">
                  <c:v>3.119210512877987</c:v>
                </c:pt>
                <c:pt idx="28">
                  <c:v>3.1458061466037344</c:v>
                </c:pt>
                <c:pt idx="29">
                  <c:v>3.1713144515938181</c:v>
                </c:pt>
                <c:pt idx="30">
                  <c:v>3.1954769614154221</c:v>
                </c:pt>
                <c:pt idx="31">
                  <c:v>3.2162776212177042</c:v>
                </c:pt>
                <c:pt idx="32">
                  <c:v>3.2356717836146363</c:v>
                </c:pt>
                <c:pt idx="33">
                  <c:v>3.254021801449575</c:v>
                </c:pt>
                <c:pt idx="34">
                  <c:v>3.2708294924713295</c:v>
                </c:pt>
                <c:pt idx="35">
                  <c:v>3.2862492197255904</c:v>
                </c:pt>
                <c:pt idx="36">
                  <c:v>3.3008695536878365</c:v>
                </c:pt>
                <c:pt idx="37">
                  <c:v>3.3146017715359899</c:v>
                </c:pt>
                <c:pt idx="38">
                  <c:v>3.3266908041461356</c:v>
                </c:pt>
                <c:pt idx="39">
                  <c:v>3.3376685644173327</c:v>
                </c:pt>
                <c:pt idx="40">
                  <c:v>3.3478299495111776</c:v>
                </c:pt>
                <c:pt idx="41">
                  <c:v>3.3575241251171777</c:v>
                </c:pt>
                <c:pt idx="42">
                  <c:v>3.3679332703972316</c:v>
                </c:pt>
                <c:pt idx="43">
                  <c:v>3.3787218321590413</c:v>
                </c:pt>
                <c:pt idx="44">
                  <c:v>3.389810856299269</c:v>
                </c:pt>
                <c:pt idx="45">
                  <c:v>3.4011595790848386</c:v>
                </c:pt>
                <c:pt idx="46">
                  <c:v>3.4128266240413163</c:v>
                </c:pt>
                <c:pt idx="47">
                  <c:v>3.4245161088419414</c:v>
                </c:pt>
                <c:pt idx="48">
                  <c:v>3.4363272702338197</c:v>
                </c:pt>
                <c:pt idx="49">
                  <c:v>3.4485762818928842</c:v>
                </c:pt>
                <c:pt idx="50">
                  <c:v>3.4611053844084605</c:v>
                </c:pt>
                <c:pt idx="51">
                  <c:v>3.4736973575299248</c:v>
                </c:pt>
                <c:pt idx="52">
                  <c:v>3.4866676399152303</c:v>
                </c:pt>
                <c:pt idx="53">
                  <c:v>3.4999783810592744</c:v>
                </c:pt>
                <c:pt idx="54">
                  <c:v>3.5129178409819319</c:v>
                </c:pt>
                <c:pt idx="55">
                  <c:v>3.5257637718322719</c:v>
                </c:pt>
                <c:pt idx="56">
                  <c:v>3.5386137576020125</c:v>
                </c:pt>
                <c:pt idx="57">
                  <c:v>3.5513709063658712</c:v>
                </c:pt>
                <c:pt idx="58">
                  <c:v>3.5636610885034226</c:v>
                </c:pt>
                <c:pt idx="59">
                  <c:v>3.5758352094943602</c:v>
                </c:pt>
                <c:pt idx="60">
                  <c:v>3.5878567870030502</c:v>
                </c:pt>
                <c:pt idx="61">
                  <c:v>3.5997012986690775</c:v>
                </c:pt>
                <c:pt idx="62">
                  <c:v>3.6114286836299638</c:v>
                </c:pt>
                <c:pt idx="63">
                  <c:v>3.6230386019990921</c:v>
                </c:pt>
                <c:pt idx="64">
                  <c:v>3.6344954285461819</c:v>
                </c:pt>
                <c:pt idx="65">
                  <c:v>3.6461735407295195</c:v>
                </c:pt>
              </c:numCache>
            </c:numRef>
          </c:val>
          <c:extLst>
            <c:ext xmlns:c16="http://schemas.microsoft.com/office/drawing/2014/chart" uri="{C3380CC4-5D6E-409C-BE32-E72D297353CC}">
              <c16:uniqueId val="{00000000-6DB8-4CA4-9C4D-F6235AD7FC0E}"/>
            </c:ext>
          </c:extLst>
        </c:ser>
        <c:ser>
          <c:idx val="0"/>
          <c:order val="1"/>
          <c:tx>
            <c:v>Unmeasured household consumption</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YWSEST!$G$369:$CI$369</c:f>
              <c:numCache>
                <c:formatCode>0.00</c:formatCode>
                <c:ptCount val="81"/>
                <c:pt idx="0">
                  <c:v>2.4912270080963861</c:v>
                </c:pt>
                <c:pt idx="1">
                  <c:v>2.7259813254396743</c:v>
                </c:pt>
                <c:pt idx="2">
                  <c:v>2.4908396875263263</c:v>
                </c:pt>
                <c:pt idx="3">
                  <c:v>2.3661150024052113</c:v>
                </c:pt>
                <c:pt idx="4">
                  <c:v>2.3047101723105343</c:v>
                </c:pt>
                <c:pt idx="5">
                  <c:v>2.2401810438193341</c:v>
                </c:pt>
                <c:pt idx="6">
                  <c:v>2.181811453027767</c:v>
                </c:pt>
                <c:pt idx="7">
                  <c:v>2.122277365393848</c:v>
                </c:pt>
                <c:pt idx="8">
                  <c:v>2.0629639245546918</c:v>
                </c:pt>
                <c:pt idx="9">
                  <c:v>2.0033289889896277</c:v>
                </c:pt>
                <c:pt idx="10">
                  <c:v>1.9433094223949219</c:v>
                </c:pt>
                <c:pt idx="11">
                  <c:v>1.8899306260355415</c:v>
                </c:pt>
                <c:pt idx="12">
                  <c:v>1.8401026189606524</c:v>
                </c:pt>
                <c:pt idx="13">
                  <c:v>1.7929596217339594</c:v>
                </c:pt>
                <c:pt idx="14">
                  <c:v>1.7478143268847022</c:v>
                </c:pt>
                <c:pt idx="15">
                  <c:v>1.7047567227126295</c:v>
                </c:pt>
                <c:pt idx="16">
                  <c:v>1.6632190796123083</c:v>
                </c:pt>
                <c:pt idx="17">
                  <c:v>1.6235465001724168</c:v>
                </c:pt>
                <c:pt idx="18">
                  <c:v>1.5857247124007374</c:v>
                </c:pt>
                <c:pt idx="19">
                  <c:v>1.5495797929548263</c:v>
                </c:pt>
                <c:pt idx="20">
                  <c:v>1.5151514246434479</c:v>
                </c:pt>
                <c:pt idx="21">
                  <c:v>1.4824025076774743</c:v>
                </c:pt>
                <c:pt idx="22">
                  <c:v>1.451134169940469</c:v>
                </c:pt>
                <c:pt idx="23">
                  <c:v>1.421714769822539</c:v>
                </c:pt>
                <c:pt idx="24">
                  <c:v>1.3938624089872234</c:v>
                </c:pt>
                <c:pt idx="25">
                  <c:v>1.3683753336138933</c:v>
                </c:pt>
                <c:pt idx="26">
                  <c:v>1.3442579022492018</c:v>
                </c:pt>
                <c:pt idx="27">
                  <c:v>1.3218206385272528</c:v>
                </c:pt>
                <c:pt idx="28">
                  <c:v>1.3011856451581878</c:v>
                </c:pt>
                <c:pt idx="29">
                  <c:v>1.2822046189294443</c:v>
                </c:pt>
                <c:pt idx="30">
                  <c:v>1.2648804074310462</c:v>
                </c:pt>
                <c:pt idx="31">
                  <c:v>1.2483010592693136</c:v>
                </c:pt>
                <c:pt idx="32">
                  <c:v>1.233471455640073</c:v>
                </c:pt>
                <c:pt idx="33">
                  <c:v>1.2202417490668394</c:v>
                </c:pt>
                <c:pt idx="34">
                  <c:v>1.2086222045696702</c:v>
                </c:pt>
                <c:pt idx="35">
                  <c:v>1.1985856211516168</c:v>
                </c:pt>
                <c:pt idx="36">
                  <c:v>1.1900813937636912</c:v>
                </c:pt>
                <c:pt idx="37">
                  <c:v>1.1832741770723743</c:v>
                </c:pt>
                <c:pt idx="38">
                  <c:v>1.1782609398156147</c:v>
                </c:pt>
                <c:pt idx="39">
                  <c:v>1.1749668172795786</c:v>
                </c:pt>
                <c:pt idx="40">
                  <c:v>1.1732329160308836</c:v>
                </c:pt>
                <c:pt idx="41">
                  <c:v>1.1731963408591601</c:v>
                </c:pt>
                <c:pt idx="42">
                  <c:v>1.1731472224452444</c:v>
                </c:pt>
                <c:pt idx="43">
                  <c:v>1.1730546353661633</c:v>
                </c:pt>
                <c:pt idx="44">
                  <c:v>1.1728001469430975</c:v>
                </c:pt>
                <c:pt idx="45">
                  <c:v>1.1724608824155369</c:v>
                </c:pt>
                <c:pt idx="46">
                  <c:v>1.1720589342896957</c:v>
                </c:pt>
                <c:pt idx="47">
                  <c:v>1.1717571613827695</c:v>
                </c:pt>
                <c:pt idx="48">
                  <c:v>1.1715008315268289</c:v>
                </c:pt>
                <c:pt idx="49">
                  <c:v>1.1712245028969896</c:v>
                </c:pt>
                <c:pt idx="50">
                  <c:v>1.1709609554913216</c:v>
                </c:pt>
                <c:pt idx="51">
                  <c:v>1.1707214555571515</c:v>
                </c:pt>
                <c:pt idx="52">
                  <c:v>1.1704413734830768</c:v>
                </c:pt>
                <c:pt idx="53">
                  <c:v>1.1701952183224231</c:v>
                </c:pt>
                <c:pt idx="54">
                  <c:v>1.1699952448322619</c:v>
                </c:pt>
                <c:pt idx="55">
                  <c:v>1.1698507202082868</c:v>
                </c:pt>
                <c:pt idx="56">
                  <c:v>1.1697085733189116</c:v>
                </c:pt>
                <c:pt idx="57">
                  <c:v>1.1696212368966534</c:v>
                </c:pt>
                <c:pt idx="58">
                  <c:v>1.1696307775902097</c:v>
                </c:pt>
                <c:pt idx="59">
                  <c:v>1.1696004717070003</c:v>
                </c:pt>
                <c:pt idx="60">
                  <c:v>1.1696032449914531</c:v>
                </c:pt>
                <c:pt idx="61">
                  <c:v>1.1695457587702194</c:v>
                </c:pt>
                <c:pt idx="62">
                  <c:v>1.1694489062975058</c:v>
                </c:pt>
                <c:pt idx="63">
                  <c:v>1.1693129598415455</c:v>
                </c:pt>
                <c:pt idx="64">
                  <c:v>1.1692101426354513</c:v>
                </c:pt>
                <c:pt idx="65">
                  <c:v>1.1690985498401139</c:v>
                </c:pt>
              </c:numCache>
            </c:numRef>
          </c:val>
          <c:extLst>
            <c:ext xmlns:c16="http://schemas.microsoft.com/office/drawing/2014/chart" uri="{C3380CC4-5D6E-409C-BE32-E72D297353CC}">
              <c16:uniqueId val="{00000001-6DB8-4CA4-9C4D-F6235AD7FC0E}"/>
            </c:ext>
          </c:extLst>
        </c:ser>
        <c:ser>
          <c:idx val="1"/>
          <c:order val="2"/>
          <c:tx>
            <c:v>Non-household consumption</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YWSEST!$G$370:$CI$370</c:f>
              <c:numCache>
                <c:formatCode>0.00</c:formatCode>
                <c:ptCount val="81"/>
                <c:pt idx="0">
                  <c:v>1.445583984165993</c:v>
                </c:pt>
                <c:pt idx="1">
                  <c:v>1.2587876849688586</c:v>
                </c:pt>
                <c:pt idx="2">
                  <c:v>1.333753204048616</c:v>
                </c:pt>
                <c:pt idx="3">
                  <c:v>1.4946528877942757</c:v>
                </c:pt>
                <c:pt idx="4">
                  <c:v>1.4919037823124377</c:v>
                </c:pt>
                <c:pt idx="5">
                  <c:v>1.4885334789728217</c:v>
                </c:pt>
                <c:pt idx="6">
                  <c:v>1.4859486923803706</c:v>
                </c:pt>
                <c:pt idx="7">
                  <c:v>1.4842483602699481</c:v>
                </c:pt>
                <c:pt idx="8">
                  <c:v>1.4818735871288018</c:v>
                </c:pt>
                <c:pt idx="9">
                  <c:v>1.4795514019119111</c:v>
                </c:pt>
                <c:pt idx="10">
                  <c:v>1.4773863464241077</c:v>
                </c:pt>
                <c:pt idx="11">
                  <c:v>1.4759495082233618</c:v>
                </c:pt>
                <c:pt idx="12">
                  <c:v>1.473941972609899</c:v>
                </c:pt>
                <c:pt idx="13">
                  <c:v>1.4719346481861773</c:v>
                </c:pt>
                <c:pt idx="14">
                  <c:v>1.4707606087432477</c:v>
                </c:pt>
                <c:pt idx="15">
                  <c:v>1.4689106912985805</c:v>
                </c:pt>
                <c:pt idx="16">
                  <c:v>1.4678214181305196</c:v>
                </c:pt>
                <c:pt idx="17">
                  <c:v>1.4660558623952495</c:v>
                </c:pt>
                <c:pt idx="18">
                  <c:v>1.4650716720803931</c:v>
                </c:pt>
                <c:pt idx="19">
                  <c:v>1.4641923253270377</c:v>
                </c:pt>
                <c:pt idx="20">
                  <c:v>1.4633132465740653</c:v>
                </c:pt>
                <c:pt idx="21">
                  <c:v>1.461757660831507</c:v>
                </c:pt>
                <c:pt idx="22">
                  <c:v>1.4610359855151733</c:v>
                </c:pt>
                <c:pt idx="23">
                  <c:v>1.4603145479696755</c:v>
                </c:pt>
                <c:pt idx="24">
                  <c:v>1.458916209751939</c:v>
                </c:pt>
                <c:pt idx="25">
                  <c:v>1.4582474271014163</c:v>
                </c:pt>
                <c:pt idx="26">
                  <c:v>1.4576171883995419</c:v>
                </c:pt>
                <c:pt idx="27">
                  <c:v>1.4570393947614497</c:v>
                </c:pt>
                <c:pt idx="28">
                  <c:v>1.4565140395231426</c:v>
                </c:pt>
                <c:pt idx="29">
                  <c:v>1.4559888354639252</c:v>
                </c:pt>
                <c:pt idx="30">
                  <c:v>1.4555160577886923</c:v>
                </c:pt>
                <c:pt idx="31">
                  <c:v>1.455095700898587</c:v>
                </c:pt>
                <c:pt idx="32">
                  <c:v>1.4546754788107248</c:v>
                </c:pt>
                <c:pt idx="33">
                  <c:v>1.4542553867456127</c:v>
                </c:pt>
                <c:pt idx="34">
                  <c:v>1.4538877007198292</c:v>
                </c:pt>
                <c:pt idx="35">
                  <c:v>1.4535201357387451</c:v>
                </c:pt>
                <c:pt idx="36">
                  <c:v>1.4532049681459396</c:v>
                </c:pt>
                <c:pt idx="37">
                  <c:v>1.4529421938850657</c:v>
                </c:pt>
                <c:pt idx="38">
                  <c:v>1.4526795287789787</c:v>
                </c:pt>
                <c:pt idx="39">
                  <c:v>1.4524169693130251</c:v>
                </c:pt>
                <c:pt idx="40">
                  <c:v>1.45220679237496</c:v>
                </c:pt>
                <c:pt idx="41">
                  <c:v>1.45220679237496</c:v>
                </c:pt>
                <c:pt idx="42">
                  <c:v>1.45220679237496</c:v>
                </c:pt>
                <c:pt idx="43">
                  <c:v>1.45220679237496</c:v>
                </c:pt>
                <c:pt idx="44">
                  <c:v>1.45220679237496</c:v>
                </c:pt>
                <c:pt idx="45">
                  <c:v>1.45220679237496</c:v>
                </c:pt>
                <c:pt idx="46">
                  <c:v>1.45220679237496</c:v>
                </c:pt>
                <c:pt idx="47">
                  <c:v>1.45220679237496</c:v>
                </c:pt>
                <c:pt idx="48">
                  <c:v>1.45220679237496</c:v>
                </c:pt>
                <c:pt idx="49">
                  <c:v>1.45220679237496</c:v>
                </c:pt>
                <c:pt idx="50">
                  <c:v>1.45220679237496</c:v>
                </c:pt>
                <c:pt idx="51">
                  <c:v>1.45220679237496</c:v>
                </c:pt>
                <c:pt idx="52">
                  <c:v>1.45220679237496</c:v>
                </c:pt>
                <c:pt idx="53">
                  <c:v>1.45220679237496</c:v>
                </c:pt>
                <c:pt idx="54">
                  <c:v>1.45220679237496</c:v>
                </c:pt>
                <c:pt idx="55">
                  <c:v>1.45220679237496</c:v>
                </c:pt>
                <c:pt idx="56">
                  <c:v>1.45220679237496</c:v>
                </c:pt>
                <c:pt idx="57">
                  <c:v>1.45220679237496</c:v>
                </c:pt>
                <c:pt idx="58">
                  <c:v>1.45220679237496</c:v>
                </c:pt>
                <c:pt idx="59">
                  <c:v>1.45220679237496</c:v>
                </c:pt>
                <c:pt idx="60">
                  <c:v>1.45220679237496</c:v>
                </c:pt>
                <c:pt idx="61">
                  <c:v>1.45220679237496</c:v>
                </c:pt>
                <c:pt idx="62">
                  <c:v>1.45220679237496</c:v>
                </c:pt>
                <c:pt idx="63">
                  <c:v>1.45220679237496</c:v>
                </c:pt>
                <c:pt idx="64">
                  <c:v>1.45220679237496</c:v>
                </c:pt>
                <c:pt idx="65">
                  <c:v>1.45220679237496</c:v>
                </c:pt>
              </c:numCache>
            </c:numRef>
          </c:val>
          <c:extLst>
            <c:ext xmlns:c16="http://schemas.microsoft.com/office/drawing/2014/chart" uri="{C3380CC4-5D6E-409C-BE32-E72D297353CC}">
              <c16:uniqueId val="{00000002-6DB8-4CA4-9C4D-F6235AD7FC0E}"/>
            </c:ext>
          </c:extLst>
        </c:ser>
        <c:ser>
          <c:idx val="2"/>
          <c:order val="3"/>
          <c:tx>
            <c:v>Total leakage</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YWSEST!$G$371:$CI$371</c:f>
              <c:numCache>
                <c:formatCode>0.00</c:formatCode>
                <c:ptCount val="81"/>
                <c:pt idx="0">
                  <c:v>1.4438691957199397</c:v>
                </c:pt>
                <c:pt idx="1">
                  <c:v>1.4438833685626584</c:v>
                </c:pt>
                <c:pt idx="2">
                  <c:v>1.4438833685626582</c:v>
                </c:pt>
                <c:pt idx="3">
                  <c:v>1.4438833685626584</c:v>
                </c:pt>
                <c:pt idx="4">
                  <c:v>1.4438833685626584</c:v>
                </c:pt>
                <c:pt idx="5">
                  <c:v>1.4438833685626584</c:v>
                </c:pt>
                <c:pt idx="6">
                  <c:v>1.4438833685626586</c:v>
                </c:pt>
                <c:pt idx="7">
                  <c:v>1.4438833685626584</c:v>
                </c:pt>
                <c:pt idx="8">
                  <c:v>1.4438833685626584</c:v>
                </c:pt>
                <c:pt idx="9">
                  <c:v>1.4438833685626584</c:v>
                </c:pt>
                <c:pt idx="10">
                  <c:v>1.4438833685626584</c:v>
                </c:pt>
                <c:pt idx="11">
                  <c:v>1.4438833685626584</c:v>
                </c:pt>
                <c:pt idx="12">
                  <c:v>1.4438833685626584</c:v>
                </c:pt>
                <c:pt idx="13">
                  <c:v>1.4438833685626582</c:v>
                </c:pt>
                <c:pt idx="14">
                  <c:v>1.4438833685626584</c:v>
                </c:pt>
                <c:pt idx="15">
                  <c:v>1.4438833685626584</c:v>
                </c:pt>
                <c:pt idx="16">
                  <c:v>1.4438833685626584</c:v>
                </c:pt>
                <c:pt idx="17">
                  <c:v>1.4438833685626584</c:v>
                </c:pt>
                <c:pt idx="18">
                  <c:v>1.4438833685626582</c:v>
                </c:pt>
                <c:pt idx="19">
                  <c:v>1.4438833685626584</c:v>
                </c:pt>
                <c:pt idx="20">
                  <c:v>1.4438833685626584</c:v>
                </c:pt>
                <c:pt idx="21">
                  <c:v>1.4438833685626584</c:v>
                </c:pt>
                <c:pt idx="22">
                  <c:v>1.4438833685626584</c:v>
                </c:pt>
                <c:pt idx="23">
                  <c:v>1.4438833685626586</c:v>
                </c:pt>
                <c:pt idx="24">
                  <c:v>1.4438833685626584</c:v>
                </c:pt>
                <c:pt idx="25">
                  <c:v>1.4438833685626584</c:v>
                </c:pt>
                <c:pt idx="26">
                  <c:v>1.4438833685626584</c:v>
                </c:pt>
                <c:pt idx="27">
                  <c:v>1.4438833685626584</c:v>
                </c:pt>
                <c:pt idx="28">
                  <c:v>1.4438833685626584</c:v>
                </c:pt>
                <c:pt idx="29">
                  <c:v>1.4438833685626584</c:v>
                </c:pt>
                <c:pt idx="30">
                  <c:v>1.4438833685626584</c:v>
                </c:pt>
                <c:pt idx="31">
                  <c:v>1.4438833685626582</c:v>
                </c:pt>
                <c:pt idx="32">
                  <c:v>1.4438833685626584</c:v>
                </c:pt>
                <c:pt idx="33">
                  <c:v>1.4438833685626584</c:v>
                </c:pt>
                <c:pt idx="34">
                  <c:v>1.4438833685626584</c:v>
                </c:pt>
                <c:pt idx="35">
                  <c:v>1.4438833685626584</c:v>
                </c:pt>
                <c:pt idx="36">
                  <c:v>1.4438833685626586</c:v>
                </c:pt>
                <c:pt idx="37">
                  <c:v>1.4438833685626584</c:v>
                </c:pt>
                <c:pt idx="38">
                  <c:v>1.4438833685626584</c:v>
                </c:pt>
                <c:pt idx="39">
                  <c:v>1.4438833685626584</c:v>
                </c:pt>
                <c:pt idx="40">
                  <c:v>1.4438833685626584</c:v>
                </c:pt>
                <c:pt idx="41">
                  <c:v>1.4438833685626584</c:v>
                </c:pt>
                <c:pt idx="42">
                  <c:v>1.4438833685626582</c:v>
                </c:pt>
                <c:pt idx="43">
                  <c:v>1.4438833685626584</c:v>
                </c:pt>
                <c:pt idx="44">
                  <c:v>1.4438833685626584</c:v>
                </c:pt>
                <c:pt idx="45">
                  <c:v>1.4438833685626584</c:v>
                </c:pt>
                <c:pt idx="46">
                  <c:v>1.4438833685626584</c:v>
                </c:pt>
                <c:pt idx="47">
                  <c:v>1.4438833685626584</c:v>
                </c:pt>
                <c:pt idx="48">
                  <c:v>1.4438833685626584</c:v>
                </c:pt>
                <c:pt idx="49">
                  <c:v>1.4438833685626582</c:v>
                </c:pt>
                <c:pt idx="50">
                  <c:v>1.4438833685626584</c:v>
                </c:pt>
                <c:pt idx="51">
                  <c:v>1.4438833685626586</c:v>
                </c:pt>
                <c:pt idx="52">
                  <c:v>1.4438833685626582</c:v>
                </c:pt>
                <c:pt idx="53">
                  <c:v>1.4438833685626586</c:v>
                </c:pt>
                <c:pt idx="54">
                  <c:v>1.4438833685626586</c:v>
                </c:pt>
                <c:pt idx="55">
                  <c:v>1.4438833685626582</c:v>
                </c:pt>
                <c:pt idx="56">
                  <c:v>1.4438833685626584</c:v>
                </c:pt>
                <c:pt idx="57">
                  <c:v>1.4438833685626586</c:v>
                </c:pt>
                <c:pt idx="58">
                  <c:v>1.4438833685626586</c:v>
                </c:pt>
                <c:pt idx="59">
                  <c:v>1.4438833685626586</c:v>
                </c:pt>
                <c:pt idx="60">
                  <c:v>1.4438833685626584</c:v>
                </c:pt>
                <c:pt idx="61">
                  <c:v>1.4438833685626584</c:v>
                </c:pt>
                <c:pt idx="62">
                  <c:v>1.4438833685626584</c:v>
                </c:pt>
                <c:pt idx="63">
                  <c:v>1.4438833685626584</c:v>
                </c:pt>
                <c:pt idx="64">
                  <c:v>1.4438833685626586</c:v>
                </c:pt>
                <c:pt idx="65">
                  <c:v>1.4438833685626584</c:v>
                </c:pt>
              </c:numCache>
            </c:numRef>
          </c:val>
          <c:extLst>
            <c:ext xmlns:c16="http://schemas.microsoft.com/office/drawing/2014/chart" uri="{C3380CC4-5D6E-409C-BE32-E72D297353CC}">
              <c16:uniqueId val="{00000003-6DB8-4CA4-9C4D-F6235AD7FC0E}"/>
            </c:ext>
          </c:extLst>
        </c:ser>
        <c:ser>
          <c:idx val="3"/>
          <c:order val="4"/>
          <c:tx>
            <c:v>Other components of demand</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YWSEST!$G$372:$CI$372</c:f>
              <c:numCache>
                <c:formatCode>0.00</c:formatCode>
                <c:ptCount val="81"/>
                <c:pt idx="0">
                  <c:v>0.17256120981074652</c:v>
                </c:pt>
                <c:pt idx="1">
                  <c:v>0.17256120981074741</c:v>
                </c:pt>
                <c:pt idx="2">
                  <c:v>0.17256120981074652</c:v>
                </c:pt>
                <c:pt idx="3">
                  <c:v>0.17256120981074563</c:v>
                </c:pt>
                <c:pt idx="4">
                  <c:v>0.17256120981074741</c:v>
                </c:pt>
                <c:pt idx="5">
                  <c:v>0.17256120981074652</c:v>
                </c:pt>
                <c:pt idx="6">
                  <c:v>0.17256120981074563</c:v>
                </c:pt>
                <c:pt idx="7">
                  <c:v>0.17256120981074741</c:v>
                </c:pt>
                <c:pt idx="8">
                  <c:v>0.17256120981074741</c:v>
                </c:pt>
                <c:pt idx="9">
                  <c:v>0.17256120981074652</c:v>
                </c:pt>
                <c:pt idx="10">
                  <c:v>0.17256120981074563</c:v>
                </c:pt>
                <c:pt idx="11">
                  <c:v>0.17256120981074563</c:v>
                </c:pt>
                <c:pt idx="12">
                  <c:v>0.17256120981074652</c:v>
                </c:pt>
                <c:pt idx="13">
                  <c:v>0.17256120981074741</c:v>
                </c:pt>
                <c:pt idx="14">
                  <c:v>0.1725612098107483</c:v>
                </c:pt>
                <c:pt idx="15">
                  <c:v>0.17256120981074652</c:v>
                </c:pt>
                <c:pt idx="16">
                  <c:v>0.17256120981074741</c:v>
                </c:pt>
                <c:pt idx="17">
                  <c:v>0.17256120981074652</c:v>
                </c:pt>
                <c:pt idx="18">
                  <c:v>0.17256120981074652</c:v>
                </c:pt>
                <c:pt idx="19">
                  <c:v>0.17256120981074652</c:v>
                </c:pt>
                <c:pt idx="20">
                  <c:v>0.17256120981074741</c:v>
                </c:pt>
                <c:pt idx="21">
                  <c:v>0.17256120981074652</c:v>
                </c:pt>
                <c:pt idx="22">
                  <c:v>0.17256120981074741</c:v>
                </c:pt>
                <c:pt idx="23">
                  <c:v>0.17256120981074741</c:v>
                </c:pt>
                <c:pt idx="24">
                  <c:v>0.17256120981074741</c:v>
                </c:pt>
                <c:pt idx="25">
                  <c:v>0.17256120981074652</c:v>
                </c:pt>
                <c:pt idx="26">
                  <c:v>0.17256120981074563</c:v>
                </c:pt>
                <c:pt idx="27">
                  <c:v>0.17256120981074741</c:v>
                </c:pt>
                <c:pt idx="28">
                  <c:v>0.17256120981074652</c:v>
                </c:pt>
                <c:pt idx="29">
                  <c:v>0.17256120981074741</c:v>
                </c:pt>
                <c:pt idx="30">
                  <c:v>0.17256120981074741</c:v>
                </c:pt>
                <c:pt idx="31">
                  <c:v>0.17256120981074652</c:v>
                </c:pt>
                <c:pt idx="32">
                  <c:v>0.1725612098107483</c:v>
                </c:pt>
                <c:pt idx="33">
                  <c:v>0.17256120981074741</c:v>
                </c:pt>
                <c:pt idx="34">
                  <c:v>0.1725612098107483</c:v>
                </c:pt>
                <c:pt idx="35">
                  <c:v>0.17256120981074652</c:v>
                </c:pt>
                <c:pt idx="36">
                  <c:v>0.17256120981074652</c:v>
                </c:pt>
                <c:pt idx="37">
                  <c:v>0.17256120981074652</c:v>
                </c:pt>
                <c:pt idx="38">
                  <c:v>0.17256120981074652</c:v>
                </c:pt>
                <c:pt idx="39">
                  <c:v>0.17256120981074741</c:v>
                </c:pt>
                <c:pt idx="40">
                  <c:v>0.17256120981074652</c:v>
                </c:pt>
                <c:pt idx="41">
                  <c:v>0.17256120981074652</c:v>
                </c:pt>
                <c:pt idx="42">
                  <c:v>0.17256120981074652</c:v>
                </c:pt>
                <c:pt idx="43">
                  <c:v>0.17256120981074741</c:v>
                </c:pt>
                <c:pt idx="44">
                  <c:v>0.17256120981074652</c:v>
                </c:pt>
                <c:pt idx="45">
                  <c:v>0.17256120981074741</c:v>
                </c:pt>
                <c:pt idx="46">
                  <c:v>0.17256120981074741</c:v>
                </c:pt>
                <c:pt idx="47">
                  <c:v>0.17256120981074652</c:v>
                </c:pt>
                <c:pt idx="48">
                  <c:v>0.17256120981074652</c:v>
                </c:pt>
                <c:pt idx="49">
                  <c:v>0.1725612098107483</c:v>
                </c:pt>
                <c:pt idx="50">
                  <c:v>0.17256120981074652</c:v>
                </c:pt>
                <c:pt idx="51">
                  <c:v>0.17256120981074741</c:v>
                </c:pt>
                <c:pt idx="52">
                  <c:v>0.17256120981074652</c:v>
                </c:pt>
                <c:pt idx="53">
                  <c:v>0.17256120981074741</c:v>
                </c:pt>
                <c:pt idx="54">
                  <c:v>0.17256120981074741</c:v>
                </c:pt>
                <c:pt idx="55">
                  <c:v>0.17256120981074741</c:v>
                </c:pt>
                <c:pt idx="56">
                  <c:v>0.17256120981074652</c:v>
                </c:pt>
                <c:pt idx="57">
                  <c:v>0.17256120981074741</c:v>
                </c:pt>
                <c:pt idx="58">
                  <c:v>0.17256120981074741</c:v>
                </c:pt>
                <c:pt idx="59">
                  <c:v>0.17256120981074741</c:v>
                </c:pt>
                <c:pt idx="60">
                  <c:v>0.1725612098107483</c:v>
                </c:pt>
                <c:pt idx="61">
                  <c:v>0.17256120981074741</c:v>
                </c:pt>
                <c:pt idx="62">
                  <c:v>0.17256120981074652</c:v>
                </c:pt>
                <c:pt idx="63">
                  <c:v>0.17256120981074652</c:v>
                </c:pt>
                <c:pt idx="64">
                  <c:v>0.17256120981074563</c:v>
                </c:pt>
                <c:pt idx="65">
                  <c:v>0.17256120981074741</c:v>
                </c:pt>
              </c:numCache>
            </c:numRef>
          </c:val>
          <c:extLst>
            <c:ext xmlns:c16="http://schemas.microsoft.com/office/drawing/2014/chart" uri="{C3380CC4-5D6E-409C-BE32-E72D297353CC}">
              <c16:uniqueId val="{00000004-6DB8-4CA4-9C4D-F6235AD7FC0E}"/>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YWSEST!$G$373:$CI$373</c:f>
              <c:numCache>
                <c:formatCode>0.00</c:formatCode>
                <c:ptCount val="81"/>
                <c:pt idx="0">
                  <c:v>13.420467108719169</c:v>
                </c:pt>
                <c:pt idx="1">
                  <c:v>13.40082695174732</c:v>
                </c:pt>
                <c:pt idx="2">
                  <c:v>13.38106627398928</c:v>
                </c:pt>
                <c:pt idx="3">
                  <c:v>13.361188260347332</c:v>
                </c:pt>
                <c:pt idx="4">
                  <c:v>13.341195914316856</c:v>
                </c:pt>
                <c:pt idx="5">
                  <c:v>13.321092073522715</c:v>
                </c:pt>
                <c:pt idx="6">
                  <c:v>13.300879423505561</c:v>
                </c:pt>
                <c:pt idx="7">
                  <c:v>13.280560509999734</c:v>
                </c:pt>
                <c:pt idx="8">
                  <c:v>13.260137749905269</c:v>
                </c:pt>
                <c:pt idx="9">
                  <c:v>13.239613441124577</c:v>
                </c:pt>
                <c:pt idx="10">
                  <c:v>13.218989771408145</c:v>
                </c:pt>
                <c:pt idx="11">
                  <c:v>13.19826882633205</c:v>
                </c:pt>
                <c:pt idx="12">
                  <c:v>13.177452596512111</c:v>
                </c:pt>
                <c:pt idx="13">
                  <c:v>13.156542984144643</c:v>
                </c:pt>
                <c:pt idx="14">
                  <c:v>13.135541808951247</c:v>
                </c:pt>
                <c:pt idx="15">
                  <c:v>13.114450813594562</c:v>
                </c:pt>
                <c:pt idx="16">
                  <c:v>13.093271668623066</c:v>
                </c:pt>
                <c:pt idx="17">
                  <c:v>13.072005976995451</c:v>
                </c:pt>
                <c:pt idx="18">
                  <c:v>13.050655278228716</c:v>
                </c:pt>
                <c:pt idx="19">
                  <c:v>13.029221052208609</c:v>
                </c:pt>
                <c:pt idx="20">
                  <c:v>13.007704722696426</c:v>
                </c:pt>
                <c:pt idx="21">
                  <c:v>12.986107660562023</c:v>
                </c:pt>
                <c:pt idx="22">
                  <c:v>12.964431186769543</c:v>
                </c:pt>
                <c:pt idx="23">
                  <c:v>12.942676575139192</c:v>
                </c:pt>
                <c:pt idx="24">
                  <c:v>12.920845054905932</c:v>
                </c:pt>
                <c:pt idx="25">
                  <c:v>12.898937813093502</c:v>
                </c:pt>
                <c:pt idx="26">
                  <c:v>12.876955996720346</c:v>
                </c:pt>
                <c:pt idx="27">
                  <c:v>12.854900714852157</c:v>
                </c:pt>
                <c:pt idx="28">
                  <c:v>12.832773040514258</c:v>
                </c:pt>
                <c:pt idx="29">
                  <c:v>12.81057401247571</c:v>
                </c:pt>
                <c:pt idx="30">
                  <c:v>12.788304636915793</c:v>
                </c:pt>
                <c:pt idx="31">
                  <c:v>12.7659658889825</c:v>
                </c:pt>
                <c:pt idx="32">
                  <c:v>12.743558714251712</c:v>
                </c:pt>
                <c:pt idx="33">
                  <c:v>12.721084030094929</c:v>
                </c:pt>
                <c:pt idx="34">
                  <c:v>12.698542726962662</c:v>
                </c:pt>
                <c:pt idx="35">
                  <c:v>12.675935669589936</c:v>
                </c:pt>
                <c:pt idx="36">
                  <c:v>12.653263698129797</c:v>
                </c:pt>
                <c:pt idx="37">
                  <c:v>12.630527629220158</c:v>
                </c:pt>
                <c:pt idx="38">
                  <c:v>12.607728256988846</c:v>
                </c:pt>
                <c:pt idx="39">
                  <c:v>12.584866354001312</c:v>
                </c:pt>
                <c:pt idx="40">
                  <c:v>12.56194267215508</c:v>
                </c:pt>
                <c:pt idx="41">
                  <c:v>12.538957943524622</c:v>
                </c:pt>
                <c:pt idx="42">
                  <c:v>12.515912881160126</c:v>
                </c:pt>
                <c:pt idx="43">
                  <c:v>12.492808179843253</c:v>
                </c:pt>
                <c:pt idx="44">
                  <c:v>12.469644516802768</c:v>
                </c:pt>
                <c:pt idx="45">
                  <c:v>12.446422552392722</c:v>
                </c:pt>
                <c:pt idx="46">
                  <c:v>12.423142930735596</c:v>
                </c:pt>
                <c:pt idx="47">
                  <c:v>12.399806280332665</c:v>
                </c:pt>
                <c:pt idx="48">
                  <c:v>12.376413214643692</c:v>
                </c:pt>
                <c:pt idx="49">
                  <c:v>12.352964332637827</c:v>
                </c:pt>
                <c:pt idx="50">
                  <c:v>12.32946021931753</c:v>
                </c:pt>
                <c:pt idx="51">
                  <c:v>12.305901446217144</c:v>
                </c:pt>
                <c:pt idx="52">
                  <c:v>12.282288571877656</c:v>
                </c:pt>
                <c:pt idx="53">
                  <c:v>12.258622142299059</c:v>
                </c:pt>
                <c:pt idx="54">
                  <c:v>12.234902691371625</c:v>
                </c:pt>
                <c:pt idx="55">
                  <c:v>12.211130741287342</c:v>
                </c:pt>
                <c:pt idx="56">
                  <c:v>12.187306802932609</c:v>
                </c:pt>
                <c:pt idx="57">
                  <c:v>12.163431376263306</c:v>
                </c:pt>
                <c:pt idx="58">
                  <c:v>12.139504950663172</c:v>
                </c:pt>
                <c:pt idx="59">
                  <c:v>12.115528005286468</c:v>
                </c:pt>
                <c:pt idx="60">
                  <c:v>12.091501009385741</c:v>
                </c:pt>
                <c:pt idx="61">
                  <c:v>12.06742442262553</c:v>
                </c:pt>
                <c:pt idx="62">
                  <c:v>12.043298695382747</c:v>
                </c:pt>
                <c:pt idx="63">
                  <c:v>12.01912426903445</c:v>
                </c:pt>
                <c:pt idx="64">
                  <c:v>11.994901576233673</c:v>
                </c:pt>
                <c:pt idx="65">
                  <c:v>11.970631041173897</c:v>
                </c:pt>
              </c:numCache>
            </c:numRef>
          </c:val>
          <c:smooth val="0"/>
          <c:extLst>
            <c:ext xmlns:c16="http://schemas.microsoft.com/office/drawing/2014/chart" uri="{C3380CC4-5D6E-409C-BE32-E72D297353CC}">
              <c16:uniqueId val="{00000005-6DB8-4CA4-9C4D-F6235AD7FC0E}"/>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YWSEST!$G$374:$CI$374</c:f>
              <c:numCache>
                <c:formatCode>0.00</c:formatCode>
                <c:ptCount val="81"/>
                <c:pt idx="0">
                  <c:v>8.2083037089372031</c:v>
                </c:pt>
                <c:pt idx="1">
                  <c:v>8.517497302543946</c:v>
                </c:pt>
                <c:pt idx="2">
                  <c:v>8.3187068316077699</c:v>
                </c:pt>
                <c:pt idx="3">
                  <c:v>8.3897626265500556</c:v>
                </c:pt>
                <c:pt idx="4">
                  <c:v>8.3853292424725385</c:v>
                </c:pt>
                <c:pt idx="5">
                  <c:v>8.3800678372634003</c:v>
                </c:pt>
                <c:pt idx="6">
                  <c:v>8.424390139300078</c:v>
                </c:pt>
                <c:pt idx="7">
                  <c:v>8.4658444305021003</c:v>
                </c:pt>
                <c:pt idx="8">
                  <c:v>8.4965266494689171</c:v>
                </c:pt>
                <c:pt idx="9">
                  <c:v>8.516891427177594</c:v>
                </c:pt>
                <c:pt idx="10">
                  <c:v>8.5250828372740752</c:v>
                </c:pt>
                <c:pt idx="11">
                  <c:v>8.5280003286439463</c:v>
                </c:pt>
                <c:pt idx="12">
                  <c:v>8.4924190873142216</c:v>
                </c:pt>
                <c:pt idx="13">
                  <c:v>8.4578889346118267</c:v>
                </c:pt>
                <c:pt idx="14">
                  <c:v>8.4247702126706852</c:v>
                </c:pt>
                <c:pt idx="15">
                  <c:v>8.3911796017152138</c:v>
                </c:pt>
                <c:pt idx="16">
                  <c:v>8.3583410258318054</c:v>
                </c:pt>
                <c:pt idx="17">
                  <c:v>8.3610313402371013</c:v>
                </c:pt>
                <c:pt idx="18">
                  <c:v>8.3638984754016015</c:v>
                </c:pt>
                <c:pt idx="19">
                  <c:v>8.3668549918639208</c:v>
                </c:pt>
                <c:pt idx="20">
                  <c:v>8.3699300035013184</c:v>
                </c:pt>
                <c:pt idx="21">
                  <c:v>8.371857937379831</c:v>
                </c:pt>
                <c:pt idx="22">
                  <c:v>8.3473280418168585</c:v>
                </c:pt>
                <c:pt idx="23">
                  <c:v>8.3241172500760747</c:v>
                </c:pt>
                <c:pt idx="24">
                  <c:v>8.3012179553467718</c:v>
                </c:pt>
                <c:pt idx="25">
                  <c:v>8.2817788327621198</c:v>
                </c:pt>
                <c:pt idx="26">
                  <c:v>8.2615530272756548</c:v>
                </c:pt>
                <c:pt idx="27">
                  <c:v>8.2694069945400948</c:v>
                </c:pt>
                <c:pt idx="28">
                  <c:v>8.2783645896584694</c:v>
                </c:pt>
                <c:pt idx="29">
                  <c:v>8.2878889743605928</c:v>
                </c:pt>
                <c:pt idx="30">
                  <c:v>8.2977768050085654</c:v>
                </c:pt>
                <c:pt idx="31">
                  <c:v>8.3051000697590087</c:v>
                </c:pt>
                <c:pt idx="32">
                  <c:v>8.3118592364388402</c:v>
                </c:pt>
                <c:pt idx="33">
                  <c:v>8.3191741756354318</c:v>
                </c:pt>
                <c:pt idx="34">
                  <c:v>8.3266094661342347</c:v>
                </c:pt>
                <c:pt idx="35">
                  <c:v>8.3342397749893564</c:v>
                </c:pt>
                <c:pt idx="36">
                  <c:v>8.3426555339708717</c:v>
                </c:pt>
                <c:pt idx="37">
                  <c:v>8.3533269608668341</c:v>
                </c:pt>
                <c:pt idx="38">
                  <c:v>8.3641493911141342</c:v>
                </c:pt>
                <c:pt idx="39">
                  <c:v>8.3755797593833421</c:v>
                </c:pt>
                <c:pt idx="40">
                  <c:v>8.3878062662904256</c:v>
                </c:pt>
                <c:pt idx="41">
                  <c:v>8.4014731567247019</c:v>
                </c:pt>
                <c:pt idx="42">
                  <c:v>8.4169476835908412</c:v>
                </c:pt>
                <c:pt idx="43">
                  <c:v>8.4327581482735692</c:v>
                </c:pt>
                <c:pt idx="44">
                  <c:v>8.4487071739907318</c:v>
                </c:pt>
                <c:pt idx="45">
                  <c:v>8.4648311222487411</c:v>
                </c:pt>
                <c:pt idx="46">
                  <c:v>8.4812106090793762</c:v>
                </c:pt>
                <c:pt idx="47">
                  <c:v>8.4956042909730751</c:v>
                </c:pt>
                <c:pt idx="48">
                  <c:v>8.5101650825090136</c:v>
                </c:pt>
                <c:pt idx="49">
                  <c:v>8.52514373553824</c:v>
                </c:pt>
                <c:pt idx="50">
                  <c:v>8.5404151606481467</c:v>
                </c:pt>
                <c:pt idx="51">
                  <c:v>8.5557736038354424</c:v>
                </c:pt>
                <c:pt idx="52">
                  <c:v>8.5745653841466716</c:v>
                </c:pt>
                <c:pt idx="53">
                  <c:v>8.5937316601300644</c:v>
                </c:pt>
                <c:pt idx="54">
                  <c:v>8.6125727365625586</c:v>
                </c:pt>
                <c:pt idx="55">
                  <c:v>8.6313758327889243</c:v>
                </c:pt>
                <c:pt idx="56">
                  <c:v>8.6501852616692894</c:v>
                </c:pt>
                <c:pt idx="57">
                  <c:v>8.6670912240108891</c:v>
                </c:pt>
                <c:pt idx="58">
                  <c:v>8.6836272068419973</c:v>
                </c:pt>
                <c:pt idx="59">
                  <c:v>8.7000071819497258</c:v>
                </c:pt>
                <c:pt idx="60">
                  <c:v>8.7162677927428689</c:v>
                </c:pt>
                <c:pt idx="61">
                  <c:v>8.7322909681876624</c:v>
                </c:pt>
                <c:pt idx="62">
                  <c:v>8.7494139706758336</c:v>
                </c:pt>
                <c:pt idx="63">
                  <c:v>8.7663803125890034</c:v>
                </c:pt>
                <c:pt idx="64">
                  <c:v>8.783226791929998</c:v>
                </c:pt>
                <c:pt idx="65">
                  <c:v>8.8002856813179982</c:v>
                </c:pt>
              </c:numCache>
            </c:numRef>
          </c:val>
          <c:smooth val="0"/>
          <c:extLst>
            <c:ext xmlns:c16="http://schemas.microsoft.com/office/drawing/2014/chart" uri="{C3380CC4-5D6E-409C-BE32-E72D297353CC}">
              <c16:uniqueId val="{00000006-6DB8-4CA4-9C4D-F6235AD7FC0E}"/>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YWSEST!$G$377:$CI$377</c:f>
              <c:numCache>
                <c:formatCode>0.00</c:formatCode>
                <c:ptCount val="81"/>
                <c:pt idx="0">
                  <c:v>1.6253606511441365</c:v>
                </c:pt>
                <c:pt idx="1">
                  <c:v>1.8865820537620079</c:v>
                </c:pt>
                <c:pt idx="2">
                  <c:v>1.8501470516594225</c:v>
                </c:pt>
                <c:pt idx="3">
                  <c:v>1.8872072879771649</c:v>
                </c:pt>
                <c:pt idx="4">
                  <c:v>1.9491072894761605</c:v>
                </c:pt>
                <c:pt idx="5">
                  <c:v>2.013924656097839</c:v>
                </c:pt>
                <c:pt idx="6">
                  <c:v>2.1183599940413789</c:v>
                </c:pt>
                <c:pt idx="7">
                  <c:v>2.2112671957623435</c:v>
                </c:pt>
                <c:pt idx="8">
                  <c:v>2.2864929599011798</c:v>
                </c:pt>
                <c:pt idx="9">
                  <c:v>2.3479315889838928</c:v>
                </c:pt>
                <c:pt idx="10">
                  <c:v>2.3995416378714771</c:v>
                </c:pt>
                <c:pt idx="11">
                  <c:v>2.4435673815845158</c:v>
                </c:pt>
                <c:pt idx="12">
                  <c:v>2.4850970282614302</c:v>
                </c:pt>
                <c:pt idx="13">
                  <c:v>2.5260545067467191</c:v>
                </c:pt>
                <c:pt idx="14">
                  <c:v>2.5627513267693693</c:v>
                </c:pt>
                <c:pt idx="15">
                  <c:v>2.5907697979425004</c:v>
                </c:pt>
                <c:pt idx="16">
                  <c:v>2.6192185749769892</c:v>
                </c:pt>
                <c:pt idx="17">
                  <c:v>2.6469624964981016</c:v>
                </c:pt>
                <c:pt idx="18">
                  <c:v>2.6712735685800988</c:v>
                </c:pt>
                <c:pt idx="19">
                  <c:v>2.6938989274222571</c:v>
                </c:pt>
                <c:pt idx="20">
                  <c:v>2.7139323895359113</c:v>
                </c:pt>
                <c:pt idx="21">
                  <c:v>2.7330405787415946</c:v>
                </c:pt>
                <c:pt idx="22">
                  <c:v>2.7511353358822848</c:v>
                </c:pt>
                <c:pt idx="23">
                  <c:v>2.7676664464896401</c:v>
                </c:pt>
                <c:pt idx="24">
                  <c:v>2.782622530771508</c:v>
                </c:pt>
                <c:pt idx="25">
                  <c:v>2.7989074976471575</c:v>
                </c:pt>
                <c:pt idx="26">
                  <c:v>2.8123839338540857</c:v>
                </c:pt>
                <c:pt idx="27">
                  <c:v>2.8248265897346654</c:v>
                </c:pt>
                <c:pt idx="28">
                  <c:v>2.836478111173816</c:v>
                </c:pt>
                <c:pt idx="29">
                  <c:v>2.8470641403824808</c:v>
                </c:pt>
                <c:pt idx="30">
                  <c:v>2.8562625112670941</c:v>
                </c:pt>
                <c:pt idx="31">
                  <c:v>2.8761171433863506</c:v>
                </c:pt>
                <c:pt idx="32">
                  <c:v>2.8945543784255743</c:v>
                </c:pt>
                <c:pt idx="33">
                  <c:v>2.9119474687293798</c:v>
                </c:pt>
                <c:pt idx="34">
                  <c:v>2.9278197681292619</c:v>
                </c:pt>
                <c:pt idx="35">
                  <c:v>2.9423041033714479</c:v>
                </c:pt>
                <c:pt idx="36">
                  <c:v>2.9559890449314197</c:v>
                </c:pt>
                <c:pt idx="37">
                  <c:v>2.9687858699871037</c:v>
                </c:pt>
                <c:pt idx="38">
                  <c:v>2.9809610449336592</c:v>
                </c:pt>
                <c:pt idx="39">
                  <c:v>2.9910249468475998</c:v>
                </c:pt>
                <c:pt idx="40">
                  <c:v>3.0002509377182882</c:v>
                </c:pt>
                <c:pt idx="41">
                  <c:v>3.010031253753136</c:v>
                </c:pt>
                <c:pt idx="42">
                  <c:v>3.019483468987497</c:v>
                </c:pt>
                <c:pt idx="43">
                  <c:v>3.0303366353556238</c:v>
                </c:pt>
                <c:pt idx="44">
                  <c:v>3.0404687290166366</c:v>
                </c:pt>
                <c:pt idx="45">
                  <c:v>3.0518605211495835</c:v>
                </c:pt>
                <c:pt idx="46">
                  <c:v>3.0625491007147225</c:v>
                </c:pt>
                <c:pt idx="47">
                  <c:v>3.0732816546026163</c:v>
                </c:pt>
                <c:pt idx="48">
                  <c:v>3.085114350473102</c:v>
                </c:pt>
                <c:pt idx="49">
                  <c:v>3.0963633621321662</c:v>
                </c:pt>
                <c:pt idx="50">
                  <c:v>3.1078924646477426</c:v>
                </c:pt>
                <c:pt idx="51">
                  <c:v>3.1204629032905995</c:v>
                </c:pt>
                <c:pt idx="52">
                  <c:v>3.1323901165886361</c:v>
                </c:pt>
                <c:pt idx="53">
                  <c:v>3.1446362537766417</c:v>
                </c:pt>
                <c:pt idx="54">
                  <c:v>3.1575326441785148</c:v>
                </c:pt>
                <c:pt idx="55">
                  <c:v>3.1693355053346615</c:v>
                </c:pt>
                <c:pt idx="56">
                  <c:v>3.1811424212368005</c:v>
                </c:pt>
                <c:pt idx="57">
                  <c:v>3.1928349648741117</c:v>
                </c:pt>
                <c:pt idx="58">
                  <c:v>3.2050820767105335</c:v>
                </c:pt>
                <c:pt idx="59">
                  <c:v>3.2162346624858764</c:v>
                </c:pt>
                <c:pt idx="60">
                  <c:v>3.2272347047356185</c:v>
                </c:pt>
                <c:pt idx="61">
                  <c:v>3.2390576810993443</c:v>
                </c:pt>
                <c:pt idx="62">
                  <c:v>3.2498066013625322</c:v>
                </c:pt>
                <c:pt idx="63">
                  <c:v>3.2614165197316605</c:v>
                </c:pt>
                <c:pt idx="64">
                  <c:v>3.2718948815376976</c:v>
                </c:pt>
                <c:pt idx="65">
                  <c:v>3.2825945289366305</c:v>
                </c:pt>
              </c:numCache>
            </c:numRef>
          </c:val>
          <c:extLst>
            <c:ext xmlns:c16="http://schemas.microsoft.com/office/drawing/2014/chart" uri="{C3380CC4-5D6E-409C-BE32-E72D297353CC}">
              <c16:uniqueId val="{00000000-C4E6-4E10-9056-0B7B1FC343B3}"/>
            </c:ext>
          </c:extLst>
        </c:ser>
        <c:ser>
          <c:idx val="0"/>
          <c:order val="1"/>
          <c:tx>
            <c:v>Unmeasured household consumption</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YWSEST!$G$378:$CI$378</c:f>
              <c:numCache>
                <c:formatCode>0.00</c:formatCode>
                <c:ptCount val="81"/>
                <c:pt idx="0">
                  <c:v>2.4912270080963861</c:v>
                </c:pt>
                <c:pt idx="1">
                  <c:v>2.7259813254396743</c:v>
                </c:pt>
                <c:pt idx="2">
                  <c:v>2.4908396875263263</c:v>
                </c:pt>
                <c:pt idx="3">
                  <c:v>2.3661150024052113</c:v>
                </c:pt>
                <c:pt idx="4">
                  <c:v>2.3047101723105343</c:v>
                </c:pt>
                <c:pt idx="5">
                  <c:v>2.2401810438193341</c:v>
                </c:pt>
                <c:pt idx="6">
                  <c:v>2.181811453027767</c:v>
                </c:pt>
                <c:pt idx="7">
                  <c:v>2.122277365393848</c:v>
                </c:pt>
                <c:pt idx="8">
                  <c:v>2.0629639245546918</c:v>
                </c:pt>
                <c:pt idx="9">
                  <c:v>2.0033289889896277</c:v>
                </c:pt>
                <c:pt idx="10">
                  <c:v>1.9433094223949219</c:v>
                </c:pt>
                <c:pt idx="11">
                  <c:v>1.8899306260355415</c:v>
                </c:pt>
                <c:pt idx="12">
                  <c:v>1.8401026189606524</c:v>
                </c:pt>
                <c:pt idx="13">
                  <c:v>1.7919596217339595</c:v>
                </c:pt>
                <c:pt idx="14">
                  <c:v>1.7448143268847023</c:v>
                </c:pt>
                <c:pt idx="15">
                  <c:v>1.6967567227126295</c:v>
                </c:pt>
                <c:pt idx="16">
                  <c:v>1.6522190796123084</c:v>
                </c:pt>
                <c:pt idx="17">
                  <c:v>1.6085465001724168</c:v>
                </c:pt>
                <c:pt idx="18">
                  <c:v>1.5677247124007374</c:v>
                </c:pt>
                <c:pt idx="19">
                  <c:v>1.5275797929548263</c:v>
                </c:pt>
                <c:pt idx="20">
                  <c:v>1.490151424643448</c:v>
                </c:pt>
                <c:pt idx="21">
                  <c:v>1.4544025076774743</c:v>
                </c:pt>
                <c:pt idx="22">
                  <c:v>1.4211341699404689</c:v>
                </c:pt>
                <c:pt idx="23">
                  <c:v>1.3887147698225391</c:v>
                </c:pt>
                <c:pt idx="24">
                  <c:v>1.3578624089872233</c:v>
                </c:pt>
                <c:pt idx="25">
                  <c:v>1.3303753336138933</c:v>
                </c:pt>
                <c:pt idx="26">
                  <c:v>1.3032579022492019</c:v>
                </c:pt>
                <c:pt idx="27">
                  <c:v>1.2788206385272529</c:v>
                </c:pt>
                <c:pt idx="28">
                  <c:v>1.2561856451581879</c:v>
                </c:pt>
                <c:pt idx="29">
                  <c:v>1.2342046189294442</c:v>
                </c:pt>
                <c:pt idx="30">
                  <c:v>1.2148804074310462</c:v>
                </c:pt>
                <c:pt idx="31">
                  <c:v>1.1993010592693136</c:v>
                </c:pt>
                <c:pt idx="32">
                  <c:v>1.1844714556400731</c:v>
                </c:pt>
                <c:pt idx="33">
                  <c:v>1.1722417490668393</c:v>
                </c:pt>
                <c:pt idx="34">
                  <c:v>1.1606222045696701</c:v>
                </c:pt>
                <c:pt idx="35">
                  <c:v>1.1515856211516169</c:v>
                </c:pt>
                <c:pt idx="36">
                  <c:v>1.1430813937636912</c:v>
                </c:pt>
                <c:pt idx="37">
                  <c:v>1.1362741770723743</c:v>
                </c:pt>
                <c:pt idx="38">
                  <c:v>1.1312609398156148</c:v>
                </c:pt>
                <c:pt idx="39">
                  <c:v>1.1279668172795787</c:v>
                </c:pt>
                <c:pt idx="40">
                  <c:v>1.1272329160308836</c:v>
                </c:pt>
                <c:pt idx="41">
                  <c:v>1.1271963408591601</c:v>
                </c:pt>
                <c:pt idx="42">
                  <c:v>1.1271472224452443</c:v>
                </c:pt>
                <c:pt idx="43">
                  <c:v>1.1270546353661632</c:v>
                </c:pt>
                <c:pt idx="44">
                  <c:v>1.1268001469430975</c:v>
                </c:pt>
                <c:pt idx="45">
                  <c:v>1.1264608824155369</c:v>
                </c:pt>
                <c:pt idx="46">
                  <c:v>1.1260589342896956</c:v>
                </c:pt>
                <c:pt idx="47">
                  <c:v>1.1257571613827695</c:v>
                </c:pt>
                <c:pt idx="48">
                  <c:v>1.1255008315268289</c:v>
                </c:pt>
                <c:pt idx="49">
                  <c:v>1.1252245028969896</c:v>
                </c:pt>
                <c:pt idx="50">
                  <c:v>1.1249609554913216</c:v>
                </c:pt>
                <c:pt idx="51">
                  <c:v>1.1247214555571514</c:v>
                </c:pt>
                <c:pt idx="52">
                  <c:v>1.1244413734830767</c:v>
                </c:pt>
                <c:pt idx="53">
                  <c:v>1.1241952183224231</c:v>
                </c:pt>
                <c:pt idx="54">
                  <c:v>1.1239952448322619</c:v>
                </c:pt>
                <c:pt idx="55">
                  <c:v>1.1238507202082868</c:v>
                </c:pt>
                <c:pt idx="56">
                  <c:v>1.1237085733189116</c:v>
                </c:pt>
                <c:pt idx="57">
                  <c:v>1.1236212368966534</c:v>
                </c:pt>
                <c:pt idx="58">
                  <c:v>1.1236307775902097</c:v>
                </c:pt>
                <c:pt idx="59">
                  <c:v>1.1236004717070003</c:v>
                </c:pt>
                <c:pt idx="60">
                  <c:v>1.123603244991453</c:v>
                </c:pt>
                <c:pt idx="61">
                  <c:v>1.1235457587702193</c:v>
                </c:pt>
                <c:pt idx="62">
                  <c:v>1.1234489062975057</c:v>
                </c:pt>
                <c:pt idx="63">
                  <c:v>1.1233129598415454</c:v>
                </c:pt>
                <c:pt idx="64">
                  <c:v>1.1232101426354513</c:v>
                </c:pt>
                <c:pt idx="65">
                  <c:v>1.1230985498401138</c:v>
                </c:pt>
              </c:numCache>
            </c:numRef>
          </c:val>
          <c:extLst>
            <c:ext xmlns:c16="http://schemas.microsoft.com/office/drawing/2014/chart" uri="{C3380CC4-5D6E-409C-BE32-E72D297353CC}">
              <c16:uniqueId val="{00000001-C4E6-4E10-9056-0B7B1FC343B3}"/>
            </c:ext>
          </c:extLst>
        </c:ser>
        <c:ser>
          <c:idx val="1"/>
          <c:order val="2"/>
          <c:tx>
            <c:v>Non-household consumption</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YWSEST!$G$379:$CI$379</c:f>
              <c:numCache>
                <c:formatCode>0.00</c:formatCode>
                <c:ptCount val="81"/>
                <c:pt idx="0">
                  <c:v>1.445583984165993</c:v>
                </c:pt>
                <c:pt idx="1">
                  <c:v>1.2587876849688586</c:v>
                </c:pt>
                <c:pt idx="2">
                  <c:v>1.333753204048616</c:v>
                </c:pt>
                <c:pt idx="3">
                  <c:v>1.4946528877942757</c:v>
                </c:pt>
                <c:pt idx="4">
                  <c:v>1.4919037823124377</c:v>
                </c:pt>
                <c:pt idx="5">
                  <c:v>1.4885334789728217</c:v>
                </c:pt>
                <c:pt idx="6">
                  <c:v>1.4848807609545833</c:v>
                </c:pt>
                <c:pt idx="7">
                  <c:v>1.4793996154129334</c:v>
                </c:pt>
                <c:pt idx="8">
                  <c:v>1.4704835946218837</c:v>
                </c:pt>
                <c:pt idx="9">
                  <c:v>1.4599336130826568</c:v>
                </c:pt>
                <c:pt idx="10">
                  <c:v>1.4506278142120317</c:v>
                </c:pt>
                <c:pt idx="11">
                  <c:v>1.4441065607394763</c:v>
                </c:pt>
                <c:pt idx="12">
                  <c:v>1.4390909778143748</c:v>
                </c:pt>
                <c:pt idx="13">
                  <c:v>1.4350415298241384</c:v>
                </c:pt>
                <c:pt idx="14">
                  <c:v>1.431817303743419</c:v>
                </c:pt>
                <c:pt idx="15">
                  <c:v>1.4279259461522293</c:v>
                </c:pt>
                <c:pt idx="16">
                  <c:v>1.4265856406364874</c:v>
                </c:pt>
                <c:pt idx="17">
                  <c:v>1.4245757074541834</c:v>
                </c:pt>
                <c:pt idx="18">
                  <c:v>1.4233539204246097</c:v>
                </c:pt>
                <c:pt idx="19">
                  <c:v>1.4222374806068594</c:v>
                </c:pt>
                <c:pt idx="20">
                  <c:v>1.4211218124174028</c:v>
                </c:pt>
                <c:pt idx="21">
                  <c:v>1.4194739834807106</c:v>
                </c:pt>
                <c:pt idx="22">
                  <c:v>1.4186603583829762</c:v>
                </c:pt>
                <c:pt idx="23">
                  <c:v>1.4178342493364666</c:v>
                </c:pt>
                <c:pt idx="24">
                  <c:v>1.4163314493212369</c:v>
                </c:pt>
                <c:pt idx="25">
                  <c:v>1.4155453156527578</c:v>
                </c:pt>
                <c:pt idx="26">
                  <c:v>1.4149347253222349</c:v>
                </c:pt>
                <c:pt idx="27">
                  <c:v>1.4143765799368258</c:v>
                </c:pt>
                <c:pt idx="28">
                  <c:v>1.4138577740897089</c:v>
                </c:pt>
                <c:pt idx="29">
                  <c:v>1.413345668773317</c:v>
                </c:pt>
                <c:pt idx="30">
                  <c:v>1.4128728910980841</c:v>
                </c:pt>
                <c:pt idx="31">
                  <c:v>1.4124721822233284</c:v>
                </c:pt>
                <c:pt idx="32">
                  <c:v>1.4120650587464407</c:v>
                </c:pt>
                <c:pt idx="33">
                  <c:v>1.4116580652395636</c:v>
                </c:pt>
                <c:pt idx="34">
                  <c:v>1.4113100269522463</c:v>
                </c:pt>
                <c:pt idx="35">
                  <c:v>1.4109621095909655</c:v>
                </c:pt>
                <c:pt idx="36">
                  <c:v>1.4106665894993018</c:v>
                </c:pt>
                <c:pt idx="37">
                  <c:v>1.4104234626209093</c:v>
                </c:pt>
                <c:pt idx="38">
                  <c:v>1.4101869938402165</c:v>
                </c:pt>
                <c:pt idx="39">
                  <c:v>1.4099506304887099</c:v>
                </c:pt>
                <c:pt idx="40">
                  <c:v>1.4097601004980469</c:v>
                </c:pt>
                <c:pt idx="41">
                  <c:v>1.4097862962433418</c:v>
                </c:pt>
                <c:pt idx="42">
                  <c:v>1.4097993940368865</c:v>
                </c:pt>
                <c:pt idx="43">
                  <c:v>1.4098190406283255</c:v>
                </c:pt>
                <c:pt idx="44">
                  <c:v>1.4098321382900338</c:v>
                </c:pt>
                <c:pt idx="45">
                  <c:v>1.4098452358990081</c:v>
                </c:pt>
                <c:pt idx="46">
                  <c:v>1.40985178468372</c:v>
                </c:pt>
                <c:pt idx="47">
                  <c:v>1.409864882213594</c:v>
                </c:pt>
                <c:pt idx="48">
                  <c:v>1.4098714309587557</c:v>
                </c:pt>
                <c:pt idx="49">
                  <c:v>1.4098714309587557</c:v>
                </c:pt>
                <c:pt idx="50">
                  <c:v>1.4098714309587559</c:v>
                </c:pt>
                <c:pt idx="51">
                  <c:v>1.4098648822135937</c:v>
                </c:pt>
                <c:pt idx="52">
                  <c:v>1.40985178468372</c:v>
                </c:pt>
                <c:pt idx="53">
                  <c:v>1.4098321382900338</c:v>
                </c:pt>
                <c:pt idx="54">
                  <c:v>1.4098190406283257</c:v>
                </c:pt>
                <c:pt idx="55">
                  <c:v>1.4098059429138829</c:v>
                </c:pt>
                <c:pt idx="56">
                  <c:v>1.4097928451467059</c:v>
                </c:pt>
                <c:pt idx="57">
                  <c:v>1.4097731983970623</c:v>
                </c:pt>
                <c:pt idx="58">
                  <c:v>1.4097601004980471</c:v>
                </c:pt>
                <c:pt idx="59">
                  <c:v>1.4097535515287636</c:v>
                </c:pt>
                <c:pt idx="60">
                  <c:v>1.4097470025462959</c:v>
                </c:pt>
                <c:pt idx="61">
                  <c:v>1.4097404535506448</c:v>
                </c:pt>
                <c:pt idx="62">
                  <c:v>1.4097470025462961</c:v>
                </c:pt>
                <c:pt idx="63">
                  <c:v>1.4097470025462961</c:v>
                </c:pt>
                <c:pt idx="64">
                  <c:v>1.4097535515287636</c:v>
                </c:pt>
                <c:pt idx="65">
                  <c:v>1.4097601004980469</c:v>
                </c:pt>
              </c:numCache>
            </c:numRef>
          </c:val>
          <c:extLst>
            <c:ext xmlns:c16="http://schemas.microsoft.com/office/drawing/2014/chart" uri="{C3380CC4-5D6E-409C-BE32-E72D297353CC}">
              <c16:uniqueId val="{00000002-C4E6-4E10-9056-0B7B1FC343B3}"/>
            </c:ext>
          </c:extLst>
        </c:ser>
        <c:ser>
          <c:idx val="2"/>
          <c:order val="3"/>
          <c:tx>
            <c:v>Total leakage</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YWSEST!$G$380:$CI$380</c:f>
              <c:numCache>
                <c:formatCode>0.00</c:formatCode>
                <c:ptCount val="81"/>
                <c:pt idx="0">
                  <c:v>1.4438691957199397</c:v>
                </c:pt>
                <c:pt idx="1">
                  <c:v>1.4438833685626584</c:v>
                </c:pt>
                <c:pt idx="2">
                  <c:v>1.4438833685626582</c:v>
                </c:pt>
                <c:pt idx="3">
                  <c:v>1.4438833685626584</c:v>
                </c:pt>
                <c:pt idx="4">
                  <c:v>1.4438833685626584</c:v>
                </c:pt>
                <c:pt idx="5">
                  <c:v>1.4438833685626584</c:v>
                </c:pt>
                <c:pt idx="6">
                  <c:v>1.4399576522479101</c:v>
                </c:pt>
                <c:pt idx="7">
                  <c:v>1.4296393425396117</c:v>
                </c:pt>
                <c:pt idx="8">
                  <c:v>1.4168202663396701</c:v>
                </c:pt>
                <c:pt idx="9">
                  <c:v>1.4039093438340942</c:v>
                </c:pt>
                <c:pt idx="10">
                  <c:v>1.3926053921942358</c:v>
                </c:pt>
                <c:pt idx="11">
                  <c:v>1.3853500635554858</c:v>
                </c:pt>
                <c:pt idx="12">
                  <c:v>1.3807147186181465</c:v>
                </c:pt>
                <c:pt idx="13">
                  <c:v>1.376321279393564</c:v>
                </c:pt>
                <c:pt idx="14">
                  <c:v>1.3720473947633192</c:v>
                </c:pt>
                <c:pt idx="15">
                  <c:v>1.3679302138989891</c:v>
                </c:pt>
                <c:pt idx="16">
                  <c:v>1.3643750542146249</c:v>
                </c:pt>
                <c:pt idx="17">
                  <c:v>1.3608369310417603</c:v>
                </c:pt>
                <c:pt idx="18">
                  <c:v>1.3573174885625172</c:v>
                </c:pt>
                <c:pt idx="19">
                  <c:v>1.3538046235753622</c:v>
                </c:pt>
                <c:pt idx="20">
                  <c:v>1.3502983359611143</c:v>
                </c:pt>
                <c:pt idx="21">
                  <c:v>1.3479351524517806</c:v>
                </c:pt>
                <c:pt idx="22">
                  <c:v>1.3455772407775435</c:v>
                </c:pt>
                <c:pt idx="23">
                  <c:v>1.3431937515130659</c:v>
                </c:pt>
                <c:pt idx="24">
                  <c:v>1.3408140280115801</c:v>
                </c:pt>
                <c:pt idx="25">
                  <c:v>1.3384057148107447</c:v>
                </c:pt>
                <c:pt idx="26">
                  <c:v>1.3366731994178687</c:v>
                </c:pt>
                <c:pt idx="27">
                  <c:v>1.3349423234915068</c:v>
                </c:pt>
                <c:pt idx="28">
                  <c:v>1.3331790923192064</c:v>
                </c:pt>
                <c:pt idx="29">
                  <c:v>1.3314336783192431</c:v>
                </c:pt>
                <c:pt idx="30">
                  <c:v>1.3296542696216793</c:v>
                </c:pt>
                <c:pt idx="31">
                  <c:v>1.3297069011512663</c:v>
                </c:pt>
                <c:pt idx="32">
                  <c:v>1.3297419886610629</c:v>
                </c:pt>
                <c:pt idx="33">
                  <c:v>1.3297770760295844</c:v>
                </c:pt>
                <c:pt idx="34">
                  <c:v>1.329829706817478</c:v>
                </c:pt>
                <c:pt idx="35">
                  <c:v>1.3298823372875077</c:v>
                </c:pt>
                <c:pt idx="36">
                  <c:v>1.3299349674396765</c:v>
                </c:pt>
                <c:pt idx="37">
                  <c:v>1.329987597273987</c:v>
                </c:pt>
                <c:pt idx="38">
                  <c:v>1.33005776989196</c:v>
                </c:pt>
                <c:pt idx="39">
                  <c:v>1.3301279419448642</c:v>
                </c:pt>
                <c:pt idx="40">
                  <c:v>1.3301805706137195</c:v>
                </c:pt>
                <c:pt idx="41">
                  <c:v>1.3302507416777689</c:v>
                </c:pt>
                <c:pt idx="42">
                  <c:v>1.330285826997899</c:v>
                </c:pt>
                <c:pt idx="43">
                  <c:v>1.3303384547132295</c:v>
                </c:pt>
                <c:pt idx="44">
                  <c:v>1.330373539680207</c:v>
                </c:pt>
                <c:pt idx="45">
                  <c:v>1.330408624505925</c:v>
                </c:pt>
                <c:pt idx="46">
                  <c:v>1.3304261668658119</c:v>
                </c:pt>
                <c:pt idx="47">
                  <c:v>1.3304612514796421</c:v>
                </c:pt>
                <c:pt idx="48">
                  <c:v>1.3304787937335856</c:v>
                </c:pt>
                <c:pt idx="49">
                  <c:v>1.3304787937335854</c:v>
                </c:pt>
                <c:pt idx="50">
                  <c:v>1.3304787937335856</c:v>
                </c:pt>
                <c:pt idx="51">
                  <c:v>1.3304612514796423</c:v>
                </c:pt>
                <c:pt idx="52">
                  <c:v>1.3304261668658119</c:v>
                </c:pt>
                <c:pt idx="53">
                  <c:v>1.330373539680207</c:v>
                </c:pt>
                <c:pt idx="54">
                  <c:v>1.3303384547132295</c:v>
                </c:pt>
                <c:pt idx="55">
                  <c:v>1.3303033696049913</c:v>
                </c:pt>
                <c:pt idx="56">
                  <c:v>1.3302682843554918</c:v>
                </c:pt>
                <c:pt idx="57">
                  <c:v>1.3302156562163761</c:v>
                </c:pt>
                <c:pt idx="58">
                  <c:v>1.3301805706137195</c:v>
                </c:pt>
                <c:pt idx="59">
                  <c:v>1.3301630277594172</c:v>
                </c:pt>
                <c:pt idx="60">
                  <c:v>1.3301454848697989</c:v>
                </c:pt>
                <c:pt idx="61">
                  <c:v>1.3301279419448642</c:v>
                </c:pt>
                <c:pt idx="62">
                  <c:v>1.3301454848697989</c:v>
                </c:pt>
                <c:pt idx="63">
                  <c:v>1.3301454848697989</c:v>
                </c:pt>
                <c:pt idx="64">
                  <c:v>1.3301630277594172</c:v>
                </c:pt>
                <c:pt idx="65">
                  <c:v>1.3301805706137195</c:v>
                </c:pt>
              </c:numCache>
            </c:numRef>
          </c:val>
          <c:extLst>
            <c:ext xmlns:c16="http://schemas.microsoft.com/office/drawing/2014/chart" uri="{C3380CC4-5D6E-409C-BE32-E72D297353CC}">
              <c16:uniqueId val="{00000003-C4E6-4E10-9056-0B7B1FC343B3}"/>
            </c:ext>
          </c:extLst>
        </c:ser>
        <c:ser>
          <c:idx val="3"/>
          <c:order val="4"/>
          <c:tx>
            <c:v>Other components of demand</c:v>
          </c:tx>
          <c:spPr>
            <a:ln w="25400">
              <a:noFill/>
            </a:ln>
          </c:spPr>
          <c:cat>
            <c:strRef>
              <c:f>YWSEST!$G$23:$BT$23</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YWSEST!$G$381:$CI$381</c:f>
              <c:numCache>
                <c:formatCode>0.00</c:formatCode>
                <c:ptCount val="81"/>
                <c:pt idx="0">
                  <c:v>0.17256120981074652</c:v>
                </c:pt>
                <c:pt idx="1">
                  <c:v>0.17256120981074741</c:v>
                </c:pt>
                <c:pt idx="2">
                  <c:v>0.17256120981074652</c:v>
                </c:pt>
                <c:pt idx="3">
                  <c:v>0.17256120981074563</c:v>
                </c:pt>
                <c:pt idx="4">
                  <c:v>0.17256120981074741</c:v>
                </c:pt>
                <c:pt idx="5">
                  <c:v>0.17256120981074652</c:v>
                </c:pt>
                <c:pt idx="6">
                  <c:v>0.17256120981074652</c:v>
                </c:pt>
                <c:pt idx="7">
                  <c:v>0.17256120981074741</c:v>
                </c:pt>
                <c:pt idx="8">
                  <c:v>0.17256120981074741</c:v>
                </c:pt>
                <c:pt idx="9">
                  <c:v>0.17256120981074652</c:v>
                </c:pt>
                <c:pt idx="10">
                  <c:v>0.17256120981074563</c:v>
                </c:pt>
                <c:pt idx="11">
                  <c:v>0.17256120981074474</c:v>
                </c:pt>
                <c:pt idx="12">
                  <c:v>0.17256120981074741</c:v>
                </c:pt>
                <c:pt idx="13">
                  <c:v>0.17256120981074652</c:v>
                </c:pt>
                <c:pt idx="14">
                  <c:v>0.17256120981074741</c:v>
                </c:pt>
                <c:pt idx="15">
                  <c:v>0.17256120981074652</c:v>
                </c:pt>
                <c:pt idx="16">
                  <c:v>0.1725612098107483</c:v>
                </c:pt>
                <c:pt idx="17">
                  <c:v>0.17256120981074652</c:v>
                </c:pt>
                <c:pt idx="18">
                  <c:v>0.17256120981074563</c:v>
                </c:pt>
                <c:pt idx="19">
                  <c:v>0.17256120981074652</c:v>
                </c:pt>
                <c:pt idx="20">
                  <c:v>0.17256120981074652</c:v>
                </c:pt>
                <c:pt idx="21">
                  <c:v>0.17256120981074652</c:v>
                </c:pt>
                <c:pt idx="22">
                  <c:v>0.17256120981074652</c:v>
                </c:pt>
                <c:pt idx="23">
                  <c:v>0.17256120981074652</c:v>
                </c:pt>
                <c:pt idx="24">
                  <c:v>0.17256120981074741</c:v>
                </c:pt>
                <c:pt idx="25">
                  <c:v>0.17256120981074563</c:v>
                </c:pt>
                <c:pt idx="26">
                  <c:v>0.17256120981074652</c:v>
                </c:pt>
                <c:pt idx="27">
                  <c:v>0.17256120981074741</c:v>
                </c:pt>
                <c:pt idx="28">
                  <c:v>0.17256120981074652</c:v>
                </c:pt>
                <c:pt idx="29">
                  <c:v>0.17256120981074741</c:v>
                </c:pt>
                <c:pt idx="30">
                  <c:v>0.17256120981074741</c:v>
                </c:pt>
                <c:pt idx="31">
                  <c:v>0.17256120981074652</c:v>
                </c:pt>
                <c:pt idx="32">
                  <c:v>0.17256120981074652</c:v>
                </c:pt>
                <c:pt idx="33">
                  <c:v>0.17256120981074652</c:v>
                </c:pt>
                <c:pt idx="34">
                  <c:v>0.17256120981074563</c:v>
                </c:pt>
                <c:pt idx="35">
                  <c:v>0.17256120981074741</c:v>
                </c:pt>
                <c:pt idx="36">
                  <c:v>0.17256120981074741</c:v>
                </c:pt>
                <c:pt idx="37">
                  <c:v>0.17256120981074652</c:v>
                </c:pt>
                <c:pt idx="38">
                  <c:v>0.17256120981074652</c:v>
                </c:pt>
                <c:pt idx="39">
                  <c:v>0.17256120981074563</c:v>
                </c:pt>
                <c:pt idx="40">
                  <c:v>0.17256120981074741</c:v>
                </c:pt>
                <c:pt idx="41">
                  <c:v>0.17256120981074563</c:v>
                </c:pt>
                <c:pt idx="42">
                  <c:v>0.17256120981074652</c:v>
                </c:pt>
                <c:pt idx="43">
                  <c:v>0.17256120981074741</c:v>
                </c:pt>
                <c:pt idx="44">
                  <c:v>0.17256120981074563</c:v>
                </c:pt>
                <c:pt idx="45">
                  <c:v>0.17256120981074652</c:v>
                </c:pt>
                <c:pt idx="46">
                  <c:v>0.17256120981074652</c:v>
                </c:pt>
                <c:pt idx="47">
                  <c:v>0.17256120981074741</c:v>
                </c:pt>
                <c:pt idx="48">
                  <c:v>0.17256120981074652</c:v>
                </c:pt>
                <c:pt idx="49">
                  <c:v>0.1725612098107483</c:v>
                </c:pt>
                <c:pt idx="50">
                  <c:v>0.17256120981074563</c:v>
                </c:pt>
                <c:pt idx="51">
                  <c:v>0.1725612098107483</c:v>
                </c:pt>
                <c:pt idx="52">
                  <c:v>0.17256120981074563</c:v>
                </c:pt>
                <c:pt idx="53">
                  <c:v>0.17256120981074741</c:v>
                </c:pt>
                <c:pt idx="54">
                  <c:v>0.17256120981074563</c:v>
                </c:pt>
                <c:pt idx="55">
                  <c:v>0.17256120981074741</c:v>
                </c:pt>
                <c:pt idx="56">
                  <c:v>0.17256120981074563</c:v>
                </c:pt>
                <c:pt idx="57">
                  <c:v>0.17256120981074563</c:v>
                </c:pt>
                <c:pt idx="58">
                  <c:v>0.17256120981074563</c:v>
                </c:pt>
                <c:pt idx="59">
                  <c:v>0.17256120981074741</c:v>
                </c:pt>
                <c:pt idx="60">
                  <c:v>0.17256120981074563</c:v>
                </c:pt>
                <c:pt idx="61">
                  <c:v>0.17256120981074652</c:v>
                </c:pt>
                <c:pt idx="62">
                  <c:v>0.17256120981074563</c:v>
                </c:pt>
                <c:pt idx="63">
                  <c:v>0.17256120981074652</c:v>
                </c:pt>
                <c:pt idx="64">
                  <c:v>0.17256120981074741</c:v>
                </c:pt>
                <c:pt idx="65">
                  <c:v>0.17256120981074652</c:v>
                </c:pt>
              </c:numCache>
            </c:numRef>
          </c:val>
          <c:extLst>
            <c:ext xmlns:c16="http://schemas.microsoft.com/office/drawing/2014/chart" uri="{C3380CC4-5D6E-409C-BE32-E72D297353CC}">
              <c16:uniqueId val="{00000004-C4E6-4E10-9056-0B7B1FC343B3}"/>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YWSEST!$G$382:$CI$382</c:f>
              <c:numCache>
                <c:formatCode>0.00</c:formatCode>
                <c:ptCount val="81"/>
                <c:pt idx="0">
                  <c:v>13.420467108719169</c:v>
                </c:pt>
                <c:pt idx="1">
                  <c:v>13.40082695174732</c:v>
                </c:pt>
                <c:pt idx="2">
                  <c:v>13.38106627398928</c:v>
                </c:pt>
                <c:pt idx="3">
                  <c:v>13.361188260347332</c:v>
                </c:pt>
                <c:pt idx="4">
                  <c:v>13.341195914316856</c:v>
                </c:pt>
                <c:pt idx="5">
                  <c:v>13.321092073522715</c:v>
                </c:pt>
                <c:pt idx="6">
                  <c:v>13.300879423505561</c:v>
                </c:pt>
                <c:pt idx="7">
                  <c:v>13.280560509999734</c:v>
                </c:pt>
                <c:pt idx="8">
                  <c:v>13.260137749905269</c:v>
                </c:pt>
                <c:pt idx="9">
                  <c:v>13.239613441124577</c:v>
                </c:pt>
                <c:pt idx="10">
                  <c:v>13.218989771408145</c:v>
                </c:pt>
                <c:pt idx="11">
                  <c:v>13.19826882633205</c:v>
                </c:pt>
                <c:pt idx="12">
                  <c:v>13.177452596512111</c:v>
                </c:pt>
                <c:pt idx="13">
                  <c:v>13.156542984144643</c:v>
                </c:pt>
                <c:pt idx="14">
                  <c:v>13.135541808951247</c:v>
                </c:pt>
                <c:pt idx="15">
                  <c:v>13.114450813594562</c:v>
                </c:pt>
                <c:pt idx="16">
                  <c:v>13.093271668623066</c:v>
                </c:pt>
                <c:pt idx="17">
                  <c:v>13.072005976995451</c:v>
                </c:pt>
                <c:pt idx="18">
                  <c:v>13.050655278228716</c:v>
                </c:pt>
                <c:pt idx="19">
                  <c:v>13.029221052208609</c:v>
                </c:pt>
                <c:pt idx="20">
                  <c:v>13.007704722696426</c:v>
                </c:pt>
                <c:pt idx="21">
                  <c:v>12.986107660562023</c:v>
                </c:pt>
                <c:pt idx="22">
                  <c:v>12.964431186769543</c:v>
                </c:pt>
                <c:pt idx="23">
                  <c:v>12.942676575139192</c:v>
                </c:pt>
                <c:pt idx="24">
                  <c:v>12.920845054905932</c:v>
                </c:pt>
                <c:pt idx="25">
                  <c:v>12.898937813093502</c:v>
                </c:pt>
                <c:pt idx="26">
                  <c:v>12.876955996720346</c:v>
                </c:pt>
                <c:pt idx="27">
                  <c:v>12.854900714852157</c:v>
                </c:pt>
                <c:pt idx="28">
                  <c:v>12.832773040514258</c:v>
                </c:pt>
                <c:pt idx="29">
                  <c:v>12.81057401247571</c:v>
                </c:pt>
                <c:pt idx="30">
                  <c:v>12.788304636915793</c:v>
                </c:pt>
                <c:pt idx="31">
                  <c:v>12.7659658889825</c:v>
                </c:pt>
                <c:pt idx="32">
                  <c:v>12.743558714251712</c:v>
                </c:pt>
                <c:pt idx="33">
                  <c:v>12.721084030094929</c:v>
                </c:pt>
                <c:pt idx="34">
                  <c:v>12.698542726962662</c:v>
                </c:pt>
                <c:pt idx="35">
                  <c:v>12.675935669589936</c:v>
                </c:pt>
                <c:pt idx="36">
                  <c:v>12.653263698129797</c:v>
                </c:pt>
                <c:pt idx="37">
                  <c:v>12.630527629220158</c:v>
                </c:pt>
                <c:pt idx="38">
                  <c:v>12.607728256988846</c:v>
                </c:pt>
                <c:pt idx="39">
                  <c:v>12.584866354001312</c:v>
                </c:pt>
                <c:pt idx="40">
                  <c:v>12.56194267215508</c:v>
                </c:pt>
                <c:pt idx="41">
                  <c:v>12.538957943524622</c:v>
                </c:pt>
                <c:pt idx="42">
                  <c:v>12.515912881160126</c:v>
                </c:pt>
                <c:pt idx="43">
                  <c:v>12.492808179843253</c:v>
                </c:pt>
                <c:pt idx="44">
                  <c:v>12.469644516802768</c:v>
                </c:pt>
                <c:pt idx="45">
                  <c:v>12.446422552392722</c:v>
                </c:pt>
                <c:pt idx="46">
                  <c:v>12.423142930735596</c:v>
                </c:pt>
                <c:pt idx="47">
                  <c:v>12.399806280332665</c:v>
                </c:pt>
                <c:pt idx="48">
                  <c:v>12.376413214643692</c:v>
                </c:pt>
                <c:pt idx="49">
                  <c:v>12.352964332637827</c:v>
                </c:pt>
                <c:pt idx="50">
                  <c:v>12.32946021931753</c:v>
                </c:pt>
                <c:pt idx="51">
                  <c:v>12.305901446217144</c:v>
                </c:pt>
                <c:pt idx="52">
                  <c:v>12.282288571877656</c:v>
                </c:pt>
                <c:pt idx="53">
                  <c:v>12.258622142299059</c:v>
                </c:pt>
                <c:pt idx="54">
                  <c:v>12.234902691371625</c:v>
                </c:pt>
                <c:pt idx="55">
                  <c:v>12.211130741287342</c:v>
                </c:pt>
                <c:pt idx="56">
                  <c:v>12.187306802932609</c:v>
                </c:pt>
                <c:pt idx="57">
                  <c:v>12.163431376263306</c:v>
                </c:pt>
                <c:pt idx="58">
                  <c:v>12.139504950663172</c:v>
                </c:pt>
                <c:pt idx="59">
                  <c:v>12.115528005286468</c:v>
                </c:pt>
                <c:pt idx="60">
                  <c:v>12.091501009385741</c:v>
                </c:pt>
                <c:pt idx="61">
                  <c:v>12.06742442262553</c:v>
                </c:pt>
                <c:pt idx="62">
                  <c:v>12.043298695382747</c:v>
                </c:pt>
                <c:pt idx="63">
                  <c:v>12.01912426903445</c:v>
                </c:pt>
                <c:pt idx="64">
                  <c:v>11.994901576233673</c:v>
                </c:pt>
                <c:pt idx="65">
                  <c:v>11.970631041173897</c:v>
                </c:pt>
              </c:numCache>
            </c:numRef>
          </c:val>
          <c:smooth val="0"/>
          <c:extLst>
            <c:ext xmlns:c16="http://schemas.microsoft.com/office/drawing/2014/chart" uri="{C3380CC4-5D6E-409C-BE32-E72D297353CC}">
              <c16:uniqueId val="{00000005-C4E6-4E10-9056-0B7B1FC343B3}"/>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YWSEST!$G$383:$CI$383</c:f>
              <c:numCache>
                <c:formatCode>0.00</c:formatCode>
                <c:ptCount val="81"/>
                <c:pt idx="0">
                  <c:v>8.198602048937202</c:v>
                </c:pt>
                <c:pt idx="1">
                  <c:v>8.5077956425439467</c:v>
                </c:pt>
                <c:pt idx="2">
                  <c:v>8.3211845216077691</c:v>
                </c:pt>
                <c:pt idx="3">
                  <c:v>8.3844197565500558</c:v>
                </c:pt>
                <c:pt idx="4">
                  <c:v>8.3821658224725386</c:v>
                </c:pt>
                <c:pt idx="5">
                  <c:v>8.3790837572634</c:v>
                </c:pt>
                <c:pt idx="6">
                  <c:v>8.4175710700823849</c:v>
                </c:pt>
                <c:pt idx="7">
                  <c:v>8.4351447289194841</c:v>
                </c:pt>
                <c:pt idx="8">
                  <c:v>8.4293219552281737</c:v>
                </c:pt>
                <c:pt idx="9">
                  <c:v>8.4076647447010178</c:v>
                </c:pt>
                <c:pt idx="10">
                  <c:v>8.3786454764834133</c:v>
                </c:pt>
                <c:pt idx="11">
                  <c:v>8.3655158417257649</c:v>
                </c:pt>
                <c:pt idx="12">
                  <c:v>8.3075665534653513</c:v>
                </c:pt>
                <c:pt idx="13">
                  <c:v>8.2619381475091274</c:v>
                </c:pt>
                <c:pt idx="14">
                  <c:v>8.2039915619715575</c:v>
                </c:pt>
                <c:pt idx="15">
                  <c:v>8.1459438905170956</c:v>
                </c:pt>
                <c:pt idx="16">
                  <c:v>8.0849595592511569</c:v>
                </c:pt>
                <c:pt idx="17">
                  <c:v>8.0734828449772085</c:v>
                </c:pt>
                <c:pt idx="18">
                  <c:v>8.05223089977871</c:v>
                </c:pt>
                <c:pt idx="19">
                  <c:v>8.0400820343700516</c:v>
                </c:pt>
                <c:pt idx="20">
                  <c:v>8.0180651723686225</c:v>
                </c:pt>
                <c:pt idx="21">
                  <c:v>7.9974134321623067</c:v>
                </c:pt>
                <c:pt idx="22">
                  <c:v>7.9590683147940195</c:v>
                </c:pt>
                <c:pt idx="23">
                  <c:v>7.9099704269724587</c:v>
                </c:pt>
                <c:pt idx="24">
                  <c:v>7.8601916269022958</c:v>
                </c:pt>
                <c:pt idx="25">
                  <c:v>7.8357950715352995</c:v>
                </c:pt>
                <c:pt idx="26">
                  <c:v>7.7898109706541376</c:v>
                </c:pt>
                <c:pt idx="27">
                  <c:v>7.7755273415009976</c:v>
                </c:pt>
                <c:pt idx="28">
                  <c:v>7.7722618325516653</c:v>
                </c:pt>
                <c:pt idx="29">
                  <c:v>7.7586093162152325</c:v>
                </c:pt>
                <c:pt idx="30">
                  <c:v>7.7562312892286513</c:v>
                </c:pt>
                <c:pt idx="31">
                  <c:v>7.7601584958410044</c:v>
                </c:pt>
                <c:pt idx="32">
                  <c:v>7.7733940912838975</c:v>
                </c:pt>
                <c:pt idx="33">
                  <c:v>7.7681855688761132</c:v>
                </c:pt>
                <c:pt idx="34">
                  <c:v>7.7721429162794031</c:v>
                </c:pt>
                <c:pt idx="35">
                  <c:v>7.7872953812122852</c:v>
                </c:pt>
                <c:pt idx="36">
                  <c:v>7.7922332054448367</c:v>
                </c:pt>
                <c:pt idx="37">
                  <c:v>7.8080323167651207</c:v>
                </c:pt>
                <c:pt idx="38">
                  <c:v>7.8150279582921973</c:v>
                </c:pt>
                <c:pt idx="39">
                  <c:v>7.8316315463714989</c:v>
                </c:pt>
                <c:pt idx="40">
                  <c:v>7.8399857346716848</c:v>
                </c:pt>
                <c:pt idx="41">
                  <c:v>7.8498258423441527</c:v>
                </c:pt>
                <c:pt idx="42">
                  <c:v>7.8592771222782725</c:v>
                </c:pt>
                <c:pt idx="43">
                  <c:v>7.8801099758740882</c:v>
                </c:pt>
                <c:pt idx="44">
                  <c:v>7.9000357637407213</c:v>
                </c:pt>
                <c:pt idx="45">
                  <c:v>7.9111364737808003</c:v>
                </c:pt>
                <c:pt idx="46">
                  <c:v>7.9314471963646964</c:v>
                </c:pt>
                <c:pt idx="47">
                  <c:v>7.9419261594893689</c:v>
                </c:pt>
                <c:pt idx="48">
                  <c:v>7.9635266165030183</c:v>
                </c:pt>
                <c:pt idx="49">
                  <c:v>7.9644992995322443</c:v>
                </c:pt>
                <c:pt idx="50">
                  <c:v>7.9857648546421514</c:v>
                </c:pt>
                <c:pt idx="51">
                  <c:v>7.9980717023517345</c:v>
                </c:pt>
                <c:pt idx="52">
                  <c:v>8.0196706514319906</c:v>
                </c:pt>
                <c:pt idx="53">
                  <c:v>8.0415983598800516</c:v>
                </c:pt>
                <c:pt idx="54">
                  <c:v>8.0542465941630788</c:v>
                </c:pt>
                <c:pt idx="55">
                  <c:v>8.0658567478725693</c:v>
                </c:pt>
                <c:pt idx="56">
                  <c:v>8.0874733338686564</c:v>
                </c:pt>
                <c:pt idx="57">
                  <c:v>8.1090062661949496</c:v>
                </c:pt>
                <c:pt idx="58">
                  <c:v>8.1212147352232567</c:v>
                </c:pt>
                <c:pt idx="59">
                  <c:v>8.1423129232918043</c:v>
                </c:pt>
                <c:pt idx="60">
                  <c:v>8.1532916469539121</c:v>
                </c:pt>
                <c:pt idx="61">
                  <c:v>8.1750330451758195</c:v>
                </c:pt>
                <c:pt idx="62">
                  <c:v>8.1857092048868783</c:v>
                </c:pt>
                <c:pt idx="63">
                  <c:v>8.1971831768000474</c:v>
                </c:pt>
                <c:pt idx="64">
                  <c:v>8.2175828132720756</c:v>
                </c:pt>
                <c:pt idx="65">
                  <c:v>8.238194959699257</c:v>
                </c:pt>
              </c:numCache>
            </c:numRef>
          </c:val>
          <c:smooth val="0"/>
          <c:extLst>
            <c:ext xmlns:c16="http://schemas.microsoft.com/office/drawing/2014/chart" uri="{C3380CC4-5D6E-409C-BE32-E72D297353CC}">
              <c16:uniqueId val="{00000006-C4E6-4E10-9056-0B7B1FC343B3}"/>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YWSEST!$G$386:$CI$386</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0-A908-4174-814A-C76B82178869}"/>
            </c:ext>
          </c:extLst>
        </c:ser>
        <c:ser>
          <c:idx val="0"/>
          <c:order val="1"/>
          <c:tx>
            <c:v>Unmeasured 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YWSEST!$G$387:$CI$387</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1-A908-4174-814A-C76B82178869}"/>
            </c:ext>
          </c:extLst>
        </c:ser>
        <c:ser>
          <c:idx val="1"/>
          <c:order val="2"/>
          <c:tx>
            <c:v>Non-household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YWSEST!$G$388:$CI$388</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2-A908-4174-814A-C76B82178869}"/>
            </c:ext>
          </c:extLst>
        </c:ser>
        <c:ser>
          <c:idx val="2"/>
          <c:order val="3"/>
          <c:tx>
            <c:v>Total leakage</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YWSEST!$G$389:$CI$389</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3-A908-4174-814A-C76B82178869}"/>
            </c:ext>
          </c:extLst>
        </c:ser>
        <c:ser>
          <c:idx val="3"/>
          <c:order val="4"/>
          <c:tx>
            <c:v>Other components of demand</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YWSEST!$G$390:$CI$390</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4-A908-4174-814A-C76B82178869}"/>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YWSEST!$G$391:$CI$391</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mooth val="0"/>
          <c:extLst>
            <c:ext xmlns:c16="http://schemas.microsoft.com/office/drawing/2014/chart" uri="{C3380CC4-5D6E-409C-BE32-E72D297353CC}">
              <c16:uniqueId val="{00000005-A908-4174-814A-C76B82178869}"/>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YWSEST!$G$392:$CI$392</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mooth val="0"/>
          <c:extLst>
            <c:ext xmlns:c16="http://schemas.microsoft.com/office/drawing/2014/chart" uri="{C3380CC4-5D6E-409C-BE32-E72D297353CC}">
              <c16:uniqueId val="{00000006-A908-4174-814A-C76B82178869}"/>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YWSEST!$G$395:$CI$395</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0-D485-44D1-B97B-48A5965EEAC1}"/>
            </c:ext>
          </c:extLst>
        </c:ser>
        <c:ser>
          <c:idx val="0"/>
          <c:order val="1"/>
          <c:tx>
            <c:v>Unmeasured 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YWSEST!$G$396:$CI$396</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1-D485-44D1-B97B-48A5965EEAC1}"/>
            </c:ext>
          </c:extLst>
        </c:ser>
        <c:ser>
          <c:idx val="1"/>
          <c:order val="2"/>
          <c:tx>
            <c:v>Non-household consumption</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YWSEST!$G$397:$CI$397</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2-D485-44D1-B97B-48A5965EEAC1}"/>
            </c:ext>
          </c:extLst>
        </c:ser>
        <c:ser>
          <c:idx val="2"/>
          <c:order val="3"/>
          <c:tx>
            <c:v>Total leakage</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YWSEST!$G$398:$CI$398</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3-D485-44D1-B97B-48A5965EEAC1}"/>
            </c:ext>
          </c:extLst>
        </c:ser>
        <c:ser>
          <c:idx val="3"/>
          <c:order val="4"/>
          <c:tx>
            <c:v>Other components of demand</c:v>
          </c:tx>
          <c:spPr>
            <a:ln w="25400">
              <a:noFill/>
            </a:ln>
          </c:spPr>
          <c:cat>
            <c:strRef>
              <c:f>YWSEST!$G$204:$CI$204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YWSEST!$G$399:$CI$399</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extLst>
            <c:ext xmlns:c16="http://schemas.microsoft.com/office/drawing/2014/chart" uri="{C3380CC4-5D6E-409C-BE32-E72D297353CC}">
              <c16:uniqueId val="{00000004-D485-44D1-B97B-48A5965EEAC1}"/>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YWSEST!$G$400:$CI$400</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mooth val="0"/>
          <c:extLst>
            <c:ext xmlns:c16="http://schemas.microsoft.com/office/drawing/2014/chart" uri="{C3380CC4-5D6E-409C-BE32-E72D297353CC}">
              <c16:uniqueId val="{00000005-D485-44D1-B97B-48A5965EEAC1}"/>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YWSEST!$G$401:$CI$401</c:f>
              <c:numCache>
                <c:formatCode>0.00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val>
          <c:smooth val="0"/>
          <c:extLst>
            <c:ext xmlns:c16="http://schemas.microsoft.com/office/drawing/2014/chart" uri="{C3380CC4-5D6E-409C-BE32-E72D297353CC}">
              <c16:uniqueId val="{00000006-D485-44D1-B97B-48A5965EEAC1}"/>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39E1-444F-9696-B184F3D800A3}"/>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39E1-444F-9696-B184F3D800A3}"/>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39E1-444F-9696-B184F3D800A3}"/>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39E1-444F-9696-B184F3D800A3}"/>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39E1-444F-9696-B184F3D800A3}"/>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39E1-444F-9696-B184F3D800A3}"/>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39E1-444F-9696-B184F3D800A3}"/>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0-A3B5-4797-AF2A-54C79DF86ED8}"/>
            </c:ext>
          </c:extLst>
        </c:ser>
        <c:ser>
          <c:idx val="0"/>
          <c:order val="1"/>
          <c:tx>
            <c:v>Unmeasured 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1-A3B5-4797-AF2A-54C79DF86ED8}"/>
            </c:ext>
          </c:extLst>
        </c:ser>
        <c:ser>
          <c:idx val="1"/>
          <c:order val="2"/>
          <c:tx>
            <c:v>Non-household consumption</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2-A3B5-4797-AF2A-54C79DF86ED8}"/>
            </c:ext>
          </c:extLst>
        </c:ser>
        <c:ser>
          <c:idx val="2"/>
          <c:order val="3"/>
          <c:tx>
            <c:v>Total leakage</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3-A3B5-4797-AF2A-54C79DF86ED8}"/>
            </c:ext>
          </c:extLst>
        </c:ser>
        <c:ser>
          <c:idx val="3"/>
          <c:order val="4"/>
          <c:tx>
            <c:v>Other components of demand</c:v>
          </c:tx>
          <c:spPr>
            <a:ln w="25400">
              <a:noFill/>
            </a:ln>
          </c:spPr>
          <c:cat>
            <c:multiLvlStrRef>
              <c:f>}</c:f>
            </c:multiLvlStrRef>
          </c:cat>
          <c:val>
            <c:numLit>
              <c:formatCode>General</c:formatCode>
              <c:ptCount val="1"/>
              <c:pt idx="0">
                <c:v>1</c:v>
              </c:pt>
            </c:numLit>
          </c:val>
          <c:extLst>
            <c:ext xmlns:c16="http://schemas.microsoft.com/office/drawing/2014/chart" uri="{C3380CC4-5D6E-409C-BE32-E72D297353CC}">
              <c16:uniqueId val="{00000004-A3B5-4797-AF2A-54C79DF86ED8}"/>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5-A3B5-4797-AF2A-54C79DF86ED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Lit>
              <c:formatCode>General</c:formatCode>
              <c:ptCount val="1"/>
              <c:pt idx="0">
                <c:v>1</c:v>
              </c:pt>
            </c:numLit>
          </c:val>
          <c:smooth val="0"/>
          <c:extLst>
            <c:ext xmlns:c16="http://schemas.microsoft.com/office/drawing/2014/chart" uri="{C3380CC4-5D6E-409C-BE32-E72D297353CC}">
              <c16:uniqueId val="{00000006-A3B5-4797-AF2A-54C79DF86ED8}"/>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YWSGRD!$G$368:$CI$368</c:f>
              <c:numCache>
                <c:formatCode>0.00</c:formatCode>
                <c:ptCount val="81"/>
                <c:pt idx="0">
                  <c:v>290.5667516520727</c:v>
                </c:pt>
                <c:pt idx="1">
                  <c:v>335.74276998841259</c:v>
                </c:pt>
                <c:pt idx="2">
                  <c:v>326.72206613358765</c:v>
                </c:pt>
                <c:pt idx="3">
                  <c:v>329.57684010343587</c:v>
                </c:pt>
                <c:pt idx="4">
                  <c:v>339.55762330119688</c:v>
                </c:pt>
                <c:pt idx="5">
                  <c:v>349.91767771033005</c:v>
                </c:pt>
                <c:pt idx="6">
                  <c:v>359.95705370734294</c:v>
                </c:pt>
                <c:pt idx="7">
                  <c:v>370.65809225830537</c:v>
                </c:pt>
                <c:pt idx="8">
                  <c:v>381.04770457527508</c:v>
                </c:pt>
                <c:pt idx="9">
                  <c:v>391.27596297670669</c:v>
                </c:pt>
                <c:pt idx="10">
                  <c:v>401.42403996671555</c:v>
                </c:pt>
                <c:pt idx="11">
                  <c:v>410.57442665239245</c:v>
                </c:pt>
                <c:pt idx="12">
                  <c:v>419.31080213376191</c:v>
                </c:pt>
                <c:pt idx="13">
                  <c:v>427.83275991843675</c:v>
                </c:pt>
                <c:pt idx="14">
                  <c:v>436.09966075028262</c:v>
                </c:pt>
                <c:pt idx="15">
                  <c:v>444.10146072823778</c:v>
                </c:pt>
                <c:pt idx="16">
                  <c:v>451.7582459396566</c:v>
                </c:pt>
                <c:pt idx="17">
                  <c:v>459.1651845623976</c:v>
                </c:pt>
                <c:pt idx="18">
                  <c:v>466.30121649509528</c:v>
                </c:pt>
                <c:pt idx="19">
                  <c:v>473.24678946130268</c:v>
                </c:pt>
                <c:pt idx="20">
                  <c:v>480.01401859346061</c:v>
                </c:pt>
                <c:pt idx="21">
                  <c:v>486.41624970361715</c:v>
                </c:pt>
                <c:pt idx="22">
                  <c:v>492.54148683853526</c:v>
                </c:pt>
                <c:pt idx="23">
                  <c:v>498.41055489683652</c:v>
                </c:pt>
                <c:pt idx="24">
                  <c:v>504.08976371895227</c:v>
                </c:pt>
                <c:pt idx="25">
                  <c:v>509.73491434172337</c:v>
                </c:pt>
                <c:pt idx="26">
                  <c:v>515.03914158105567</c:v>
                </c:pt>
                <c:pt idx="27">
                  <c:v>520.072665434231</c:v>
                </c:pt>
                <c:pt idx="28">
                  <c:v>524.9321255853597</c:v>
                </c:pt>
                <c:pt idx="29">
                  <c:v>529.56042900867533</c:v>
                </c:pt>
                <c:pt idx="30">
                  <c:v>533.90261665104333</c:v>
                </c:pt>
                <c:pt idx="31">
                  <c:v>537.5115810861621</c:v>
                </c:pt>
                <c:pt idx="32">
                  <c:v>540.85291262158887</c:v>
                </c:pt>
                <c:pt idx="33">
                  <c:v>543.97723122611274</c:v>
                </c:pt>
                <c:pt idx="34">
                  <c:v>546.88921833159657</c:v>
                </c:pt>
                <c:pt idx="35">
                  <c:v>549.6579994367728</c:v>
                </c:pt>
                <c:pt idx="36">
                  <c:v>552.23471642090863</c:v>
                </c:pt>
                <c:pt idx="37">
                  <c:v>554.62751475151606</c:v>
                </c:pt>
                <c:pt idx="38">
                  <c:v>556.83242022556203</c:v>
                </c:pt>
                <c:pt idx="39">
                  <c:v>558.83451043179321</c:v>
                </c:pt>
                <c:pt idx="40">
                  <c:v>560.69110813859163</c:v>
                </c:pt>
                <c:pt idx="41">
                  <c:v>562.39184439786231</c:v>
                </c:pt>
                <c:pt idx="42">
                  <c:v>564.11928377427466</c:v>
                </c:pt>
                <c:pt idx="43">
                  <c:v>565.8748460900872</c:v>
                </c:pt>
                <c:pt idx="44">
                  <c:v>567.63457897709873</c:v>
                </c:pt>
                <c:pt idx="45">
                  <c:v>569.41085179912716</c:v>
                </c:pt>
                <c:pt idx="46">
                  <c:v>571.20127251300664</c:v>
                </c:pt>
                <c:pt idx="47">
                  <c:v>572.9899591337894</c:v>
                </c:pt>
                <c:pt idx="48">
                  <c:v>574.75031195740712</c:v>
                </c:pt>
                <c:pt idx="49">
                  <c:v>576.51002788811911</c:v>
                </c:pt>
                <c:pt idx="50">
                  <c:v>578.22767302582326</c:v>
                </c:pt>
                <c:pt idx="51">
                  <c:v>579.91557673585464</c:v>
                </c:pt>
                <c:pt idx="52">
                  <c:v>581.59318785426842</c:v>
                </c:pt>
                <c:pt idx="53">
                  <c:v>583.26702303369098</c:v>
                </c:pt>
                <c:pt idx="54">
                  <c:v>584.93788850892213</c:v>
                </c:pt>
                <c:pt idx="55">
                  <c:v>586.58218764511889</c:v>
                </c:pt>
                <c:pt idx="56">
                  <c:v>588.19887909643671</c:v>
                </c:pt>
                <c:pt idx="57">
                  <c:v>589.80113095487991</c:v>
                </c:pt>
                <c:pt idx="58">
                  <c:v>591.41884542744071</c:v>
                </c:pt>
                <c:pt idx="59">
                  <c:v>593.05818763051116</c:v>
                </c:pt>
                <c:pt idx="60">
                  <c:v>594.70909096248749</c:v>
                </c:pt>
                <c:pt idx="61">
                  <c:v>596.39000089887725</c:v>
                </c:pt>
                <c:pt idx="62">
                  <c:v>598.09657316363484</c:v>
                </c:pt>
                <c:pt idx="63">
                  <c:v>599.82618769624423</c:v>
                </c:pt>
                <c:pt idx="64">
                  <c:v>601.54868874095928</c:v>
                </c:pt>
                <c:pt idx="65">
                  <c:v>603.28545793553315</c:v>
                </c:pt>
              </c:numCache>
            </c:numRef>
          </c:val>
          <c:extLst>
            <c:ext xmlns:c16="http://schemas.microsoft.com/office/drawing/2014/chart" uri="{C3380CC4-5D6E-409C-BE32-E72D297353CC}">
              <c16:uniqueId val="{00000000-854A-4AFD-8047-0166FEF85267}"/>
            </c:ext>
          </c:extLst>
        </c:ser>
        <c:ser>
          <c:idx val="0"/>
          <c:order val="1"/>
          <c:tx>
            <c:v>Unmeasured 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YWSGRD!$G$369:$CI$369</c:f>
              <c:numCache>
                <c:formatCode>0.00</c:formatCode>
                <c:ptCount val="81"/>
                <c:pt idx="0">
                  <c:v>371.03919700189397</c:v>
                </c:pt>
                <c:pt idx="1">
                  <c:v>404.17359928727723</c:v>
                </c:pt>
                <c:pt idx="2">
                  <c:v>367.32552842147982</c:v>
                </c:pt>
                <c:pt idx="3">
                  <c:v>346.8414314621312</c:v>
                </c:pt>
                <c:pt idx="4">
                  <c:v>335.97262216293495</c:v>
                </c:pt>
                <c:pt idx="5">
                  <c:v>325.18288827890109</c:v>
                </c:pt>
                <c:pt idx="6">
                  <c:v>315.28000230758232</c:v>
                </c:pt>
                <c:pt idx="7">
                  <c:v>305.38762292488707</c:v>
                </c:pt>
                <c:pt idx="8">
                  <c:v>295.52757851324691</c:v>
                </c:pt>
                <c:pt idx="9">
                  <c:v>285.71732019773361</c:v>
                </c:pt>
                <c:pt idx="10">
                  <c:v>275.93602300970088</c:v>
                </c:pt>
                <c:pt idx="11">
                  <c:v>267.2612931589432</c:v>
                </c:pt>
                <c:pt idx="12">
                  <c:v>259.1397622674433</c:v>
                </c:pt>
                <c:pt idx="13">
                  <c:v>251.35838165751218</c:v>
                </c:pt>
                <c:pt idx="14">
                  <c:v>243.91543954499505</c:v>
                </c:pt>
                <c:pt idx="15">
                  <c:v>236.84852255551829</c:v>
                </c:pt>
                <c:pt idx="16">
                  <c:v>230.00392742328296</c:v>
                </c:pt>
                <c:pt idx="17">
                  <c:v>223.43705188558948</c:v>
                </c:pt>
                <c:pt idx="18">
                  <c:v>217.14234075466825</c:v>
                </c:pt>
                <c:pt idx="19">
                  <c:v>211.16233872104516</c:v>
                </c:pt>
                <c:pt idx="20">
                  <c:v>205.49643898476543</c:v>
                </c:pt>
                <c:pt idx="21">
                  <c:v>200.05679840002045</c:v>
                </c:pt>
                <c:pt idx="22">
                  <c:v>194.88561597975979</c:v>
                </c:pt>
                <c:pt idx="23">
                  <c:v>189.98916059987249</c:v>
                </c:pt>
                <c:pt idx="24">
                  <c:v>185.3934324338698</c:v>
                </c:pt>
                <c:pt idx="25">
                  <c:v>181.14050664054056</c:v>
                </c:pt>
                <c:pt idx="26">
                  <c:v>177.12339729907654</c:v>
                </c:pt>
                <c:pt idx="27">
                  <c:v>173.37039537696347</c:v>
                </c:pt>
                <c:pt idx="28">
                  <c:v>169.91586450278245</c:v>
                </c:pt>
                <c:pt idx="29">
                  <c:v>166.73859561925929</c:v>
                </c:pt>
                <c:pt idx="30">
                  <c:v>163.82084167419825</c:v>
                </c:pt>
                <c:pt idx="31">
                  <c:v>161.11070275825094</c:v>
                </c:pt>
                <c:pt idx="32">
                  <c:v>158.67735730303394</c:v>
                </c:pt>
                <c:pt idx="33">
                  <c:v>156.51311292942765</c:v>
                </c:pt>
                <c:pt idx="34">
                  <c:v>154.60837265445372</c:v>
                </c:pt>
                <c:pt idx="35">
                  <c:v>152.95219104277967</c:v>
                </c:pt>
                <c:pt idx="36">
                  <c:v>151.55174426087217</c:v>
                </c:pt>
                <c:pt idx="37">
                  <c:v>150.42633743871193</c:v>
                </c:pt>
                <c:pt idx="38">
                  <c:v>149.581292773059</c:v>
                </c:pt>
                <c:pt idx="39">
                  <c:v>149.01395875755296</c:v>
                </c:pt>
                <c:pt idx="40">
                  <c:v>148.70694794406572</c:v>
                </c:pt>
                <c:pt idx="41">
                  <c:v>148.66980673525407</c:v>
                </c:pt>
                <c:pt idx="42">
                  <c:v>148.63363723864197</c:v>
                </c:pt>
                <c:pt idx="43">
                  <c:v>148.58360532419437</c:v>
                </c:pt>
                <c:pt idx="44">
                  <c:v>148.51805682849815</c:v>
                </c:pt>
                <c:pt idx="45">
                  <c:v>148.43322619351514</c:v>
                </c:pt>
                <c:pt idx="46">
                  <c:v>148.34260159223015</c:v>
                </c:pt>
                <c:pt idx="47">
                  <c:v>148.26065313752974</c:v>
                </c:pt>
                <c:pt idx="48">
                  <c:v>148.18767594965573</c:v>
                </c:pt>
                <c:pt idx="49">
                  <c:v>148.11920463291221</c:v>
                </c:pt>
                <c:pt idx="50">
                  <c:v>148.05555869959812</c:v>
                </c:pt>
                <c:pt idx="51">
                  <c:v>147.9957920103239</c:v>
                </c:pt>
                <c:pt idx="52">
                  <c:v>147.94322279465575</c:v>
                </c:pt>
                <c:pt idx="53">
                  <c:v>147.89413242497432</c:v>
                </c:pt>
                <c:pt idx="54">
                  <c:v>147.85247560621306</c:v>
                </c:pt>
                <c:pt idx="55">
                  <c:v>147.82128831870327</c:v>
                </c:pt>
                <c:pt idx="56">
                  <c:v>147.79323328114847</c:v>
                </c:pt>
                <c:pt idx="57">
                  <c:v>147.77743021303283</c:v>
                </c:pt>
                <c:pt idx="58">
                  <c:v>147.7679970848086</c:v>
                </c:pt>
                <c:pt idx="59">
                  <c:v>147.75236382603774</c:v>
                </c:pt>
                <c:pt idx="60">
                  <c:v>147.73985740921546</c:v>
                </c:pt>
                <c:pt idx="61">
                  <c:v>147.71547184103534</c:v>
                </c:pt>
                <c:pt idx="62">
                  <c:v>147.68371028526758</c:v>
                </c:pt>
                <c:pt idx="63">
                  <c:v>147.64448113847516</c:v>
                </c:pt>
                <c:pt idx="64">
                  <c:v>147.60378640692082</c:v>
                </c:pt>
                <c:pt idx="65">
                  <c:v>147.56228452026258</c:v>
                </c:pt>
              </c:numCache>
            </c:numRef>
          </c:val>
          <c:extLst>
            <c:ext xmlns:c16="http://schemas.microsoft.com/office/drawing/2014/chart" uri="{C3380CC4-5D6E-409C-BE32-E72D297353CC}">
              <c16:uniqueId val="{00000001-854A-4AFD-8047-0166FEF85267}"/>
            </c:ext>
          </c:extLst>
        </c:ser>
        <c:ser>
          <c:idx val="1"/>
          <c:order val="2"/>
          <c:tx>
            <c:v>Non-household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YWSGRD!$G$370:$CI$370</c:f>
              <c:numCache>
                <c:formatCode>0.00</c:formatCode>
                <c:ptCount val="81"/>
                <c:pt idx="0">
                  <c:v>284.19731387583408</c:v>
                </c:pt>
                <c:pt idx="1">
                  <c:v>247.14131503503114</c:v>
                </c:pt>
                <c:pt idx="2">
                  <c:v>262.27426629599751</c:v>
                </c:pt>
                <c:pt idx="3">
                  <c:v>280.1404917968311</c:v>
                </c:pt>
                <c:pt idx="4">
                  <c:v>281.42471647705787</c:v>
                </c:pt>
                <c:pt idx="5">
                  <c:v>280.94732988987141</c:v>
                </c:pt>
                <c:pt idx="6">
                  <c:v>282.38264811048293</c:v>
                </c:pt>
                <c:pt idx="7">
                  <c:v>282.00365057108058</c:v>
                </c:pt>
                <c:pt idx="8">
                  <c:v>281.63587221173259</c:v>
                </c:pt>
                <c:pt idx="9">
                  <c:v>281.27858049072972</c:v>
                </c:pt>
                <c:pt idx="10">
                  <c:v>280.95257947497913</c:v>
                </c:pt>
                <c:pt idx="11">
                  <c:v>280.62592288671476</c:v>
                </c:pt>
                <c:pt idx="12">
                  <c:v>280.33127574460229</c:v>
                </c:pt>
                <c:pt idx="13">
                  <c:v>280.03669299815886</c:v>
                </c:pt>
                <c:pt idx="14">
                  <c:v>279.76225142095603</c:v>
                </c:pt>
                <c:pt idx="15">
                  <c:v>279.49900019743592</c:v>
                </c:pt>
                <c:pt idx="16">
                  <c:v>279.26589078854909</c:v>
                </c:pt>
                <c:pt idx="17">
                  <c:v>279.04396632619063</c:v>
                </c:pt>
                <c:pt idx="18">
                  <c:v>278.83176656812395</c:v>
                </c:pt>
                <c:pt idx="19">
                  <c:v>278.64042206097571</c:v>
                </c:pt>
                <c:pt idx="20">
                  <c:v>278.44912222753879</c:v>
                </c:pt>
                <c:pt idx="21">
                  <c:v>278.2690243510134</c:v>
                </c:pt>
                <c:pt idx="22">
                  <c:v>278.10904592968512</c:v>
                </c:pt>
                <c:pt idx="23">
                  <c:v>277.94910609227566</c:v>
                </c:pt>
                <c:pt idx="24">
                  <c:v>277.80033664449218</c:v>
                </c:pt>
                <c:pt idx="25">
                  <c:v>277.65087325741388</c:v>
                </c:pt>
                <c:pt idx="26">
                  <c:v>277.52545575574084</c:v>
                </c:pt>
                <c:pt idx="27">
                  <c:v>277.41047482176054</c:v>
                </c:pt>
                <c:pt idx="28">
                  <c:v>277.30592912933741</c:v>
                </c:pt>
                <c:pt idx="29">
                  <c:v>277.20141352155315</c:v>
                </c:pt>
                <c:pt idx="30">
                  <c:v>277.10733076418182</c:v>
                </c:pt>
                <c:pt idx="31">
                  <c:v>277.02367974305082</c:v>
                </c:pt>
                <c:pt idx="32">
                  <c:v>276.94005554756626</c:v>
                </c:pt>
                <c:pt idx="33">
                  <c:v>276.856457226609</c:v>
                </c:pt>
                <c:pt idx="34">
                  <c:v>276.78328770747805</c:v>
                </c:pt>
                <c:pt idx="35">
                  <c:v>276.71014227624232</c:v>
                </c:pt>
                <c:pt idx="36">
                  <c:v>276.64742392527398</c:v>
                </c:pt>
                <c:pt idx="37">
                  <c:v>276.59513184736011</c:v>
                </c:pt>
                <c:pt idx="38">
                  <c:v>276.5428614912488</c:v>
                </c:pt>
                <c:pt idx="39">
                  <c:v>276.49061215752408</c:v>
                </c:pt>
                <c:pt idx="40">
                  <c:v>276.448786946849</c:v>
                </c:pt>
                <c:pt idx="41">
                  <c:v>276.448786946849</c:v>
                </c:pt>
                <c:pt idx="42">
                  <c:v>276.448786946849</c:v>
                </c:pt>
                <c:pt idx="43">
                  <c:v>276.448786946849</c:v>
                </c:pt>
                <c:pt idx="44">
                  <c:v>276.448786946849</c:v>
                </c:pt>
                <c:pt idx="45">
                  <c:v>276.448786946849</c:v>
                </c:pt>
                <c:pt idx="46">
                  <c:v>276.448786946849</c:v>
                </c:pt>
                <c:pt idx="47">
                  <c:v>276.448786946849</c:v>
                </c:pt>
                <c:pt idx="48">
                  <c:v>276.448786946849</c:v>
                </c:pt>
                <c:pt idx="49">
                  <c:v>276.448786946849</c:v>
                </c:pt>
                <c:pt idx="50">
                  <c:v>276.448786946849</c:v>
                </c:pt>
                <c:pt idx="51">
                  <c:v>276.448786946849</c:v>
                </c:pt>
                <c:pt idx="52">
                  <c:v>276.448786946849</c:v>
                </c:pt>
                <c:pt idx="53">
                  <c:v>276.448786946849</c:v>
                </c:pt>
                <c:pt idx="54">
                  <c:v>276.448786946849</c:v>
                </c:pt>
                <c:pt idx="55">
                  <c:v>276.448786946849</c:v>
                </c:pt>
                <c:pt idx="56">
                  <c:v>276.448786946849</c:v>
                </c:pt>
                <c:pt idx="57">
                  <c:v>276.448786946849</c:v>
                </c:pt>
                <c:pt idx="58">
                  <c:v>276.448786946849</c:v>
                </c:pt>
                <c:pt idx="59">
                  <c:v>276.448786946849</c:v>
                </c:pt>
                <c:pt idx="60">
                  <c:v>276.448786946849</c:v>
                </c:pt>
                <c:pt idx="61">
                  <c:v>276.448786946849</c:v>
                </c:pt>
                <c:pt idx="62">
                  <c:v>276.448786946849</c:v>
                </c:pt>
                <c:pt idx="63">
                  <c:v>276.448786946849</c:v>
                </c:pt>
                <c:pt idx="64">
                  <c:v>276.448786946849</c:v>
                </c:pt>
                <c:pt idx="65">
                  <c:v>276.448786946849</c:v>
                </c:pt>
              </c:numCache>
            </c:numRef>
          </c:val>
          <c:extLst>
            <c:ext xmlns:c16="http://schemas.microsoft.com/office/drawing/2014/chart" uri="{C3380CC4-5D6E-409C-BE32-E72D297353CC}">
              <c16:uniqueId val="{00000002-854A-4AFD-8047-0166FEF85267}"/>
            </c:ext>
          </c:extLst>
        </c:ser>
        <c:ser>
          <c:idx val="2"/>
          <c:order val="3"/>
          <c:tx>
            <c:v>Total leakage</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YWSGRD!$G$371:$CI$371</c:f>
              <c:numCache>
                <c:formatCode>0.00</c:formatCode>
                <c:ptCount val="81"/>
                <c:pt idx="0">
                  <c:v>297.22837005242013</c:v>
                </c:pt>
                <c:pt idx="1">
                  <c:v>288.35611663143737</c:v>
                </c:pt>
                <c:pt idx="2">
                  <c:v>286.05611663143742</c:v>
                </c:pt>
                <c:pt idx="3">
                  <c:v>278.35611663143737</c:v>
                </c:pt>
                <c:pt idx="4">
                  <c:v>266.45611663143728</c:v>
                </c:pt>
                <c:pt idx="5">
                  <c:v>254.85611663143732</c:v>
                </c:pt>
                <c:pt idx="6">
                  <c:v>254.85611663143735</c:v>
                </c:pt>
                <c:pt idx="7">
                  <c:v>254.85611663143735</c:v>
                </c:pt>
                <c:pt idx="8">
                  <c:v>254.85611663143735</c:v>
                </c:pt>
                <c:pt idx="9">
                  <c:v>254.85611663143735</c:v>
                </c:pt>
                <c:pt idx="10">
                  <c:v>254.85611663143735</c:v>
                </c:pt>
                <c:pt idx="11">
                  <c:v>254.85611663143735</c:v>
                </c:pt>
                <c:pt idx="12">
                  <c:v>254.85611663143735</c:v>
                </c:pt>
                <c:pt idx="13">
                  <c:v>254.85611663143735</c:v>
                </c:pt>
                <c:pt idx="14">
                  <c:v>254.85611663143735</c:v>
                </c:pt>
                <c:pt idx="15">
                  <c:v>254.85611663143732</c:v>
                </c:pt>
                <c:pt idx="16">
                  <c:v>254.85611663143735</c:v>
                </c:pt>
                <c:pt idx="17">
                  <c:v>254.85611663143737</c:v>
                </c:pt>
                <c:pt idx="18">
                  <c:v>254.85611663143735</c:v>
                </c:pt>
                <c:pt idx="19">
                  <c:v>254.85611663143735</c:v>
                </c:pt>
                <c:pt idx="20">
                  <c:v>254.85611663143737</c:v>
                </c:pt>
                <c:pt idx="21">
                  <c:v>254.85611663143735</c:v>
                </c:pt>
                <c:pt idx="22">
                  <c:v>254.85611663143735</c:v>
                </c:pt>
                <c:pt idx="23">
                  <c:v>254.85611663143735</c:v>
                </c:pt>
                <c:pt idx="24">
                  <c:v>254.85611663143735</c:v>
                </c:pt>
                <c:pt idx="25">
                  <c:v>254.85611663143735</c:v>
                </c:pt>
                <c:pt idx="26">
                  <c:v>254.85611663143737</c:v>
                </c:pt>
                <c:pt idx="27">
                  <c:v>254.85611663143735</c:v>
                </c:pt>
                <c:pt idx="28">
                  <c:v>254.85611663143735</c:v>
                </c:pt>
                <c:pt idx="29">
                  <c:v>254.85611663143735</c:v>
                </c:pt>
                <c:pt idx="30">
                  <c:v>254.85611663143735</c:v>
                </c:pt>
                <c:pt idx="31">
                  <c:v>254.85611663143735</c:v>
                </c:pt>
                <c:pt idx="32">
                  <c:v>254.85611663143735</c:v>
                </c:pt>
                <c:pt idx="33">
                  <c:v>254.85611663143732</c:v>
                </c:pt>
                <c:pt idx="34">
                  <c:v>254.85611663143735</c:v>
                </c:pt>
                <c:pt idx="35">
                  <c:v>254.85611663143735</c:v>
                </c:pt>
                <c:pt idx="36">
                  <c:v>254.85611663143735</c:v>
                </c:pt>
                <c:pt idx="37">
                  <c:v>254.85611663143735</c:v>
                </c:pt>
                <c:pt idx="38">
                  <c:v>254.85611663143737</c:v>
                </c:pt>
                <c:pt idx="39">
                  <c:v>254.85611663143735</c:v>
                </c:pt>
                <c:pt idx="40">
                  <c:v>254.85611663143737</c:v>
                </c:pt>
                <c:pt idx="41">
                  <c:v>254.85611663143737</c:v>
                </c:pt>
                <c:pt idx="42">
                  <c:v>254.85611663143735</c:v>
                </c:pt>
                <c:pt idx="43">
                  <c:v>254.85611663143735</c:v>
                </c:pt>
                <c:pt idx="44">
                  <c:v>254.85611663143737</c:v>
                </c:pt>
                <c:pt idx="45">
                  <c:v>254.85611663143735</c:v>
                </c:pt>
                <c:pt idx="46">
                  <c:v>254.85611663143735</c:v>
                </c:pt>
                <c:pt idx="47">
                  <c:v>254.85611663143735</c:v>
                </c:pt>
                <c:pt idx="48">
                  <c:v>254.85611663143735</c:v>
                </c:pt>
                <c:pt idx="49">
                  <c:v>254.85611663143735</c:v>
                </c:pt>
                <c:pt idx="50">
                  <c:v>254.85611663143735</c:v>
                </c:pt>
                <c:pt idx="51">
                  <c:v>254.85611663143737</c:v>
                </c:pt>
                <c:pt idx="52">
                  <c:v>254.85611663143735</c:v>
                </c:pt>
                <c:pt idx="53">
                  <c:v>254.85611663143735</c:v>
                </c:pt>
                <c:pt idx="54">
                  <c:v>254.85611663143737</c:v>
                </c:pt>
                <c:pt idx="55">
                  <c:v>254.85611663143735</c:v>
                </c:pt>
                <c:pt idx="56">
                  <c:v>254.85611663143732</c:v>
                </c:pt>
                <c:pt idx="57">
                  <c:v>254.85611663143732</c:v>
                </c:pt>
                <c:pt idx="58">
                  <c:v>254.85611663143732</c:v>
                </c:pt>
                <c:pt idx="59">
                  <c:v>254.85611663143737</c:v>
                </c:pt>
                <c:pt idx="60">
                  <c:v>254.85611663143735</c:v>
                </c:pt>
                <c:pt idx="61">
                  <c:v>254.85611663143732</c:v>
                </c:pt>
                <c:pt idx="62">
                  <c:v>254.85611663143735</c:v>
                </c:pt>
                <c:pt idx="63">
                  <c:v>254.85611663143735</c:v>
                </c:pt>
                <c:pt idx="64">
                  <c:v>254.85611663143735</c:v>
                </c:pt>
                <c:pt idx="65">
                  <c:v>254.85611663143735</c:v>
                </c:pt>
              </c:numCache>
            </c:numRef>
          </c:val>
          <c:extLst>
            <c:ext xmlns:c16="http://schemas.microsoft.com/office/drawing/2014/chart" uri="{C3380CC4-5D6E-409C-BE32-E72D297353CC}">
              <c16:uniqueId val="{00000003-854A-4AFD-8047-0166FEF85267}"/>
            </c:ext>
          </c:extLst>
        </c:ser>
        <c:ser>
          <c:idx val="3"/>
          <c:order val="4"/>
          <c:tx>
            <c:v>Other components of demand</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YWSGRD!$G$372:$CI$372</c:f>
              <c:numCache>
                <c:formatCode>0.00</c:formatCode>
                <c:ptCount val="81"/>
                <c:pt idx="0">
                  <c:v>30.607438790189235</c:v>
                </c:pt>
                <c:pt idx="1">
                  <c:v>30.607438790189235</c:v>
                </c:pt>
                <c:pt idx="2">
                  <c:v>30.607438790189235</c:v>
                </c:pt>
                <c:pt idx="3">
                  <c:v>30.607438790189008</c:v>
                </c:pt>
                <c:pt idx="4">
                  <c:v>30.607438790189235</c:v>
                </c:pt>
                <c:pt idx="5">
                  <c:v>30.607438790189235</c:v>
                </c:pt>
                <c:pt idx="6">
                  <c:v>30.607438790189462</c:v>
                </c:pt>
                <c:pt idx="7">
                  <c:v>30.607438790189008</c:v>
                </c:pt>
                <c:pt idx="8">
                  <c:v>30.607438790189008</c:v>
                </c:pt>
                <c:pt idx="9">
                  <c:v>30.607438790189235</c:v>
                </c:pt>
                <c:pt idx="10">
                  <c:v>30.607438790189462</c:v>
                </c:pt>
                <c:pt idx="11">
                  <c:v>30.607438790189235</c:v>
                </c:pt>
                <c:pt idx="12">
                  <c:v>30.607438790189235</c:v>
                </c:pt>
                <c:pt idx="13">
                  <c:v>30.607438790189235</c:v>
                </c:pt>
                <c:pt idx="14">
                  <c:v>30.607438790189235</c:v>
                </c:pt>
                <c:pt idx="15">
                  <c:v>30.607438790189008</c:v>
                </c:pt>
                <c:pt idx="16">
                  <c:v>30.607438790189235</c:v>
                </c:pt>
                <c:pt idx="17">
                  <c:v>30.607438790189235</c:v>
                </c:pt>
                <c:pt idx="18">
                  <c:v>30.607438790189235</c:v>
                </c:pt>
                <c:pt idx="19">
                  <c:v>30.607438790189235</c:v>
                </c:pt>
                <c:pt idx="20">
                  <c:v>30.607438790189235</c:v>
                </c:pt>
                <c:pt idx="21">
                  <c:v>30.607438790189008</c:v>
                </c:pt>
                <c:pt idx="22">
                  <c:v>30.607438790189462</c:v>
                </c:pt>
                <c:pt idx="23">
                  <c:v>30.607438790189462</c:v>
                </c:pt>
                <c:pt idx="24">
                  <c:v>30.607438790189235</c:v>
                </c:pt>
                <c:pt idx="25">
                  <c:v>30.607438790189235</c:v>
                </c:pt>
                <c:pt idx="26">
                  <c:v>30.607438790189235</c:v>
                </c:pt>
                <c:pt idx="27">
                  <c:v>30.607438790189008</c:v>
                </c:pt>
                <c:pt idx="28">
                  <c:v>30.607438790189008</c:v>
                </c:pt>
                <c:pt idx="29">
                  <c:v>30.607438790189462</c:v>
                </c:pt>
                <c:pt idx="30">
                  <c:v>30.607438790189235</c:v>
                </c:pt>
                <c:pt idx="31">
                  <c:v>30.60743879018878</c:v>
                </c:pt>
                <c:pt idx="32">
                  <c:v>30.607438790189235</c:v>
                </c:pt>
                <c:pt idx="33">
                  <c:v>30.607438790189462</c:v>
                </c:pt>
                <c:pt idx="34">
                  <c:v>30.607438790189462</c:v>
                </c:pt>
                <c:pt idx="35">
                  <c:v>30.607438790189235</c:v>
                </c:pt>
                <c:pt idx="36">
                  <c:v>30.607438790189235</c:v>
                </c:pt>
                <c:pt idx="37">
                  <c:v>30.607438790189235</c:v>
                </c:pt>
                <c:pt idx="38">
                  <c:v>30.607438790189235</c:v>
                </c:pt>
                <c:pt idx="39">
                  <c:v>30.607438790189235</c:v>
                </c:pt>
                <c:pt idx="40">
                  <c:v>30.607438790189235</c:v>
                </c:pt>
                <c:pt idx="41">
                  <c:v>30.607438790189235</c:v>
                </c:pt>
                <c:pt idx="42">
                  <c:v>30.607438790189235</c:v>
                </c:pt>
                <c:pt idx="43">
                  <c:v>30.607438790189235</c:v>
                </c:pt>
                <c:pt idx="44">
                  <c:v>30.607438790189235</c:v>
                </c:pt>
                <c:pt idx="45">
                  <c:v>30.607438790189462</c:v>
                </c:pt>
                <c:pt idx="46">
                  <c:v>30.60743879018878</c:v>
                </c:pt>
                <c:pt idx="47">
                  <c:v>30.607438790189235</c:v>
                </c:pt>
                <c:pt idx="48">
                  <c:v>30.607438790189462</c:v>
                </c:pt>
                <c:pt idx="49">
                  <c:v>30.607438790189462</c:v>
                </c:pt>
                <c:pt idx="50">
                  <c:v>30.607438790189008</c:v>
                </c:pt>
                <c:pt idx="51">
                  <c:v>30.607438790189008</c:v>
                </c:pt>
                <c:pt idx="52">
                  <c:v>30.607438790189235</c:v>
                </c:pt>
                <c:pt idx="53">
                  <c:v>30.607438790189462</c:v>
                </c:pt>
                <c:pt idx="54">
                  <c:v>30.607438790189462</c:v>
                </c:pt>
                <c:pt idx="55">
                  <c:v>30.607438790189008</c:v>
                </c:pt>
                <c:pt idx="56">
                  <c:v>30.607438790189235</c:v>
                </c:pt>
                <c:pt idx="57">
                  <c:v>30.607438790189235</c:v>
                </c:pt>
                <c:pt idx="58">
                  <c:v>30.607438790189235</c:v>
                </c:pt>
                <c:pt idx="59">
                  <c:v>30.607438790189235</c:v>
                </c:pt>
                <c:pt idx="60">
                  <c:v>30.607438790189235</c:v>
                </c:pt>
                <c:pt idx="61">
                  <c:v>30.607438790189462</c:v>
                </c:pt>
                <c:pt idx="62">
                  <c:v>30.607438790189008</c:v>
                </c:pt>
                <c:pt idx="63">
                  <c:v>30.607438790189235</c:v>
                </c:pt>
                <c:pt idx="64">
                  <c:v>30.607438790189235</c:v>
                </c:pt>
                <c:pt idx="65">
                  <c:v>30.607438790189462</c:v>
                </c:pt>
              </c:numCache>
            </c:numRef>
          </c:val>
          <c:extLst>
            <c:ext xmlns:c16="http://schemas.microsoft.com/office/drawing/2014/chart" uri="{C3380CC4-5D6E-409C-BE32-E72D297353CC}">
              <c16:uniqueId val="{00000004-854A-4AFD-8047-0166FEF85267}"/>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YWSGRD!$G$373:$CI$373</c:f>
              <c:numCache>
                <c:formatCode>0.00</c:formatCode>
                <c:ptCount val="81"/>
                <c:pt idx="0">
                  <c:v>1186.294793251813</c:v>
                </c:pt>
                <c:pt idx="1">
                  <c:v>1184.6006200165459</c:v>
                </c:pt>
                <c:pt idx="2">
                  <c:v>1182.8960505766784</c:v>
                </c:pt>
                <c:pt idx="3">
                  <c:v>1180.4977396640379</c:v>
                </c:pt>
                <c:pt idx="4">
                  <c:v>1178.7001863621683</c:v>
                </c:pt>
                <c:pt idx="5">
                  <c:v>1176.9660154465123</c:v>
                </c:pt>
                <c:pt idx="6">
                  <c:v>1175.9911585736234</c:v>
                </c:pt>
                <c:pt idx="7">
                  <c:v>1175.2384353402692</c:v>
                </c:pt>
                <c:pt idx="8">
                  <c:v>1173.476754229883</c:v>
                </c:pt>
                <c:pt idx="9">
                  <c:v>1171.7063134610821</c:v>
                </c:pt>
                <c:pt idx="10">
                  <c:v>1169.9273017507051</c:v>
                </c:pt>
                <c:pt idx="11">
                  <c:v>1168.1398990019547</c:v>
                </c:pt>
                <c:pt idx="12">
                  <c:v>1166.3442769267006</c:v>
                </c:pt>
                <c:pt idx="13">
                  <c:v>1164.5405996096838</c:v>
                </c:pt>
                <c:pt idx="14">
                  <c:v>1162.7290240213213</c:v>
                </c:pt>
                <c:pt idx="15">
                  <c:v>1160.909700484872</c:v>
                </c:pt>
                <c:pt idx="16">
                  <c:v>1094.1464842704643</c:v>
                </c:pt>
                <c:pt idx="17">
                  <c:v>1092.5149804087935</c:v>
                </c:pt>
                <c:pt idx="18">
                  <c:v>1090.8769547994095</c:v>
                </c:pt>
                <c:pt idx="19">
                  <c:v>1089.2325209791472</c:v>
                </c:pt>
                <c:pt idx="20">
                  <c:v>1088.1017881789724</c:v>
                </c:pt>
                <c:pt idx="21">
                  <c:v>982.94512287730811</c:v>
                </c:pt>
                <c:pt idx="22">
                  <c:v>981.68642006681068</c:v>
                </c:pt>
                <c:pt idx="23">
                  <c:v>980.42317997238627</c:v>
                </c:pt>
                <c:pt idx="24">
                  <c:v>979.15547397287207</c:v>
                </c:pt>
                <c:pt idx="25">
                  <c:v>977.88337099599755</c:v>
                </c:pt>
                <c:pt idx="26">
                  <c:v>976.60693764647692</c:v>
                </c:pt>
                <c:pt idx="27">
                  <c:v>975.3262383251955</c:v>
                </c:pt>
                <c:pt idx="28">
                  <c:v>974.04133534025743</c:v>
                </c:pt>
                <c:pt idx="29">
                  <c:v>972.75228901058529</c:v>
                </c:pt>
                <c:pt idx="30">
                  <c:v>971.45915776268782</c:v>
                </c:pt>
                <c:pt idx="31">
                  <c:v>970.16199822115789</c:v>
                </c:pt>
                <c:pt idx="32">
                  <c:v>968.86086529340594</c:v>
                </c:pt>
                <c:pt idx="33">
                  <c:v>967.55581224907758</c:v>
                </c:pt>
                <c:pt idx="34">
                  <c:v>966.24689079457846</c:v>
                </c:pt>
                <c:pt idx="35">
                  <c:v>964.93415114307675</c:v>
                </c:pt>
                <c:pt idx="36">
                  <c:v>963.61764208032048</c:v>
                </c:pt>
                <c:pt idx="37">
                  <c:v>962.29741102658897</c:v>
                </c:pt>
                <c:pt idx="38">
                  <c:v>960.97350409505259</c:v>
                </c:pt>
                <c:pt idx="39">
                  <c:v>959.6459661468042</c:v>
                </c:pt>
                <c:pt idx="40">
                  <c:v>958.31484084279793</c:v>
                </c:pt>
                <c:pt idx="41">
                  <c:v>956.98017069290847</c:v>
                </c:pt>
                <c:pt idx="42">
                  <c:v>955.64199710231549</c:v>
                </c:pt>
                <c:pt idx="43">
                  <c:v>954.30036041538631</c:v>
                </c:pt>
                <c:pt idx="44">
                  <c:v>952.95529995723234</c:v>
                </c:pt>
                <c:pt idx="45">
                  <c:v>951.60685407308949</c:v>
                </c:pt>
                <c:pt idx="46">
                  <c:v>950.25506016566385</c:v>
                </c:pt>
                <c:pt idx="47">
                  <c:v>948.89995473057468</c:v>
                </c:pt>
                <c:pt idx="48">
                  <c:v>947.54157339001347</c:v>
                </c:pt>
                <c:pt idx="49">
                  <c:v>946.17995092473745</c:v>
                </c:pt>
                <c:pt idx="50">
                  <c:v>944.81512130448948</c:v>
                </c:pt>
                <c:pt idx="51">
                  <c:v>943.44711771694949</c:v>
                </c:pt>
                <c:pt idx="52">
                  <c:v>942.07597259530382</c:v>
                </c:pt>
                <c:pt idx="53">
                  <c:v>940.70171764451209</c:v>
                </c:pt>
                <c:pt idx="54">
                  <c:v>939.32438386635056</c:v>
                </c:pt>
                <c:pt idx="55">
                  <c:v>937.94400158330257</c:v>
                </c:pt>
                <c:pt idx="56">
                  <c:v>936.5606004613627</c:v>
                </c:pt>
                <c:pt idx="57">
                  <c:v>935.17420953181443</c:v>
                </c:pt>
                <c:pt idx="58">
                  <c:v>933.78485721204322</c:v>
                </c:pt>
                <c:pt idx="59">
                  <c:v>932.39257132543059</c:v>
                </c:pt>
                <c:pt idx="60">
                  <c:v>930.9973791203887</c:v>
                </c:pt>
                <c:pt idx="61">
                  <c:v>929.59930728857728</c:v>
                </c:pt>
                <c:pt idx="62">
                  <c:v>928.19838198234413</c:v>
                </c:pt>
                <c:pt idx="63">
                  <c:v>926.7946288314364</c:v>
                </c:pt>
                <c:pt idx="64">
                  <c:v>925.38807295901699</c:v>
                </c:pt>
                <c:pt idx="65">
                  <c:v>923.97873899702302</c:v>
                </c:pt>
              </c:numCache>
            </c:numRef>
          </c:val>
          <c:smooth val="0"/>
          <c:extLst>
            <c:ext xmlns:c16="http://schemas.microsoft.com/office/drawing/2014/chart" uri="{C3380CC4-5D6E-409C-BE32-E72D297353CC}">
              <c16:uniqueId val="{00000005-854A-4AFD-8047-0166FEF8526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YWSGRD!$G$374:$CI$374</c:f>
              <c:numCache>
                <c:formatCode>0.00</c:formatCode>
                <c:ptCount val="81"/>
                <c:pt idx="0">
                  <c:v>1343.4962948814102</c:v>
                </c:pt>
                <c:pt idx="1">
                  <c:v>1375.8784632413476</c:v>
                </c:pt>
                <c:pt idx="2">
                  <c:v>1342.8258729056915</c:v>
                </c:pt>
                <c:pt idx="3">
                  <c:v>1335.3460085430245</c:v>
                </c:pt>
                <c:pt idx="4">
                  <c:v>1323.8254402458163</c:v>
                </c:pt>
                <c:pt idx="5">
                  <c:v>1311.301607307729</c:v>
                </c:pt>
                <c:pt idx="6">
                  <c:v>1312.8566486790348</c:v>
                </c:pt>
                <c:pt idx="7">
                  <c:v>1311.4849732938994</c:v>
                </c:pt>
                <c:pt idx="8">
                  <c:v>1309.845425826881</c:v>
                </c:pt>
                <c:pt idx="9">
                  <c:v>1308.1047971787966</c:v>
                </c:pt>
                <c:pt idx="10">
                  <c:v>1306.3442389520224</c:v>
                </c:pt>
                <c:pt idx="11">
                  <c:v>1304.691902184677</c:v>
                </c:pt>
                <c:pt idx="12">
                  <c:v>1303.3206831164341</c:v>
                </c:pt>
                <c:pt idx="13">
                  <c:v>1302.0752610267343</c:v>
                </c:pt>
                <c:pt idx="14">
                  <c:v>1300.9333616528602</c:v>
                </c:pt>
                <c:pt idx="15">
                  <c:v>1299.9135769008183</c:v>
                </c:pt>
                <c:pt idx="16">
                  <c:v>1298.8012410541153</c:v>
                </c:pt>
                <c:pt idx="17">
                  <c:v>1295.8863051248043</c:v>
                </c:pt>
                <c:pt idx="18">
                  <c:v>1292.982351618514</c:v>
                </c:pt>
                <c:pt idx="19">
                  <c:v>1290.2235034919499</c:v>
                </c:pt>
                <c:pt idx="20">
                  <c:v>1287.6004585033913</c:v>
                </c:pt>
                <c:pt idx="21">
                  <c:v>1284.8498766012774</c:v>
                </c:pt>
                <c:pt idx="22">
                  <c:v>1284.3039888526071</c:v>
                </c:pt>
                <c:pt idx="23">
                  <c:v>1283.7766976526116</c:v>
                </c:pt>
                <c:pt idx="24">
                  <c:v>1283.371444819941</c:v>
                </c:pt>
                <c:pt idx="25">
                  <c:v>1283.2742422203044</c:v>
                </c:pt>
                <c:pt idx="26">
                  <c:v>1283.0959785754997</c:v>
                </c:pt>
                <c:pt idx="27">
                  <c:v>1283.1103901565814</c:v>
                </c:pt>
                <c:pt idx="28">
                  <c:v>1283.2596443251059</c:v>
                </c:pt>
                <c:pt idx="29">
                  <c:v>1283.4550338411145</c:v>
                </c:pt>
                <c:pt idx="30">
                  <c:v>1283.63425536605</c:v>
                </c:pt>
                <c:pt idx="31">
                  <c:v>1283.29830044809</c:v>
                </c:pt>
                <c:pt idx="32">
                  <c:v>1284.2045479268158</c:v>
                </c:pt>
                <c:pt idx="33">
                  <c:v>1285.1629094307762</c:v>
                </c:pt>
                <c:pt idx="34">
                  <c:v>1286.1788723361551</c:v>
                </c:pt>
                <c:pt idx="35">
                  <c:v>1287.3002119914215</c:v>
                </c:pt>
                <c:pt idx="36">
                  <c:v>1288.4956494376813</c:v>
                </c:pt>
                <c:pt idx="37">
                  <c:v>1289.7671375682148</c:v>
                </c:pt>
                <c:pt idx="38">
                  <c:v>1291.1311167214963</c:v>
                </c:pt>
                <c:pt idx="39">
                  <c:v>1292.5700122794967</c:v>
                </c:pt>
                <c:pt idx="40">
                  <c:v>1294.1341626631329</c:v>
                </c:pt>
                <c:pt idx="41">
                  <c:v>1295.8541464135919</c:v>
                </c:pt>
                <c:pt idx="42">
                  <c:v>1297.6464480063921</c:v>
                </c:pt>
                <c:pt idx="43">
                  <c:v>1299.4530101207572</c:v>
                </c:pt>
                <c:pt idx="44">
                  <c:v>1301.2482262250724</c:v>
                </c:pt>
                <c:pt idx="45">
                  <c:v>1303.0407001251181</c:v>
                </c:pt>
                <c:pt idx="46">
                  <c:v>1304.8415279507119</c:v>
                </c:pt>
                <c:pt idx="47">
                  <c:v>1306.7489537147947</c:v>
                </c:pt>
                <c:pt idx="48">
                  <c:v>1308.6370169485388</c:v>
                </c:pt>
                <c:pt idx="49">
                  <c:v>1310.528949160507</c:v>
                </c:pt>
                <c:pt idx="50">
                  <c:v>1312.3836359628967</c:v>
                </c:pt>
                <c:pt idx="51">
                  <c:v>1314.2124605816539</c:v>
                </c:pt>
                <c:pt idx="52">
                  <c:v>1315.9136561833998</c:v>
                </c:pt>
                <c:pt idx="53">
                  <c:v>1317.6145546921409</c:v>
                </c:pt>
                <c:pt idx="54">
                  <c:v>1319.3199170476109</c:v>
                </c:pt>
                <c:pt idx="55">
                  <c:v>1321.0091825962975</c:v>
                </c:pt>
                <c:pt idx="56">
                  <c:v>1322.6739727090608</c:v>
                </c:pt>
                <c:pt idx="57">
                  <c:v>1324.3727997273882</c:v>
                </c:pt>
                <c:pt idx="58">
                  <c:v>1326.0934592997248</c:v>
                </c:pt>
                <c:pt idx="59">
                  <c:v>1327.8295464720243</c:v>
                </c:pt>
                <c:pt idx="60">
                  <c:v>1329.5803216161785</c:v>
                </c:pt>
                <c:pt idx="61">
                  <c:v>1331.3492242123882</c:v>
                </c:pt>
                <c:pt idx="62">
                  <c:v>1333.1932579743777</c:v>
                </c:pt>
                <c:pt idx="63">
                  <c:v>1335.0528664141948</c:v>
                </c:pt>
                <c:pt idx="64">
                  <c:v>1336.9038957803555</c:v>
                </c:pt>
                <c:pt idx="65">
                  <c:v>1338.7683861422713</c:v>
                </c:pt>
              </c:numCache>
            </c:numRef>
          </c:val>
          <c:smooth val="0"/>
          <c:extLst>
            <c:ext xmlns:c16="http://schemas.microsoft.com/office/drawing/2014/chart" uri="{C3380CC4-5D6E-409C-BE32-E72D297353CC}">
              <c16:uniqueId val="{00000006-854A-4AFD-8047-0166FEF85267}"/>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YWSGRD!$G$377:$CI$377</c:f>
              <c:numCache>
                <c:formatCode>0.00</c:formatCode>
                <c:ptCount val="81"/>
                <c:pt idx="0">
                  <c:v>290.5667516520727</c:v>
                </c:pt>
                <c:pt idx="1">
                  <c:v>335.74276998841259</c:v>
                </c:pt>
                <c:pt idx="2">
                  <c:v>326.72206613358765</c:v>
                </c:pt>
                <c:pt idx="3">
                  <c:v>329.57684010343587</c:v>
                </c:pt>
                <c:pt idx="4">
                  <c:v>339.55762330119688</c:v>
                </c:pt>
                <c:pt idx="5">
                  <c:v>349.91767771033005</c:v>
                </c:pt>
                <c:pt idx="6">
                  <c:v>358.79641445778475</c:v>
                </c:pt>
                <c:pt idx="7">
                  <c:v>367.31131610402031</c:v>
                </c:pt>
                <c:pt idx="8">
                  <c:v>375.02079056279928</c:v>
                </c:pt>
                <c:pt idx="9">
                  <c:v>382.00670536597141</c:v>
                </c:pt>
                <c:pt idx="10">
                  <c:v>389.26289550642218</c:v>
                </c:pt>
                <c:pt idx="11">
                  <c:v>396.23487436902241</c:v>
                </c:pt>
                <c:pt idx="12">
                  <c:v>403.46789353144334</c:v>
                </c:pt>
                <c:pt idx="13">
                  <c:v>410.69621411153065</c:v>
                </c:pt>
                <c:pt idx="14">
                  <c:v>417.16595453199938</c:v>
                </c:pt>
                <c:pt idx="15">
                  <c:v>422.0654385242014</c:v>
                </c:pt>
                <c:pt idx="16">
                  <c:v>426.9206638876696</c:v>
                </c:pt>
                <c:pt idx="17">
                  <c:v>431.48635856862194</c:v>
                </c:pt>
                <c:pt idx="18">
                  <c:v>435.73960296268041</c:v>
                </c:pt>
                <c:pt idx="19">
                  <c:v>439.73740881131721</c:v>
                </c:pt>
                <c:pt idx="20">
                  <c:v>443.53225741876253</c:v>
                </c:pt>
                <c:pt idx="21">
                  <c:v>447.38417649363043</c:v>
                </c:pt>
                <c:pt idx="22">
                  <c:v>450.96368693658451</c:v>
                </c:pt>
                <c:pt idx="23">
                  <c:v>454.20486106370089</c:v>
                </c:pt>
                <c:pt idx="24">
                  <c:v>457.26570969454303</c:v>
                </c:pt>
                <c:pt idx="25">
                  <c:v>460.25114068883204</c:v>
                </c:pt>
                <c:pt idx="26">
                  <c:v>462.93039838048952</c:v>
                </c:pt>
                <c:pt idx="27">
                  <c:v>465.33720693523088</c:v>
                </c:pt>
                <c:pt idx="28">
                  <c:v>467.52369611420141</c:v>
                </c:pt>
                <c:pt idx="29">
                  <c:v>469.48451148883311</c:v>
                </c:pt>
                <c:pt idx="30">
                  <c:v>471.14203307843741</c:v>
                </c:pt>
                <c:pt idx="31">
                  <c:v>474.51887239118918</c:v>
                </c:pt>
                <c:pt idx="32">
                  <c:v>477.65250054417993</c:v>
                </c:pt>
                <c:pt idx="33">
                  <c:v>480.58229227127168</c:v>
                </c:pt>
                <c:pt idx="34">
                  <c:v>483.32114595220565</c:v>
                </c:pt>
                <c:pt idx="35">
                  <c:v>485.92854668525837</c:v>
                </c:pt>
                <c:pt idx="36">
                  <c:v>488.34749912572721</c:v>
                </c:pt>
                <c:pt idx="37">
                  <c:v>490.67417945611447</c:v>
                </c:pt>
                <c:pt idx="38">
                  <c:v>492.82610920930961</c:v>
                </c:pt>
                <c:pt idx="39">
                  <c:v>494.78839865803297</c:v>
                </c:pt>
                <c:pt idx="40">
                  <c:v>496.61676348027754</c:v>
                </c:pt>
                <c:pt idx="41">
                  <c:v>498.30152636704588</c:v>
                </c:pt>
                <c:pt idx="42">
                  <c:v>500.01286532876662</c:v>
                </c:pt>
                <c:pt idx="43">
                  <c:v>501.75173423610909</c:v>
                </c:pt>
                <c:pt idx="44">
                  <c:v>503.49436055116212</c:v>
                </c:pt>
                <c:pt idx="45">
                  <c:v>505.2529101050938</c:v>
                </c:pt>
                <c:pt idx="46">
                  <c:v>507.02540252349053</c:v>
                </c:pt>
                <c:pt idx="47">
                  <c:v>508.7965231307266</c:v>
                </c:pt>
                <c:pt idx="48">
                  <c:v>510.53989495141894</c:v>
                </c:pt>
                <c:pt idx="49">
                  <c:v>512.28287459769922</c:v>
                </c:pt>
                <c:pt idx="50">
                  <c:v>513.98431191114821</c:v>
                </c:pt>
                <c:pt idx="51">
                  <c:v>515.65646739557292</c:v>
                </c:pt>
                <c:pt idx="52">
                  <c:v>517.31872120167748</c:v>
                </c:pt>
                <c:pt idx="53">
                  <c:v>518.97736375249656</c:v>
                </c:pt>
                <c:pt idx="54">
                  <c:v>520.63337866527513</c:v>
                </c:pt>
                <c:pt idx="55">
                  <c:v>522.26340387771347</c:v>
                </c:pt>
                <c:pt idx="56">
                  <c:v>523.86621139321073</c:v>
                </c:pt>
                <c:pt idx="57">
                  <c:v>525.45512173468967</c:v>
                </c:pt>
                <c:pt idx="58">
                  <c:v>527.05959817391511</c:v>
                </c:pt>
                <c:pt idx="59">
                  <c:v>528.68543319622597</c:v>
                </c:pt>
                <c:pt idx="60">
                  <c:v>530.32289529378909</c:v>
                </c:pt>
                <c:pt idx="61">
                  <c:v>531.98984939832224</c:v>
                </c:pt>
                <c:pt idx="62">
                  <c:v>533.68213262752442</c:v>
                </c:pt>
                <c:pt idx="63">
                  <c:v>535.39713085085839</c:v>
                </c:pt>
                <c:pt idx="64">
                  <c:v>537.10509367703003</c:v>
                </c:pt>
                <c:pt idx="65">
                  <c:v>538.82726941727219</c:v>
                </c:pt>
              </c:numCache>
            </c:numRef>
          </c:val>
          <c:extLst>
            <c:ext xmlns:c16="http://schemas.microsoft.com/office/drawing/2014/chart" uri="{C3380CC4-5D6E-409C-BE32-E72D297353CC}">
              <c16:uniqueId val="{00000000-3893-4FD3-AC6D-EE27A7414997}"/>
            </c:ext>
          </c:extLst>
        </c:ser>
        <c:ser>
          <c:idx val="0"/>
          <c:order val="1"/>
          <c:tx>
            <c:v>Unmeasured 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YWSGRD!$G$378:$CI$378</c:f>
              <c:numCache>
                <c:formatCode>0.00</c:formatCode>
                <c:ptCount val="81"/>
                <c:pt idx="0">
                  <c:v>371.03919700189397</c:v>
                </c:pt>
                <c:pt idx="1">
                  <c:v>404.17359928727723</c:v>
                </c:pt>
                <c:pt idx="2">
                  <c:v>367.32552842147982</c:v>
                </c:pt>
                <c:pt idx="3">
                  <c:v>346.8414314621312</c:v>
                </c:pt>
                <c:pt idx="4">
                  <c:v>335.97262216293495</c:v>
                </c:pt>
                <c:pt idx="5">
                  <c:v>325.18288827890109</c:v>
                </c:pt>
                <c:pt idx="6">
                  <c:v>314.93438117891412</c:v>
                </c:pt>
                <c:pt idx="7">
                  <c:v>304.69013517650126</c:v>
                </c:pt>
                <c:pt idx="8">
                  <c:v>294.78877671771272</c:v>
                </c:pt>
                <c:pt idx="9">
                  <c:v>284.93378731253523</c:v>
                </c:pt>
                <c:pt idx="10">
                  <c:v>275.12818047903704</c:v>
                </c:pt>
                <c:pt idx="11">
                  <c:v>266.43253166467792</c:v>
                </c:pt>
                <c:pt idx="12">
                  <c:v>258.29470261263037</c:v>
                </c:pt>
                <c:pt idx="13">
                  <c:v>250.41925677728224</c:v>
                </c:pt>
                <c:pt idx="14">
                  <c:v>242.72222071967477</c:v>
                </c:pt>
                <c:pt idx="15">
                  <c:v>235.02452646119411</c:v>
                </c:pt>
                <c:pt idx="16">
                  <c:v>227.72815827274022</c:v>
                </c:pt>
                <c:pt idx="17">
                  <c:v>220.73951393929045</c:v>
                </c:pt>
                <c:pt idx="18">
                  <c:v>214.05485973298991</c:v>
                </c:pt>
                <c:pt idx="19">
                  <c:v>207.71013571426516</c:v>
                </c:pt>
                <c:pt idx="20">
                  <c:v>201.70440177285045</c:v>
                </c:pt>
                <c:pt idx="21">
                  <c:v>195.94736616833114</c:v>
                </c:pt>
                <c:pt idx="22">
                  <c:v>190.48443051484949</c:v>
                </c:pt>
                <c:pt idx="23">
                  <c:v>185.30858099188487</c:v>
                </c:pt>
                <c:pt idx="24">
                  <c:v>180.45412870979783</c:v>
                </c:pt>
                <c:pt idx="25">
                  <c:v>175.95405185351748</c:v>
                </c:pt>
                <c:pt idx="26">
                  <c:v>171.70258450791982</c:v>
                </c:pt>
                <c:pt idx="27">
                  <c:v>167.72714180800554</c:v>
                </c:pt>
                <c:pt idx="28">
                  <c:v>164.05659103681353</c:v>
                </c:pt>
                <c:pt idx="29">
                  <c:v>160.66795222357717</c:v>
                </c:pt>
                <c:pt idx="30">
                  <c:v>157.54365634898932</c:v>
                </c:pt>
                <c:pt idx="31">
                  <c:v>154.96234396950152</c:v>
                </c:pt>
                <c:pt idx="32">
                  <c:v>152.64515797761382</c:v>
                </c:pt>
                <c:pt idx="33">
                  <c:v>150.58398294421576</c:v>
                </c:pt>
                <c:pt idx="34">
                  <c:v>148.7710304414413</c:v>
                </c:pt>
                <c:pt idx="35">
                  <c:v>147.19492799848538</c:v>
                </c:pt>
                <c:pt idx="36">
                  <c:v>145.86101314140876</c:v>
                </c:pt>
                <c:pt idx="37">
                  <c:v>144.80055721122972</c:v>
                </c:pt>
                <c:pt idx="38">
                  <c:v>144.00741361270812</c:v>
                </c:pt>
                <c:pt idx="39">
                  <c:v>143.47891559971805</c:v>
                </c:pt>
                <c:pt idx="40">
                  <c:v>143.19921748848279</c:v>
                </c:pt>
                <c:pt idx="41">
                  <c:v>143.17718665129141</c:v>
                </c:pt>
                <c:pt idx="42">
                  <c:v>143.15625069478904</c:v>
                </c:pt>
                <c:pt idx="43">
                  <c:v>143.12200257296996</c:v>
                </c:pt>
                <c:pt idx="44">
                  <c:v>143.07263548543094</c:v>
                </c:pt>
                <c:pt idx="45">
                  <c:v>143.00459843543644</c:v>
                </c:pt>
                <c:pt idx="46">
                  <c:v>142.93096556984844</c:v>
                </c:pt>
                <c:pt idx="47">
                  <c:v>142.86566318720438</c:v>
                </c:pt>
                <c:pt idx="48">
                  <c:v>142.80875359806049</c:v>
                </c:pt>
                <c:pt idx="49">
                  <c:v>142.75613605553315</c:v>
                </c:pt>
                <c:pt idx="50">
                  <c:v>142.70783870003842</c:v>
                </c:pt>
                <c:pt idx="51">
                  <c:v>142.66296228038649</c:v>
                </c:pt>
                <c:pt idx="52">
                  <c:v>142.62492897300018</c:v>
                </c:pt>
                <c:pt idx="53">
                  <c:v>142.59019897980045</c:v>
                </c:pt>
                <c:pt idx="54">
                  <c:v>142.56259481456362</c:v>
                </c:pt>
                <c:pt idx="55">
                  <c:v>142.54490842289144</c:v>
                </c:pt>
                <c:pt idx="56">
                  <c:v>142.5299814575171</c:v>
                </c:pt>
                <c:pt idx="57">
                  <c:v>142.52678736489622</c:v>
                </c:pt>
                <c:pt idx="58">
                  <c:v>142.52982764122271</c:v>
                </c:pt>
                <c:pt idx="59">
                  <c:v>142.52696463413739</c:v>
                </c:pt>
                <c:pt idx="60">
                  <c:v>142.52716635466012</c:v>
                </c:pt>
                <c:pt idx="61">
                  <c:v>142.51598378113152</c:v>
                </c:pt>
                <c:pt idx="62">
                  <c:v>142.49772758136857</c:v>
                </c:pt>
                <c:pt idx="63">
                  <c:v>142.47233763497266</c:v>
                </c:pt>
                <c:pt idx="64">
                  <c:v>142.44540843841966</c:v>
                </c:pt>
                <c:pt idx="65">
                  <c:v>142.41770796400579</c:v>
                </c:pt>
              </c:numCache>
            </c:numRef>
          </c:val>
          <c:extLst>
            <c:ext xmlns:c16="http://schemas.microsoft.com/office/drawing/2014/chart" uri="{C3380CC4-5D6E-409C-BE32-E72D297353CC}">
              <c16:uniqueId val="{00000001-3893-4FD3-AC6D-EE27A7414997}"/>
            </c:ext>
          </c:extLst>
        </c:ser>
        <c:ser>
          <c:idx val="1"/>
          <c:order val="2"/>
          <c:tx>
            <c:v>Non-household consumption</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YWSGRD!$G$379:$CI$379</c:f>
              <c:numCache>
                <c:formatCode>0.00</c:formatCode>
                <c:ptCount val="81"/>
                <c:pt idx="0">
                  <c:v>284.19731387583408</c:v>
                </c:pt>
                <c:pt idx="1">
                  <c:v>247.14131503503114</c:v>
                </c:pt>
                <c:pt idx="2">
                  <c:v>262.27426629599751</c:v>
                </c:pt>
                <c:pt idx="3">
                  <c:v>280.1404917968311</c:v>
                </c:pt>
                <c:pt idx="4">
                  <c:v>281.42471647705787</c:v>
                </c:pt>
                <c:pt idx="5">
                  <c:v>280.94732988987141</c:v>
                </c:pt>
                <c:pt idx="6">
                  <c:v>281.41898807248299</c:v>
                </c:pt>
                <c:pt idx="7">
                  <c:v>279.61721436608065</c:v>
                </c:pt>
                <c:pt idx="8">
                  <c:v>277.85757465573255</c:v>
                </c:pt>
                <c:pt idx="9">
                  <c:v>275.86299440572964</c:v>
                </c:pt>
                <c:pt idx="10">
                  <c:v>274.1233602979791</c:v>
                </c:pt>
                <c:pt idx="11">
                  <c:v>272.64852732871481</c:v>
                </c:pt>
                <c:pt idx="12">
                  <c:v>271.49115164960227</c:v>
                </c:pt>
                <c:pt idx="13">
                  <c:v>270.48565397615886</c:v>
                </c:pt>
                <c:pt idx="14">
                  <c:v>269.50029696095606</c:v>
                </c:pt>
                <c:pt idx="15">
                  <c:v>268.52612894343588</c:v>
                </c:pt>
                <c:pt idx="16">
                  <c:v>267.86156366054905</c:v>
                </c:pt>
                <c:pt idx="17">
                  <c:v>267.22818332419064</c:v>
                </c:pt>
                <c:pt idx="18">
                  <c:v>266.60452769212395</c:v>
                </c:pt>
                <c:pt idx="19">
                  <c:v>266.01172731197568</c:v>
                </c:pt>
                <c:pt idx="20">
                  <c:v>265.41897160453874</c:v>
                </c:pt>
                <c:pt idx="21">
                  <c:v>264.85814573901337</c:v>
                </c:pt>
                <c:pt idx="22">
                  <c:v>264.31743932868511</c:v>
                </c:pt>
                <c:pt idx="23">
                  <c:v>263.77677150227572</c:v>
                </c:pt>
                <c:pt idx="24">
                  <c:v>263.24727406549221</c:v>
                </c:pt>
                <c:pt idx="25">
                  <c:v>262.70708269041387</c:v>
                </c:pt>
                <c:pt idx="26">
                  <c:v>262.53166518874076</c:v>
                </c:pt>
                <c:pt idx="27">
                  <c:v>262.36668425476051</c:v>
                </c:pt>
                <c:pt idx="28">
                  <c:v>262.21213856233732</c:v>
                </c:pt>
                <c:pt idx="29">
                  <c:v>262.0576229545531</c:v>
                </c:pt>
                <c:pt idx="30">
                  <c:v>261.91354019718182</c:v>
                </c:pt>
                <c:pt idx="31">
                  <c:v>261.82988917605076</c:v>
                </c:pt>
                <c:pt idx="32">
                  <c:v>261.74626498056625</c:v>
                </c:pt>
                <c:pt idx="33">
                  <c:v>261.66266665960899</c:v>
                </c:pt>
                <c:pt idx="34">
                  <c:v>261.58949714047799</c:v>
                </c:pt>
                <c:pt idx="35">
                  <c:v>261.51635170924231</c:v>
                </c:pt>
                <c:pt idx="36">
                  <c:v>261.45363335827398</c:v>
                </c:pt>
                <c:pt idx="37">
                  <c:v>261.4013412803601</c:v>
                </c:pt>
                <c:pt idx="38">
                  <c:v>261.34907092424874</c:v>
                </c:pt>
                <c:pt idx="39">
                  <c:v>261.29682159052402</c:v>
                </c:pt>
                <c:pt idx="40">
                  <c:v>261.25499637984893</c:v>
                </c:pt>
                <c:pt idx="41">
                  <c:v>261.25499637984893</c:v>
                </c:pt>
                <c:pt idx="42">
                  <c:v>261.25499637984899</c:v>
                </c:pt>
                <c:pt idx="43">
                  <c:v>261.25499637984905</c:v>
                </c:pt>
                <c:pt idx="44">
                  <c:v>261.25499637984899</c:v>
                </c:pt>
                <c:pt idx="45">
                  <c:v>261.25499637984899</c:v>
                </c:pt>
                <c:pt idx="46">
                  <c:v>261.25499637984893</c:v>
                </c:pt>
                <c:pt idx="47">
                  <c:v>261.25499637984893</c:v>
                </c:pt>
                <c:pt idx="48">
                  <c:v>261.25499637984899</c:v>
                </c:pt>
                <c:pt idx="49">
                  <c:v>261.25499637984899</c:v>
                </c:pt>
                <c:pt idx="50">
                  <c:v>261.25499637984893</c:v>
                </c:pt>
                <c:pt idx="51">
                  <c:v>261.25499637984899</c:v>
                </c:pt>
                <c:pt idx="52">
                  <c:v>261.25499637984899</c:v>
                </c:pt>
                <c:pt idx="53">
                  <c:v>261.25499637984899</c:v>
                </c:pt>
                <c:pt idx="54">
                  <c:v>261.25499637984899</c:v>
                </c:pt>
                <c:pt idx="55">
                  <c:v>261.25499637984905</c:v>
                </c:pt>
                <c:pt idx="56">
                  <c:v>261.25499637984899</c:v>
                </c:pt>
                <c:pt idx="57">
                  <c:v>261.25499637984899</c:v>
                </c:pt>
                <c:pt idx="58">
                  <c:v>261.25499637984899</c:v>
                </c:pt>
                <c:pt idx="59">
                  <c:v>261.25499637984899</c:v>
                </c:pt>
                <c:pt idx="60">
                  <c:v>261.25499637984899</c:v>
                </c:pt>
                <c:pt idx="61">
                  <c:v>261.25499637984899</c:v>
                </c:pt>
                <c:pt idx="62">
                  <c:v>261.25499637984899</c:v>
                </c:pt>
                <c:pt idx="63">
                  <c:v>261.25499637984893</c:v>
                </c:pt>
                <c:pt idx="64">
                  <c:v>261.25499637984899</c:v>
                </c:pt>
                <c:pt idx="65">
                  <c:v>261.25499637984899</c:v>
                </c:pt>
              </c:numCache>
            </c:numRef>
          </c:val>
          <c:extLst>
            <c:ext xmlns:c16="http://schemas.microsoft.com/office/drawing/2014/chart" uri="{C3380CC4-5D6E-409C-BE32-E72D297353CC}">
              <c16:uniqueId val="{00000002-3893-4FD3-AC6D-EE27A7414997}"/>
            </c:ext>
          </c:extLst>
        </c:ser>
        <c:ser>
          <c:idx val="2"/>
          <c:order val="3"/>
          <c:tx>
            <c:v>Total leakage</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YWSGRD!$G$380:$CI$380</c:f>
              <c:numCache>
                <c:formatCode>0.00</c:formatCode>
                <c:ptCount val="81"/>
                <c:pt idx="0">
                  <c:v>297.22837005242013</c:v>
                </c:pt>
                <c:pt idx="1">
                  <c:v>288.35611663143737</c:v>
                </c:pt>
                <c:pt idx="2">
                  <c:v>286.05611663143742</c:v>
                </c:pt>
                <c:pt idx="3">
                  <c:v>278.35611663143737</c:v>
                </c:pt>
                <c:pt idx="4">
                  <c:v>266.45611663143728</c:v>
                </c:pt>
                <c:pt idx="5">
                  <c:v>254.85611663143732</c:v>
                </c:pt>
                <c:pt idx="6">
                  <c:v>250.37899917946476</c:v>
                </c:pt>
                <c:pt idx="7">
                  <c:v>241.88572278972322</c:v>
                </c:pt>
                <c:pt idx="8">
                  <c:v>234.22177914958098</c:v>
                </c:pt>
                <c:pt idx="9">
                  <c:v>227.47462236986175</c:v>
                </c:pt>
                <c:pt idx="10">
                  <c:v>222.16653096679329</c:v>
                </c:pt>
                <c:pt idx="11">
                  <c:v>217.55031932800387</c:v>
                </c:pt>
                <c:pt idx="12">
                  <c:v>212.49315140070649</c:v>
                </c:pt>
                <c:pt idx="13">
                  <c:v>207.16912778445104</c:v>
                </c:pt>
                <c:pt idx="14">
                  <c:v>202.32536679682369</c:v>
                </c:pt>
                <c:pt idx="15">
                  <c:v>198.24168092599041</c:v>
                </c:pt>
                <c:pt idx="16">
                  <c:v>194.90285908076515</c:v>
                </c:pt>
                <c:pt idx="17">
                  <c:v>191.59757514052708</c:v>
                </c:pt>
                <c:pt idx="18">
                  <c:v>188.2404854718294</c:v>
                </c:pt>
                <c:pt idx="19">
                  <c:v>185.17118494974679</c:v>
                </c:pt>
                <c:pt idx="20">
                  <c:v>182.61975922099452</c:v>
                </c:pt>
                <c:pt idx="21">
                  <c:v>180.08645145351093</c:v>
                </c:pt>
                <c:pt idx="22">
                  <c:v>177.16598802799029</c:v>
                </c:pt>
                <c:pt idx="23">
                  <c:v>174.19645150131538</c:v>
                </c:pt>
                <c:pt idx="24">
                  <c:v>171.52898392147807</c:v>
                </c:pt>
                <c:pt idx="25">
                  <c:v>169.14674263285104</c:v>
                </c:pt>
                <c:pt idx="26">
                  <c:v>166.76745392012555</c:v>
                </c:pt>
                <c:pt idx="27">
                  <c:v>163.97582818406261</c:v>
                </c:pt>
                <c:pt idx="28">
                  <c:v>161.26155499996628</c:v>
                </c:pt>
                <c:pt idx="29">
                  <c:v>160.3245210755417</c:v>
                </c:pt>
                <c:pt idx="30">
                  <c:v>160.0057874308323</c:v>
                </c:pt>
                <c:pt idx="31">
                  <c:v>160.00747367970462</c:v>
                </c:pt>
                <c:pt idx="32">
                  <c:v>160.00901759881148</c:v>
                </c:pt>
                <c:pt idx="33">
                  <c:v>160.01047513603538</c:v>
                </c:pt>
                <c:pt idx="34">
                  <c:v>160.01182078838582</c:v>
                </c:pt>
                <c:pt idx="35">
                  <c:v>160.01312199179108</c:v>
                </c:pt>
                <c:pt idx="36">
                  <c:v>160.01435461062727</c:v>
                </c:pt>
                <c:pt idx="37">
                  <c:v>160.01552171886621</c:v>
                </c:pt>
                <c:pt idx="38">
                  <c:v>160.01659637258564</c:v>
                </c:pt>
                <c:pt idx="39">
                  <c:v>160.01756112757749</c:v>
                </c:pt>
                <c:pt idx="40">
                  <c:v>160.01848130987938</c:v>
                </c:pt>
                <c:pt idx="41">
                  <c:v>160.01934431076148</c:v>
                </c:pt>
                <c:pt idx="42">
                  <c:v>160.02021118534338</c:v>
                </c:pt>
                <c:pt idx="43">
                  <c:v>160.02112080118491</c:v>
                </c:pt>
                <c:pt idx="44">
                  <c:v>160.02204596498618</c:v>
                </c:pt>
                <c:pt idx="45">
                  <c:v>160.0229756480945</c:v>
                </c:pt>
                <c:pt idx="46">
                  <c:v>160.02391220788019</c:v>
                </c:pt>
                <c:pt idx="47">
                  <c:v>160.02483214937055</c:v>
                </c:pt>
                <c:pt idx="48">
                  <c:v>160.0257455535658</c:v>
                </c:pt>
                <c:pt idx="49">
                  <c:v>160.02662806378129</c:v>
                </c:pt>
                <c:pt idx="50">
                  <c:v>160.02748731021705</c:v>
                </c:pt>
                <c:pt idx="51">
                  <c:v>160.02834526620148</c:v>
                </c:pt>
                <c:pt idx="52">
                  <c:v>160.02916667022888</c:v>
                </c:pt>
                <c:pt idx="53">
                  <c:v>160.02999892235073</c:v>
                </c:pt>
                <c:pt idx="54">
                  <c:v>160.03079683127876</c:v>
                </c:pt>
                <c:pt idx="55">
                  <c:v>160.03156985919969</c:v>
                </c:pt>
                <c:pt idx="56">
                  <c:v>160.03232572283972</c:v>
                </c:pt>
                <c:pt idx="57">
                  <c:v>160.03305826430926</c:v>
                </c:pt>
                <c:pt idx="58">
                  <c:v>160.03382289309383</c:v>
                </c:pt>
                <c:pt idx="59">
                  <c:v>160.03455982216798</c:v>
                </c:pt>
                <c:pt idx="60">
                  <c:v>160.03529291923604</c:v>
                </c:pt>
                <c:pt idx="61">
                  <c:v>160.03604575644127</c:v>
                </c:pt>
                <c:pt idx="62">
                  <c:v>160.03682943599176</c:v>
                </c:pt>
                <c:pt idx="63">
                  <c:v>160.03760654487078</c:v>
                </c:pt>
                <c:pt idx="64">
                  <c:v>160.03837922841271</c:v>
                </c:pt>
                <c:pt idx="65">
                  <c:v>160.03917127050011</c:v>
                </c:pt>
              </c:numCache>
            </c:numRef>
          </c:val>
          <c:extLst>
            <c:ext xmlns:c16="http://schemas.microsoft.com/office/drawing/2014/chart" uri="{C3380CC4-5D6E-409C-BE32-E72D297353CC}">
              <c16:uniqueId val="{00000003-3893-4FD3-AC6D-EE27A7414997}"/>
            </c:ext>
          </c:extLst>
        </c:ser>
        <c:ser>
          <c:idx val="3"/>
          <c:order val="4"/>
          <c:tx>
            <c:v>Other components of demand</c:v>
          </c:tx>
          <c:spPr>
            <a:ln w="25400">
              <a:noFill/>
            </a:ln>
          </c:spPr>
          <c:cat>
            <c:strRef>
              <c:f>YWSGRD!$G$23:$CI$23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YWSGRD!$G$381:$CI$381</c:f>
              <c:numCache>
                <c:formatCode>0.00</c:formatCode>
                <c:ptCount val="81"/>
                <c:pt idx="0">
                  <c:v>30.607438790189235</c:v>
                </c:pt>
                <c:pt idx="1">
                  <c:v>30.607438790189235</c:v>
                </c:pt>
                <c:pt idx="2">
                  <c:v>30.607438790189235</c:v>
                </c:pt>
                <c:pt idx="3">
                  <c:v>30.607438790189008</c:v>
                </c:pt>
                <c:pt idx="4">
                  <c:v>30.607438790189235</c:v>
                </c:pt>
                <c:pt idx="5">
                  <c:v>30.607438790189235</c:v>
                </c:pt>
                <c:pt idx="6">
                  <c:v>30.607438790189235</c:v>
                </c:pt>
                <c:pt idx="7">
                  <c:v>30.607438790189462</c:v>
                </c:pt>
                <c:pt idx="8">
                  <c:v>30.607438790189235</c:v>
                </c:pt>
                <c:pt idx="9">
                  <c:v>30.607438790189235</c:v>
                </c:pt>
                <c:pt idx="10">
                  <c:v>30.607438790189235</c:v>
                </c:pt>
                <c:pt idx="11">
                  <c:v>30.607438790189235</c:v>
                </c:pt>
                <c:pt idx="12">
                  <c:v>30.607438790189235</c:v>
                </c:pt>
                <c:pt idx="13">
                  <c:v>30.607438790189235</c:v>
                </c:pt>
                <c:pt idx="14">
                  <c:v>30.607438790189235</c:v>
                </c:pt>
                <c:pt idx="15">
                  <c:v>30.607438790189235</c:v>
                </c:pt>
                <c:pt idx="16">
                  <c:v>30.607438790189235</c:v>
                </c:pt>
                <c:pt idx="17">
                  <c:v>30.607438790189235</c:v>
                </c:pt>
                <c:pt idx="18">
                  <c:v>30.607438790189008</c:v>
                </c:pt>
                <c:pt idx="19">
                  <c:v>30.607438790189462</c:v>
                </c:pt>
                <c:pt idx="20">
                  <c:v>30.607438790189462</c:v>
                </c:pt>
                <c:pt idx="21">
                  <c:v>30.607438790189462</c:v>
                </c:pt>
                <c:pt idx="22">
                  <c:v>30.607438790189235</c:v>
                </c:pt>
                <c:pt idx="23">
                  <c:v>30.607438790189235</c:v>
                </c:pt>
                <c:pt idx="24">
                  <c:v>30.607438790189235</c:v>
                </c:pt>
                <c:pt idx="25">
                  <c:v>30.607438790189235</c:v>
                </c:pt>
                <c:pt idx="26">
                  <c:v>30.607438790189235</c:v>
                </c:pt>
                <c:pt idx="27">
                  <c:v>30.607438790189462</c:v>
                </c:pt>
                <c:pt idx="28">
                  <c:v>30.607438790189008</c:v>
                </c:pt>
                <c:pt idx="29">
                  <c:v>30.607438790189235</c:v>
                </c:pt>
                <c:pt idx="30">
                  <c:v>30.607438790189235</c:v>
                </c:pt>
                <c:pt idx="31">
                  <c:v>30.607438790189235</c:v>
                </c:pt>
                <c:pt idx="32">
                  <c:v>30.607438790189235</c:v>
                </c:pt>
                <c:pt idx="33">
                  <c:v>30.607438790189235</c:v>
                </c:pt>
                <c:pt idx="34">
                  <c:v>30.607438790189235</c:v>
                </c:pt>
                <c:pt idx="35">
                  <c:v>30.607438790189235</c:v>
                </c:pt>
                <c:pt idx="36">
                  <c:v>30.607438790189462</c:v>
                </c:pt>
                <c:pt idx="37">
                  <c:v>30.607438790189235</c:v>
                </c:pt>
                <c:pt idx="38">
                  <c:v>30.607438790189008</c:v>
                </c:pt>
                <c:pt idx="39">
                  <c:v>30.607438790189462</c:v>
                </c:pt>
                <c:pt idx="40">
                  <c:v>30.607438790189235</c:v>
                </c:pt>
                <c:pt idx="41">
                  <c:v>30.607438790189462</c:v>
                </c:pt>
                <c:pt idx="42">
                  <c:v>30.607438790189235</c:v>
                </c:pt>
                <c:pt idx="43">
                  <c:v>30.607438790189462</c:v>
                </c:pt>
                <c:pt idx="44">
                  <c:v>30.607438790189235</c:v>
                </c:pt>
                <c:pt idx="45">
                  <c:v>30.607438790189008</c:v>
                </c:pt>
                <c:pt idx="46">
                  <c:v>30.607438790189462</c:v>
                </c:pt>
                <c:pt idx="47">
                  <c:v>30.607438790189462</c:v>
                </c:pt>
                <c:pt idx="48">
                  <c:v>30.607438790189235</c:v>
                </c:pt>
                <c:pt idx="49">
                  <c:v>30.607438790189235</c:v>
                </c:pt>
                <c:pt idx="50">
                  <c:v>30.607438790189235</c:v>
                </c:pt>
                <c:pt idx="51">
                  <c:v>30.607438790189235</c:v>
                </c:pt>
                <c:pt idx="52">
                  <c:v>30.607438790189235</c:v>
                </c:pt>
                <c:pt idx="53">
                  <c:v>30.607438790189235</c:v>
                </c:pt>
                <c:pt idx="54">
                  <c:v>30.607438790189008</c:v>
                </c:pt>
                <c:pt idx="55">
                  <c:v>30.607438790189462</c:v>
                </c:pt>
                <c:pt idx="56">
                  <c:v>30.607438790189235</c:v>
                </c:pt>
                <c:pt idx="57">
                  <c:v>30.607438790189235</c:v>
                </c:pt>
                <c:pt idx="58">
                  <c:v>30.607438790189462</c:v>
                </c:pt>
                <c:pt idx="59">
                  <c:v>30.607438790189235</c:v>
                </c:pt>
                <c:pt idx="60">
                  <c:v>30.607438790189462</c:v>
                </c:pt>
                <c:pt idx="61">
                  <c:v>30.607438790189008</c:v>
                </c:pt>
                <c:pt idx="62">
                  <c:v>30.607438790189235</c:v>
                </c:pt>
                <c:pt idx="63">
                  <c:v>30.607438790189235</c:v>
                </c:pt>
                <c:pt idx="64">
                  <c:v>30.607438790189235</c:v>
                </c:pt>
                <c:pt idx="65">
                  <c:v>30.607438790189462</c:v>
                </c:pt>
              </c:numCache>
            </c:numRef>
          </c:val>
          <c:extLst>
            <c:ext xmlns:c16="http://schemas.microsoft.com/office/drawing/2014/chart" uri="{C3380CC4-5D6E-409C-BE32-E72D297353CC}">
              <c16:uniqueId val="{00000004-3893-4FD3-AC6D-EE27A7414997}"/>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YWSGRD!$G$382:$CI$382</c:f>
              <c:numCache>
                <c:formatCode>0.00</c:formatCode>
                <c:ptCount val="81"/>
                <c:pt idx="0">
                  <c:v>1305.7757471292277</c:v>
                </c:pt>
                <c:pt idx="1">
                  <c:v>1303.9395489693027</c:v>
                </c:pt>
                <c:pt idx="2">
                  <c:v>1302.0920830763273</c:v>
                </c:pt>
                <c:pt idx="3">
                  <c:v>1299.5500272132831</c:v>
                </c:pt>
                <c:pt idx="4">
                  <c:v>1297.6079021830528</c:v>
                </c:pt>
                <c:pt idx="5">
                  <c:v>1295.7283532809474</c:v>
                </c:pt>
                <c:pt idx="6">
                  <c:v>1336.5173315836159</c:v>
                </c:pt>
                <c:pt idx="7">
                  <c:v>1335.5576750969319</c:v>
                </c:pt>
                <c:pt idx="8">
                  <c:v>1286.1334462020798</c:v>
                </c:pt>
                <c:pt idx="9">
                  <c:v>1305.2557943961908</c:v>
                </c:pt>
                <c:pt idx="10">
                  <c:v>1261.6692946824096</c:v>
                </c:pt>
                <c:pt idx="11">
                  <c:v>1259.8241327774356</c:v>
                </c:pt>
                <c:pt idx="12">
                  <c:v>1257.9704859419328</c:v>
                </c:pt>
                <c:pt idx="13">
                  <c:v>1256.1085235629712</c:v>
                </c:pt>
                <c:pt idx="14">
                  <c:v>1254.2384076833996</c:v>
                </c:pt>
                <c:pt idx="15">
                  <c:v>1252.360293484109</c:v>
                </c:pt>
                <c:pt idx="16">
                  <c:v>1248.5708192950717</c:v>
                </c:pt>
                <c:pt idx="17">
                  <c:v>1246.8461389876236</c:v>
                </c:pt>
                <c:pt idx="18">
                  <c:v>1245.1145644704122</c:v>
                </c:pt>
                <c:pt idx="19">
                  <c:v>1243.3762157644494</c:v>
                </c:pt>
                <c:pt idx="20">
                  <c:v>1174.4017881789725</c:v>
                </c:pt>
                <c:pt idx="21">
                  <c:v>1209.2451228773082</c:v>
                </c:pt>
                <c:pt idx="22">
                  <c:v>1207.9864200668105</c:v>
                </c:pt>
                <c:pt idx="23">
                  <c:v>1206.7231799723861</c:v>
                </c:pt>
                <c:pt idx="24">
                  <c:v>1205.4554739728721</c:v>
                </c:pt>
                <c:pt idx="25">
                  <c:v>1204.1833709959976</c:v>
                </c:pt>
                <c:pt idx="26">
                  <c:v>1202.906937646477</c:v>
                </c:pt>
                <c:pt idx="27">
                  <c:v>1201.6262383251953</c:v>
                </c:pt>
                <c:pt idx="28">
                  <c:v>1200.3413353402573</c:v>
                </c:pt>
                <c:pt idx="29">
                  <c:v>1199.0522890105851</c:v>
                </c:pt>
                <c:pt idx="30">
                  <c:v>1197.7591577626879</c:v>
                </c:pt>
                <c:pt idx="31">
                  <c:v>1196.4619982211577</c:v>
                </c:pt>
                <c:pt idx="32">
                  <c:v>1195.1608652934058</c:v>
                </c:pt>
                <c:pt idx="33">
                  <c:v>1193.8558122490774</c:v>
                </c:pt>
                <c:pt idx="34">
                  <c:v>1192.5468907945785</c:v>
                </c:pt>
                <c:pt idx="35">
                  <c:v>1191.2341511430766</c:v>
                </c:pt>
                <c:pt idx="36">
                  <c:v>1189.9176420803203</c:v>
                </c:pt>
                <c:pt idx="37">
                  <c:v>1188.597411026589</c:v>
                </c:pt>
                <c:pt idx="38">
                  <c:v>1187.2735040950527</c:v>
                </c:pt>
                <c:pt idx="39">
                  <c:v>1185.9459661468043</c:v>
                </c:pt>
                <c:pt idx="40">
                  <c:v>1184.6148408427978</c:v>
                </c:pt>
                <c:pt idx="41">
                  <c:v>1183.2801706929083</c:v>
                </c:pt>
                <c:pt idx="42">
                  <c:v>1181.9419971023156</c:v>
                </c:pt>
                <c:pt idx="43">
                  <c:v>1180.6003604153864</c:v>
                </c:pt>
                <c:pt idx="44">
                  <c:v>1179.2552999572324</c:v>
                </c:pt>
                <c:pt idx="45">
                  <c:v>1177.9068540730893</c:v>
                </c:pt>
                <c:pt idx="46">
                  <c:v>1176.5550601656639</c:v>
                </c:pt>
                <c:pt idx="47">
                  <c:v>1175.1999547305747</c:v>
                </c:pt>
                <c:pt idx="48">
                  <c:v>1173.8415733900135</c:v>
                </c:pt>
                <c:pt idx="49">
                  <c:v>1172.4799509247375</c:v>
                </c:pt>
                <c:pt idx="50">
                  <c:v>1171.1151213044893</c:v>
                </c:pt>
                <c:pt idx="51">
                  <c:v>1169.7471177169493</c:v>
                </c:pt>
                <c:pt idx="52">
                  <c:v>1168.3759725953039</c:v>
                </c:pt>
                <c:pt idx="53">
                  <c:v>1167.0017176445119</c:v>
                </c:pt>
                <c:pt idx="54">
                  <c:v>1199.1243838663506</c:v>
                </c:pt>
                <c:pt idx="55">
                  <c:v>1197.7440015833024</c:v>
                </c:pt>
                <c:pt idx="56">
                  <c:v>1196.3606004613628</c:v>
                </c:pt>
                <c:pt idx="57">
                  <c:v>1194.9742095318145</c:v>
                </c:pt>
                <c:pt idx="58">
                  <c:v>1193.5848572120433</c:v>
                </c:pt>
                <c:pt idx="59">
                  <c:v>1192.1925713254307</c:v>
                </c:pt>
                <c:pt idx="60">
                  <c:v>1190.7973791203888</c:v>
                </c:pt>
                <c:pt idx="61">
                  <c:v>1189.3993072885771</c:v>
                </c:pt>
                <c:pt idx="62">
                  <c:v>1187.998381982344</c:v>
                </c:pt>
                <c:pt idx="63">
                  <c:v>1197.1946288314364</c:v>
                </c:pt>
                <c:pt idx="64">
                  <c:v>1195.7880729590172</c:v>
                </c:pt>
                <c:pt idx="65">
                  <c:v>1194.3787389970232</c:v>
                </c:pt>
              </c:numCache>
            </c:numRef>
          </c:val>
          <c:smooth val="0"/>
          <c:extLst>
            <c:ext xmlns:c16="http://schemas.microsoft.com/office/drawing/2014/chart" uri="{C3380CC4-5D6E-409C-BE32-E72D297353CC}">
              <c16:uniqueId val="{00000005-3893-4FD3-AC6D-EE27A7414997}"/>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YWSGRD!$G$383:$CI$383</c:f>
              <c:numCache>
                <c:formatCode>0.00</c:formatCode>
                <c:ptCount val="81"/>
                <c:pt idx="0">
                  <c:v>1345.2785053548619</c:v>
                </c:pt>
                <c:pt idx="1">
                  <c:v>1377.6606737147993</c:v>
                </c:pt>
                <c:pt idx="2">
                  <c:v>1344.4342463626067</c:v>
                </c:pt>
                <c:pt idx="3">
                  <c:v>1336.7805449814032</c:v>
                </c:pt>
                <c:pt idx="4">
                  <c:v>1325.0861396676585</c:v>
                </c:pt>
                <c:pt idx="5">
                  <c:v>1312.388469713035</c:v>
                </c:pt>
                <c:pt idx="6">
                  <c:v>1306.8226361986053</c:v>
                </c:pt>
                <c:pt idx="7">
                  <c:v>1292.6539219673934</c:v>
                </c:pt>
                <c:pt idx="8">
                  <c:v>1281.0347101754899</c:v>
                </c:pt>
                <c:pt idx="9">
                  <c:v>1267.5010976565361</c:v>
                </c:pt>
                <c:pt idx="10">
                  <c:v>1255.9811545654434</c:v>
                </c:pt>
                <c:pt idx="11">
                  <c:v>1246.2436391184049</c:v>
                </c:pt>
                <c:pt idx="12">
                  <c:v>1237.2985164801928</c:v>
                </c:pt>
                <c:pt idx="13">
                  <c:v>1228.4961007930578</c:v>
                </c:pt>
                <c:pt idx="14">
                  <c:v>1219.6139180109133</c:v>
                </c:pt>
                <c:pt idx="15">
                  <c:v>1209.9320847141059</c:v>
                </c:pt>
                <c:pt idx="16">
                  <c:v>1201.6617856188327</c:v>
                </c:pt>
                <c:pt idx="17">
                  <c:v>1191.7545303485808</c:v>
                </c:pt>
                <c:pt idx="18">
                  <c:v>1181.7967338944159</c:v>
                </c:pt>
                <c:pt idx="19">
                  <c:v>1172.2420734809391</c:v>
                </c:pt>
                <c:pt idx="20">
                  <c:v>1162.0601520834136</c:v>
                </c:pt>
                <c:pt idx="21">
                  <c:v>1153.5278273695205</c:v>
                </c:pt>
                <c:pt idx="22">
                  <c:v>1146.8432682817249</c:v>
                </c:pt>
                <c:pt idx="23">
                  <c:v>1140.058424491373</c:v>
                </c:pt>
                <c:pt idx="24">
                  <c:v>1133.7278917820881</c:v>
                </c:pt>
                <c:pt idx="25">
                  <c:v>1127.9508492149723</c:v>
                </c:pt>
                <c:pt idx="26">
                  <c:v>1122.4839693052143</c:v>
                </c:pt>
                <c:pt idx="27">
                  <c:v>1116.8075990742871</c:v>
                </c:pt>
                <c:pt idx="28">
                  <c:v>1111.3035891898346</c:v>
                </c:pt>
                <c:pt idx="29">
                  <c:v>1107.6330868033101</c:v>
                </c:pt>
                <c:pt idx="30">
                  <c:v>1104.5523667005345</c:v>
                </c:pt>
                <c:pt idx="31">
                  <c:v>1104.1147994458286</c:v>
                </c:pt>
                <c:pt idx="32">
                  <c:v>1104.9310469244303</c:v>
                </c:pt>
                <c:pt idx="33">
                  <c:v>1105.7994084282673</c:v>
                </c:pt>
                <c:pt idx="34">
                  <c:v>1106.7353713335226</c:v>
                </c:pt>
                <c:pt idx="35">
                  <c:v>1107.7767109896656</c:v>
                </c:pt>
                <c:pt idx="36">
                  <c:v>1108.8821484348023</c:v>
                </c:pt>
                <c:pt idx="37">
                  <c:v>1110.153636566044</c:v>
                </c:pt>
                <c:pt idx="38">
                  <c:v>1111.5176157190342</c:v>
                </c:pt>
                <c:pt idx="39">
                  <c:v>1112.9565112767439</c:v>
                </c:pt>
                <c:pt idx="40">
                  <c:v>1114.5206616600883</c:v>
                </c:pt>
                <c:pt idx="41">
                  <c:v>1116.2406454112563</c:v>
                </c:pt>
                <c:pt idx="42">
                  <c:v>1118.032947004079</c:v>
                </c:pt>
                <c:pt idx="43">
                  <c:v>1119.8395091184666</c:v>
                </c:pt>
                <c:pt idx="44">
                  <c:v>1121.634725222804</c:v>
                </c:pt>
                <c:pt idx="45">
                  <c:v>1123.427199122872</c:v>
                </c:pt>
                <c:pt idx="46">
                  <c:v>1125.2280269484891</c:v>
                </c:pt>
                <c:pt idx="47">
                  <c:v>1127.1354527124988</c:v>
                </c:pt>
                <c:pt idx="48">
                  <c:v>1129.0235159461697</c:v>
                </c:pt>
                <c:pt idx="49">
                  <c:v>1130.9154481580651</c:v>
                </c:pt>
                <c:pt idx="50">
                  <c:v>1132.7701349603826</c:v>
                </c:pt>
                <c:pt idx="51">
                  <c:v>1134.598959579067</c:v>
                </c:pt>
                <c:pt idx="52">
                  <c:v>1136.3001551809371</c:v>
                </c:pt>
                <c:pt idx="53">
                  <c:v>1138.0010536898023</c:v>
                </c:pt>
                <c:pt idx="54">
                  <c:v>1139.7064160453965</c:v>
                </c:pt>
                <c:pt idx="55">
                  <c:v>1141.3956815932081</c:v>
                </c:pt>
                <c:pt idx="56">
                  <c:v>1143.0604717060953</c:v>
                </c:pt>
                <c:pt idx="57">
                  <c:v>1144.7592987247342</c:v>
                </c:pt>
                <c:pt idx="58">
                  <c:v>1146.4799582973826</c:v>
                </c:pt>
                <c:pt idx="59">
                  <c:v>1148.2160454699938</c:v>
                </c:pt>
                <c:pt idx="60">
                  <c:v>1149.9668206134595</c:v>
                </c:pt>
                <c:pt idx="61">
                  <c:v>1151.7357232099805</c:v>
                </c:pt>
                <c:pt idx="62">
                  <c:v>1153.5797569724357</c:v>
                </c:pt>
                <c:pt idx="63">
                  <c:v>1155.4393654117184</c:v>
                </c:pt>
                <c:pt idx="64">
                  <c:v>1157.2903947783441</c:v>
                </c:pt>
                <c:pt idx="65">
                  <c:v>1159.1548851397254</c:v>
                </c:pt>
              </c:numCache>
            </c:numRef>
          </c:val>
          <c:smooth val="0"/>
          <c:extLst>
            <c:ext xmlns:c16="http://schemas.microsoft.com/office/drawing/2014/chart" uri="{C3380CC4-5D6E-409C-BE32-E72D297353CC}">
              <c16:uniqueId val="{00000006-3893-4FD3-AC6D-EE27A7414997}"/>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YWSGRD!$G$386:$CI$386</c:f>
              <c:numCache>
                <c:formatCode>0.00</c:formatCode>
                <c:ptCount val="81"/>
                <c:pt idx="0">
                  <c:v>335.96808194327298</c:v>
                </c:pt>
                <c:pt idx="1">
                  <c:v>388.42024913713948</c:v>
                </c:pt>
                <c:pt idx="2">
                  <c:v>378.20689104803978</c:v>
                </c:pt>
                <c:pt idx="3">
                  <c:v>381.74961367275893</c:v>
                </c:pt>
                <c:pt idx="4">
                  <c:v>393.70378655144759</c:v>
                </c:pt>
                <c:pt idx="5">
                  <c:v>406.08599332531003</c:v>
                </c:pt>
                <c:pt idx="6">
                  <c:v>418.10330283745998</c:v>
                </c:pt>
                <c:pt idx="7">
                  <c:v>430.72072183132298</c:v>
                </c:pt>
                <c:pt idx="8">
                  <c:v>442.9860485896225</c:v>
                </c:pt>
                <c:pt idx="9">
                  <c:v>455.0663982760197</c:v>
                </c:pt>
                <c:pt idx="10">
                  <c:v>467.05680223955233</c:v>
                </c:pt>
                <c:pt idx="11">
                  <c:v>477.89855011846072</c:v>
                </c:pt>
                <c:pt idx="12">
                  <c:v>488.26881381404911</c:v>
                </c:pt>
                <c:pt idx="13">
                  <c:v>498.39836386569465</c:v>
                </c:pt>
                <c:pt idx="14">
                  <c:v>508.24011587096095</c:v>
                </c:pt>
                <c:pt idx="15">
                  <c:v>517.78183772483987</c:v>
                </c:pt>
                <c:pt idx="16">
                  <c:v>526.93005059485756</c:v>
                </c:pt>
                <c:pt idx="17">
                  <c:v>535.79499834046169</c:v>
                </c:pt>
                <c:pt idx="18">
                  <c:v>544.35183585773666</c:v>
                </c:pt>
                <c:pt idx="19">
                  <c:v>552.69391704091606</c:v>
                </c:pt>
                <c:pt idx="20">
                  <c:v>560.83507677607258</c:v>
                </c:pt>
                <c:pt idx="21">
                  <c:v>568.5571686047906</c:v>
                </c:pt>
                <c:pt idx="22">
                  <c:v>575.96266393992323</c:v>
                </c:pt>
                <c:pt idx="23">
                  <c:v>583.07474415100603</c:v>
                </c:pt>
                <c:pt idx="24">
                  <c:v>589.97105782696531</c:v>
                </c:pt>
                <c:pt idx="25">
                  <c:v>596.83333265158353</c:v>
                </c:pt>
                <c:pt idx="26">
                  <c:v>603.3025568463753</c:v>
                </c:pt>
                <c:pt idx="27">
                  <c:v>609.46037491731965</c:v>
                </c:pt>
                <c:pt idx="28">
                  <c:v>615.41949195008931</c:v>
                </c:pt>
                <c:pt idx="29">
                  <c:v>621.1127644539373</c:v>
                </c:pt>
                <c:pt idx="30">
                  <c:v>626.47543107258343</c:v>
                </c:pt>
                <c:pt idx="31">
                  <c:v>630.98702034493874</c:v>
                </c:pt>
                <c:pt idx="32">
                  <c:v>635.1883348163509</c:v>
                </c:pt>
                <c:pt idx="33">
                  <c:v>639.13835105670876</c:v>
                </c:pt>
                <c:pt idx="34">
                  <c:v>642.84223017324871</c:v>
                </c:pt>
                <c:pt idx="35">
                  <c:v>646.38080926452938</c:v>
                </c:pt>
                <c:pt idx="36">
                  <c:v>649.69646342512488</c:v>
                </c:pt>
                <c:pt idx="37">
                  <c:v>652.79847273064263</c:v>
                </c:pt>
                <c:pt idx="38">
                  <c:v>655.68186229842468</c:v>
                </c:pt>
                <c:pt idx="39">
                  <c:v>658.32878820344524</c:v>
                </c:pt>
                <c:pt idx="40">
                  <c:v>660.8064036878169</c:v>
                </c:pt>
                <c:pt idx="41">
                  <c:v>663.10227790126555</c:v>
                </c:pt>
                <c:pt idx="42">
                  <c:v>665.43122711793558</c:v>
                </c:pt>
                <c:pt idx="43">
                  <c:v>667.79497164583995</c:v>
                </c:pt>
                <c:pt idx="44">
                  <c:v>670.16531840165817</c:v>
                </c:pt>
                <c:pt idx="45">
                  <c:v>672.5568504615012</c:v>
                </c:pt>
                <c:pt idx="46">
                  <c:v>674.96677615277304</c:v>
                </c:pt>
                <c:pt idx="47">
                  <c:v>677.37636483200572</c:v>
                </c:pt>
                <c:pt idx="48">
                  <c:v>679.75420074321869</c:v>
                </c:pt>
                <c:pt idx="49">
                  <c:v>682.13295430139851</c:v>
                </c:pt>
                <c:pt idx="50">
                  <c:v>684.46364683635329</c:v>
                </c:pt>
                <c:pt idx="51">
                  <c:v>686.76080103538209</c:v>
                </c:pt>
                <c:pt idx="52">
                  <c:v>689.04736860243497</c:v>
                </c:pt>
                <c:pt idx="53">
                  <c:v>691.33105354208135</c:v>
                </c:pt>
                <c:pt idx="54">
                  <c:v>693.61280337061191</c:v>
                </c:pt>
                <c:pt idx="55">
                  <c:v>695.86466264676142</c:v>
                </c:pt>
                <c:pt idx="56">
                  <c:v>698.08534111639017</c:v>
                </c:pt>
                <c:pt idx="57">
                  <c:v>700.29041680261582</c:v>
                </c:pt>
                <c:pt idx="58">
                  <c:v>702.51534700028822</c:v>
                </c:pt>
                <c:pt idx="59">
                  <c:v>704.76745754269109</c:v>
                </c:pt>
                <c:pt idx="60">
                  <c:v>707.0348352451698</c:v>
                </c:pt>
                <c:pt idx="61">
                  <c:v>709.33940718133329</c:v>
                </c:pt>
                <c:pt idx="62">
                  <c:v>711.6760630615687</c:v>
                </c:pt>
                <c:pt idx="63">
                  <c:v>714.04171220116677</c:v>
                </c:pt>
                <c:pt idx="64">
                  <c:v>716.40052859814296</c:v>
                </c:pt>
                <c:pt idx="65">
                  <c:v>718.77794963730412</c:v>
                </c:pt>
              </c:numCache>
            </c:numRef>
          </c:val>
          <c:extLst>
            <c:ext xmlns:c16="http://schemas.microsoft.com/office/drawing/2014/chart" uri="{C3380CC4-5D6E-409C-BE32-E72D297353CC}">
              <c16:uniqueId val="{00000000-E8CA-4BF5-BEBA-F509EA0AAC49}"/>
            </c:ext>
          </c:extLst>
        </c:ser>
        <c:ser>
          <c:idx val="0"/>
          <c:order val="1"/>
          <c:tx>
            <c:v>Unmeasured household consumption</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YWSGRD!$G$387:$CI$387</c:f>
              <c:numCache>
                <c:formatCode>0.00</c:formatCode>
                <c:ptCount val="81"/>
                <c:pt idx="0">
                  <c:v>428.95453485426049</c:v>
                </c:pt>
                <c:pt idx="1">
                  <c:v>467.47442330799402</c:v>
                </c:pt>
                <c:pt idx="2">
                  <c:v>425.04927921788851</c:v>
                </c:pt>
                <c:pt idx="3">
                  <c:v>401.52927238520067</c:v>
                </c:pt>
                <c:pt idx="4">
                  <c:v>389.12399828365585</c:v>
                </c:pt>
                <c:pt idx="5">
                  <c:v>376.79880015190162</c:v>
                </c:pt>
                <c:pt idx="6">
                  <c:v>365.49023006286694</c:v>
                </c:pt>
                <c:pt idx="7">
                  <c:v>354.18332491534858</c:v>
                </c:pt>
                <c:pt idx="8">
                  <c:v>342.9034402846778</c:v>
                </c:pt>
                <c:pt idx="9">
                  <c:v>331.67089594981223</c:v>
                </c:pt>
                <c:pt idx="10">
                  <c:v>320.46158591981475</c:v>
                </c:pt>
                <c:pt idx="11">
                  <c:v>310.52762422509056</c:v>
                </c:pt>
                <c:pt idx="12">
                  <c:v>301.22752028717372</c:v>
                </c:pt>
                <c:pt idx="13">
                  <c:v>292.31439292223922</c:v>
                </c:pt>
                <c:pt idx="14">
                  <c:v>283.78678660623973</c:v>
                </c:pt>
                <c:pt idx="15">
                  <c:v>275.68899352519003</c:v>
                </c:pt>
                <c:pt idx="16">
                  <c:v>267.84262427350592</c:v>
                </c:pt>
                <c:pt idx="17">
                  <c:v>260.31256895151409</c:v>
                </c:pt>
                <c:pt idx="18">
                  <c:v>253.09279724097451</c:v>
                </c:pt>
                <c:pt idx="19">
                  <c:v>246.23335252764241</c:v>
                </c:pt>
                <c:pt idx="20">
                  <c:v>239.73402841283385</c:v>
                </c:pt>
                <c:pt idx="21">
                  <c:v>233.49279313769043</c:v>
                </c:pt>
                <c:pt idx="22">
                  <c:v>227.55928240764132</c:v>
                </c:pt>
                <c:pt idx="23">
                  <c:v>221.94124678498332</c:v>
                </c:pt>
                <c:pt idx="24">
                  <c:v>216.66950284551322</c:v>
                </c:pt>
                <c:pt idx="25">
                  <c:v>211.79372308089674</c:v>
                </c:pt>
                <c:pt idx="26">
                  <c:v>207.18930153623367</c:v>
                </c:pt>
                <c:pt idx="27">
                  <c:v>202.88972063379734</c:v>
                </c:pt>
                <c:pt idx="28">
                  <c:v>198.93562516303763</c:v>
                </c:pt>
                <c:pt idx="29">
                  <c:v>195.30264444920221</c:v>
                </c:pt>
                <c:pt idx="30">
                  <c:v>191.97041989550635</c:v>
                </c:pt>
                <c:pt idx="31">
                  <c:v>188.87851058464892</c:v>
                </c:pt>
                <c:pt idx="32">
                  <c:v>186.10838245312544</c:v>
                </c:pt>
                <c:pt idx="33">
                  <c:v>183.65144340558618</c:v>
                </c:pt>
                <c:pt idx="34">
                  <c:v>181.49685096922315</c:v>
                </c:pt>
                <c:pt idx="35">
                  <c:v>179.63215320067982</c:v>
                </c:pt>
                <c:pt idx="36">
                  <c:v>178.06617249217936</c:v>
                </c:pt>
                <c:pt idx="37">
                  <c:v>176.82200296755121</c:v>
                </c:pt>
                <c:pt idx="38">
                  <c:v>175.90632938134922</c:v>
                </c:pt>
                <c:pt idx="39">
                  <c:v>175.31647129341081</c:v>
                </c:pt>
                <c:pt idx="40">
                  <c:v>175.03239586167783</c:v>
                </c:pt>
                <c:pt idx="41">
                  <c:v>175.06575148909707</c:v>
                </c:pt>
                <c:pt idx="42">
                  <c:v>175.10017510750203</c:v>
                </c:pt>
                <c:pt idx="43">
                  <c:v>175.11818675268248</c:v>
                </c:pt>
                <c:pt idx="44">
                  <c:v>175.11781625595424</c:v>
                </c:pt>
                <c:pt idx="45">
                  <c:v>175.09459420562473</c:v>
                </c:pt>
                <c:pt idx="46">
                  <c:v>175.06441040321391</c:v>
                </c:pt>
                <c:pt idx="47">
                  <c:v>175.04434005963253</c:v>
                </c:pt>
                <c:pt idx="48">
                  <c:v>175.03474706761881</c:v>
                </c:pt>
                <c:pt idx="49">
                  <c:v>175.03036525615494</c:v>
                </c:pt>
                <c:pt idx="50">
                  <c:v>175.03158114118997</c:v>
                </c:pt>
                <c:pt idx="51">
                  <c:v>175.03728498070018</c:v>
                </c:pt>
                <c:pt idx="52">
                  <c:v>175.05140563070637</c:v>
                </c:pt>
                <c:pt idx="53">
                  <c:v>175.06955413830056</c:v>
                </c:pt>
                <c:pt idx="54">
                  <c:v>175.09641928065184</c:v>
                </c:pt>
                <c:pt idx="55">
                  <c:v>175.13561133848881</c:v>
                </c:pt>
                <c:pt idx="56">
                  <c:v>175.17844624142742</c:v>
                </c:pt>
                <c:pt idx="57">
                  <c:v>175.2357448424471</c:v>
                </c:pt>
                <c:pt idx="58">
                  <c:v>175.30054983209817</c:v>
                </c:pt>
                <c:pt idx="59">
                  <c:v>175.35794898938755</c:v>
                </c:pt>
                <c:pt idx="60">
                  <c:v>175.41900895113073</c:v>
                </c:pt>
                <c:pt idx="61">
                  <c:v>175.46590939971858</c:v>
                </c:pt>
                <c:pt idx="62">
                  <c:v>175.50398530992831</c:v>
                </c:pt>
                <c:pt idx="63">
                  <c:v>175.53311300701688</c:v>
                </c:pt>
                <c:pt idx="64">
                  <c:v>175.56042158642052</c:v>
                </c:pt>
                <c:pt idx="65">
                  <c:v>175.58669405308825</c:v>
                </c:pt>
              </c:numCache>
            </c:numRef>
          </c:val>
          <c:extLst>
            <c:ext xmlns:c16="http://schemas.microsoft.com/office/drawing/2014/chart" uri="{C3380CC4-5D6E-409C-BE32-E72D297353CC}">
              <c16:uniqueId val="{00000001-E8CA-4BF5-BEBA-F509EA0AAC49}"/>
            </c:ext>
          </c:extLst>
        </c:ser>
        <c:ser>
          <c:idx val="1"/>
          <c:order val="2"/>
          <c:tx>
            <c:v>Non-household consumption</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YWSGRD!$G$388:$CI$388</c:f>
              <c:numCache>
                <c:formatCode>0.00</c:formatCode>
                <c:ptCount val="81"/>
                <c:pt idx="0">
                  <c:v>297.77632748649893</c:v>
                </c:pt>
                <c:pt idx="1">
                  <c:v>258.94119157278271</c:v>
                </c:pt>
                <c:pt idx="2">
                  <c:v>274.8050311666247</c:v>
                </c:pt>
                <c:pt idx="3">
                  <c:v>293.15809358020363</c:v>
                </c:pt>
                <c:pt idx="4">
                  <c:v>294.50803235784025</c:v>
                </c:pt>
                <c:pt idx="5">
                  <c:v>294.01154260085247</c:v>
                </c:pt>
                <c:pt idx="6">
                  <c:v>295.51749352639797</c:v>
                </c:pt>
                <c:pt idx="7">
                  <c:v>295.12190422142567</c:v>
                </c:pt>
                <c:pt idx="8">
                  <c:v>294.73803870955282</c:v>
                </c:pt>
                <c:pt idx="9">
                  <c:v>294.3651641852602</c:v>
                </c:pt>
                <c:pt idx="10">
                  <c:v>294.02508528613657</c:v>
                </c:pt>
                <c:pt idx="11">
                  <c:v>293.6843542908772</c:v>
                </c:pt>
                <c:pt idx="12">
                  <c:v>293.37713722686902</c:v>
                </c:pt>
                <c:pt idx="13">
                  <c:v>293.0699876502577</c:v>
                </c:pt>
                <c:pt idx="14">
                  <c:v>292.78398296457141</c:v>
                </c:pt>
                <c:pt idx="15">
                  <c:v>292.50967179737631</c:v>
                </c:pt>
                <c:pt idx="16">
                  <c:v>292.26600546525697</c:v>
                </c:pt>
                <c:pt idx="17">
                  <c:v>292.0340269663576</c:v>
                </c:pt>
                <c:pt idx="18">
                  <c:v>291.81227593429514</c:v>
                </c:pt>
                <c:pt idx="19">
                  <c:v>291.6123831876576</c:v>
                </c:pt>
                <c:pt idx="20">
                  <c:v>291.41253726539372</c:v>
                </c:pt>
                <c:pt idx="21">
                  <c:v>291.22439699001654</c:v>
                </c:pt>
                <c:pt idx="22">
                  <c:v>291.05737888233688</c:v>
                </c:pt>
                <c:pt idx="23">
                  <c:v>290.89040121636793</c:v>
                </c:pt>
                <c:pt idx="24">
                  <c:v>290.73509610052452</c:v>
                </c:pt>
                <c:pt idx="25">
                  <c:v>290.57909874978452</c:v>
                </c:pt>
                <c:pt idx="26">
                  <c:v>290.44764929853375</c:v>
                </c:pt>
                <c:pt idx="27">
                  <c:v>290.32713836126902</c:v>
                </c:pt>
                <c:pt idx="28">
                  <c:v>290.21756454807445</c:v>
                </c:pt>
                <c:pt idx="29">
                  <c:v>290.10802226643818</c:v>
                </c:pt>
                <c:pt idx="30">
                  <c:v>290.00941460272577</c:v>
                </c:pt>
                <c:pt idx="31">
                  <c:v>289.92174038917858</c:v>
                </c:pt>
                <c:pt idx="32">
                  <c:v>289.83409429145615</c:v>
                </c:pt>
                <c:pt idx="33">
                  <c:v>289.7464753126954</c:v>
                </c:pt>
                <c:pt idx="34">
                  <c:v>289.66978670855525</c:v>
                </c:pt>
                <c:pt idx="35">
                  <c:v>289.59312335081671</c:v>
                </c:pt>
                <c:pt idx="36">
                  <c:v>289.52738856334156</c:v>
                </c:pt>
                <c:pt idx="37">
                  <c:v>289.47258150009395</c:v>
                </c:pt>
                <c:pt idx="38">
                  <c:v>289.41779720335819</c:v>
                </c:pt>
                <c:pt idx="39">
                  <c:v>289.3630349400799</c:v>
                </c:pt>
                <c:pt idx="40">
                  <c:v>289.31919814761994</c:v>
                </c:pt>
                <c:pt idx="41">
                  <c:v>289.31919814761994</c:v>
                </c:pt>
                <c:pt idx="42">
                  <c:v>289.31919814761994</c:v>
                </c:pt>
                <c:pt idx="43">
                  <c:v>289.31919814761994</c:v>
                </c:pt>
                <c:pt idx="44">
                  <c:v>289.31919814761994</c:v>
                </c:pt>
                <c:pt idx="45">
                  <c:v>289.31919814761994</c:v>
                </c:pt>
                <c:pt idx="46">
                  <c:v>289.31919814761994</c:v>
                </c:pt>
                <c:pt idx="47">
                  <c:v>289.31919814761994</c:v>
                </c:pt>
                <c:pt idx="48">
                  <c:v>289.31919814761994</c:v>
                </c:pt>
                <c:pt idx="49">
                  <c:v>289.31919814761994</c:v>
                </c:pt>
                <c:pt idx="50">
                  <c:v>289.31919814761994</c:v>
                </c:pt>
                <c:pt idx="51">
                  <c:v>289.31919814761994</c:v>
                </c:pt>
                <c:pt idx="52">
                  <c:v>289.31919814761994</c:v>
                </c:pt>
                <c:pt idx="53">
                  <c:v>289.31919814761994</c:v>
                </c:pt>
                <c:pt idx="54">
                  <c:v>289.31919814761994</c:v>
                </c:pt>
                <c:pt idx="55">
                  <c:v>289.31919814761994</c:v>
                </c:pt>
                <c:pt idx="56">
                  <c:v>289.31919814761994</c:v>
                </c:pt>
                <c:pt idx="57">
                  <c:v>289.31919814761994</c:v>
                </c:pt>
                <c:pt idx="58">
                  <c:v>289.31919814761994</c:v>
                </c:pt>
                <c:pt idx="59">
                  <c:v>289.31919814761994</c:v>
                </c:pt>
                <c:pt idx="60">
                  <c:v>289.31919814761994</c:v>
                </c:pt>
                <c:pt idx="61">
                  <c:v>289.31919814761994</c:v>
                </c:pt>
                <c:pt idx="62">
                  <c:v>289.31919814761994</c:v>
                </c:pt>
                <c:pt idx="63">
                  <c:v>289.31919814761994</c:v>
                </c:pt>
                <c:pt idx="64">
                  <c:v>289.31919814761994</c:v>
                </c:pt>
                <c:pt idx="65">
                  <c:v>289.31919814761994</c:v>
                </c:pt>
              </c:numCache>
            </c:numRef>
          </c:val>
          <c:extLst>
            <c:ext xmlns:c16="http://schemas.microsoft.com/office/drawing/2014/chart" uri="{C3380CC4-5D6E-409C-BE32-E72D297353CC}">
              <c16:uniqueId val="{00000002-E8CA-4BF5-BEBA-F509EA0AAC49}"/>
            </c:ext>
          </c:extLst>
        </c:ser>
        <c:ser>
          <c:idx val="2"/>
          <c:order val="3"/>
          <c:tx>
            <c:v>Total leakage</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YWSGRD!$G$389:$CI$389</c:f>
              <c:numCache>
                <c:formatCode>0.00</c:formatCode>
                <c:ptCount val="81"/>
                <c:pt idx="0">
                  <c:v>297.22837005242013</c:v>
                </c:pt>
                <c:pt idx="1">
                  <c:v>288.35611663143737</c:v>
                </c:pt>
                <c:pt idx="2">
                  <c:v>286.05611663143742</c:v>
                </c:pt>
                <c:pt idx="3">
                  <c:v>278.35611663143737</c:v>
                </c:pt>
                <c:pt idx="4">
                  <c:v>266.45611663143728</c:v>
                </c:pt>
                <c:pt idx="5">
                  <c:v>254.85611663143732</c:v>
                </c:pt>
                <c:pt idx="6">
                  <c:v>254.85611663143735</c:v>
                </c:pt>
                <c:pt idx="7">
                  <c:v>254.85611663143735</c:v>
                </c:pt>
                <c:pt idx="8">
                  <c:v>254.85611663143735</c:v>
                </c:pt>
                <c:pt idx="9">
                  <c:v>254.85611663143735</c:v>
                </c:pt>
                <c:pt idx="10">
                  <c:v>254.85611663143735</c:v>
                </c:pt>
                <c:pt idx="11">
                  <c:v>254.85611663143735</c:v>
                </c:pt>
                <c:pt idx="12">
                  <c:v>254.85611663143735</c:v>
                </c:pt>
                <c:pt idx="13">
                  <c:v>254.85611663143735</c:v>
                </c:pt>
                <c:pt idx="14">
                  <c:v>254.85611663143735</c:v>
                </c:pt>
                <c:pt idx="15">
                  <c:v>254.85611663143732</c:v>
                </c:pt>
                <c:pt idx="16">
                  <c:v>254.85611663143735</c:v>
                </c:pt>
                <c:pt idx="17">
                  <c:v>254.85611663143737</c:v>
                </c:pt>
                <c:pt idx="18">
                  <c:v>254.85611663143735</c:v>
                </c:pt>
                <c:pt idx="19">
                  <c:v>254.85611663143735</c:v>
                </c:pt>
                <c:pt idx="20">
                  <c:v>254.85611663143737</c:v>
                </c:pt>
                <c:pt idx="21">
                  <c:v>254.85611663143735</c:v>
                </c:pt>
                <c:pt idx="22">
                  <c:v>254.85611663143735</c:v>
                </c:pt>
                <c:pt idx="23">
                  <c:v>254.85611663143735</c:v>
                </c:pt>
                <c:pt idx="24">
                  <c:v>254.85611663143735</c:v>
                </c:pt>
                <c:pt idx="25">
                  <c:v>254.85611663143735</c:v>
                </c:pt>
                <c:pt idx="26">
                  <c:v>254.85611663143737</c:v>
                </c:pt>
                <c:pt idx="27">
                  <c:v>254.85611663143735</c:v>
                </c:pt>
                <c:pt idx="28">
                  <c:v>254.85611663143735</c:v>
                </c:pt>
                <c:pt idx="29">
                  <c:v>254.85611663143735</c:v>
                </c:pt>
                <c:pt idx="30">
                  <c:v>254.85611663143735</c:v>
                </c:pt>
                <c:pt idx="31">
                  <c:v>254.85611663143735</c:v>
                </c:pt>
                <c:pt idx="32">
                  <c:v>254.85611663143735</c:v>
                </c:pt>
                <c:pt idx="33">
                  <c:v>254.85611663143732</c:v>
                </c:pt>
                <c:pt idx="34">
                  <c:v>254.85611663143735</c:v>
                </c:pt>
                <c:pt idx="35">
                  <c:v>254.85611663143735</c:v>
                </c:pt>
                <c:pt idx="36">
                  <c:v>254.85611663143735</c:v>
                </c:pt>
                <c:pt idx="37">
                  <c:v>254.85611663143735</c:v>
                </c:pt>
                <c:pt idx="38">
                  <c:v>254.85611663143737</c:v>
                </c:pt>
                <c:pt idx="39">
                  <c:v>254.85611663143735</c:v>
                </c:pt>
                <c:pt idx="40">
                  <c:v>254.85611663143737</c:v>
                </c:pt>
                <c:pt idx="41">
                  <c:v>254.85611663143737</c:v>
                </c:pt>
                <c:pt idx="42">
                  <c:v>254.85611663143735</c:v>
                </c:pt>
                <c:pt idx="43">
                  <c:v>254.85611663143735</c:v>
                </c:pt>
                <c:pt idx="44">
                  <c:v>254.85611663143737</c:v>
                </c:pt>
                <c:pt idx="45">
                  <c:v>254.85611663143735</c:v>
                </c:pt>
                <c:pt idx="46">
                  <c:v>254.85611663143735</c:v>
                </c:pt>
                <c:pt idx="47">
                  <c:v>254.85611663143735</c:v>
                </c:pt>
                <c:pt idx="48">
                  <c:v>254.85611663143735</c:v>
                </c:pt>
                <c:pt idx="49">
                  <c:v>254.85611663143735</c:v>
                </c:pt>
                <c:pt idx="50">
                  <c:v>254.85611663143735</c:v>
                </c:pt>
                <c:pt idx="51">
                  <c:v>254.85611663143737</c:v>
                </c:pt>
                <c:pt idx="52">
                  <c:v>254.85611663143735</c:v>
                </c:pt>
                <c:pt idx="53">
                  <c:v>254.85611663143735</c:v>
                </c:pt>
                <c:pt idx="54">
                  <c:v>254.85611663143737</c:v>
                </c:pt>
                <c:pt idx="55">
                  <c:v>254.85611663143735</c:v>
                </c:pt>
                <c:pt idx="56">
                  <c:v>254.85611663143732</c:v>
                </c:pt>
                <c:pt idx="57">
                  <c:v>254.85611663143732</c:v>
                </c:pt>
                <c:pt idx="58">
                  <c:v>254.85611663143732</c:v>
                </c:pt>
                <c:pt idx="59">
                  <c:v>254.85611663143737</c:v>
                </c:pt>
                <c:pt idx="60">
                  <c:v>254.85611663143735</c:v>
                </c:pt>
                <c:pt idx="61">
                  <c:v>254.85611663143732</c:v>
                </c:pt>
                <c:pt idx="62">
                  <c:v>254.85611663143735</c:v>
                </c:pt>
                <c:pt idx="63">
                  <c:v>254.85611663143735</c:v>
                </c:pt>
                <c:pt idx="64">
                  <c:v>254.85611663143735</c:v>
                </c:pt>
                <c:pt idx="65">
                  <c:v>254.85611663143735</c:v>
                </c:pt>
              </c:numCache>
            </c:numRef>
          </c:val>
          <c:extLst>
            <c:ext xmlns:c16="http://schemas.microsoft.com/office/drawing/2014/chart" uri="{C3380CC4-5D6E-409C-BE32-E72D297353CC}">
              <c16:uniqueId val="{00000003-E8CA-4BF5-BEBA-F509EA0AAC49}"/>
            </c:ext>
          </c:extLst>
        </c:ser>
        <c:ser>
          <c:idx val="3"/>
          <c:order val="4"/>
          <c:tx>
            <c:v>Other components of demand</c:v>
          </c:tx>
          <c:spPr>
            <a:ln w="25400">
              <a:noFill/>
            </a:ln>
          </c:spPr>
          <c:cat>
            <c:strRef>
              <c:f>YWSGRD!$G$204:$CI$204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YWSGRD!$G$390:$CI$390</c:f>
              <c:numCache>
                <c:formatCode>0.00</c:formatCode>
                <c:ptCount val="81"/>
                <c:pt idx="0">
                  <c:v>30.607438790189235</c:v>
                </c:pt>
                <c:pt idx="1">
                  <c:v>30.607438790189008</c:v>
                </c:pt>
                <c:pt idx="2">
                  <c:v>30.607438790189462</c:v>
                </c:pt>
                <c:pt idx="3">
                  <c:v>30.607438790189008</c:v>
                </c:pt>
                <c:pt idx="4">
                  <c:v>30.607438790189235</c:v>
                </c:pt>
                <c:pt idx="5">
                  <c:v>30.607438790189235</c:v>
                </c:pt>
                <c:pt idx="6">
                  <c:v>30.607438790189235</c:v>
                </c:pt>
                <c:pt idx="7">
                  <c:v>30.607438790189235</c:v>
                </c:pt>
                <c:pt idx="8">
                  <c:v>30.607438790189462</c:v>
                </c:pt>
                <c:pt idx="9">
                  <c:v>30.607438790189235</c:v>
                </c:pt>
                <c:pt idx="10">
                  <c:v>30.607438790189235</c:v>
                </c:pt>
                <c:pt idx="11">
                  <c:v>30.607438790189008</c:v>
                </c:pt>
                <c:pt idx="12">
                  <c:v>30.607438790189235</c:v>
                </c:pt>
                <c:pt idx="13">
                  <c:v>30.607438790189462</c:v>
                </c:pt>
                <c:pt idx="14">
                  <c:v>30.607438790189008</c:v>
                </c:pt>
                <c:pt idx="15">
                  <c:v>30.607438790189008</c:v>
                </c:pt>
                <c:pt idx="16">
                  <c:v>30.607438790189235</c:v>
                </c:pt>
                <c:pt idx="17">
                  <c:v>30.607438790189235</c:v>
                </c:pt>
                <c:pt idx="18">
                  <c:v>30.607438790189462</c:v>
                </c:pt>
                <c:pt idx="19">
                  <c:v>30.607438790189008</c:v>
                </c:pt>
                <c:pt idx="20">
                  <c:v>30.607438790189235</c:v>
                </c:pt>
                <c:pt idx="21">
                  <c:v>30.607438790189235</c:v>
                </c:pt>
                <c:pt idx="22">
                  <c:v>30.607438790189008</c:v>
                </c:pt>
                <c:pt idx="23">
                  <c:v>30.607438790189235</c:v>
                </c:pt>
                <c:pt idx="24">
                  <c:v>30.607438790189462</c:v>
                </c:pt>
                <c:pt idx="25">
                  <c:v>30.607438790189462</c:v>
                </c:pt>
                <c:pt idx="26">
                  <c:v>30.607438790189235</c:v>
                </c:pt>
                <c:pt idx="27">
                  <c:v>30.607438790189235</c:v>
                </c:pt>
                <c:pt idx="28">
                  <c:v>30.607438790189008</c:v>
                </c:pt>
                <c:pt idx="29">
                  <c:v>30.607438790189462</c:v>
                </c:pt>
                <c:pt idx="30">
                  <c:v>30.607438790189462</c:v>
                </c:pt>
                <c:pt idx="31">
                  <c:v>30.607438790189008</c:v>
                </c:pt>
                <c:pt idx="32">
                  <c:v>30.607438790189235</c:v>
                </c:pt>
                <c:pt idx="33">
                  <c:v>30.607438790189235</c:v>
                </c:pt>
                <c:pt idx="34">
                  <c:v>30.607438790189462</c:v>
                </c:pt>
                <c:pt idx="35">
                  <c:v>30.607438790189235</c:v>
                </c:pt>
                <c:pt idx="36">
                  <c:v>30.607438790189235</c:v>
                </c:pt>
                <c:pt idx="37">
                  <c:v>30.607438790189462</c:v>
                </c:pt>
                <c:pt idx="38">
                  <c:v>30.607438790189008</c:v>
                </c:pt>
                <c:pt idx="39">
                  <c:v>30.607438790189008</c:v>
                </c:pt>
                <c:pt idx="40">
                  <c:v>30.607438790189008</c:v>
                </c:pt>
                <c:pt idx="41">
                  <c:v>30.607438790189235</c:v>
                </c:pt>
                <c:pt idx="42">
                  <c:v>30.607438790189235</c:v>
                </c:pt>
                <c:pt idx="43">
                  <c:v>30.607438790189235</c:v>
                </c:pt>
                <c:pt idx="44">
                  <c:v>30.607438790189462</c:v>
                </c:pt>
                <c:pt idx="45">
                  <c:v>30.607438790189235</c:v>
                </c:pt>
                <c:pt idx="46">
                  <c:v>30.60743879018878</c:v>
                </c:pt>
                <c:pt idx="47">
                  <c:v>30.607438790189008</c:v>
                </c:pt>
                <c:pt idx="48">
                  <c:v>30.607438790189462</c:v>
                </c:pt>
                <c:pt idx="49">
                  <c:v>30.607438790189462</c:v>
                </c:pt>
                <c:pt idx="50">
                  <c:v>30.607438790189008</c:v>
                </c:pt>
                <c:pt idx="51">
                  <c:v>30.607438790189008</c:v>
                </c:pt>
                <c:pt idx="52">
                  <c:v>30.607438790189235</c:v>
                </c:pt>
                <c:pt idx="53">
                  <c:v>30.607438790189235</c:v>
                </c:pt>
                <c:pt idx="54">
                  <c:v>30.607438790189462</c:v>
                </c:pt>
                <c:pt idx="55">
                  <c:v>30.607438790189008</c:v>
                </c:pt>
                <c:pt idx="56">
                  <c:v>30.607438790189235</c:v>
                </c:pt>
                <c:pt idx="57">
                  <c:v>30.607438790189008</c:v>
                </c:pt>
                <c:pt idx="58">
                  <c:v>30.607438790189008</c:v>
                </c:pt>
                <c:pt idx="59">
                  <c:v>30.607438790189235</c:v>
                </c:pt>
                <c:pt idx="60">
                  <c:v>30.607438790189235</c:v>
                </c:pt>
                <c:pt idx="61">
                  <c:v>30.607438790189462</c:v>
                </c:pt>
                <c:pt idx="62">
                  <c:v>30.607438790189235</c:v>
                </c:pt>
                <c:pt idx="63">
                  <c:v>30.607438790189008</c:v>
                </c:pt>
                <c:pt idx="64">
                  <c:v>30.607438790189235</c:v>
                </c:pt>
                <c:pt idx="65">
                  <c:v>30.607438790189235</c:v>
                </c:pt>
              </c:numCache>
            </c:numRef>
          </c:val>
          <c:extLst>
            <c:ext xmlns:c16="http://schemas.microsoft.com/office/drawing/2014/chart" uri="{C3380CC4-5D6E-409C-BE32-E72D297353CC}">
              <c16:uniqueId val="{00000004-E8CA-4BF5-BEBA-F509EA0AAC49}"/>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YWSGRD!$G$391:$CI$391</c:f>
              <c:numCache>
                <c:formatCode>0.00</c:formatCode>
                <c:ptCount val="81"/>
                <c:pt idx="0">
                  <c:v>1380.9980848709465</c:v>
                </c:pt>
                <c:pt idx="1">
                  <c:v>1380.9508627503415</c:v>
                </c:pt>
                <c:pt idx="2">
                  <c:v>1380.8599423773453</c:v>
                </c:pt>
                <c:pt idx="3">
                  <c:v>1380.0205215913579</c:v>
                </c:pt>
                <c:pt idx="4">
                  <c:v>1379.900770259102</c:v>
                </c:pt>
                <c:pt idx="5">
                  <c:v>1379.8537582006297</c:v>
                </c:pt>
                <c:pt idx="6">
                  <c:v>1380.5751916959741</c:v>
                </c:pt>
                <c:pt idx="7">
                  <c:v>1381.5276766982372</c:v>
                </c:pt>
                <c:pt idx="8">
                  <c:v>1381.4799188592474</c:v>
                </c:pt>
                <c:pt idx="9">
                  <c:v>1381.43192355256</c:v>
                </c:pt>
                <c:pt idx="10">
                  <c:v>1381.3836958941461</c:v>
                </c:pt>
                <c:pt idx="11">
                  <c:v>1381.3352407610453</c:v>
                </c:pt>
                <c:pt idx="12">
                  <c:v>1381.2865628082357</c:v>
                </c:pt>
                <c:pt idx="13">
                  <c:v>1381.2376664839301</c:v>
                </c:pt>
                <c:pt idx="14">
                  <c:v>1381.1885560434778</c:v>
                </c:pt>
                <c:pt idx="15">
                  <c:v>1381.1392355620283</c:v>
                </c:pt>
                <c:pt idx="16">
                  <c:v>1322.7562911055604</c:v>
                </c:pt>
                <c:pt idx="17">
                  <c:v>1322.7196486830635</c:v>
                </c:pt>
                <c:pt idx="18">
                  <c:v>1322.682859786727</c:v>
                </c:pt>
                <c:pt idx="19">
                  <c:v>1322.6459269665077</c:v>
                </c:pt>
                <c:pt idx="20">
                  <c:v>1323.1288526756559</c:v>
                </c:pt>
                <c:pt idx="21">
                  <c:v>1222.146721152063</c:v>
                </c:pt>
                <c:pt idx="22">
                  <c:v>1222.146721152063</c:v>
                </c:pt>
                <c:pt idx="23">
                  <c:v>1222.146721152063</c:v>
                </c:pt>
                <c:pt idx="24">
                  <c:v>1222.146721152063</c:v>
                </c:pt>
                <c:pt idx="25">
                  <c:v>1222.146721152063</c:v>
                </c:pt>
                <c:pt idx="26">
                  <c:v>1222.146721152063</c:v>
                </c:pt>
                <c:pt idx="27">
                  <c:v>1222.146721152063</c:v>
                </c:pt>
                <c:pt idx="28">
                  <c:v>1222.146721152063</c:v>
                </c:pt>
                <c:pt idx="29">
                  <c:v>1222.146721152063</c:v>
                </c:pt>
                <c:pt idx="30">
                  <c:v>1222.146721152063</c:v>
                </c:pt>
                <c:pt idx="31">
                  <c:v>1222.146721152063</c:v>
                </c:pt>
                <c:pt idx="32">
                  <c:v>1222.146721152063</c:v>
                </c:pt>
                <c:pt idx="33">
                  <c:v>1222.146721152063</c:v>
                </c:pt>
                <c:pt idx="34">
                  <c:v>1222.146721152063</c:v>
                </c:pt>
                <c:pt idx="35">
                  <c:v>1222.146721152063</c:v>
                </c:pt>
                <c:pt idx="36">
                  <c:v>1222.146721152063</c:v>
                </c:pt>
                <c:pt idx="37">
                  <c:v>1222.146721152063</c:v>
                </c:pt>
                <c:pt idx="38">
                  <c:v>1222.146721152063</c:v>
                </c:pt>
                <c:pt idx="39">
                  <c:v>1222.146721152063</c:v>
                </c:pt>
                <c:pt idx="40">
                  <c:v>1222.146721152063</c:v>
                </c:pt>
                <c:pt idx="41">
                  <c:v>1222.146721152063</c:v>
                </c:pt>
                <c:pt idx="42">
                  <c:v>1222.146721152063</c:v>
                </c:pt>
                <c:pt idx="43">
                  <c:v>1222.146721152063</c:v>
                </c:pt>
                <c:pt idx="44">
                  <c:v>1222.146721152063</c:v>
                </c:pt>
                <c:pt idx="45">
                  <c:v>1222.146721152063</c:v>
                </c:pt>
                <c:pt idx="46">
                  <c:v>1222.146721152063</c:v>
                </c:pt>
                <c:pt idx="47">
                  <c:v>1222.146721152063</c:v>
                </c:pt>
                <c:pt idx="48">
                  <c:v>1222.146721152063</c:v>
                </c:pt>
                <c:pt idx="49">
                  <c:v>1222.146721152063</c:v>
                </c:pt>
                <c:pt idx="50">
                  <c:v>1222.146721152063</c:v>
                </c:pt>
                <c:pt idx="51">
                  <c:v>1222.146721152063</c:v>
                </c:pt>
                <c:pt idx="52">
                  <c:v>1222.146721152063</c:v>
                </c:pt>
                <c:pt idx="53">
                  <c:v>1222.146721152063</c:v>
                </c:pt>
                <c:pt idx="54">
                  <c:v>1222.146721152063</c:v>
                </c:pt>
                <c:pt idx="55">
                  <c:v>1222.146721152063</c:v>
                </c:pt>
                <c:pt idx="56">
                  <c:v>1222.146721152063</c:v>
                </c:pt>
                <c:pt idx="57">
                  <c:v>1222.146721152063</c:v>
                </c:pt>
                <c:pt idx="58">
                  <c:v>1222.146721152063</c:v>
                </c:pt>
                <c:pt idx="59">
                  <c:v>1222.146721152063</c:v>
                </c:pt>
                <c:pt idx="60">
                  <c:v>1222.146721152063</c:v>
                </c:pt>
                <c:pt idx="61">
                  <c:v>1222.146721152063</c:v>
                </c:pt>
                <c:pt idx="62">
                  <c:v>1222.146721152063</c:v>
                </c:pt>
                <c:pt idx="63">
                  <c:v>1222.146721152063</c:v>
                </c:pt>
                <c:pt idx="64">
                  <c:v>1222.146721152063</c:v>
                </c:pt>
                <c:pt idx="65">
                  <c:v>1222.146721152063</c:v>
                </c:pt>
              </c:numCache>
            </c:numRef>
          </c:val>
          <c:smooth val="0"/>
          <c:extLst>
            <c:ext xmlns:c16="http://schemas.microsoft.com/office/drawing/2014/chart" uri="{C3380CC4-5D6E-409C-BE32-E72D297353CC}">
              <c16:uniqueId val="{00000005-E8CA-4BF5-BEBA-F509EA0AAC49}"/>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YWSGRD!$G$392:$CI$392</c:f>
              <c:numCache>
                <c:formatCode>0.00</c:formatCode>
                <c:ptCount val="81"/>
                <c:pt idx="0">
                  <c:v>1465.8583550866417</c:v>
                </c:pt>
                <c:pt idx="1">
                  <c:v>1509.1230213995425</c:v>
                </c:pt>
                <c:pt idx="2">
                  <c:v>1469.7072062741797</c:v>
                </c:pt>
                <c:pt idx="3">
                  <c:v>1460.0418319297896</c:v>
                </c:pt>
                <c:pt idx="4">
                  <c:v>1448.6995169445702</c:v>
                </c:pt>
                <c:pt idx="5">
                  <c:v>1436.3188832796905</c:v>
                </c:pt>
                <c:pt idx="6">
                  <c:v>1438.1924210883515</c:v>
                </c:pt>
                <c:pt idx="7">
                  <c:v>1436.8456033997238</c:v>
                </c:pt>
                <c:pt idx="8">
                  <c:v>1435.1854377854797</c:v>
                </c:pt>
                <c:pt idx="9">
                  <c:v>1433.3986263927186</c:v>
                </c:pt>
                <c:pt idx="10">
                  <c:v>1431.5778991971301</c:v>
                </c:pt>
                <c:pt idx="11">
                  <c:v>1429.8832121560549</c:v>
                </c:pt>
                <c:pt idx="12">
                  <c:v>1428.5351540397185</c:v>
                </c:pt>
                <c:pt idx="13">
                  <c:v>1427.3334263298182</c:v>
                </c:pt>
                <c:pt idx="14">
                  <c:v>1426.2505665133986</c:v>
                </c:pt>
                <c:pt idx="15">
                  <c:v>1425.3091833090325</c:v>
                </c:pt>
                <c:pt idx="16">
                  <c:v>1424.2563597752471</c:v>
                </c:pt>
                <c:pt idx="17">
                  <c:v>1423.6053809999601</c:v>
                </c:pt>
                <c:pt idx="18">
                  <c:v>1422.9668030746329</c:v>
                </c:pt>
                <c:pt idx="19">
                  <c:v>1422.4956540878425</c:v>
                </c:pt>
                <c:pt idx="20">
                  <c:v>1422.1837510859266</c:v>
                </c:pt>
                <c:pt idx="21">
                  <c:v>1421.7225746641241</c:v>
                </c:pt>
                <c:pt idx="22">
                  <c:v>1421.2855433515278</c:v>
                </c:pt>
                <c:pt idx="23">
                  <c:v>1420.8706124539838</c:v>
                </c:pt>
                <c:pt idx="24">
                  <c:v>1420.5978792646297</c:v>
                </c:pt>
                <c:pt idx="25">
                  <c:v>1420.6863791638916</c:v>
                </c:pt>
                <c:pt idx="26">
                  <c:v>1420.6777345527692</c:v>
                </c:pt>
                <c:pt idx="27">
                  <c:v>1421.0006462940123</c:v>
                </c:pt>
                <c:pt idx="28">
                  <c:v>1421.4812795528278</c:v>
                </c:pt>
                <c:pt idx="29">
                  <c:v>1422.0172145712045</c:v>
                </c:pt>
                <c:pt idx="30">
                  <c:v>1422.5342344724422</c:v>
                </c:pt>
                <c:pt idx="31">
                  <c:v>1422.4514257303924</c:v>
                </c:pt>
                <c:pt idx="32">
                  <c:v>1423.8720806925592</c:v>
                </c:pt>
                <c:pt idx="33">
                  <c:v>1425.354653616617</c:v>
                </c:pt>
                <c:pt idx="34">
                  <c:v>1426.9043664126539</c:v>
                </c:pt>
                <c:pt idx="35">
                  <c:v>1428.5786990876525</c:v>
                </c:pt>
                <c:pt idx="36">
                  <c:v>1430.3397524722723</c:v>
                </c:pt>
                <c:pt idx="37">
                  <c:v>1432.2136498699144</c:v>
                </c:pt>
                <c:pt idx="38">
                  <c:v>1434.1974462347582</c:v>
                </c:pt>
                <c:pt idx="39">
                  <c:v>1436.2706164585622</c:v>
                </c:pt>
                <c:pt idx="40">
                  <c:v>1438.4911843987411</c:v>
                </c:pt>
                <c:pt idx="41">
                  <c:v>1440.891278919609</c:v>
                </c:pt>
                <c:pt idx="42">
                  <c:v>1443.4454872946842</c:v>
                </c:pt>
                <c:pt idx="43">
                  <c:v>1446.018079017769</c:v>
                </c:pt>
                <c:pt idx="44">
                  <c:v>1448.5788908168593</c:v>
                </c:pt>
                <c:pt idx="45">
                  <c:v>1451.1380363663723</c:v>
                </c:pt>
                <c:pt idx="46">
                  <c:v>1453.7086138052332</c:v>
                </c:pt>
                <c:pt idx="47">
                  <c:v>1456.1934566108846</c:v>
                </c:pt>
                <c:pt idx="48">
                  <c:v>1458.6570240100843</c:v>
                </c:pt>
                <c:pt idx="49">
                  <c:v>1461.1267202268002</c:v>
                </c:pt>
                <c:pt idx="50">
                  <c:v>1463.5539531267896</c:v>
                </c:pt>
                <c:pt idx="51">
                  <c:v>1465.9521356353284</c:v>
                </c:pt>
                <c:pt idx="52">
                  <c:v>1468.2662497723879</c:v>
                </c:pt>
                <c:pt idx="53">
                  <c:v>1470.5815091396285</c:v>
                </c:pt>
                <c:pt idx="54">
                  <c:v>1472.9035500305104</c:v>
                </c:pt>
                <c:pt idx="55">
                  <c:v>1475.2080272844967</c:v>
                </c:pt>
                <c:pt idx="56">
                  <c:v>1477.484966587064</c:v>
                </c:pt>
                <c:pt idx="57">
                  <c:v>1479.8683262843092</c:v>
                </c:pt>
                <c:pt idx="58">
                  <c:v>1482.2790468816327</c:v>
                </c:pt>
                <c:pt idx="59">
                  <c:v>1484.7095419913251</c:v>
                </c:pt>
                <c:pt idx="60">
                  <c:v>1487.1589650655469</c:v>
                </c:pt>
                <c:pt idx="61">
                  <c:v>1489.6314228602985</c:v>
                </c:pt>
                <c:pt idx="62">
                  <c:v>1492.1582510107435</c:v>
                </c:pt>
                <c:pt idx="63">
                  <c:v>1494.7051242074301</c:v>
                </c:pt>
                <c:pt idx="64">
                  <c:v>1497.2433455438099</c:v>
                </c:pt>
                <c:pt idx="65">
                  <c:v>1499.7991354096389</c:v>
                </c:pt>
              </c:numCache>
            </c:numRef>
          </c:val>
          <c:smooth val="0"/>
          <c:extLst>
            <c:ext xmlns:c16="http://schemas.microsoft.com/office/drawing/2014/chart" uri="{C3380CC4-5D6E-409C-BE32-E72D297353CC}">
              <c16:uniqueId val="{00000006-E8CA-4BF5-BEBA-F509EA0AAC49}"/>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6080</xdr:colOff>
      <xdr:row>5</xdr:row>
      <xdr:rowOff>69395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2197548</xdr:colOff>
      <xdr:row>5</xdr:row>
      <xdr:rowOff>44366</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2161191</xdr:colOff>
      <xdr:row>5</xdr:row>
      <xdr:rowOff>42545</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YWSEST">
          <a:extLst>
            <a:ext uri="{FF2B5EF4-FFF2-40B4-BE49-F238E27FC236}">
              <a16:creationId xmlns:a16="http://schemas.microsoft.com/office/drawing/2014/main" id="{5776F7BE-C17C-4018-892E-B623AAD88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YWSEST">
          <a:extLst>
            <a:ext uri="{FF2B5EF4-FFF2-40B4-BE49-F238E27FC236}">
              <a16:creationId xmlns:a16="http://schemas.microsoft.com/office/drawing/2014/main" id="{93BE1E23-081A-403C-9998-1EA4EB61CD3D}"/>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YWSEST">
          <a:extLst>
            <a:ext uri="{FF2B5EF4-FFF2-40B4-BE49-F238E27FC236}">
              <a16:creationId xmlns:a16="http://schemas.microsoft.com/office/drawing/2014/main" id="{BEE25A7D-0724-424C-BBA4-33DCDABAE874}"/>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YWSEST">
          <a:extLst>
            <a:ext uri="{FF2B5EF4-FFF2-40B4-BE49-F238E27FC236}">
              <a16:creationId xmlns:a16="http://schemas.microsoft.com/office/drawing/2014/main" id="{8870C52E-99FB-43E3-82B7-B79C57BC2366}"/>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8965</xdr:colOff>
      <xdr:row>182</xdr:row>
      <xdr:rowOff>394448</xdr:rowOff>
    </xdr:from>
    <xdr:to>
      <xdr:col>18</xdr:col>
      <xdr:colOff>437622</xdr:colOff>
      <xdr:row>202</xdr:row>
      <xdr:rowOff>88462</xdr:rowOff>
    </xdr:to>
    <xdr:graphicFrame macro="">
      <xdr:nvGraphicFramePr>
        <xdr:cNvPr id="8" name="CHT3_DYCP_BL_YWSEST">
          <a:extLst>
            <a:ext uri="{FF2B5EF4-FFF2-40B4-BE49-F238E27FC236}">
              <a16:creationId xmlns:a16="http://schemas.microsoft.com/office/drawing/2014/main" id="{3ED26B6C-80C3-4A01-8600-DA324C54DE3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9" name="CHT4_DYCP_FP_YWSEST">
          <a:extLst>
            <a:ext uri="{FF2B5EF4-FFF2-40B4-BE49-F238E27FC236}">
              <a16:creationId xmlns:a16="http://schemas.microsoft.com/office/drawing/2014/main" id="{91216BE5-9905-4E99-9E6B-C00B0BE244E1}"/>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356506</xdr:colOff>
      <xdr:row>1</xdr:row>
      <xdr:rowOff>228599</xdr:rowOff>
    </xdr:from>
    <xdr:to>
      <xdr:col>17</xdr:col>
      <xdr:colOff>270813</xdr:colOff>
      <xdr:row>20</xdr:row>
      <xdr:rowOff>144170</xdr:rowOff>
    </xdr:to>
    <xdr:graphicFrame macro="">
      <xdr:nvGraphicFramePr>
        <xdr:cNvPr id="2" name="CHT1_DYAA_BL_YWSGRD">
          <a:extLst>
            <a:ext uri="{FF2B5EF4-FFF2-40B4-BE49-F238E27FC236}">
              <a16:creationId xmlns:a16="http://schemas.microsoft.com/office/drawing/2014/main" id="{E7C83C03-0796-4828-BA43-B5D5BA83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179294</xdr:colOff>
      <xdr:row>1</xdr:row>
      <xdr:rowOff>457199</xdr:rowOff>
    </xdr:from>
    <xdr:to>
      <xdr:col>30</xdr:col>
      <xdr:colOff>607951</xdr:colOff>
      <xdr:row>20</xdr:row>
      <xdr:rowOff>25388</xdr:rowOff>
    </xdr:to>
    <xdr:graphicFrame macro="">
      <xdr:nvGraphicFramePr>
        <xdr:cNvPr id="3" name="CHT2_DYAA_FP_YWSGRD">
          <a:extLst>
            <a:ext uri="{FF2B5EF4-FFF2-40B4-BE49-F238E27FC236}">
              <a16:creationId xmlns:a16="http://schemas.microsoft.com/office/drawing/2014/main" id="{F0B86F6C-EC91-40BC-B0E1-B39FA6136827}"/>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YWSGRD">
          <a:extLst>
            <a:ext uri="{FF2B5EF4-FFF2-40B4-BE49-F238E27FC236}">
              <a16:creationId xmlns:a16="http://schemas.microsoft.com/office/drawing/2014/main" id="{BF8324B0-A526-4AA6-8F47-EB68702AEB4B}"/>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403412</xdr:colOff>
      <xdr:row>1</xdr:row>
      <xdr:rowOff>67236</xdr:rowOff>
    </xdr:from>
    <xdr:to>
      <xdr:col>21</xdr:col>
      <xdr:colOff>257735</xdr:colOff>
      <xdr:row>5</xdr:row>
      <xdr:rowOff>563588</xdr:rowOff>
    </xdr:to>
    <xdr:pic>
      <xdr:nvPicPr>
        <xdr:cNvPr id="2" name="Picture 1">
          <a:extLst>
            <a:ext uri="{FF2B5EF4-FFF2-40B4-BE49-F238E27FC236}">
              <a16:creationId xmlns:a16="http://schemas.microsoft.com/office/drawing/2014/main" id="{BFD83C7D-04A5-61A2-0B7D-619BAC950700}"/>
            </a:ext>
          </a:extLst>
        </xdr:cNvPr>
        <xdr:cNvPicPr>
          <a:picLocks noChangeAspect="1"/>
        </xdr:cNvPicPr>
      </xdr:nvPicPr>
      <xdr:blipFill>
        <a:blip xmlns:r="http://schemas.openxmlformats.org/officeDocument/2006/relationships" r:embed="rId1"/>
        <a:stretch>
          <a:fillRect/>
        </a:stretch>
      </xdr:blipFill>
      <xdr:spPr>
        <a:xfrm>
          <a:off x="11564471" y="257736"/>
          <a:ext cx="6712323" cy="3690028"/>
        </a:xfrm>
        <a:prstGeom prst="rect">
          <a:avLst/>
        </a:prstGeom>
        <a:ln>
          <a:solidFill>
            <a:schemeClr val="accent1"/>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1765" tableBorderDxfId="1764"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1763"/>
    <tableColumn id="6" xr3:uid="{00000000-0010-0000-0700-000006000000}" name="2019-20" dataDxfId="1762"/>
    <tableColumn id="7" xr3:uid="{00000000-0010-0000-0700-000007000000}" name="2020-21" dataDxfId="1761"/>
    <tableColumn id="8" xr3:uid="{00000000-0010-0000-0700-000008000000}" name="2021-22" dataDxfId="1760"/>
    <tableColumn id="9" xr3:uid="{00000000-0010-0000-0700-000009000000}" name="2022-23" dataDxfId="1759"/>
    <tableColumn id="10" xr3:uid="{00000000-0010-0000-0700-00000A000000}" name="2023-24" dataDxfId="1758"/>
    <tableColumn id="11" xr3:uid="{00000000-0010-0000-0700-00000B000000}" name="2024-25" dataDxfId="1757"/>
    <tableColumn id="12" xr3:uid="{00000000-0010-0000-0700-00000C000000}" name="2025-26" dataDxfId="1756"/>
    <tableColumn id="13" xr3:uid="{00000000-0010-0000-0700-00000D000000}" name="2026-27" dataDxfId="1755"/>
    <tableColumn id="14" xr3:uid="{00000000-0010-0000-0700-00000E000000}" name="2027-28" dataDxfId="1754"/>
    <tableColumn id="15" xr3:uid="{00000000-0010-0000-0700-00000F000000}" name="2028-29" dataDxfId="1753"/>
    <tableColumn id="16" xr3:uid="{00000000-0010-0000-0700-000010000000}" name="2029-30" dataDxfId="1752"/>
    <tableColumn id="23" xr3:uid="{00000000-0010-0000-0700-000017000000}" name="2034-35" dataDxfId="1751"/>
    <tableColumn id="24" xr3:uid="{00000000-0010-0000-0700-000018000000}" name="2039-40" dataDxfId="1750"/>
    <tableColumn id="25" xr3:uid="{00000000-0010-0000-0700-000019000000}" name="2044-45" dataDxfId="1749"/>
    <tableColumn id="26" xr3:uid="{00000000-0010-0000-0700-00001A000000}" name="2049-50" dataDxfId="1748"/>
    <tableColumn id="27" xr3:uid="{00000000-0010-0000-0700-00001B000000}" name="2054-55" dataDxfId="1747"/>
    <tableColumn id="28" xr3:uid="{00000000-0010-0000-0700-00001C000000}" name="2059-60" dataDxfId="1746"/>
    <tableColumn id="20" xr3:uid="{00000000-0010-0000-0700-000014000000}" name="2064-65" dataDxfId="1745"/>
    <tableColumn id="21" xr3:uid="{00000000-0010-0000-0700-000015000000}" name="2069-70" dataDxfId="1744"/>
    <tableColumn id="22" xr3:uid="{00000000-0010-0000-0700-000016000000}" name="2074-75" dataDxfId="1743"/>
    <tableColumn id="29" xr3:uid="{00000000-0010-0000-0700-00001D000000}" name="2079-80" dataDxfId="1742"/>
    <tableColumn id="30" xr3:uid="{00000000-0010-0000-0700-00001E000000}" name="2084-85" dataDxfId="1741"/>
    <tableColumn id="31" xr3:uid="{00000000-0010-0000-0700-00001F000000}" name="2089-90" dataDxfId="1740"/>
    <tableColumn id="17" xr3:uid="{00000000-0010-0000-0700-000011000000}" name="2094-95" dataDxfId="1739"/>
    <tableColumn id="18" xr3:uid="{00000000-0010-0000-0700-000012000000}" name="2099-100" dataDxfId="1738"/>
    <tableColumn id="19" xr3:uid="{00000000-0010-0000-0700-000013000000}" name="Leave Blank" dataDxfId="173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4711A32-79A8-461B-A27A-6635A634BB99}" name="TBL3f_DYCPFP_15_YWSEST" displayName="TBL3f_DYCPFP_15_YWSEST" ref="B302:CI362" totalsRowShown="0" headerRowDxfId="1099" dataDxfId="1098" tableBorderDxfId="1097" headerRowCellStyle="Normal 2 2 2" dataCellStyle="Normal 2 2 2">
  <autoFilter ref="B302:CI362" xr:uid="{32E764BE-BE3E-4B03-A38E-34B0BA9403F0}"/>
  <tableColumns count="86">
    <tableColumn id="1" xr3:uid="{523CD1B3-37CF-4261-95F9-5A075CDC1F7C}" name="WRMP24 reference" dataDxfId="1096" dataCellStyle="Normal 2 2 2"/>
    <tableColumn id="2" xr3:uid="{49B9B381-68C8-4767-89AA-B44C0743284F}" name="Component" dataDxfId="1095" dataCellStyle="Normal 2 2 2"/>
    <tableColumn id="3" xr3:uid="{4E4E5BFC-206F-4907-B112-055C69089447}" name="Derivation" dataDxfId="1094" dataCellStyle="Normal 2 2 2"/>
    <tableColumn id="4" xr3:uid="{A477CEF2-10C0-4794-8C1D-877AEC19E194}" name="Unit" dataDxfId="1093" dataCellStyle="Normal 2 2 2"/>
    <tableColumn id="5" xr3:uid="{7B8D07DF-530C-4531-9E23-5B2C3DA0D360}" name="Decimal places" dataDxfId="1092" dataCellStyle="Normal 2 2 2"/>
    <tableColumn id="6" xr3:uid="{6D5E9C27-8E50-4320-A76E-5A41E2CDC069}" name="2019-20" dataDxfId="1091" dataCellStyle="Normal 2 2 2"/>
    <tableColumn id="7" xr3:uid="{5D6D81B7-E9EE-4517-9C68-AB9C36028495}" name="2020-21" dataDxfId="1090" dataCellStyle="Normal 2 2 2"/>
    <tableColumn id="8" xr3:uid="{9F42F7C0-F23D-4E74-AB99-CECE68B363D6}" name="2021-22" dataDxfId="1089" dataCellStyle="Normal 2 2 2"/>
    <tableColumn id="9" xr3:uid="{75B1656A-9E64-43DB-BC01-C7C8629FB597}" name="2022-23" dataDxfId="1088" dataCellStyle="Normal 2 2 2"/>
    <tableColumn id="10" xr3:uid="{286DB936-0367-457E-89E6-0C41E8B3332D}" name="2023-24" dataDxfId="1087" dataCellStyle="Normal 2 2 2"/>
    <tableColumn id="11" xr3:uid="{126B549A-1EA9-4949-B82D-644232DB5B36}" name="2024-25" dataDxfId="1086" dataCellStyle="Normal 2 2 2"/>
    <tableColumn id="12" xr3:uid="{56060141-1119-4474-B9AF-AF94FB28E64C}" name="2025-26" dataDxfId="1085" dataCellStyle="Normal 2 2 2"/>
    <tableColumn id="13" xr3:uid="{D1918C1F-7CED-4D6E-AE0C-BCD79349CD67}" name="2026-27" dataDxfId="1084" dataCellStyle="Normal 2 2 2"/>
    <tableColumn id="14" xr3:uid="{7535FED1-9BEE-4715-8849-57ADEC9E3FDC}" name="2027-28" dataDxfId="1083" dataCellStyle="Normal 2 2 2"/>
    <tableColumn id="15" xr3:uid="{86C6CC65-48EA-4FC3-B935-BEBC10225D6A}" name="2028-29" dataDxfId="1082" dataCellStyle="Normal 2 2 2"/>
    <tableColumn id="16" xr3:uid="{4B7BBC22-0067-4BA5-9F44-6EF18A757DB1}" name="2029-30" dataDxfId="1081" dataCellStyle="Normal 2 2 2"/>
    <tableColumn id="17" xr3:uid="{480EE221-151B-4157-9464-E4D5D6FED18A}" name="2030-31" dataDxfId="1080" dataCellStyle="Normal 2 2 2"/>
    <tableColumn id="18" xr3:uid="{D554DCD3-543E-4CD3-B783-554E62917052}" name="2031-32" dataDxfId="1079" dataCellStyle="Normal 2 2 2"/>
    <tableColumn id="19" xr3:uid="{EC9D8804-45C1-40B7-ABE3-F5EA6436888E}" name="2032-33" dataDxfId="1078" dataCellStyle="Normal 2 2 2"/>
    <tableColumn id="20" xr3:uid="{C68635F6-6E08-4641-A946-75EE5E01D876}" name="2033-34" dataDxfId="1077" dataCellStyle="Normal 2 2 2"/>
    <tableColumn id="21" xr3:uid="{3ADE08EE-2FD5-41B5-B4E4-3189675A284B}" name="2034-35" dataDxfId="1076" dataCellStyle="Normal 2 2 2"/>
    <tableColumn id="22" xr3:uid="{8C5C3021-37B1-4044-B4F1-61C415C5BA3E}" name="2035-36" dataDxfId="1075" dataCellStyle="Normal 2 2 2"/>
    <tableColumn id="23" xr3:uid="{A8DF34F6-A73C-48F3-B44C-BFCDCC594305}" name="2036-37" dataDxfId="1074" dataCellStyle="Normal 2 2 2"/>
    <tableColumn id="24" xr3:uid="{34151794-78C5-41FD-98C3-057C5714EBB2}" name="2037-38" dataDxfId="1073" dataCellStyle="Normal 2 2 2"/>
    <tableColumn id="25" xr3:uid="{9B2AC627-BFA3-4D33-A24E-9AB5960C8288}" name="2038-39" dataDxfId="1072" dataCellStyle="Normal 2 2 2"/>
    <tableColumn id="26" xr3:uid="{1B176AE0-FE0D-442E-B1A3-27D8498F312A}" name="2039-40" dataDxfId="1071" dataCellStyle="Normal 2 2 2"/>
    <tableColumn id="27" xr3:uid="{5D374802-CF1E-46CE-A172-FB7E64D25C0D}" name="2040-41" dataDxfId="1070" dataCellStyle="Normal 2 2 2"/>
    <tableColumn id="28" xr3:uid="{A19DC710-2187-4249-8FA4-F2CE4B8C6F91}" name="2041-42" dataDxfId="1069" dataCellStyle="Normal 2 2 2"/>
    <tableColumn id="29" xr3:uid="{638A5DAB-D910-4B15-AEFA-C307301C0E71}" name="2042-43" dataDxfId="1068" dataCellStyle="Normal 2 2 2"/>
    <tableColumn id="30" xr3:uid="{2ACED1A6-B21F-4246-9DF6-BB05D7B7BBCE}" name="2043-44" dataDxfId="1067" dataCellStyle="Normal 2 2 2"/>
    <tableColumn id="31" xr3:uid="{7730F1BD-15DA-4075-BDA9-11ABFEB6B9B1}" name="2044-45" dataDxfId="1066" dataCellStyle="Normal 2 2 2"/>
    <tableColumn id="32" xr3:uid="{4380C59C-F758-4BB5-927A-B3F372667477}" name="2045-46" dataDxfId="1065" dataCellStyle="Normal 2 2 2"/>
    <tableColumn id="33" xr3:uid="{12F17144-CB96-4C9E-9205-06258A2E821C}" name="2046-47" dataDxfId="1064" dataCellStyle="Normal 2 2 2"/>
    <tableColumn id="34" xr3:uid="{6734ACF6-1483-40CF-AAA8-47058877FE8A}" name="2047-48" dataDxfId="1063" dataCellStyle="Normal 2 2 2"/>
    <tableColumn id="35" xr3:uid="{C800986E-80F7-4EC2-97A0-30A187106016}" name="2048-49" dataDxfId="1062" dataCellStyle="Normal 2 2 2"/>
    <tableColumn id="36" xr3:uid="{041CF320-28A0-4788-80A2-1048C61D1AFF}" name="2049-50" dataDxfId="1061" dataCellStyle="Normal 2 2 2"/>
    <tableColumn id="37" xr3:uid="{A5437797-7A2B-4481-BD00-0DE3CC4BE71D}" name="2050-51" dataDxfId="1060" dataCellStyle="Normal 2 2 2"/>
    <tableColumn id="38" xr3:uid="{253FA626-696F-4CEC-B018-6F1D2273509F}" name="2051-52" dataDxfId="1059" dataCellStyle="Normal 2 2 2"/>
    <tableColumn id="39" xr3:uid="{804F9BD0-DA51-41C5-BFB4-D18B1468C1DF}" name="2052-53" dataDxfId="1058" dataCellStyle="Normal 2 2 2"/>
    <tableColumn id="40" xr3:uid="{6145D3B7-EA10-4D54-8236-0225A57BDD9A}" name="2053-54" dataDxfId="1057" dataCellStyle="Normal 2 2 2"/>
    <tableColumn id="41" xr3:uid="{9CB62B93-30BD-44B9-B263-3971C4ADD5CE}" name="2054-55" dataDxfId="1056" dataCellStyle="Normal 2 2 2"/>
    <tableColumn id="42" xr3:uid="{AA54D34C-3298-4300-901E-86F331F73EDC}" name="2055-56" dataDxfId="1055" dataCellStyle="Normal 2 2 2"/>
    <tableColumn id="43" xr3:uid="{2E8588D8-51A0-4E2D-8EAF-9B5A11254D89}" name="2056-57" dataDxfId="1054" dataCellStyle="Normal 2 2 2"/>
    <tableColumn id="44" xr3:uid="{DAA1985D-3942-4209-BFC7-89A0E9ED25B2}" name="2057-58" dataDxfId="1053" dataCellStyle="Normal 2 2 2"/>
    <tableColumn id="45" xr3:uid="{834D4052-C2BD-4B4E-9928-2E7E206D11F7}" name="2058-59" dataDxfId="1052" dataCellStyle="Normal 2 2 2"/>
    <tableColumn id="46" xr3:uid="{8F37C429-854A-4775-8D07-FB802EDBA4A0}" name="2059-60" dataDxfId="1051" dataCellStyle="Normal 2 2 2"/>
    <tableColumn id="47" xr3:uid="{CA5A411B-C087-4F36-A320-A794656B8D49}" name="2060-61" dataDxfId="1050" dataCellStyle="Normal 2 2 2"/>
    <tableColumn id="48" xr3:uid="{B96028CD-7902-4B7B-94CF-2F1173F981CF}" name="2061-62" dataDxfId="1049" dataCellStyle="Normal 2 2 2"/>
    <tableColumn id="49" xr3:uid="{7730F5D1-85A5-4ABB-A917-0E3FF4A685E0}" name="2062-63" dataDxfId="1048" dataCellStyle="Normal 2 2 2"/>
    <tableColumn id="50" xr3:uid="{35EF430B-C725-41D9-B92F-C0E03CD05750}" name="2063-64" dataDxfId="1047" dataCellStyle="Normal 2 2 2"/>
    <tableColumn id="51" xr3:uid="{CAB22180-594D-473D-82EF-57C57FF89BEF}" name="2064-65" dataDxfId="1046" dataCellStyle="Normal 2 2 2"/>
    <tableColumn id="52" xr3:uid="{BCB38C11-E4F9-4C2D-99C3-123C0FF0FC20}" name="2065-66" dataDxfId="1045" dataCellStyle="Normal 2 2 2"/>
    <tableColumn id="53" xr3:uid="{C6C35DFB-91DF-4388-819C-4212706B7968}" name="2066-67" dataDxfId="1044" dataCellStyle="Normal 2 2 2"/>
    <tableColumn id="54" xr3:uid="{12C9F0E0-6B35-4CEF-BD48-6B20A68DBBAF}" name="2067-68" dataDxfId="1043" dataCellStyle="Normal 2 2 2"/>
    <tableColumn id="55" xr3:uid="{FBFC6FF2-0989-490B-81E9-697C7024BBBD}" name="2068-69" dataDxfId="1042" dataCellStyle="Normal 2 2 2"/>
    <tableColumn id="56" xr3:uid="{81EF5800-2C8B-4090-992E-F4E06971E5F4}" name="2069-70" dataDxfId="1041" dataCellStyle="Normal 2 2 2"/>
    <tableColumn id="57" xr3:uid="{118A7538-5AC0-497A-A180-E03A9C387B24}" name="2070-71" dataDxfId="1040" dataCellStyle="Normal 2 2 2"/>
    <tableColumn id="58" xr3:uid="{5FAA8257-0808-49E7-ABFC-C37A5176FC64}" name="2071-72" dataDxfId="1039" dataCellStyle="Normal 2 2 2"/>
    <tableColumn id="59" xr3:uid="{8AECFA3B-E0CF-4902-ADC0-1109E865D4F7}" name="2072-73" dataDxfId="1038" dataCellStyle="Normal 2 2 2"/>
    <tableColumn id="60" xr3:uid="{73BFB43F-82D8-4861-AF14-2987C60072FA}" name="2073-74" dataDxfId="1037" dataCellStyle="Normal 2 2 2"/>
    <tableColumn id="61" xr3:uid="{9B237121-EAD1-43A0-92EB-E331B5A8A939}" name="2074-75" dataDxfId="1036" dataCellStyle="Normal 2 2 2"/>
    <tableColumn id="62" xr3:uid="{615B6A49-38A6-4188-B21F-F6152361EF0E}" name="2075-76" dataDxfId="1035" dataCellStyle="Normal 2 2 2"/>
    <tableColumn id="63" xr3:uid="{E821C953-E585-403C-A506-8AC4A21FB2CC}" name="2076-77" dataDxfId="1034" dataCellStyle="Normal 2 2 2"/>
    <tableColumn id="64" xr3:uid="{7E0B60AE-28D8-445C-AA16-4F57C4CB8914}" name="2077-78" dataDxfId="1033" dataCellStyle="Normal 2 2 2"/>
    <tableColumn id="65" xr3:uid="{9F880275-4DBF-4162-957E-6B2B57696EE6}" name="2078-79" dataDxfId="1032" dataCellStyle="Normal 2 2 2"/>
    <tableColumn id="66" xr3:uid="{B748C5E6-71DC-4BB6-98BC-5DF5E6AB4959}" name="2079-80" dataDxfId="1031" dataCellStyle="Normal 2 2 2"/>
    <tableColumn id="67" xr3:uid="{231322FF-D712-4ADB-BD42-70DFB455467F}" name="2080-81" dataDxfId="1030" dataCellStyle="Normal 2 2 2"/>
    <tableColumn id="68" xr3:uid="{3041971A-1908-4133-9B9A-A4713AC30B0C}" name="2081-82" dataDxfId="1029" dataCellStyle="Normal 2 2 2"/>
    <tableColumn id="69" xr3:uid="{552F630A-D742-40E4-A9D8-5828E520322C}" name="2082-83" dataDxfId="1028" dataCellStyle="Normal 2 2 2"/>
    <tableColumn id="70" xr3:uid="{8262585D-F8B2-4149-A6F9-6D6FDE0E3D1C}" name="2083-84" dataDxfId="1027" dataCellStyle="Normal 2 2 2"/>
    <tableColumn id="71" xr3:uid="{15EEF886-19A5-45DF-9AA0-D36418D58613}" name="2084-85" dataDxfId="1026" dataCellStyle="Normal 2 2 2"/>
    <tableColumn id="72" xr3:uid="{9FB3BF77-8B08-44BF-B0A5-20494AB49BEF}" name="2085-86" dataDxfId="1025" dataCellStyle="Normal 2 2 2"/>
    <tableColumn id="73" xr3:uid="{D0699937-79ED-4C35-AA10-15EF0253FF82}" name="2086-87" dataDxfId="1024" dataCellStyle="Normal 2 2 2"/>
    <tableColumn id="74" xr3:uid="{5F71E347-1A0F-41F3-9D62-E59327A115FD}" name="2087-88" dataDxfId="1023" dataCellStyle="Normal 2 2 2"/>
    <tableColumn id="75" xr3:uid="{72EF480A-89D6-4E78-8311-1729C671EAAD}" name="2088-89" dataDxfId="1022" dataCellStyle="Normal 2 2 2"/>
    <tableColumn id="76" xr3:uid="{FCFB7719-34F5-46DC-8BFC-534AD4AB466F}" name="2089-90" dataDxfId="1021" dataCellStyle="Normal 2 2 2"/>
    <tableColumn id="77" xr3:uid="{952E081D-7206-47E7-A677-0480BC519832}" name="2090-91" dataDxfId="1020" dataCellStyle="Normal 2 2 2"/>
    <tableColumn id="78" xr3:uid="{364E216C-64E1-4A34-A16D-5FCAB2BC98A5}" name="2091-92" dataDxfId="1019" dataCellStyle="Normal 2 2 2"/>
    <tableColumn id="79" xr3:uid="{51E2A8DE-E91F-4E26-BBB3-305BF3495400}" name="2092-93" dataDxfId="1018" dataCellStyle="Normal 2 2 2"/>
    <tableColumn id="80" xr3:uid="{663483C8-681D-48F4-8C31-09C1DB6BAEB3}" name="2093-94" dataDxfId="1017" dataCellStyle="Normal 2 2 2"/>
    <tableColumn id="81" xr3:uid="{CC97FAC3-7549-439B-8A13-846D178A5EFF}" name="2094-95" dataDxfId="1016" dataCellStyle="Normal 2 2 2"/>
    <tableColumn id="82" xr3:uid="{B81691CE-B1E8-46B2-B6AB-0DDCFF9D7FDC}" name="2095-96" dataDxfId="1015" dataCellStyle="Normal 2 2 2"/>
    <tableColumn id="83" xr3:uid="{9E0BB9DB-CC01-42BD-8156-675596436640}" name="2096-97" dataDxfId="1014" dataCellStyle="Normal 2 2 2"/>
    <tableColumn id="84" xr3:uid="{580EE433-3EE1-4F2D-A92E-F16504A079FE}" name="2097-98" dataDxfId="1013" dataCellStyle="Normal 2 2 2"/>
    <tableColumn id="85" xr3:uid="{B4914D5D-036F-4B0E-9CDE-2F159BE6FD63}" name="2098-99" dataDxfId="1012" dataCellStyle="Normal 2 2 2"/>
    <tableColumn id="86" xr3:uid="{B84C4889-D3BA-4C80-B1E1-1CE9F273B465}" name="2099-100" dataDxfId="1011" dataCellStyle="Normal 2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200DFCF4-D7EA-44D3-B16E-76A33C3F2A69}" name="TBL3a_DYAABL_10_YWSGRD" displayName="TBL3a_DYAABL_10_YWSGRD" ref="B23:CJ92" totalsRowCount="1" headerRowDxfId="1010" dataDxfId="1009" tableBorderDxfId="1008" headerRowCellStyle="Normal 2 2 2">
  <autoFilter ref="B23:CJ91" xr:uid="{D893CB9E-6419-4938-B8EA-592538CC25DE}"/>
  <tableColumns count="87">
    <tableColumn id="1" xr3:uid="{288FBE15-7EB4-457D-80D8-179DCA84BF39}" name="WRMP24 reference" dataDxfId="1007" totalsRowDxfId="1006" dataCellStyle="Normal 2 2 2"/>
    <tableColumn id="2" xr3:uid="{DBFCF503-B6C9-46FE-A8A2-4D123456340D}" name="Component" dataDxfId="1005" totalsRowDxfId="1004" dataCellStyle="Normal 2 2 2"/>
    <tableColumn id="3" xr3:uid="{11483F9E-0119-434C-A4BC-E691FCF571FF}" name="Derivation" dataDxfId="1003" totalsRowDxfId="1002" dataCellStyle="Normal 2 2 2"/>
    <tableColumn id="4" xr3:uid="{61C480BA-A942-45E1-831D-9E44AB06CFD9}" name="Unit" dataDxfId="1001" totalsRowDxfId="1000" dataCellStyle="Normal 2 2 2"/>
    <tableColumn id="5" xr3:uid="{FE57249B-141F-40CC-A4E0-9F7976293FB7}" name="Decimal places" dataDxfId="999" totalsRowDxfId="998" dataCellStyle="Normal 2 2 2"/>
    <tableColumn id="6" xr3:uid="{3DE13A3E-6DE1-47CD-8E90-1C4ADD9B9A33}" name="2019-20" dataDxfId="997" totalsRowDxfId="996"/>
    <tableColumn id="7" xr3:uid="{8F729A3A-9674-40B7-8A49-1482BEC2AC42}" name="2020-21" dataDxfId="995" totalsRowDxfId="994"/>
    <tableColumn id="8" xr3:uid="{9EA79A36-25D1-4764-A406-79C9C3ACE5C3}" name="2021-22" dataDxfId="993" totalsRowDxfId="992"/>
    <tableColumn id="9" xr3:uid="{390E74E7-3E2B-490A-B345-9178FD307837}" name="2022-23" dataDxfId="991" totalsRowDxfId="990"/>
    <tableColumn id="10" xr3:uid="{5A1B68BA-EC83-4C46-B2F3-8D7D14D24467}" name="2023-24" dataDxfId="989" totalsRowDxfId="988"/>
    <tableColumn id="11" xr3:uid="{2A2DAC0F-26C6-49BD-9630-BFA2C6D3339C}" name="2024-25" dataDxfId="987" totalsRowDxfId="986"/>
    <tableColumn id="12" xr3:uid="{1DBE8C42-026D-4003-BC32-478D04E9AB68}" name="2025-26" dataDxfId="985" totalsRowDxfId="984"/>
    <tableColumn id="13" xr3:uid="{222637F0-ABF3-40F2-80C9-C0952E71D9AC}" name="2026-27" dataDxfId="983" totalsRowDxfId="982"/>
    <tableColumn id="14" xr3:uid="{44D48A73-A058-42DF-9241-2DC5B046E976}" name="2027-28" dataDxfId="981" totalsRowDxfId="980"/>
    <tableColumn id="15" xr3:uid="{2DEC6D2A-C453-4AD0-A05A-63EE92352F1B}" name="2028-29" dataDxfId="979" totalsRowDxfId="978"/>
    <tableColumn id="16" xr3:uid="{1AF440B0-B16E-4C60-B99A-3C03CDD6B98E}" name="2029-30" dataDxfId="977" totalsRowDxfId="976"/>
    <tableColumn id="17" xr3:uid="{6B36A3CF-36E6-4970-A0F0-DF7909317903}" name="2030-31" dataDxfId="975" totalsRowDxfId="974"/>
    <tableColumn id="18" xr3:uid="{F39D1160-EDFE-4A3E-81FA-C7D837F27CE5}" name="2031-32" dataDxfId="973" totalsRowDxfId="972"/>
    <tableColumn id="19" xr3:uid="{E791CDFC-C442-4D6D-AEEA-C2D17D058A1A}" name="2032-33" dataDxfId="971" totalsRowDxfId="970"/>
    <tableColumn id="20" xr3:uid="{02A9D3F4-030E-4FCF-ACB9-FB9C3309A5FE}" name="2033-34" dataDxfId="969" totalsRowDxfId="968"/>
    <tableColumn id="21" xr3:uid="{1E400B1F-7744-4FCA-9B4E-FAF511D79603}" name="2034-35" dataDxfId="967" totalsRowDxfId="966"/>
    <tableColumn id="22" xr3:uid="{B84960FD-98CE-4439-9EED-F53140C6DFB8}" name="2035-36" dataDxfId="965" totalsRowDxfId="964"/>
    <tableColumn id="23" xr3:uid="{D460E985-B3AE-4422-AE4B-CD8A29D91988}" name="2036-37" dataDxfId="963" totalsRowDxfId="962"/>
    <tableColumn id="24" xr3:uid="{C1635C3F-F892-4C10-9432-130ACE1FC678}" name="2037-38" dataDxfId="961" totalsRowDxfId="960"/>
    <tableColumn id="25" xr3:uid="{D793D9D5-CA6A-48DD-B08C-C93753479CCE}" name="2038-39" dataDxfId="959" totalsRowDxfId="958"/>
    <tableColumn id="26" xr3:uid="{24CF1A15-FAAD-4EBD-A514-4C075EDD7F87}" name="2039-40" dataDxfId="957" totalsRowDxfId="956"/>
    <tableColumn id="27" xr3:uid="{260FC13B-C08E-4FA8-8991-DB45589467E0}" name="2040-41" dataDxfId="955" totalsRowDxfId="954"/>
    <tableColumn id="28" xr3:uid="{B5A7D261-B377-4319-89C8-D4E209FFDEDA}" name="2041-42" dataDxfId="953" totalsRowDxfId="952"/>
    <tableColumn id="29" xr3:uid="{9E20C329-162B-477C-BDAB-4AB54F78BCA8}" name="2042-43" dataDxfId="951" totalsRowDxfId="950"/>
    <tableColumn id="30" xr3:uid="{D86085E2-4DC5-4F27-91C3-2A39F6666A0C}" name="2043-44" dataDxfId="949" totalsRowDxfId="948"/>
    <tableColumn id="31" xr3:uid="{D4043583-EBF1-4EA4-99B5-0011B775CB4E}" name="2044-45" dataDxfId="947" totalsRowDxfId="946"/>
    <tableColumn id="32" xr3:uid="{91297B3C-8A4B-4105-AB7A-851E3134517F}" name="2045-46" dataDxfId="945" totalsRowDxfId="944"/>
    <tableColumn id="33" xr3:uid="{84C9567F-1016-4451-99EC-B4CA1412E151}" name="2046-47" dataDxfId="943" totalsRowDxfId="942"/>
    <tableColumn id="34" xr3:uid="{DAFBB381-A670-492C-B6F4-51F2EB12B3D2}" name="2047-48" dataDxfId="941" totalsRowDxfId="940"/>
    <tableColumn id="35" xr3:uid="{0564A1FF-D107-4BDE-8235-94822831AE97}" name="2048-49" dataDxfId="939" totalsRowDxfId="938"/>
    <tableColumn id="36" xr3:uid="{34711C0F-68A6-4080-95F9-50554500B59B}" name="2049-50" dataDxfId="937" totalsRowDxfId="936"/>
    <tableColumn id="37" xr3:uid="{5893AF9D-1B3B-4B1F-AE85-3EEE9285925F}" name="2050-51" dataDxfId="935" totalsRowDxfId="934"/>
    <tableColumn id="38" xr3:uid="{274CC636-23E3-479A-A1B9-03B21555476B}" name="2051-52" dataDxfId="933" totalsRowDxfId="932"/>
    <tableColumn id="39" xr3:uid="{5CADCC70-534A-4666-A86A-0D364ECB7F6B}" name="2052-53" dataDxfId="931" totalsRowDxfId="930"/>
    <tableColumn id="40" xr3:uid="{71016AB5-9472-443F-BFB3-0543A6A91E63}" name="2053-54" dataDxfId="929" totalsRowDxfId="928"/>
    <tableColumn id="41" xr3:uid="{558DB109-3B4D-4745-94A3-483FDD6808F5}" name="2054-55" dataDxfId="927" totalsRowDxfId="926"/>
    <tableColumn id="42" xr3:uid="{683C2A27-7765-4F27-9488-73867520BD4B}" name="2055-56" dataDxfId="925" totalsRowDxfId="924"/>
    <tableColumn id="43" xr3:uid="{57F230D5-AEAB-4C97-A8EA-CFC5CC938976}" name="2056-57" dataDxfId="923" totalsRowDxfId="922"/>
    <tableColumn id="44" xr3:uid="{DB48B6FD-4BA4-45FC-8F49-2E677CB7E8EB}" name="2057-58" dataDxfId="921" totalsRowDxfId="920"/>
    <tableColumn id="45" xr3:uid="{C393D592-5B7B-465C-AB2E-FA1EE48DC3C3}" name="2058-59" dataDxfId="919" totalsRowDxfId="918"/>
    <tableColumn id="46" xr3:uid="{B09B2ABB-1E7D-44A6-9439-BA1EFE835527}" name="2059-60" dataDxfId="917" totalsRowDxfId="916"/>
    <tableColumn id="47" xr3:uid="{76B5BE25-CBC0-411A-8E77-AD4D5F91073F}" name="2060-61" dataDxfId="915" totalsRowDxfId="914"/>
    <tableColumn id="48" xr3:uid="{C4087E6D-C49E-47B9-8279-C7709255A407}" name="2061-62" dataDxfId="913" totalsRowDxfId="912"/>
    <tableColumn id="49" xr3:uid="{B4604F2E-311A-479E-97AE-E84DDCA07743}" name="2062-63" dataDxfId="911" totalsRowDxfId="910"/>
    <tableColumn id="50" xr3:uid="{F501194A-6B86-4F42-85F2-F0FB82341BBC}" name="2063-64" dataDxfId="909" totalsRowDxfId="908"/>
    <tableColumn id="51" xr3:uid="{8FCF3731-96A3-4596-B4BA-064C3E253E87}" name="2064-65" dataDxfId="907" totalsRowDxfId="906"/>
    <tableColumn id="52" xr3:uid="{7ECCA82E-BE3C-46FE-AF73-3F87E74273AA}" name="2065-66" dataDxfId="905" totalsRowDxfId="904"/>
    <tableColumn id="53" xr3:uid="{E770EB31-5824-4D55-B3F7-1C87A4F0524B}" name="2066-67" dataDxfId="903" totalsRowDxfId="902"/>
    <tableColumn id="54" xr3:uid="{DDB77EB2-E20D-4ED5-AF8E-AFC990D885AB}" name="2067-68" dataDxfId="901" totalsRowDxfId="900"/>
    <tableColumn id="55" xr3:uid="{4378CC02-2C29-4654-AFDF-2B0F8ADF1343}" name="2068-69" dataDxfId="899" totalsRowDxfId="898"/>
    <tableColumn id="56" xr3:uid="{01E237EA-C512-45DD-9D2B-1420065C0830}" name="2069-70" dataDxfId="897" totalsRowDxfId="896"/>
    <tableColumn id="57" xr3:uid="{CE0BCDCC-FE93-40FA-9D18-0ED56D4F4B62}" name="2070-71" dataDxfId="895" totalsRowDxfId="894"/>
    <tableColumn id="58" xr3:uid="{C9B180F7-93A0-410B-B835-68C4C7CAC604}" name="2071-72" dataDxfId="893" totalsRowDxfId="892"/>
    <tableColumn id="59" xr3:uid="{A85685ED-5DCA-4A7C-849E-E5A8C9DAAAA4}" name="2072-73" dataDxfId="891" totalsRowDxfId="890"/>
    <tableColumn id="60" xr3:uid="{89264B70-F7D3-4317-8CD0-2D762586410E}" name="2073-74" dataDxfId="889" totalsRowDxfId="888"/>
    <tableColumn id="61" xr3:uid="{32C7C2E6-807E-4702-A18A-EB9262EF38E6}" name="2074-75" dataDxfId="887" totalsRowDxfId="886"/>
    <tableColumn id="62" xr3:uid="{48C8BF67-50A1-4DF6-85F1-4CEF188A1F34}" name="2075-76" dataDxfId="885" totalsRowDxfId="884"/>
    <tableColumn id="63" xr3:uid="{3F91D63C-01FA-45EE-8515-433DFDF1620B}" name="2076-77" dataDxfId="883" totalsRowDxfId="882"/>
    <tableColumn id="64" xr3:uid="{F6A18DE6-F64D-4998-814F-57C3ACAD7E95}" name="2077-78" dataDxfId="881" totalsRowDxfId="880"/>
    <tableColumn id="65" xr3:uid="{0D5D8A7F-5BE1-4702-B35B-823A7DCD6677}" name="2078-79" dataDxfId="879" totalsRowDxfId="878"/>
    <tableColumn id="66" xr3:uid="{6D9EBB13-CE8F-4D71-914A-3B40EA4A82ED}" name="2079-80" dataDxfId="877" totalsRowDxfId="876"/>
    <tableColumn id="67" xr3:uid="{0620C159-6DAD-4C2F-904C-5A0885850B34}" name="2080-81" dataDxfId="875" totalsRowDxfId="874"/>
    <tableColumn id="68" xr3:uid="{0EAD7C2D-73DD-4FAE-9D52-4C525638C35B}" name="2081-82" dataDxfId="873" totalsRowDxfId="872"/>
    <tableColumn id="69" xr3:uid="{6E7CB0C0-922E-481E-8CFE-8F5F56B0D0C7}" name="2082-83" dataDxfId="871" totalsRowDxfId="870"/>
    <tableColumn id="70" xr3:uid="{5C23645F-2B9D-4C4E-B217-A7620B7DB564}" name="2083-84" dataDxfId="869" totalsRowDxfId="868"/>
    <tableColumn id="71" xr3:uid="{6D35EB67-31E4-44EA-A6E4-CF16C2E71AE0}" name="2084-85" dataDxfId="867" totalsRowDxfId="866"/>
    <tableColumn id="72" xr3:uid="{469B8216-1EA2-43D0-B924-2D221430D338}" name="2085-86" dataDxfId="865" totalsRowDxfId="864"/>
    <tableColumn id="73" xr3:uid="{A6AC7832-0B89-4DB4-BCF0-01D29E5D73F5}" name="2086-87" dataDxfId="863" totalsRowDxfId="862"/>
    <tableColumn id="74" xr3:uid="{4BAC7242-1DB2-45DB-9B7C-8A2EE741DD6C}" name="2087-88" dataDxfId="861" totalsRowDxfId="860"/>
    <tableColumn id="75" xr3:uid="{5DD514A1-9CBC-4F0D-98E9-801633401C3E}" name="2088-89" dataDxfId="859" totalsRowDxfId="858"/>
    <tableColumn id="76" xr3:uid="{9FD740CB-F7BE-4757-8AD4-BF77DED42911}" name="2089-90" dataDxfId="857" totalsRowDxfId="856"/>
    <tableColumn id="77" xr3:uid="{4D25D569-F302-431B-AF55-F84D08B3BDBE}" name="2090-91" dataDxfId="855" totalsRowDxfId="854"/>
    <tableColumn id="78" xr3:uid="{4968091B-1813-4305-9435-D20A94E1CCDE}" name="2091-92" dataDxfId="853" totalsRowDxfId="852"/>
    <tableColumn id="79" xr3:uid="{D35070C3-4F71-4410-8370-6C140554346D}" name="2092-93" dataDxfId="851" totalsRowDxfId="850"/>
    <tableColumn id="80" xr3:uid="{23BE5265-B4D7-48BD-81B1-1A4E6AF61347}" name="2093-94" dataDxfId="849" totalsRowDxfId="848"/>
    <tableColumn id="81" xr3:uid="{497DF2F1-026B-4387-A68E-035B8CD8F5A6}" name="2094-95" dataDxfId="847" totalsRowDxfId="846"/>
    <tableColumn id="82" xr3:uid="{BCA70089-3C21-4759-904B-362BF6779A42}" name="2095-96" dataDxfId="845" totalsRowDxfId="844"/>
    <tableColumn id="83" xr3:uid="{87661A01-B61B-4157-9F1B-473974B29329}" name="2096-97" dataDxfId="843" totalsRowDxfId="842"/>
    <tableColumn id="84" xr3:uid="{06D96DCA-615F-44F0-94F5-79E1B70D1BFF}" name="2097-98" dataDxfId="841" totalsRowDxfId="840"/>
    <tableColumn id="85" xr3:uid="{8D049E9B-1851-49D0-B452-A8217D6B22A7}" name="2098-99" dataDxfId="839" totalsRowDxfId="838"/>
    <tableColumn id="86" xr3:uid="{8FCD97EB-96FC-460E-A041-506D6206C19E}" name="2099-100" dataDxfId="837" totalsRowDxfId="836"/>
    <tableColumn id="87" xr3:uid="{94C89BBF-DB09-4A43-9FD4-7F0AAF7A7BB4}" name="2099-101" dataDxfId="835" totalsRowDxfId="834"/>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67B6AC56-AC0A-451B-9A91-C93AE1FB14BA}" name="TBL3b_DYAAOpt_11_YWSGRD" displayName="TBL3b_DYAAOpt_11_YWSGRD" ref="B94:CI118" totalsRowShown="0" headerRowDxfId="833" dataDxfId="831" headerRowBorderDxfId="832" tableBorderDxfId="830" headerRowCellStyle="Normal 2 2 2" dataCellStyle="Normal 2 2 2">
  <autoFilter ref="B94:CI118" xr:uid="{D5EFB056-0F2B-4E27-8197-E2FB749A3A50}"/>
  <tableColumns count="86">
    <tableColumn id="1" xr3:uid="{E33428FD-8343-4D81-8BF9-8640C9A9735A}" name="WRMP24 reference" dataDxfId="829" dataCellStyle="Normal 2 2 2"/>
    <tableColumn id="2" xr3:uid="{245D07EB-62CA-4FFD-83C1-08E5C1093806}" name="Option type" dataDxfId="828" dataCellStyle="Normal 2 2 2"/>
    <tableColumn id="3" xr3:uid="{A43F25B7-194D-48E3-B269-682525AEB485}" name="Cat ID" dataDxfId="827" dataCellStyle="Normal 2 2 2"/>
    <tableColumn id="4" xr3:uid="{CA1126E5-1057-498F-9265-101E6657FBC0}" name="Unit" dataDxfId="826" dataCellStyle="Normal 2 2 2"/>
    <tableColumn id="5" xr3:uid="{EE7A7B9B-BEF4-4700-8EB7-90ED0AA57209}" name="Decimal places" dataDxfId="825" dataCellStyle="Normal 2 2 2"/>
    <tableColumn id="6" xr3:uid="{CFC93D0C-D14E-466E-B863-1A4DA845CDB0}" name="2019-20" dataDxfId="824"/>
    <tableColumn id="7" xr3:uid="{DAEE8174-A3F3-42AB-92FF-65068E1F8CC4}" name="2020-21" dataDxfId="823"/>
    <tableColumn id="8" xr3:uid="{00B54620-EA76-46AD-8BD3-0F4440BAA16B}" name="2021-22" dataDxfId="822"/>
    <tableColumn id="9" xr3:uid="{8415BAA6-8EE9-4D55-BE4F-C72034583DF8}" name="2022-23" dataDxfId="821"/>
    <tableColumn id="10" xr3:uid="{9B9B6A42-2473-4C58-9694-18943568F08C}" name="2023-24" dataDxfId="820"/>
    <tableColumn id="11" xr3:uid="{6E2D43F7-FCB7-45D3-B319-B0C821F38DD8}" name="2024-25" dataDxfId="819"/>
    <tableColumn id="12" xr3:uid="{7898998B-55C3-429F-AAC3-0D767DD03ABD}" name="2025-26" dataDxfId="818"/>
    <tableColumn id="13" xr3:uid="{DCF2084F-B2CF-492B-A9E9-591A1BF0D9E1}" name="2026-27" dataDxfId="817"/>
    <tableColumn id="14" xr3:uid="{9BED89F4-679B-4FF5-AA38-956DA85A7870}" name="2027-28" dataDxfId="816"/>
    <tableColumn id="15" xr3:uid="{3967EEA3-5D7F-464F-98F4-195F297B1F46}" name="2028-29" dataDxfId="815"/>
    <tableColumn id="16" xr3:uid="{D81E4F31-B718-4FC9-8713-6A602A5A4B10}" name="2029-30" dataDxfId="814"/>
    <tableColumn id="17" xr3:uid="{A75F5584-6893-4219-8EB5-64B4717C4FCD}" name="2030-31" dataDxfId="813"/>
    <tableColumn id="18" xr3:uid="{2335727F-4DC4-4BF0-9F59-6467661B3348}" name="2031-32" dataDxfId="812"/>
    <tableColumn id="19" xr3:uid="{BD2BA33C-53E9-4C3F-B97B-4AF9BAC9360F}" name="2032-33" dataDxfId="811"/>
    <tableColumn id="20" xr3:uid="{9D3E052D-C864-407F-94BA-1081F83F65EF}" name="2033-34" dataDxfId="810"/>
    <tableColumn id="21" xr3:uid="{4FC8A414-F19C-4BD4-B651-7198D8683187}" name="2034-35" dataDxfId="809"/>
    <tableColumn id="22" xr3:uid="{1D9F9CA8-ABD0-49B2-86C0-5876729EEF7E}" name="2035-36" dataDxfId="808"/>
    <tableColumn id="23" xr3:uid="{53A0ACDF-9D61-44CC-B306-E337A5421072}" name="2036-37" dataDxfId="807"/>
    <tableColumn id="24" xr3:uid="{FFB9DE12-83DD-428A-ACBC-33863218F76D}" name="2037-38" dataDxfId="806"/>
    <tableColumn id="25" xr3:uid="{F4E6EECA-1273-4544-88CF-9105E32D0A6C}" name="2038-39" dataDxfId="805"/>
    <tableColumn id="26" xr3:uid="{A3197793-56FD-4075-A3B6-805BA3981DAD}" name="2039-40" dataDxfId="804"/>
    <tableColumn id="27" xr3:uid="{99F6F079-F0F6-40E6-BA46-66447F3B6F36}" name="2040-41" dataDxfId="803"/>
    <tableColumn id="28" xr3:uid="{AD7B7B08-D731-4FBE-B8FD-34BAD14B82EE}" name="2041-42" dataDxfId="802"/>
    <tableColumn id="29" xr3:uid="{DBA7E4E0-F177-46E2-A34A-0A2609DDEA70}" name="2042-43" dataDxfId="801"/>
    <tableColumn id="30" xr3:uid="{67B07075-41EC-4094-847C-039D6E956610}" name="2043-44" dataDxfId="800"/>
    <tableColumn id="31" xr3:uid="{1D0D01A6-EE69-433B-B27D-CECB5DBC2491}" name="2044-45" dataDxfId="799"/>
    <tableColumn id="32" xr3:uid="{B8DE062B-06D4-4C17-BB89-778CAF81AAC9}" name="2045-46" dataDxfId="798"/>
    <tableColumn id="33" xr3:uid="{C812D8E9-B8FE-48BF-A33A-FE584D5D6606}" name="2046-47" dataDxfId="797"/>
    <tableColumn id="34" xr3:uid="{ADE5C85D-1A1D-4492-8133-3120D5665EB9}" name="2047-48" dataDxfId="796"/>
    <tableColumn id="35" xr3:uid="{AB9DAF59-0D59-4932-8DDF-DE0213CE7145}" name="2048-49" dataDxfId="795"/>
    <tableColumn id="36" xr3:uid="{79FB89A4-4A43-43B2-8F49-717976BD65E5}" name="2049-50" dataDxfId="794"/>
    <tableColumn id="37" xr3:uid="{AD7CFB22-7C88-48F4-8B1A-5987F05DFEB3}" name="2050-51" dataDxfId="793"/>
    <tableColumn id="38" xr3:uid="{7328BC9D-D4A5-44DA-984E-FBD881000C5C}" name="2051-52" dataDxfId="792"/>
    <tableColumn id="39" xr3:uid="{70463A5B-F0FC-4415-8E5C-D7378BB7EBEB}" name="2052-53" dataDxfId="791"/>
    <tableColumn id="40" xr3:uid="{2700FBF0-FEC1-4035-8D0F-896E538187BE}" name="2053-54" dataDxfId="790"/>
    <tableColumn id="41" xr3:uid="{22EA1EA1-A590-4DF1-8861-95ADE1E9F75C}" name="2054-55" dataDxfId="789"/>
    <tableColumn id="42" xr3:uid="{BBF71A98-0CD9-49A6-A9E1-0A532BBCD895}" name="2055-56" dataDxfId="788"/>
    <tableColumn id="43" xr3:uid="{1C86AB97-7553-4B11-976E-9B29A69308DE}" name="2056-57" dataDxfId="787"/>
    <tableColumn id="44" xr3:uid="{3F616297-9074-418B-8660-EFC237F3C1BA}" name="2057-58" dataDxfId="786"/>
    <tableColumn id="45" xr3:uid="{56E45781-1139-45D7-8AB5-EB0BED30A1B6}" name="2058-59" dataDxfId="785"/>
    <tableColumn id="46" xr3:uid="{FD4784D5-D236-451C-AD26-FEA2AA733295}" name="2059-60" dataDxfId="784"/>
    <tableColumn id="47" xr3:uid="{72427DBF-65BD-401B-A47C-F84764CF805D}" name="2060-61" dataDxfId="783"/>
    <tableColumn id="48" xr3:uid="{E2723EAC-AADE-4124-8124-0BB5B2BD5A94}" name="2061-62" dataDxfId="782"/>
    <tableColumn id="49" xr3:uid="{0DD2A300-146F-4131-AAB4-B8ED0EE8F33A}" name="2062-63" dataDxfId="781"/>
    <tableColumn id="50" xr3:uid="{95601F61-A488-44FA-8233-BA5CB74D0438}" name="2063-64" dataDxfId="780"/>
    <tableColumn id="51" xr3:uid="{D3365DF5-33FE-4E9F-B286-91E1C5CA5582}" name="2064-65" dataDxfId="779"/>
    <tableColumn id="52" xr3:uid="{75679A42-8E0B-4645-8447-EA7CF06FBF11}" name="2065-66" dataDxfId="778"/>
    <tableColumn id="53" xr3:uid="{A393CE5A-13DA-4A55-8C2B-A93DDD8D9B47}" name="2066-67" dataDxfId="777"/>
    <tableColumn id="54" xr3:uid="{992F9712-AC0A-41B6-B8C7-19B9D753D17D}" name="2067-68" dataDxfId="776"/>
    <tableColumn id="55" xr3:uid="{829071E2-1AAF-4F7A-82A8-E7C245F1DDBD}" name="2068-69" dataDxfId="775"/>
    <tableColumn id="56" xr3:uid="{542F788B-2CE3-40C7-A854-5B744A5AE5EF}" name="2069-70" dataDxfId="774"/>
    <tableColumn id="57" xr3:uid="{334E7633-9F34-4E1E-9667-0738087D01D9}" name="2070-71" dataDxfId="773"/>
    <tableColumn id="58" xr3:uid="{5021EE90-5E94-477F-B7D0-BAD5A4BB48FD}" name="2071-72" dataDxfId="772"/>
    <tableColumn id="59" xr3:uid="{D9808A07-72CD-4AEB-A544-D9139F3176B0}" name="2072-73" dataDxfId="771"/>
    <tableColumn id="60" xr3:uid="{70AE07AE-91FE-4ACE-B629-A253D696801B}" name="2073-74" dataDxfId="770"/>
    <tableColumn id="61" xr3:uid="{D2C1505D-4E15-4B7D-8A73-745F862BAE23}" name="2074-75" dataDxfId="769"/>
    <tableColumn id="62" xr3:uid="{D8102192-5863-43E0-943F-F8D9876B1666}" name="2075-76" dataDxfId="768"/>
    <tableColumn id="63" xr3:uid="{A089D284-9072-421E-8E3A-5DDCB74CCCB3}" name="2076-77" dataDxfId="767"/>
    <tableColumn id="64" xr3:uid="{69E92E20-C014-4718-8C13-1B2AB99D141E}" name="2077-78" dataDxfId="766"/>
    <tableColumn id="65" xr3:uid="{E3672EA9-7B87-442E-A709-F1521346C05B}" name="2078-79" dataDxfId="765"/>
    <tableColumn id="66" xr3:uid="{54DF4D19-D234-4814-B88D-77D99545B96F}" name="2079-80" dataDxfId="764"/>
    <tableColumn id="67" xr3:uid="{918300A8-FE5B-4375-992E-814B08A6CF81}" name="2080-81" dataDxfId="763"/>
    <tableColumn id="68" xr3:uid="{0059CE9A-6541-47C0-B03F-0273E5D4C72A}" name="2081-82" dataDxfId="762"/>
    <tableColumn id="69" xr3:uid="{72E8AA42-5C9F-4F26-93C9-6930BCE9A971}" name="2082-83" dataDxfId="761"/>
    <tableColumn id="70" xr3:uid="{573E78A8-9607-49DA-982F-F68C51D99527}" name="2083-84" dataDxfId="760"/>
    <tableColumn id="71" xr3:uid="{4FA065CA-D5D0-44CF-AC49-F0F35619DA74}" name="2084-85" dataDxfId="759"/>
    <tableColumn id="72" xr3:uid="{CA87915F-38B7-434C-9940-99C727C5EC03}" name="2085-86" dataDxfId="758" dataCellStyle="Normal 2 2 2"/>
    <tableColumn id="73" xr3:uid="{73AA4410-A5B0-45F6-9514-1C0166994A79}" name="2086-87" dataDxfId="757" dataCellStyle="Normal 2 2 2"/>
    <tableColumn id="74" xr3:uid="{CA2F82BF-D143-4B82-9259-54A5AC0AA77B}" name="2087-88" dataDxfId="756" dataCellStyle="Normal 2 2 2"/>
    <tableColumn id="75" xr3:uid="{B3619069-FD7C-4C65-A704-6FE479159ACC}" name="2088-89" dataDxfId="755" dataCellStyle="Normal 2 2 2"/>
    <tableColumn id="76" xr3:uid="{D7E9ADE7-3F2B-4225-9D2E-4F927270F1E6}" name="2089-90" dataDxfId="754" dataCellStyle="Normal 2 2 2"/>
    <tableColumn id="77" xr3:uid="{0E35E0B1-3316-4724-B27A-9756B7F36083}" name="2090-91" dataDxfId="753" dataCellStyle="Normal 2 2 2"/>
    <tableColumn id="78" xr3:uid="{0E470B06-ACD1-4F7F-90D7-C20C5B365B1B}" name="2091-92" dataDxfId="752" dataCellStyle="Normal 2 2 2"/>
    <tableColumn id="79" xr3:uid="{96F7BBEF-A721-45A6-AA89-C72E48DE12D1}" name="2092-93" dataDxfId="751" dataCellStyle="Normal 2 2 2"/>
    <tableColumn id="80" xr3:uid="{C9F03FC0-952E-4549-B335-486DD695BE35}" name="2093-94" dataDxfId="750" dataCellStyle="Normal 2 2 2"/>
    <tableColumn id="81" xr3:uid="{C4DE1AC2-658B-4751-969C-D3F200CCD0F2}" name="2094-95" dataDxfId="749" dataCellStyle="Normal 2 2 2"/>
    <tableColumn id="82" xr3:uid="{7EAC4E1C-B4A4-487A-8FAA-56BE80F034A7}" name="2095-96" dataDxfId="748" dataCellStyle="Normal 2 2 2"/>
    <tableColumn id="83" xr3:uid="{54998F0C-B2A7-4E52-904F-FECA10278760}" name="2096-97" dataDxfId="747" dataCellStyle="Normal 2 2 2"/>
    <tableColumn id="84" xr3:uid="{189FA001-A366-41B5-B3A9-B09A2EC1D47B}" name="2097-98" dataDxfId="746" dataCellStyle="Normal 2 2 2"/>
    <tableColumn id="85" xr3:uid="{171922AD-415F-4D6D-903E-001BA1532EEA}" name="2098-99" dataDxfId="745" dataCellStyle="Normal 2 2 2"/>
    <tableColumn id="86" xr3:uid="{0008AD28-7A92-49E6-8A00-EBA2AFED1A49}" name="2099-100" dataDxfId="744" dataCellStyle="Normal 2 2 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15AFAF8-C3D2-4F9F-9986-8C08474FCFB3}" name="TBL3c_DYAAFP_12_YWSGRD" displayName="TBL3c_DYAAFP_12_YWSGRD" ref="B121:CI182" totalsRowCount="1" headerRowDxfId="743" dataDxfId="742" tableBorderDxfId="741" headerRowCellStyle="Normal 2 2 2" dataCellStyle="Normal 2 2 2">
  <autoFilter ref="B121:CI181" xr:uid="{5F73F099-EB99-4DA0-8AAC-6F08AB2562CA}"/>
  <tableColumns count="86">
    <tableColumn id="1" xr3:uid="{48175FD8-9808-4F86-A9C0-B87E5ACF1FA8}" name="WRMP24 reference" dataDxfId="740" totalsRowDxfId="739" dataCellStyle="Normal 2 2 2"/>
    <tableColumn id="2" xr3:uid="{2E70C8BF-F63A-45B5-984F-2D55DDC976D1}" name="Component" dataDxfId="738" totalsRowDxfId="737" dataCellStyle="Normal 2 2 2"/>
    <tableColumn id="3" xr3:uid="{48675E30-00A9-472D-A413-FB55965DEABA}" name="Derivation" dataDxfId="736" totalsRowDxfId="735" dataCellStyle="Normal 2 2 2"/>
    <tableColumn id="4" xr3:uid="{E6F68F43-C774-487A-B7FD-81D4E16BC9C8}" name="Unit" dataDxfId="734" totalsRowDxfId="733" dataCellStyle="Normal 2 2 2"/>
    <tableColumn id="5" xr3:uid="{CBFA0A6D-AD99-44FF-8662-2F1A49DCABCC}" name="Decimal places" dataDxfId="732" totalsRowDxfId="731" dataCellStyle="Normal 2 2 2"/>
    <tableColumn id="6" xr3:uid="{EBF87DB3-85B3-43C8-86E8-960237152064}" name="2019-20" dataDxfId="730" totalsRowDxfId="729" dataCellStyle="Normal 2 2 2"/>
    <tableColumn id="7" xr3:uid="{C67B3510-034E-464F-B49F-91FFC0F130E6}" name="2020-21" dataDxfId="728" totalsRowDxfId="727" dataCellStyle="Normal 2 2 2"/>
    <tableColumn id="8" xr3:uid="{9349A812-E60C-4E67-A32B-B6EF593CF2CC}" name="2021-22" dataDxfId="726" totalsRowDxfId="725" dataCellStyle="Normal 2 2 2"/>
    <tableColumn id="9" xr3:uid="{2FC24B6F-9554-4945-8F08-57FF9E521243}" name="2022-23" dataDxfId="724" totalsRowDxfId="723" dataCellStyle="Normal 2 2 2"/>
    <tableColumn id="10" xr3:uid="{F5142302-C892-4E07-AEF2-ABBBC2BC57AD}" name="2023-24" dataDxfId="722" totalsRowDxfId="721" dataCellStyle="Normal 2 2 2"/>
    <tableColumn id="11" xr3:uid="{F536E84E-9B70-47DD-AAD6-28E7C3CF0092}" name="2024-25" dataDxfId="720" totalsRowDxfId="719" dataCellStyle="Normal 2 2 2"/>
    <tableColumn id="12" xr3:uid="{F2F396C9-E9C4-4BDF-A7FC-F32DE5823788}" name="2025-26" dataDxfId="718" totalsRowDxfId="717" dataCellStyle="Normal 2 2 2"/>
    <tableColumn id="13" xr3:uid="{D29537A2-2C98-44D6-9802-711DAC022B97}" name="2026-27" dataDxfId="716" totalsRowDxfId="715" dataCellStyle="Normal 2 2 2"/>
    <tableColumn id="14" xr3:uid="{3F7C3D82-BA2C-4B48-84E7-76B000C39DD2}" name="2027-28" dataDxfId="714" totalsRowDxfId="713" dataCellStyle="Normal 2 2 2"/>
    <tableColumn id="15" xr3:uid="{BC7FC17D-1CF3-404C-9AB2-F050D6A33AC8}" name="2028-29" dataDxfId="712" totalsRowDxfId="711" dataCellStyle="Normal 2 2 2"/>
    <tableColumn id="16" xr3:uid="{07100CF2-6103-4C91-BAC8-FDAA9CF13F16}" name="2029-30" dataDxfId="710" totalsRowDxfId="709" dataCellStyle="Normal 2 2 2"/>
    <tableColumn id="17" xr3:uid="{BEDED1C5-134C-4ED3-BBD2-6023CB5B259D}" name="2030-31" dataDxfId="708" totalsRowDxfId="707" dataCellStyle="Normal 2 2 2"/>
    <tableColumn id="18" xr3:uid="{2CC503B5-5307-4865-9798-ED23A9A29D5B}" name="2031-32" dataDxfId="706" totalsRowDxfId="705" dataCellStyle="Normal 2 2 2"/>
    <tableColumn id="19" xr3:uid="{54F028BE-5C96-4780-87F6-18D720DC3F3C}" name="2032-33" dataDxfId="704" totalsRowDxfId="703" dataCellStyle="Normal 2 2 2"/>
    <tableColumn id="20" xr3:uid="{C3337484-C345-4271-8B0F-ACFE9013AA32}" name="2033-34" dataDxfId="702" totalsRowDxfId="701" dataCellStyle="Normal 2 2 2"/>
    <tableColumn id="21" xr3:uid="{A0A8F98C-5960-4BBF-AFC2-0388083AB57D}" name="2034-35" dataDxfId="700" totalsRowDxfId="699" dataCellStyle="Normal 2 2 2"/>
    <tableColumn id="22" xr3:uid="{C81B1BAA-464B-4EFD-B596-7041259F693C}" name="2035-36" dataDxfId="698" totalsRowDxfId="697" dataCellStyle="Normal 2 2 2"/>
    <tableColumn id="23" xr3:uid="{3AC84209-FBFB-4AA5-99F0-4BAB02DA7E87}" name="2036-37" dataDxfId="696" totalsRowDxfId="695" dataCellStyle="Normal 2 2 2"/>
    <tableColumn id="24" xr3:uid="{41DE19BB-12EE-4B8B-A1BC-1C00E546EFBB}" name="2037-38" dataDxfId="694" totalsRowDxfId="693" dataCellStyle="Normal 2 2 2"/>
    <tableColumn id="25" xr3:uid="{8985AEC5-5C3C-476A-AEC6-E1C29BBBC0A6}" name="2038-39" dataDxfId="692" totalsRowDxfId="691" dataCellStyle="Normal 2 2 2"/>
    <tableColumn id="26" xr3:uid="{89B8DA81-9B88-44EF-AD65-F6C45FD35A17}" name="2039-40" dataDxfId="690" totalsRowDxfId="689" dataCellStyle="Normal 2 2 2"/>
    <tableColumn id="27" xr3:uid="{E32DB518-4C7C-4AFA-A8EA-16FDB5391791}" name="2040-41" dataDxfId="688" totalsRowDxfId="687" dataCellStyle="Normal 2 2 2"/>
    <tableColumn id="28" xr3:uid="{8A1E2C89-3F06-49DF-BEC3-392263B5A540}" name="2041-42" dataDxfId="686" totalsRowDxfId="685" dataCellStyle="Normal 2 2 2"/>
    <tableColumn id="29" xr3:uid="{19C74790-B281-4622-A977-F00F468B66C8}" name="2042-43" dataDxfId="684" totalsRowDxfId="683" dataCellStyle="Normal 2 2 2"/>
    <tableColumn id="30" xr3:uid="{DE9FC633-3FAF-48C3-ACF9-C7A29B170416}" name="2043-44" dataDxfId="682" totalsRowDxfId="681" dataCellStyle="Normal 2 2 2"/>
    <tableColumn id="31" xr3:uid="{DCAD9465-9741-48EC-AD17-52F6E04F5A9B}" name="2044-45" dataDxfId="680" totalsRowDxfId="679" dataCellStyle="Normal 2 2 2"/>
    <tableColumn id="32" xr3:uid="{1B0CA929-4584-4B1A-BD38-2F2B0A739197}" name="2045-46" dataDxfId="678" totalsRowDxfId="677" dataCellStyle="Normal 2 2 2"/>
    <tableColumn id="33" xr3:uid="{CE56A512-BFE7-4C26-8BB7-6B94D44A0709}" name="2046-47" dataDxfId="676" totalsRowDxfId="675" dataCellStyle="Normal 2 2 2"/>
    <tableColumn id="34" xr3:uid="{AA3BB41B-0F88-496D-9CE8-1E509E1F9155}" name="2047-48" dataDxfId="674" totalsRowDxfId="673" dataCellStyle="Normal 2 2 2"/>
    <tableColumn id="35" xr3:uid="{51DC069F-CAA0-4A58-BAA0-A2D6A4DD21D5}" name="2048-49" dataDxfId="672" totalsRowDxfId="671" dataCellStyle="Normal 2 2 2"/>
    <tableColumn id="36" xr3:uid="{21786CAC-1EE0-4429-934A-1BFD27A246AD}" name="2049-50" dataDxfId="670" totalsRowDxfId="669" dataCellStyle="Normal 2 2 2"/>
    <tableColumn id="37" xr3:uid="{55B46639-6FEC-42A6-AA43-6912DE15E93D}" name="2050-51" dataDxfId="668" totalsRowDxfId="667" dataCellStyle="Normal 2 2 2"/>
    <tableColumn id="38" xr3:uid="{F24AFA8F-6E15-4046-972C-7C9E72889B3C}" name="2051-52" dataDxfId="666" totalsRowDxfId="665" dataCellStyle="Normal 2 2 2"/>
    <tableColumn id="39" xr3:uid="{DD9C6C87-4B90-4B3E-A306-01906B53EB1C}" name="2052-53" dataDxfId="664" totalsRowDxfId="663" dataCellStyle="Normal 2 2 2"/>
    <tableColumn id="40" xr3:uid="{8E322894-9997-4EE2-AA4C-5D56A2107B81}" name="2053-54" dataDxfId="662" totalsRowDxfId="661" dataCellStyle="Normal 2 2 2"/>
    <tableColumn id="41" xr3:uid="{FB0A0037-BDBE-49C2-B253-935DF6D53A96}" name="2054-55" dataDxfId="660" totalsRowDxfId="659" dataCellStyle="Normal 2 2 2"/>
    <tableColumn id="42" xr3:uid="{7D1CBA82-33E4-4346-A438-A94B5199135D}" name="2055-56" dataDxfId="658" totalsRowDxfId="657" dataCellStyle="Normal 2 2 2"/>
    <tableColumn id="43" xr3:uid="{9565160D-40B5-4A6C-A4F1-DC186D6A586E}" name="2056-57" dataDxfId="656" totalsRowDxfId="655" dataCellStyle="Normal 2 2 2"/>
    <tableColumn id="44" xr3:uid="{740FFEF4-58BE-40DB-825B-3E4D1FA96476}" name="2057-58" dataDxfId="654" totalsRowDxfId="653" dataCellStyle="Normal 2 2 2"/>
    <tableColumn id="45" xr3:uid="{C2ECF4B9-51E4-420A-9D64-B94D10AC3D79}" name="2058-59" dataDxfId="652" totalsRowDxfId="651" dataCellStyle="Normal 2 2 2"/>
    <tableColumn id="46" xr3:uid="{C6F2561B-12DF-40BD-9C9B-38390FB094A3}" name="2059-60" dataDxfId="650" totalsRowDxfId="649" dataCellStyle="Normal 2 2 2"/>
    <tableColumn id="47" xr3:uid="{BFBBB40C-DE7D-4605-86E9-C0753B7C7961}" name="2060-61" dataDxfId="648" totalsRowDxfId="647" dataCellStyle="Normal 2 2 2"/>
    <tableColumn id="48" xr3:uid="{DD910795-A096-4F17-B799-34FC6377AB26}" name="2061-62" dataDxfId="646" totalsRowDxfId="645" dataCellStyle="Normal 2 2 2"/>
    <tableColumn id="49" xr3:uid="{9CF7CEF1-1BA9-4C20-B106-69ADD1CA860B}" name="2062-63" dataDxfId="644" totalsRowDxfId="643" dataCellStyle="Normal 2 2 2"/>
    <tableColumn id="50" xr3:uid="{A7D09778-2AEC-4916-87E1-9D3752EDAEFF}" name="2063-64" dataDxfId="642" totalsRowDxfId="641" dataCellStyle="Normal 2 2 2"/>
    <tableColumn id="51" xr3:uid="{0D38C233-162A-430F-9A1E-D824DFEA2B56}" name="2064-65" dataDxfId="640" totalsRowDxfId="639" dataCellStyle="Normal 2 2 2"/>
    <tableColumn id="52" xr3:uid="{1BCF3D68-A0E0-443E-A934-57183CAD655D}" name="2065-66" dataDxfId="638" totalsRowDxfId="637" dataCellStyle="Normal 2 2 2"/>
    <tableColumn id="53" xr3:uid="{743C9EB2-091A-47CD-B620-9DA2E55ABB58}" name="2066-67" dataDxfId="636" totalsRowDxfId="635" dataCellStyle="Normal 2 2 2"/>
    <tableColumn id="54" xr3:uid="{8450ADBB-3C93-4CA9-ABCE-CEAE0FDD307D}" name="2067-68" dataDxfId="634" totalsRowDxfId="633" dataCellStyle="Normal 2 2 2"/>
    <tableColumn id="55" xr3:uid="{BDAB4863-C106-4D80-8DC8-2FE2B974A822}" name="2068-69" dataDxfId="632" totalsRowDxfId="631" dataCellStyle="Normal 2 2 2"/>
    <tableColumn id="56" xr3:uid="{A068D7B4-E76C-4D2A-ACCD-6BF03B17586A}" name="2069-70" dataDxfId="630" totalsRowDxfId="629" dataCellStyle="Normal 2 2 2"/>
    <tableColumn id="57" xr3:uid="{D1E38DD6-2FB7-4B3C-A42A-723092EBBED9}" name="2070-71" dataDxfId="628" totalsRowDxfId="627" dataCellStyle="Normal 2 2 2"/>
    <tableColumn id="58" xr3:uid="{F1F88794-5984-4938-9378-1527F52E75AC}" name="2071-72" dataDxfId="626" totalsRowDxfId="625" dataCellStyle="Normal 2 2 2"/>
    <tableColumn id="59" xr3:uid="{E5244014-4E0F-4D30-B419-709EBCD0C653}" name="2072-73" dataDxfId="624" totalsRowDxfId="623" dataCellStyle="Normal 2 2 2"/>
    <tableColumn id="60" xr3:uid="{2678F195-261F-4840-BF63-772CC14017B3}" name="2073-74" dataDxfId="622" totalsRowDxfId="621" dataCellStyle="Normal 2 2 2"/>
    <tableColumn id="61" xr3:uid="{C49E5E1C-7D26-4533-BDDC-28F133825EC4}" name="2074-75" dataDxfId="620" totalsRowDxfId="619" dataCellStyle="Normal 2 2 2"/>
    <tableColumn id="62" xr3:uid="{9530FDC6-7B55-4B6C-BDFB-BAED36DDC448}" name="2075-76" dataDxfId="618" totalsRowDxfId="617" dataCellStyle="Normal 2 2 2"/>
    <tableColumn id="63" xr3:uid="{2ED33D88-D48B-4543-A430-85E8325E3C00}" name="2076-77" dataDxfId="616" totalsRowDxfId="615" dataCellStyle="Normal 2 2 2"/>
    <tableColumn id="64" xr3:uid="{C0C207CB-DFCD-4306-B9ED-5D930B3624F1}" name="2077-78" dataDxfId="614" totalsRowDxfId="613" dataCellStyle="Normal 2 2 2"/>
    <tableColumn id="65" xr3:uid="{52C02D27-7A9F-4E6B-818F-936B7CC532B5}" name="2078-79" dataDxfId="612" totalsRowDxfId="611" dataCellStyle="Normal 2 2 2"/>
    <tableColumn id="66" xr3:uid="{2DEF2262-9F0B-4671-8039-750516AA5A91}" name="2079-80" dataDxfId="610" totalsRowDxfId="609" dataCellStyle="Normal 2 2 2"/>
    <tableColumn id="67" xr3:uid="{7B851D5E-7786-4A35-BB03-9B4EB54290C0}" name="2080-81" dataDxfId="608" totalsRowDxfId="607" dataCellStyle="Normal 2 2 2"/>
    <tableColumn id="68" xr3:uid="{5933394D-5D9A-4277-B37B-5343D7C4D996}" name="2081-82" dataDxfId="606" totalsRowDxfId="605" dataCellStyle="Normal 2 2 2"/>
    <tableColumn id="69" xr3:uid="{647BC3B4-B274-4AC4-B6CC-BB3F7ACBFEA2}" name="2082-83" dataDxfId="604" totalsRowDxfId="603" dataCellStyle="Normal 2 2 2"/>
    <tableColumn id="70" xr3:uid="{638B382A-AD2E-4DE3-8DF5-21606B7A0CCC}" name="2083-84" dataDxfId="602" totalsRowDxfId="601" dataCellStyle="Normal 2 2 2"/>
    <tableColumn id="71" xr3:uid="{3DC27961-B70C-44F3-A723-699859A465F8}" name="2084-85" dataDxfId="600" totalsRowDxfId="599" dataCellStyle="Normal 2 2 2"/>
    <tableColumn id="72" xr3:uid="{BD976B26-4209-4364-875B-1FCE9EC122D0}" name="2085-86" dataDxfId="598" totalsRowDxfId="597" dataCellStyle="Normal 2 2 2"/>
    <tableColumn id="73" xr3:uid="{A4131596-4173-4A01-8C7E-B0058543A60B}" name="2086-87" dataDxfId="596" totalsRowDxfId="595" dataCellStyle="Normal 2 2 2"/>
    <tableColumn id="74" xr3:uid="{2874979E-C990-49E0-B731-E8F28CFC9B0C}" name="2087-88" dataDxfId="594" totalsRowDxfId="593" dataCellStyle="Normal 2 2 2"/>
    <tableColumn id="75" xr3:uid="{BF30DF7F-71C8-4873-924A-03969D60B155}" name="2088-89" dataDxfId="592" totalsRowDxfId="591" dataCellStyle="Normal 2 2 2"/>
    <tableColumn id="76" xr3:uid="{EE30069A-BFBD-4171-856E-E6E8173A26F7}" name="2089-90" dataDxfId="590" totalsRowDxfId="589" dataCellStyle="Normal 2 2 2"/>
    <tableColumn id="77" xr3:uid="{C8D1BEC5-C719-4846-92C6-902813E2E2F2}" name="2090-91" dataDxfId="588" totalsRowDxfId="587" dataCellStyle="Normal 2 2 2"/>
    <tableColumn id="78" xr3:uid="{4278EE1B-D145-4CD4-8E0A-8B0518AA6467}" name="2091-92" dataDxfId="586" totalsRowDxfId="585" dataCellStyle="Normal 2 2 2"/>
    <tableColumn id="79" xr3:uid="{B4BDE0CC-80C7-49C2-87D4-D3A7F395060A}" name="2092-93" dataDxfId="584" totalsRowDxfId="583" dataCellStyle="Normal 2 2 2"/>
    <tableColumn id="80" xr3:uid="{81526D86-70DD-4C64-A89F-C89731C7680C}" name="2093-94" dataDxfId="582" totalsRowDxfId="581" dataCellStyle="Normal 2 2 2"/>
    <tableColumn id="81" xr3:uid="{9949A367-0FA8-4F48-98FA-B555B5222BD7}" name="2094-95" dataDxfId="580" totalsRowDxfId="579" dataCellStyle="Normal 2 2 2"/>
    <tableColumn id="82" xr3:uid="{ADC9562B-8F6B-4486-82B0-EF4CFD52FB1C}" name="2095-96" dataDxfId="578" totalsRowDxfId="577" dataCellStyle="Normal 2 2 2"/>
    <tableColumn id="83" xr3:uid="{DCF3F946-D8CC-41FE-857B-5A364DD19388}" name="2096-97" dataDxfId="576" totalsRowDxfId="575" dataCellStyle="Normal 2 2 2"/>
    <tableColumn id="84" xr3:uid="{F0F36640-6EC5-4AC9-8F74-81D7E73FC2AE}" name="2097-98" dataDxfId="574" totalsRowDxfId="573" dataCellStyle="Normal 2 2 2"/>
    <tableColumn id="85" xr3:uid="{FA2E99B1-74CE-49CF-94D2-7B0EE490C6AD}" name="2098-99" dataDxfId="572" totalsRowDxfId="571" dataCellStyle="Normal 2 2 2"/>
    <tableColumn id="86" xr3:uid="{8B0788FF-C8CF-4606-845D-A51DA8EC37C8}" name="2099-100" dataDxfId="570" totalsRowDxfId="569"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51DECFC-51BD-4F6A-AEDA-0806A94AACAD}" name="TBL3d_DYCPBL_13_YWSGRD" displayName="TBL3d_DYCPBL_13_YWSGRD" ref="B204:CJ272" totalsRowShown="0" headerRowDxfId="568" dataDxfId="567" tableBorderDxfId="566" headerRowCellStyle="Normal 2 2 2">
  <autoFilter ref="B204:CJ272" xr:uid="{EF444EF1-EE1B-4FAA-8C28-6DC5D0EEB936}"/>
  <tableColumns count="87">
    <tableColumn id="1" xr3:uid="{1ED2E7B9-D436-4247-B750-EC939BC37BBB}" name="WRMP24 reference" dataDxfId="565" dataCellStyle="Normal 2 2 2"/>
    <tableColumn id="2" xr3:uid="{C48922DF-E6E9-4E43-A1B2-B94468FA0404}" name="Component" dataDxfId="564" dataCellStyle="Normal 2 2 2"/>
    <tableColumn id="3" xr3:uid="{FAB60FD6-21C6-44CE-B447-83641F466D31}" name="Derivation" dataDxfId="563" dataCellStyle="Normal 2 2 2"/>
    <tableColumn id="4" xr3:uid="{93468067-3D0F-4316-9261-C31C4D10E941}" name="Unit" dataDxfId="562" dataCellStyle="Normal 2 2 2"/>
    <tableColumn id="5" xr3:uid="{11728DFA-5C20-4292-B3E0-60B4A7CF3A0D}" name="Decimal places" dataDxfId="561" dataCellStyle="Normal 2 2 2"/>
    <tableColumn id="6" xr3:uid="{9C3C458F-9965-4ED5-9F49-12E52A1060F1}" name="2019-20" dataDxfId="560"/>
    <tableColumn id="7" xr3:uid="{CA644709-AF46-4B2D-8C1D-053D0AB36DF7}" name="2020-21" dataDxfId="559"/>
    <tableColumn id="8" xr3:uid="{62F956CD-8E06-42EF-91B9-05F14B309077}" name="2021-22" dataDxfId="558"/>
    <tableColumn id="9" xr3:uid="{EB75C156-060B-44ED-9A1C-0ABD46C00D77}" name="2022-23" dataDxfId="557"/>
    <tableColumn id="10" xr3:uid="{39D16B85-AD80-44C8-95E0-0554CCFF801B}" name="2023-24" dataDxfId="556"/>
    <tableColumn id="11" xr3:uid="{21D1AACA-D6B5-456B-BEDC-075EB329377F}" name="2024-25" dataDxfId="555"/>
    <tableColumn id="12" xr3:uid="{EB63255E-DE91-4A58-BAB5-C8CD378C2E5A}" name="2025-26" dataDxfId="554"/>
    <tableColumn id="13" xr3:uid="{4C4CDDCE-C2F3-42C0-BB47-818107107796}" name="2026-27" dataDxfId="553"/>
    <tableColumn id="14" xr3:uid="{F4B4A167-C3FB-481C-9D15-A6EA5EBBD5B5}" name="2027-28" dataDxfId="552"/>
    <tableColumn id="15" xr3:uid="{05792C2F-DEE4-434A-8F29-6483AF452EA6}" name="2028-29" dataDxfId="551"/>
    <tableColumn id="16" xr3:uid="{471F2B0F-91DA-4872-B341-4295080DF014}" name="2029-30" dataDxfId="550"/>
    <tableColumn id="17" xr3:uid="{5451B7F2-1C43-4D8F-B09B-8D77E648DF0E}" name="2030-31" dataDxfId="549"/>
    <tableColumn id="18" xr3:uid="{9EED185F-9ED1-4D91-834B-B83D694AFD4C}" name="2031-32" dataDxfId="548"/>
    <tableColumn id="19" xr3:uid="{60C73C91-0784-4856-AAFB-773D1C663EE8}" name="2032-33" dataDxfId="547"/>
    <tableColumn id="20" xr3:uid="{69C3239D-7861-47BD-8164-7E2372F76C79}" name="2033-34" dataDxfId="546"/>
    <tableColumn id="21" xr3:uid="{B8984B3E-868E-4739-ACEE-3D4ADA4D30A9}" name="2034-35" dataDxfId="545"/>
    <tableColumn id="22" xr3:uid="{2C3C25D6-D3D1-4ADE-8778-DA83C63E385D}" name="2035-36" dataDxfId="544"/>
    <tableColumn id="23" xr3:uid="{99AADFA8-04AE-417C-A125-1A22BF50DF41}" name="2036-37" dataDxfId="543"/>
    <tableColumn id="24" xr3:uid="{5A175FF3-432C-4670-9FFD-EF7D11529E37}" name="2037-38" dataDxfId="542"/>
    <tableColumn id="25" xr3:uid="{5D22DB13-B89D-4A21-9F3F-7B056EF15761}" name="2038-39" dataDxfId="541"/>
    <tableColumn id="26" xr3:uid="{FC877FFA-6C4F-4B7A-825B-6EDE309C2B49}" name="2039-40" dataDxfId="540"/>
    <tableColumn id="27" xr3:uid="{6D20C308-00A3-4B40-912D-00F973EAC379}" name="2040-41" dataDxfId="539"/>
    <tableColumn id="28" xr3:uid="{072892E0-7D09-4ACD-B2CD-3A2491A62D2B}" name="2041-42" dataDxfId="538"/>
    <tableColumn id="29" xr3:uid="{02E86346-D7FD-4B5F-90F1-828234DBB3F6}" name="2042-43" dataDxfId="537"/>
    <tableColumn id="30" xr3:uid="{9BFE5E24-1DE9-4925-BDA3-ADB48997F72B}" name="2043-44" dataDxfId="536"/>
    <tableColumn id="31" xr3:uid="{5E721305-B28C-4D53-BAE7-9382551C5866}" name="2044-45" dataDxfId="535"/>
    <tableColumn id="32" xr3:uid="{2B8195B4-5712-4E7A-826E-A0B0176C6475}" name="2045-46" dataDxfId="534"/>
    <tableColumn id="33" xr3:uid="{4A74091C-387A-4461-A068-FF553BC7D83D}" name="2046-47" dataDxfId="533"/>
    <tableColumn id="34" xr3:uid="{DD75FC19-8ECB-4B4B-A606-BC1CD90A870E}" name="2047-48" dataDxfId="532"/>
    <tableColumn id="35" xr3:uid="{390FE697-B897-4B4D-84FA-AB87C354F9FE}" name="2048-49" dataDxfId="531"/>
    <tableColumn id="36" xr3:uid="{8263D27C-36CD-41A0-AE37-EC2562D9DB14}" name="2049-50" dataDxfId="530"/>
    <tableColumn id="37" xr3:uid="{25EE4D28-17BE-485D-B39C-CD28D6483382}" name="2050-51" dataDxfId="529"/>
    <tableColumn id="38" xr3:uid="{01902087-D76D-4DBE-BE9B-494C454C9C05}" name="2051-52" dataDxfId="528"/>
    <tableColumn id="39" xr3:uid="{B00189C2-1E92-4701-BFEC-94118E83ADFF}" name="2052-53" dataDxfId="527"/>
    <tableColumn id="40" xr3:uid="{D6787FD8-0868-450D-9863-FE82C6AE89E1}" name="2053-54" dataDxfId="526"/>
    <tableColumn id="41" xr3:uid="{811D74B7-7169-46F4-888C-F4B03634DFF0}" name="2054-55" dataDxfId="525"/>
    <tableColumn id="42" xr3:uid="{77FE5F0C-B0B1-4C7C-869B-FA5BC81AFC55}" name="2055-56" dataDxfId="524"/>
    <tableColumn id="43" xr3:uid="{3D0A2CDD-1801-4D61-AC94-09D7AD778945}" name="2056-57" dataDxfId="523"/>
    <tableColumn id="44" xr3:uid="{45EDEA6B-944B-4056-A47D-34E570FF4FDF}" name="2057-58" dataDxfId="522"/>
    <tableColumn id="45" xr3:uid="{495C8223-99C1-4445-B13E-AC0EE36AA832}" name="2058-59" dataDxfId="521"/>
    <tableColumn id="46" xr3:uid="{A39CF377-A487-4834-9081-1A42F2C60641}" name="2059-60" dataDxfId="520"/>
    <tableColumn id="47" xr3:uid="{2A565360-FBA1-46AB-B82D-AE82AE3D8A64}" name="2060-61" dataDxfId="519"/>
    <tableColumn id="48" xr3:uid="{4928A36D-B531-41FD-B66D-8B4CEB5A0CB5}" name="2061-62" dataDxfId="518"/>
    <tableColumn id="49" xr3:uid="{A17E63C3-FF24-41FD-A175-28CDA431580B}" name="2062-63" dataDxfId="517"/>
    <tableColumn id="50" xr3:uid="{EBEEBABE-7CA2-4700-BCD2-59039419417F}" name="2063-64" dataDxfId="516"/>
    <tableColumn id="51" xr3:uid="{A4F69D18-3917-4860-BBFB-2ACF849542FC}" name="2064-65" dataDxfId="515"/>
    <tableColumn id="52" xr3:uid="{A4AF6A03-4601-4EB0-A190-2DC90299A1C7}" name="2065-66" dataDxfId="514"/>
    <tableColumn id="53" xr3:uid="{E76E00C1-130A-4104-BEDE-E2F09A04D29D}" name="2066-67" dataDxfId="513"/>
    <tableColumn id="54" xr3:uid="{E05F859A-6625-47DC-8867-4D1BA201E880}" name="2067-68" dataDxfId="512"/>
    <tableColumn id="55" xr3:uid="{79024072-00D3-410E-99CC-D96122B873E8}" name="2068-69" dataDxfId="511"/>
    <tableColumn id="56" xr3:uid="{1A0FE7C0-9CF0-4558-9BD7-1C3E2E00303F}" name="2069-70" dataDxfId="510"/>
    <tableColumn id="57" xr3:uid="{B8FDA69C-856C-4608-A671-C3D538E6BD2E}" name="2070-71" dataDxfId="509"/>
    <tableColumn id="58" xr3:uid="{AD24D82B-BCAA-48A0-8161-3D40E517E36A}" name="2071-72" dataDxfId="508"/>
    <tableColumn id="59" xr3:uid="{09B02828-CC84-4FB1-A341-CC6994164F6F}" name="2072-73" dataDxfId="507"/>
    <tableColumn id="60" xr3:uid="{D1C1AE41-8B59-47C3-94D9-EFEB43E819B6}" name="2073-74" dataDxfId="506"/>
    <tableColumn id="61" xr3:uid="{2A413B65-2BA0-421E-B745-23FCA20B6AC6}" name="2074-75" dataDxfId="505"/>
    <tableColumn id="62" xr3:uid="{40F7FAF2-26A6-43B4-A45A-D9C5029C3D5D}" name="2075-76" dataDxfId="504"/>
    <tableColumn id="63" xr3:uid="{C4F986AA-277F-4EA5-A811-8EC082635D47}" name="2076-77" dataDxfId="503"/>
    <tableColumn id="64" xr3:uid="{E8EEEE58-0EA8-4224-85AD-D1D89C03DAD6}" name="2077-78" dataDxfId="502"/>
    <tableColumn id="65" xr3:uid="{7643F505-77CD-408D-80E1-ACB3634CDBF6}" name="2078-79" dataDxfId="501"/>
    <tableColumn id="66" xr3:uid="{DDE16193-8C6C-459E-A28E-214189C1B7DF}" name="2079-80" dataDxfId="500"/>
    <tableColumn id="67" xr3:uid="{31DD65A9-AE0A-42BC-926E-B59D72C0F6AC}" name="2080-81" dataDxfId="499"/>
    <tableColumn id="68" xr3:uid="{929E6E62-0476-4866-A48E-284F13C72C01}" name="2081-82" dataDxfId="498"/>
    <tableColumn id="69" xr3:uid="{33B9B2DB-89C8-4287-9E75-829500C21292}" name="2082-83" dataDxfId="497"/>
    <tableColumn id="70" xr3:uid="{48675828-D111-44C1-BE85-1889524F6684}" name="2083-84" dataDxfId="496"/>
    <tableColumn id="71" xr3:uid="{DE71B40E-3360-41A2-8EBC-0B0D6604E104}" name="2084-85" dataDxfId="495"/>
    <tableColumn id="72" xr3:uid="{033CD2E6-BA41-4EB6-9B50-DAECDA7316FF}" name="2085-86" dataDxfId="494"/>
    <tableColumn id="73" xr3:uid="{A8EBF314-4B36-4704-A494-112D9BEA0FC9}" name="2086-87" dataDxfId="493"/>
    <tableColumn id="74" xr3:uid="{F2293143-3767-4A5E-B024-5DB81CA8C8CC}" name="2087-88" dataDxfId="492"/>
    <tableColumn id="75" xr3:uid="{EF76AB14-80BA-404B-860B-9E22A97AB54C}" name="2088-89" dataDxfId="491"/>
    <tableColumn id="76" xr3:uid="{5CA93EDB-F187-4076-B731-91538C628CBC}" name="2089-90" dataDxfId="490"/>
    <tableColumn id="77" xr3:uid="{F74716EF-6E41-42CD-B66E-C2B1621CDE98}" name="2090-91" dataDxfId="489"/>
    <tableColumn id="78" xr3:uid="{0973A7DB-20AD-46E0-BD6C-223975FB999F}" name="2091-92" dataDxfId="488"/>
    <tableColumn id="79" xr3:uid="{CE95F68D-66A4-495A-8456-1316C78B1A61}" name="2092-93" dataDxfId="487"/>
    <tableColumn id="80" xr3:uid="{FC0B450D-2FA5-4CEB-B690-B004957B17ED}" name="2093-94" dataDxfId="486"/>
    <tableColumn id="81" xr3:uid="{671A0C11-95B6-4919-B37B-C8A1DB0D60C7}" name="2094-95" dataDxfId="485"/>
    <tableColumn id="82" xr3:uid="{640EC4F3-F22F-476A-9545-D56D0FD4F00F}" name="2095-96" dataDxfId="484"/>
    <tableColumn id="83" xr3:uid="{2BFC6ECF-095D-4B7B-AD15-CA3125396F52}" name="2096-97" dataDxfId="483"/>
    <tableColumn id="84" xr3:uid="{59ED6B39-AC62-4221-BF00-999965E321DC}" name="2097-98" dataDxfId="482"/>
    <tableColumn id="85" xr3:uid="{F5827099-CE87-4093-8950-8C7475D5B2D5}" name="2098-99" dataDxfId="481"/>
    <tableColumn id="86" xr3:uid="{B4954CFA-4105-4B7C-8683-3B6A444800AA}" name="2099-100" dataDxfId="480"/>
    <tableColumn id="87" xr3:uid="{E0FD2A18-142B-4C6C-A818-C84A48772338}" name="Column1" dataDxfId="47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5003441-0F92-4238-AB36-E4711250ED5C}" name="TBL3e_DYCPOpt_14_YWSGRD" displayName="TBL3e_DYCPOpt_14_YWSGRD" ref="B275:CI299" totalsRowShown="0" headerRowDxfId="478" dataDxfId="476" headerRowBorderDxfId="477" tableBorderDxfId="475" headerRowCellStyle="Normal 2 2 2" dataCellStyle="Normal 2 2 2">
  <autoFilter ref="B275:CI299" xr:uid="{B33704DC-CAA1-4030-BE9C-FA3044FC1D63}"/>
  <tableColumns count="86">
    <tableColumn id="1" xr3:uid="{A3E1F59D-EB79-41FA-A0DC-D9E84713BF48}" name="WRMP24 reference" dataDxfId="474" dataCellStyle="Normal 2 2 2"/>
    <tableColumn id="2" xr3:uid="{64F51C09-B8F3-41EE-97E9-F3681DDF5F30}" name="Option type" dataDxfId="473" dataCellStyle="Normal 2 2 2"/>
    <tableColumn id="3" xr3:uid="{57227EBB-01BA-4915-B11B-543FFC04E82D}" name="Cat ID" dataDxfId="472" dataCellStyle="Normal 2 2 2"/>
    <tableColumn id="4" xr3:uid="{CBA45FAE-B59D-42FA-9E9F-A4103EC3BDF8}" name="Unit" dataDxfId="471" dataCellStyle="Normal 2 2 2"/>
    <tableColumn id="5" xr3:uid="{440008E5-8275-47B9-A9E7-7C2AEAF7C42E}" name="Decimal places" dataDxfId="470" dataCellStyle="Normal 2 2 2"/>
    <tableColumn id="6" xr3:uid="{144E74D7-C7FF-4D11-A273-582F3C2A08B6}" name="2019-20" dataDxfId="469" dataCellStyle="Normal 2 2 2"/>
    <tableColumn id="7" xr3:uid="{9B372872-B7C0-41A5-8163-2A2668CBAA1A}" name="2020-21" dataDxfId="468" dataCellStyle="Normal 2 2 2"/>
    <tableColumn id="8" xr3:uid="{EA820FC8-5830-426B-9A87-20BA950BC3C1}" name="2021-22" dataDxfId="467" dataCellStyle="Normal 2 2 2"/>
    <tableColumn id="9" xr3:uid="{481DA2AB-E282-4606-9E41-34647277F0E7}" name="2022-23" dataDxfId="466" dataCellStyle="Normal 2 2 2"/>
    <tableColumn id="10" xr3:uid="{C16A197D-2D02-4664-A6AC-AF5AE70AB5FA}" name="2023-24" dataDxfId="465" dataCellStyle="Normal 2 2 2"/>
    <tableColumn id="11" xr3:uid="{22243042-184C-4B2D-B4FC-714D7F813DD1}" name="2024-25" dataDxfId="464" dataCellStyle="Normal 2 2 2"/>
    <tableColumn id="12" xr3:uid="{DBC0467F-5FE0-47AF-B24C-2431463C9B36}" name="2025-26" dataDxfId="463" dataCellStyle="Normal 2 2 2"/>
    <tableColumn id="13" xr3:uid="{F94903A9-F050-4358-B818-166E283EE5DE}" name="2026-27" dataDxfId="462" dataCellStyle="Normal 2 2 2"/>
    <tableColumn id="14" xr3:uid="{F6F1CF97-EB3F-45AE-B505-2E2971376E5D}" name="2027-28" dataDxfId="461" dataCellStyle="Normal 2 2 2"/>
    <tableColumn id="15" xr3:uid="{1B84680A-32B3-401D-B31A-BFBC7E8FFC5C}" name="2028-29" dataDxfId="460" dataCellStyle="Normal 2 2 2"/>
    <tableColumn id="16" xr3:uid="{46E339AE-7BB2-48FE-B836-577C1BDB76FB}" name="2029-30" dataDxfId="459" dataCellStyle="Normal 2 2 2"/>
    <tableColumn id="17" xr3:uid="{60E3084B-CA1B-4958-BFAA-F4D26D5E77DA}" name="2030-31" dataDxfId="458" dataCellStyle="Normal 2 2 2"/>
    <tableColumn id="18" xr3:uid="{5D21A42D-5574-4057-8CDA-CD28AD89963E}" name="2031-32" dataDxfId="457" dataCellStyle="Normal 2 2 2"/>
    <tableColumn id="19" xr3:uid="{2C7BFD52-569F-454F-BA51-077EEFFA29C3}" name="2032-33" dataDxfId="456" dataCellStyle="Normal 2 2 2"/>
    <tableColumn id="20" xr3:uid="{50CAD024-A095-4143-81A8-2E25D6C7E79F}" name="2033-34" dataDxfId="455" dataCellStyle="Normal 2 2 2"/>
    <tableColumn id="21" xr3:uid="{5BBDA570-AA99-4729-8D9C-3A1508CAB757}" name="2034-35" dataDxfId="454" dataCellStyle="Normal 2 2 2"/>
    <tableColumn id="22" xr3:uid="{E287357C-2E59-422C-86DF-A372960358CD}" name="2035-36" dataDxfId="453" dataCellStyle="Normal 2 2 2"/>
    <tableColumn id="23" xr3:uid="{8437D81A-4911-476F-8867-3BE06ED7EEB5}" name="2036-37" dataDxfId="452" dataCellStyle="Normal 2 2 2"/>
    <tableColumn id="24" xr3:uid="{302F006B-D903-4057-99F8-6F66D37CEF74}" name="2037-38" dataDxfId="451" dataCellStyle="Normal 2 2 2"/>
    <tableColumn id="25" xr3:uid="{5BA0B7E3-A61B-495D-A82D-317A32DDEA07}" name="2038-39" dataDxfId="450" dataCellStyle="Normal 2 2 2"/>
    <tableColumn id="26" xr3:uid="{9EBA6061-6593-4E02-8D86-DF6B722E71F4}" name="2039-40" dataDxfId="449" dataCellStyle="Normal 2 2 2"/>
    <tableColumn id="27" xr3:uid="{523DC592-79A9-43E3-BDE8-426FCE1F9443}" name="2040-41" dataDxfId="448" dataCellStyle="Normal 2 2 2"/>
    <tableColumn id="28" xr3:uid="{7A06EA9E-43A8-47A9-A66A-16A89DA6DB03}" name="2041-42" dataDxfId="447" dataCellStyle="Normal 2 2 2"/>
    <tableColumn id="29" xr3:uid="{0F30AC3C-F58F-4229-800F-32699C0F333A}" name="2042-43" dataDxfId="446" dataCellStyle="Normal 2 2 2"/>
    <tableColumn id="30" xr3:uid="{10D7713A-6F2D-4C05-B290-6D8A8796B591}" name="2043-44" dataDxfId="445" dataCellStyle="Normal 2 2 2"/>
    <tableColumn id="31" xr3:uid="{EF4A6012-4B9B-4CDF-A55D-AB6975F8C808}" name="2044-45" dataDxfId="444" dataCellStyle="Normal 2 2 2"/>
    <tableColumn id="32" xr3:uid="{18383434-B625-4DAA-B044-7B3ED0A7AA6D}" name="2045-46" dataDxfId="443" dataCellStyle="Normal 2 2 2"/>
    <tableColumn id="33" xr3:uid="{C7218F13-2492-49CE-8784-CD530D53B06D}" name="2046-47" dataDxfId="442" dataCellStyle="Normal 2 2 2"/>
    <tableColumn id="34" xr3:uid="{C543BCE3-954B-4C39-9725-11CA5428861A}" name="2047-48" dataDxfId="441" dataCellStyle="Normal 2 2 2"/>
    <tableColumn id="35" xr3:uid="{1C92713B-4F05-4ECF-A289-EBD8D79E2CF4}" name="2048-49" dataDxfId="440" dataCellStyle="Normal 2 2 2"/>
    <tableColumn id="36" xr3:uid="{B5E1E04F-ED01-4A4F-9424-DDDA0FC18C77}" name="2049-50" dataDxfId="439" dataCellStyle="Normal 2 2 2"/>
    <tableColumn id="37" xr3:uid="{0D38595D-12FD-4486-AB3D-3546C539A36A}" name="2050-51" dataDxfId="438" dataCellStyle="Normal 2 2 2"/>
    <tableColumn id="38" xr3:uid="{188D65F8-1474-47DA-B4DC-501FE27646C9}" name="2051-52" dataDxfId="437" dataCellStyle="Normal 2 2 2"/>
    <tableColumn id="39" xr3:uid="{3CF1C07C-14D7-4112-A5E1-081D2B367D19}" name="2052-53" dataDxfId="436" dataCellStyle="Normal 2 2 2"/>
    <tableColumn id="40" xr3:uid="{D2910AA2-5D7F-4D71-9CF4-C23FB841BFC7}" name="2053-54" dataDxfId="435" dataCellStyle="Normal 2 2 2"/>
    <tableColumn id="41" xr3:uid="{76B1D94F-94EF-4D3A-B15B-B7A65CD4F927}" name="2054-55" dataDxfId="434" dataCellStyle="Normal 2 2 2"/>
    <tableColumn id="42" xr3:uid="{D3C0C798-40B6-4441-A32C-F874FA6651C4}" name="2055-56" dataDxfId="433" dataCellStyle="Normal 2 2 2"/>
    <tableColumn id="43" xr3:uid="{B2BCAE65-E7D7-4ADF-94A3-343197C888C3}" name="2056-57" dataDxfId="432" dataCellStyle="Normal 2 2 2"/>
    <tableColumn id="44" xr3:uid="{115C4370-A61D-47F9-812E-C1BBA1CBE706}" name="2057-58" dataDxfId="431" dataCellStyle="Normal 2 2 2"/>
    <tableColumn id="45" xr3:uid="{DF1C0BEF-196D-4B14-895F-45263179EBB8}" name="2058-59" dataDxfId="430" dataCellStyle="Normal 2 2 2"/>
    <tableColumn id="46" xr3:uid="{CB80B62D-9E68-4640-8EC8-5234CDA30889}" name="2059-60" dataDxfId="429" dataCellStyle="Normal 2 2 2"/>
    <tableColumn id="47" xr3:uid="{2C2DDFDC-861C-4858-8DE3-3E179354D7C6}" name="2060-61" dataDxfId="428" dataCellStyle="Normal 2 2 2"/>
    <tableColumn id="48" xr3:uid="{9C7055B0-55FE-4917-810A-0A9DB0CF36F3}" name="2061-62" dataDxfId="427" dataCellStyle="Normal 2 2 2"/>
    <tableColumn id="49" xr3:uid="{B78FA0DC-2541-46CC-BAC1-42A44838E380}" name="2062-63" dataDxfId="426" dataCellStyle="Normal 2 2 2"/>
    <tableColumn id="50" xr3:uid="{ACBDEBD2-CA7B-48CD-BDB8-27B0E1316289}" name="2063-64" dataDxfId="425" dataCellStyle="Normal 2 2 2"/>
    <tableColumn id="51" xr3:uid="{3E0CA072-3583-4FF2-9DC9-BCAF5F185F02}" name="2064-65" dataDxfId="424" dataCellStyle="Normal 2 2 2"/>
    <tableColumn id="52" xr3:uid="{036A1B7B-06C8-4CC0-B562-7C3BDA9C0C94}" name="2065-66" dataDxfId="423" dataCellStyle="Normal 2 2 2"/>
    <tableColumn id="53" xr3:uid="{5D8AEFF6-61FB-4332-8850-7D0869C7E848}" name="2066-67" dataDxfId="422" dataCellStyle="Normal 2 2 2"/>
    <tableColumn id="54" xr3:uid="{84D13A1F-AD7B-4320-A138-2B25879FE8B3}" name="2067-68" dataDxfId="421" dataCellStyle="Normal 2 2 2"/>
    <tableColumn id="55" xr3:uid="{4C1EAC1E-C264-4204-B7BD-7EA13DC6692B}" name="2068-69" dataDxfId="420" dataCellStyle="Normal 2 2 2"/>
    <tableColumn id="56" xr3:uid="{8BB72621-5A53-460D-A635-41B86641A388}" name="2069-70" dataDxfId="419" dataCellStyle="Normal 2 2 2"/>
    <tableColumn id="57" xr3:uid="{547EED4F-9E63-4DE6-A36A-944E3B54F4A4}" name="2070-71" dataDxfId="418" dataCellStyle="Normal 2 2 2"/>
    <tableColumn id="58" xr3:uid="{4BBBEFF1-7A54-4253-A53E-5CB5ED8423B6}" name="2071-72" dataDxfId="417" dataCellStyle="Normal 2 2 2"/>
    <tableColumn id="59" xr3:uid="{6F42F86D-F9B4-436A-8B16-8C3DBB378329}" name="2072-73" dataDxfId="416" dataCellStyle="Normal 2 2 2"/>
    <tableColumn id="60" xr3:uid="{BE7C76C0-DFDE-421A-90CE-3ED8AF1C6DE8}" name="2073-74" dataDxfId="415" dataCellStyle="Normal 2 2 2"/>
    <tableColumn id="61" xr3:uid="{1DC47038-957B-4826-936F-D91A2A972F14}" name="2074-75" dataDxfId="414" dataCellStyle="Normal 2 2 2"/>
    <tableColumn id="62" xr3:uid="{37BA987C-FAFC-406A-8024-CC5A1218E4C0}" name="2075-76" dataDxfId="413" dataCellStyle="Normal 2 2 2"/>
    <tableColumn id="63" xr3:uid="{CBC6C6AC-02DF-4348-89E2-23CB6B06A0AD}" name="2076-77" dataDxfId="412" dataCellStyle="Normal 2 2 2"/>
    <tableColumn id="64" xr3:uid="{A8820D64-C900-4D7E-A43A-BCFD1B373D3E}" name="2077-78" dataDxfId="411" dataCellStyle="Normal 2 2 2"/>
    <tableColumn id="65" xr3:uid="{D3504627-259B-421C-93AF-78EEA14E1219}" name="2078-79" dataDxfId="410" dataCellStyle="Normal 2 2 2"/>
    <tableColumn id="66" xr3:uid="{DC5B36D5-BF23-4C29-BA93-8ABCB6069673}" name="2079-80" dataDxfId="409" dataCellStyle="Normal 2 2 2"/>
    <tableColumn id="67" xr3:uid="{BFD7764E-7EB8-4812-8163-B6CB4D22D1BC}" name="2080-81" dataDxfId="408" dataCellStyle="Normal 2 2 2"/>
    <tableColumn id="68" xr3:uid="{142B09E4-AFEC-43A7-833B-3B190058FE91}" name="2081-82" dataDxfId="407" dataCellStyle="Normal 2 2 2"/>
    <tableColumn id="69" xr3:uid="{2CB65FCC-537E-418E-8B98-B71A0EB874DB}" name="2082-83" dataDxfId="406" dataCellStyle="Normal 2 2 2"/>
    <tableColumn id="70" xr3:uid="{9EF9B978-F1CC-4215-9116-67ED420706CA}" name="2083-84" dataDxfId="405" dataCellStyle="Normal 2 2 2"/>
    <tableColumn id="71" xr3:uid="{E60F8A3E-FE24-41E8-AECE-EE389A868C9D}" name="2084-85" dataDxfId="404" dataCellStyle="Normal 2 2 2"/>
    <tableColumn id="72" xr3:uid="{1DC4B7AC-FF2D-45AD-9F65-61D16FC1F6C6}" name="2085-86" dataDxfId="403" dataCellStyle="Normal 2 2 2"/>
    <tableColumn id="73" xr3:uid="{8336C5FC-3514-4E73-A994-9346F35B4B4D}" name="2086-87" dataDxfId="402" dataCellStyle="Normal 2 2 2"/>
    <tableColumn id="74" xr3:uid="{C46BCA41-0E43-464C-9727-8A2D1D0BB2BA}" name="2087-88" dataDxfId="401" dataCellStyle="Normal 2 2 2"/>
    <tableColumn id="75" xr3:uid="{3B9E58BC-6F73-4C28-B1C1-4E697F3B05CF}" name="2088-89" dataDxfId="400" dataCellStyle="Normal 2 2 2"/>
    <tableColumn id="76" xr3:uid="{9910A92A-ABFB-42DC-887F-707AEB8182D1}" name="2089-90" dataDxfId="399" dataCellStyle="Normal 2 2 2"/>
    <tableColumn id="77" xr3:uid="{A229EDF0-C6C6-4250-90B9-CC1B96466AD6}" name="2090-91" dataDxfId="398" dataCellStyle="Normal 2 2 2"/>
    <tableColumn id="78" xr3:uid="{C52396F0-3157-4ABC-85A5-1CC677B6C2DA}" name="2091-92" dataDxfId="397" dataCellStyle="Normal 2 2 2"/>
    <tableColumn id="79" xr3:uid="{6FE97D4D-54F9-4AC6-97ED-DB1446CFD534}" name="2092-93" dataDxfId="396" dataCellStyle="Normal 2 2 2"/>
    <tableColumn id="80" xr3:uid="{8996D74F-10BD-444D-8305-20593EAFA22D}" name="2093-94" dataDxfId="395" dataCellStyle="Normal 2 2 2"/>
    <tableColumn id="81" xr3:uid="{C191DD8F-822A-405A-8D25-C33170900A09}" name="2094-95" dataDxfId="394" dataCellStyle="Normal 2 2 2"/>
    <tableColumn id="82" xr3:uid="{1DEE85D4-6BB4-4ECC-9738-A5D7EF0654AE}" name="2095-96" dataDxfId="393" dataCellStyle="Normal 2 2 2"/>
    <tableColumn id="83" xr3:uid="{52B3CBE6-03D2-4E6D-805C-970101C957A7}" name="2096-97" dataDxfId="392" dataCellStyle="Normal 2 2 2"/>
    <tableColumn id="84" xr3:uid="{0FA730A1-BE1E-4429-B60F-645926242BAB}" name="2097-98" dataDxfId="391" dataCellStyle="Normal 2 2 2"/>
    <tableColumn id="85" xr3:uid="{93174006-E7B6-4EF7-B8C5-97AA32FD28FF}" name="2098-99" dataDxfId="390" dataCellStyle="Normal 2 2 2"/>
    <tableColumn id="86" xr3:uid="{EFDFA845-C6C3-480C-AE53-54FF3BF45D8D}" name="2099-100" dataDxfId="389" dataCellStyle="Normal 2 2 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236F0BF-E0CF-4F9D-A969-153F8C84E550}" name="TBL3f_DYCPFP_15_YWSGRD" displayName="TBL3f_DYCPFP_15_YWSGRD" ref="B302:CI362" totalsRowShown="0" headerRowDxfId="388" dataDxfId="387" tableBorderDxfId="386" headerRowCellStyle="Normal 2 2 2" dataCellStyle="Normal 2 2 2">
  <autoFilter ref="B302:CI362" xr:uid="{32E764BE-BE3E-4B03-A38E-34B0BA9403F0}"/>
  <tableColumns count="86">
    <tableColumn id="1" xr3:uid="{C3C9B866-E4ED-454D-A6E5-571478CA0A4D}" name="WRMP24 reference" dataDxfId="385" dataCellStyle="Normal 2 2 2"/>
    <tableColumn id="2" xr3:uid="{80D70F24-7EA0-4A04-9D06-D3F008238BAB}" name="Component" dataDxfId="384" dataCellStyle="Normal 2 2 2"/>
    <tableColumn id="3" xr3:uid="{EB207DF7-C4EE-4873-BF03-36F6E6CE37EF}" name="Derivation" dataDxfId="383" dataCellStyle="Normal 2 2 2"/>
    <tableColumn id="4" xr3:uid="{2A72A570-3621-46D2-A198-E896088A5B65}" name="Unit" dataDxfId="382" dataCellStyle="Normal 2 2 2"/>
    <tableColumn id="5" xr3:uid="{C5C49F7D-7862-47E4-8AEF-3BC9B56279E1}" name="Decimal places" dataDxfId="381" dataCellStyle="Normal 2 2 2"/>
    <tableColumn id="6" xr3:uid="{932D8261-31D6-4770-9215-A32C1401C07A}" name="2019-20" dataDxfId="380" dataCellStyle="Normal 2 2 2"/>
    <tableColumn id="7" xr3:uid="{D16FFA03-B5C1-4C08-9E9D-2AC0C833A922}" name="2020-21" dataDxfId="379" dataCellStyle="Normal 2 2 2"/>
    <tableColumn id="8" xr3:uid="{4EE7D6E8-3812-4B46-9D62-EC669287FB4C}" name="2021-22" dataDxfId="378" dataCellStyle="Normal 2 2 2"/>
    <tableColumn id="9" xr3:uid="{13777019-B809-4C83-BB25-E1BBF47FFE9D}" name="2022-23" dataDxfId="377" dataCellStyle="Normal 2 2 2"/>
    <tableColumn id="10" xr3:uid="{1F7289EB-1AFC-4397-ADDF-0D3DF6524518}" name="2023-24" dataDxfId="376" dataCellStyle="Normal 2 2 2"/>
    <tableColumn id="11" xr3:uid="{61D4F900-C958-4806-B40C-B16012E1447F}" name="2024-25" dataDxfId="375" dataCellStyle="Normal 2 2 2"/>
    <tableColumn id="12" xr3:uid="{4CA9D0A3-DADD-4E00-BA72-CCB0022BC6F4}" name="2025-26" dataDxfId="374" dataCellStyle="Normal 2 2 2"/>
    <tableColumn id="13" xr3:uid="{53C049C2-FF82-49DF-88BA-15A9A2137A98}" name="2026-27" dataDxfId="373" dataCellStyle="Normal 2 2 2"/>
    <tableColumn id="14" xr3:uid="{9C9AE319-96E7-4642-8E77-B472EBF58788}" name="2027-28" dataDxfId="372" dataCellStyle="Normal 2 2 2"/>
    <tableColumn id="15" xr3:uid="{84923A7F-7809-422A-BF7B-862E081187B1}" name="2028-29" dataDxfId="371" dataCellStyle="Normal 2 2 2"/>
    <tableColumn id="16" xr3:uid="{494CA493-F348-4DA7-BFA6-8E0A71DFD33A}" name="2029-30" dataDxfId="370" dataCellStyle="Normal 2 2 2"/>
    <tableColumn id="17" xr3:uid="{FCCD2E92-E7AA-403D-B8E1-8712519684F9}" name="2030-31" dataDxfId="369" dataCellStyle="Normal 2 2 2"/>
    <tableColumn id="18" xr3:uid="{DF28297F-B460-4B3D-9224-3A78AF91332A}" name="2031-32" dataDxfId="368" dataCellStyle="Normal 2 2 2"/>
    <tableColumn id="19" xr3:uid="{0F783177-31A3-4D8D-801A-7B9267898FDE}" name="2032-33" dataDxfId="367" dataCellStyle="Normal 2 2 2"/>
    <tableColumn id="20" xr3:uid="{7DE051A6-48E3-4103-BEE4-7CBCE065B846}" name="2033-34" dataDxfId="366" dataCellStyle="Normal 2 2 2"/>
    <tableColumn id="21" xr3:uid="{EF34068A-36DC-4D85-977F-E79D6E54899C}" name="2034-35" dataDxfId="365" dataCellStyle="Normal 2 2 2"/>
    <tableColumn id="22" xr3:uid="{9E5D6597-B844-4A10-984B-D686231A6526}" name="2035-36" dataDxfId="364" dataCellStyle="Normal 2 2 2"/>
    <tableColumn id="23" xr3:uid="{83E62EC1-4D41-4EA7-B95C-E6C9E9A4677E}" name="2036-37" dataDxfId="363" dataCellStyle="Normal 2 2 2"/>
    <tableColumn id="24" xr3:uid="{C693C70D-FED9-4BB1-927D-D34815880E5D}" name="2037-38" dataDxfId="362" dataCellStyle="Normal 2 2 2"/>
    <tableColumn id="25" xr3:uid="{8178C5B3-E2CB-4E3D-B367-B3F9268C2656}" name="2038-39" dataDxfId="361" dataCellStyle="Normal 2 2 2"/>
    <tableColumn id="26" xr3:uid="{ACAAD0B9-F5FE-4EA3-9830-D48568AF5283}" name="2039-40" dataDxfId="360" dataCellStyle="Normal 2 2 2"/>
    <tableColumn id="27" xr3:uid="{38572760-0969-4399-B544-05CCA45E04E6}" name="2040-41" dataDxfId="359" dataCellStyle="Normal 2 2 2"/>
    <tableColumn id="28" xr3:uid="{D17C8F73-E80F-49E2-90BB-966249C94472}" name="2041-42" dataDxfId="358" dataCellStyle="Normal 2 2 2"/>
    <tableColumn id="29" xr3:uid="{60DD3483-9B26-40BC-BF7D-0DF43174F89A}" name="2042-43" dataDxfId="357" dataCellStyle="Normal 2 2 2"/>
    <tableColumn id="30" xr3:uid="{16752AD9-F9BB-4BD1-949E-7495E99F2046}" name="2043-44" dataDxfId="356" dataCellStyle="Normal 2 2 2"/>
    <tableColumn id="31" xr3:uid="{75A444AC-DC0C-4913-9AED-876032A577C5}" name="2044-45" dataDxfId="355" dataCellStyle="Normal 2 2 2"/>
    <tableColumn id="32" xr3:uid="{873ABA77-3E66-46D6-80F9-FB684B9471DD}" name="2045-46" dataDxfId="354" dataCellStyle="Normal 2 2 2"/>
    <tableColumn id="33" xr3:uid="{0A0F38B6-F3BB-4433-8A11-E55404E31214}" name="2046-47" dataDxfId="353" dataCellStyle="Normal 2 2 2"/>
    <tableColumn id="34" xr3:uid="{43EC809D-D778-40AE-9D40-A49B09ABBD77}" name="2047-48" dataDxfId="352" dataCellStyle="Normal 2 2 2"/>
    <tableColumn id="35" xr3:uid="{D0FCE4C8-6D83-4D6F-BA0C-7486DB99F537}" name="2048-49" dataDxfId="351" dataCellStyle="Normal 2 2 2"/>
    <tableColumn id="36" xr3:uid="{3387CBE9-A91D-4BFF-93C0-47E345C65FD2}" name="2049-50" dataDxfId="350" dataCellStyle="Normal 2 2 2"/>
    <tableColumn id="37" xr3:uid="{E354D2B4-9982-454D-BC6E-408512E50D93}" name="2050-51" dataDxfId="349" dataCellStyle="Normal 2 2 2"/>
    <tableColumn id="38" xr3:uid="{3DE43E0A-5D4F-473A-B3B1-7A5B5A8BD243}" name="2051-52" dataDxfId="348" dataCellStyle="Normal 2 2 2"/>
    <tableColumn id="39" xr3:uid="{E86AE536-3F26-4B92-BF66-0D6AFCFCAF5B}" name="2052-53" dataDxfId="347" dataCellStyle="Normal 2 2 2"/>
    <tableColumn id="40" xr3:uid="{F64509AD-2E50-43E6-81F9-4332D51BCB4A}" name="2053-54" dataDxfId="346" dataCellStyle="Normal 2 2 2"/>
    <tableColumn id="41" xr3:uid="{F0ED8A1D-A133-4371-917C-4328C1067DF5}" name="2054-55" dataDxfId="345" dataCellStyle="Normal 2 2 2"/>
    <tableColumn id="42" xr3:uid="{D2900ABC-7936-4908-A80C-57E1126190CF}" name="2055-56" dataDxfId="344" dataCellStyle="Normal 2 2 2"/>
    <tableColumn id="43" xr3:uid="{061A5F15-0F0B-49CE-87E9-54A31E060CF7}" name="2056-57" dataDxfId="343" dataCellStyle="Normal 2 2 2"/>
    <tableColumn id="44" xr3:uid="{BA8AF624-49A9-4BE5-A4E3-FA8D07C9340A}" name="2057-58" dataDxfId="342" dataCellStyle="Normal 2 2 2"/>
    <tableColumn id="45" xr3:uid="{C136685A-A5FE-40D1-9E4D-8828EC477D61}" name="2058-59" dataDxfId="341" dataCellStyle="Normal 2 2 2"/>
    <tableColumn id="46" xr3:uid="{6C0995B4-EF90-442F-80E9-9C744C02D408}" name="2059-60" dataDxfId="340" dataCellStyle="Normal 2 2 2"/>
    <tableColumn id="47" xr3:uid="{BBC216EE-8BFE-4480-BB90-574DEA008E3A}" name="2060-61" dataDxfId="339" dataCellStyle="Normal 2 2 2"/>
    <tableColumn id="48" xr3:uid="{1CC52930-DB88-42B5-9C6A-5D7344E83AF0}" name="2061-62" dataDxfId="338" dataCellStyle="Normal 2 2 2"/>
    <tableColumn id="49" xr3:uid="{8AE551F9-D18D-49C5-A585-C78DAB401AF0}" name="2062-63" dataDxfId="337" dataCellStyle="Normal 2 2 2"/>
    <tableColumn id="50" xr3:uid="{E1106D6B-C9C5-4AD5-9F9B-B006E6249998}" name="2063-64" dataDxfId="336" dataCellStyle="Normal 2 2 2"/>
    <tableColumn id="51" xr3:uid="{40E79C25-BD9B-4C8B-A14C-8668E18891F9}" name="2064-65" dataDxfId="335" dataCellStyle="Normal 2 2 2"/>
    <tableColumn id="52" xr3:uid="{4A50DDEE-F274-4937-A8E4-ADCB89FB1CC4}" name="2065-66" dataDxfId="334" dataCellStyle="Normal 2 2 2"/>
    <tableColumn id="53" xr3:uid="{2221BF06-9CD3-4DF8-9C56-D5BCD9CE5317}" name="2066-67" dataDxfId="333" dataCellStyle="Normal 2 2 2"/>
    <tableColumn id="54" xr3:uid="{0D4D553F-1F55-413A-BDAB-7A58BDDBB57A}" name="2067-68" dataDxfId="332" dataCellStyle="Normal 2 2 2"/>
    <tableColumn id="55" xr3:uid="{D210CCC1-7238-43E6-96C1-126230F51EF1}" name="2068-69" dataDxfId="331" dataCellStyle="Normal 2 2 2"/>
    <tableColumn id="56" xr3:uid="{D7322EF2-A93D-4A9E-B227-B98F3220EAE6}" name="2069-70" dataDxfId="330" dataCellStyle="Normal 2 2 2"/>
    <tableColumn id="57" xr3:uid="{CDC92372-6935-4D6B-998F-815ADDB9E50C}" name="2070-71" dataDxfId="329" dataCellStyle="Normal 2 2 2"/>
    <tableColumn id="58" xr3:uid="{85A19745-8E22-45D4-8F49-C5D1D4508D96}" name="2071-72" dataDxfId="328" dataCellStyle="Normal 2 2 2"/>
    <tableColumn id="59" xr3:uid="{0E4BFE3A-01C0-4047-BB34-F0CB6973E9F9}" name="2072-73" dataDxfId="327" dataCellStyle="Normal 2 2 2"/>
    <tableColumn id="60" xr3:uid="{DBCCC47E-746A-4AB3-8172-DD4197C5D845}" name="2073-74" dataDxfId="326" dataCellStyle="Normal 2 2 2"/>
    <tableColumn id="61" xr3:uid="{373B8C73-0E93-4688-AEE7-9DB0434FD479}" name="2074-75" dataDxfId="325" dataCellStyle="Normal 2 2 2"/>
    <tableColumn id="62" xr3:uid="{7D5BFA6E-9E16-43DE-9DFA-76A48E7B4F6D}" name="2075-76" dataDxfId="324" dataCellStyle="Normal 2 2 2"/>
    <tableColumn id="63" xr3:uid="{8FDFC915-C5A5-45E3-A740-0AA2E8BE5BCA}" name="2076-77" dataDxfId="323" dataCellStyle="Normal 2 2 2"/>
    <tableColumn id="64" xr3:uid="{67EC11D4-6028-459C-920D-BF7BA086D975}" name="2077-78" dataDxfId="322" dataCellStyle="Normal 2 2 2"/>
    <tableColumn id="65" xr3:uid="{09183BDB-3317-41D1-BC03-D3E0392C0360}" name="2078-79" dataDxfId="321" dataCellStyle="Normal 2 2 2"/>
    <tableColumn id="66" xr3:uid="{13B3F7CF-DA15-4305-BA1A-89FF2AD707E6}" name="2079-80" dataDxfId="320" dataCellStyle="Normal 2 2 2"/>
    <tableColumn id="67" xr3:uid="{A09F4DDB-97E4-4A2F-8A0C-BA17CC804E70}" name="2080-81" dataDxfId="319" dataCellStyle="Normal 2 2 2"/>
    <tableColumn id="68" xr3:uid="{82447195-0248-41E8-8DE6-9A5790905971}" name="2081-82" dataDxfId="318" dataCellStyle="Normal 2 2 2"/>
    <tableColumn id="69" xr3:uid="{0F135F92-0624-4C19-8243-369F874B071C}" name="2082-83" dataDxfId="317" dataCellStyle="Normal 2 2 2"/>
    <tableColumn id="70" xr3:uid="{D660191F-8A2D-4392-AE49-8286E4C3AB69}" name="2083-84" dataDxfId="316" dataCellStyle="Normal 2 2 2"/>
    <tableColumn id="71" xr3:uid="{55186530-C51D-45A2-84EB-CC184D418130}" name="2084-85" dataDxfId="315" dataCellStyle="Normal 2 2 2"/>
    <tableColumn id="72" xr3:uid="{B8FF0766-9285-4B2D-93A1-6B114514C772}" name="2085-86" dataDxfId="314" dataCellStyle="Normal 2 2 2"/>
    <tableColumn id="73" xr3:uid="{59836021-74B2-4AA7-A032-4064BF7B7D89}" name="2086-87" dataDxfId="313" dataCellStyle="Normal 2 2 2"/>
    <tableColumn id="74" xr3:uid="{2B69E052-FE48-4169-AF62-E2DF9DB65EEF}" name="2087-88" dataDxfId="312" dataCellStyle="Normal 2 2 2"/>
    <tableColumn id="75" xr3:uid="{774BED39-FCE7-4075-AD77-80D06A9B7029}" name="2088-89" dataDxfId="311" dataCellStyle="Normal 2 2 2"/>
    <tableColumn id="76" xr3:uid="{550DA313-E2B4-4FE0-B7EF-556190E51015}" name="2089-90" dataDxfId="310" dataCellStyle="Normal 2 2 2"/>
    <tableColumn id="77" xr3:uid="{AA85FDEC-01EF-4DFB-AE22-23E9E4780017}" name="2090-91" dataDxfId="309" dataCellStyle="Normal 2 2 2"/>
    <tableColumn id="78" xr3:uid="{2E05CF32-3E62-474D-89C5-1896EE9F4D59}" name="2091-92" dataDxfId="308" dataCellStyle="Normal 2 2 2"/>
    <tableColumn id="79" xr3:uid="{9E560FCF-E1B5-4756-874C-D7512BDFA818}" name="2092-93" dataDxfId="307" dataCellStyle="Normal 2 2 2"/>
    <tableColumn id="80" xr3:uid="{637A2DD5-A73F-4C72-B158-811A3980170F}" name="2093-94" dataDxfId="306" dataCellStyle="Normal 2 2 2"/>
    <tableColumn id="81" xr3:uid="{84B9156F-1A1D-4943-8C10-5BBC7ED61231}" name="2094-95" dataDxfId="305" dataCellStyle="Normal 2 2 2"/>
    <tableColumn id="82" xr3:uid="{AA485727-D63F-4D4A-92F1-0CEC23472586}" name="2095-96" dataDxfId="304" dataCellStyle="Normal 2 2 2"/>
    <tableColumn id="83" xr3:uid="{1E294A10-D6F9-4258-BBA9-867FEB7DE7C0}" name="2096-97" dataDxfId="303" dataCellStyle="Normal 2 2 2"/>
    <tableColumn id="84" xr3:uid="{4591D11B-769B-46D4-848E-5F01095BBD49}" name="2097-98" dataDxfId="302" dataCellStyle="Normal 2 2 2"/>
    <tableColumn id="85" xr3:uid="{DD2C4142-2B5B-4A70-96AA-B4D6E38F8258}" name="2098-99" dataDxfId="301" dataCellStyle="Normal 2 2 2"/>
    <tableColumn id="86" xr3:uid="{C8D46AA0-3785-4ECF-937E-C1B2C7457DA7}" name="2099-100" dataDxfId="300"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E228" totalsRowShown="0" headerRowDxfId="299" dataDxfId="297" headerRowBorderDxfId="298" tableBorderDxfId="296">
  <autoFilter ref="B5:BE228" xr:uid="{00000000-0009-0000-0100-000012000000}"/>
  <sortState xmlns:xlrd2="http://schemas.microsoft.com/office/spreadsheetml/2017/richdata2" ref="B8:BE224">
    <sortCondition ref="C5:C228"/>
  </sortState>
  <tableColumns count="56">
    <tableColumn id="42" xr3:uid="{00000000-0010-0000-1100-00002A000000}" name="WRMP24 Reference" dataDxfId="295">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tableColumn id="2" xr3:uid="{00000000-0010-0000-1100-000002000000}" name="Option Name" dataDxfId="294"/>
    <tableColumn id="3" xr3:uid="{00000000-0010-0000-1100-000003000000}" name="Option type_x000a_Defined List"/>
    <tableColumn id="4" xr3:uid="{00000000-0010-0000-1100-000004000000}" name="Option Group" dataDxfId="293">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tableColumn id="6" xr3:uid="{00000000-0010-0000-1100-000006000000}" name="Option status_x000a_Defined"/>
    <tableColumn id="7" xr3:uid="{00000000-0010-0000-1100-000007000000}" name="Third Party Option Flag_x000a_Y/N"/>
    <tableColumn id="19" xr3:uid="{00000000-0010-0000-1100-000013000000}" name="Partnership Option TOTEX - all parties _x000a_(where applicable)_x000a__x000a_"/>
    <tableColumn id="8" xr3:uid="{00000000-0010-0000-1100-000008000000}" name="Interdependent Options_x000a_(State one or more option IDs)"/>
    <tableColumn id="9" xr3:uid="{00000000-0010-0000-1100-000009000000}" name="Preferred (Most Likely) Programme Y/N"/>
    <tableColumn id="53" xr3:uid="{A0005DEE-892E-4007-944B-E306DF203F2D}" name="Least Cost Programme Y/N"/>
    <tableColumn id="30" xr3:uid="{00000000-0010-0000-1100-00001E000000}" name="Ofwat Core Programme Y/N"/>
    <tableColumn id="10" xr3:uid="{00000000-0010-0000-1100-00000A000000}" name="Alternative Programme 1- Enhanced Environmental Destination_x000a_Y/N"/>
    <tableColumn id="11" xr3:uid="{00000000-0010-0000-1100-00000B000000}" name="Alternative Programme 2- Low Environmental Destination_x000a_Y/N"/>
    <tableColumn id="12" xr3:uid="{00000000-0010-0000-1100-00000C000000}" name="Alternative Programme 3- Low Demand_x000a_Y/N"/>
    <tableColumn id="13" xr3:uid="{00000000-0010-0000-1100-00000D000000}" name="Reason for option rejection"/>
    <tableColumn id="14" xr3:uid="{00000000-0010-0000-1100-00000E000000}" name="WRZ transfer is from_x000a_Defined List"/>
    <tableColumn id="15" xr3:uid="{00000000-0010-0000-1100-00000F000000}" name="WRZ transfer is to_x000a_Defined List"/>
    <tableColumn id="16" xr3:uid="{00000000-0010-0000-1100-000010000000}" name="Gains in WAFU / Savings in Demand on full implementation (Ml/d)"/>
    <tableColumn id="17" xr3:uid="{00000000-0010-0000-1100-000011000000}" name="Option benefits lead-in time (Years)"/>
    <tableColumn id="18" xr3:uid="{00000000-0010-0000-1100-000012000000}" name="First year of option use in preferred programme (year)_x000a_(Preferred programme (most likely) only)"/>
    <tableColumn id="20" xr3:uid="{00000000-0010-0000-1100-000014000000}" name="Totex expenditure prior to option in use (£m)"/>
    <tableColumn id="21" xr3:uid="{00000000-0010-0000-1100-000015000000}" name="Totex expenditure per annum post option in use under maximum utilisation scenario (£m)"/>
    <tableColumn id="22" xr3:uid="{00000000-0010-0000-1100-000016000000}" name="Average totex expenditure per annum post option in use (£m)"/>
    <tableColumn id="23" xr3:uid="{00000000-0010-0000-1100-000017000000}" name="Average option utilisation used for average totex expenditure and operational carbon forecasts (Ml/d)"/>
    <tableColumn id="24" xr3:uid="{00000000-0010-0000-1100-000018000000}" name="Maximum option utilisation across the planning period (Ml/d)"/>
    <tableColumn id="25" xr3:uid="{00000000-0010-0000-1100-000019000000}" name="Embodied carbon emissions_x000a_(tCO2 equivalent)"/>
    <tableColumn id="26" xr3:uid="{00000000-0010-0000-1100-00001A000000}" name="Operational carbon emissions under maximum utilisation scenario_x000a_(tCO2 equivalent per annum)"/>
    <tableColumn id="27" xr3:uid="{00000000-0010-0000-1100-00001B000000}" name="Average operational carbon emissions_x000a_(tCO2 equivalent per annum)"/>
    <tableColumn id="31" xr3:uid="{00000000-0010-0000-1100-00001F000000}" name="Total Carbon Cost (£M)"/>
    <tableColumn id="28" xr3:uid="{00000000-0010-0000-1100-00001C000000}" name="Average Incremental Cost (AIC)_x000a_(p/m3)"/>
    <tableColumn id="29" xr3:uid="{00000000-0010-0000-1100-00001D000000}" name="Total NPC (£m)"/>
    <tableColumn id="32" xr3:uid="{00000000-0010-0000-1100-000020000000}" name="Natural capital impact of option_x000a_(define units)"/>
    <tableColumn id="33" xr3:uid="{00000000-0010-0000-1100-000021000000}" name="B&amp;H_x000a_Non-monetised metric where applicable (define units)"/>
    <tableColumn id="46" xr3:uid="{4A8C01AF-D108-482F-8D8F-1EEC2C838BF6}" name="B&amp;H_x000a_Monetised metric where applicable (£M)"/>
    <tableColumn id="34" xr3:uid="{00000000-0010-0000-1100-000022000000}" name="CR_x000a_Non-monetised metric where applicable (define units)"/>
    <tableColumn id="47" xr3:uid="{77099D82-1AA7-4127-AA50-01D215569141}" name="CR_x000a_Monetised metric where applicable (£M)"/>
    <tableColumn id="35" xr3:uid="{00000000-0010-0000-1100-000023000000}" name="NHR_x000a_Non-monetised metric where applicable (define units)"/>
    <tableColumn id="48" xr3:uid="{08427DD3-AD43-4E16-9DE1-5807D4B8096C}" name="NHR_x000a_Monetised metric where applicable (£M)"/>
    <tableColumn id="36" xr3:uid="{00000000-0010-0000-1100-000024000000}" name="WP_x000a_Non-monetised metric where applicable (define units)"/>
    <tableColumn id="49" xr3:uid="{E59A5819-9EBC-499D-AD22-55212115671F}" name="WP_x000a_Monetised metric where applicable (£M)"/>
    <tableColumn id="37" xr3:uid="{00000000-0010-0000-1100-000025000000}" name="WReg_x000a_Non-monetised metric where applicable (define units)"/>
    <tableColumn id="50" xr3:uid="{49D26A71-CE50-4764-89E4-CC423CBAA87F}" name="WReg_x000a_Monetised metric where applicable (£M)"/>
    <tableColumn id="38" xr3:uid="{00000000-0010-0000-1100-000026000000}" name="R&amp;T_x000a_Non-monetised metric where applicable (define units)"/>
    <tableColumn id="51" xr3:uid="{DCBCC0E7-3EFA-4EBD-A954-5A07475E6D8B}" name="R&amp;T_x000a_Monetised metric where applicable (£M)"/>
    <tableColumn id="39" xr3:uid="{00000000-0010-0000-1100-000027000000}" name="Total Carbon 000s tCO2"/>
    <tableColumn id="40" xr3:uid="{00000000-0010-0000-1100-000028000000}" name="PWS Drought resilience  -this is a programme level metric only and N/A at option level"/>
    <tableColumn id="41" xr3:uid="{00000000-0010-0000-1100-000029000000}" name="Leakage Reduction Ml/d"/>
    <tableColumn id="45" xr3:uid="{1D63ED90-D625-4445-B507-FB8396358EFA}" name="PCC Reduction l/h/d"/>
    <tableColumn id="52" xr3:uid="{EEAF03C2-18AD-41EE-92BC-16E82CC84984}" name="Flood Risk Management (Non-Drought Resilience) (quantified residual effect significance scores for SEA objective 4.3)"/>
    <tableColumn id="44" xr3:uid="{22BE313D-2BFB-422F-BF85-3CCF1DBFABED}" name="Multi-Abstractor Benefit (quantified residual effect significance scores for SEA objectives 4.2 and 4.3)"/>
    <tableColumn id="54" xr3:uid="{060C94B8-CB20-42ED-BD7F-6885BBE767BC}" name="Human and Social Well-being (quantified residual effect significance scores for SEA objectives 2.1, 2.2, 6.1, 6.2, 7.1 and 8.1)"/>
    <tableColumn id="55" xr3:uid="{EFD9C5F7-3E25-4934-B28B-EFB5E2540CEA}" name="Customer Preferred Option Type_x000a_(preference type weights:_x000a_Leakage and water efficiency: 3_x000a_Enhancement of existing licenced supplies: 2_x000a_New supplies such as desalination and increased abstraction: 1)"/>
    <tableColumn id="56" xr3:uid="{756E22D5-0BB6-4652-AF35-7D10CEF0C571}" name="Option Deliverability_x000a_(complexity to deliver solution in a range of 1 to 5, where 1 is most complex and 5 is least complex)"/>
    <tableColumn id="57" xr3:uid="{2084EE8F-5E09-4E5D-84C9-FAD09E465174}" name="Resilience Score (qualitative Y/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N465" totalsRowShown="0" headerRowDxfId="292" dataDxfId="290" headerRowBorderDxfId="291" tableBorderDxfId="289">
  <autoFilter ref="B5:CN465" xr:uid="{00000000-000C-0000-FFFF-FFFF12000000}"/>
  <sortState xmlns:xlrd2="http://schemas.microsoft.com/office/spreadsheetml/2017/richdata2" ref="B355:CN412">
    <sortCondition ref="D5:D465"/>
  </sortState>
  <tableColumns count="91">
    <tableColumn id="1" xr3:uid="{00000000-0010-0000-1200-000001000000}" name="WRMP24 Reference" dataDxfId="288">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287"/>
    <tableColumn id="3" xr3:uid="{00000000-0010-0000-1200-000003000000}" name="Option ID" dataDxfId="286"/>
    <tableColumn id="4" xr3:uid="{00000000-0010-0000-1200-000004000000}" name="Option Type (defined list)"/>
    <tableColumn id="5" xr3:uid="{00000000-0010-0000-1200-000005000000}" name="Option Group" dataDxfId="285">
      <calculatedColumnFormula>VLOOKUP(TBL5_OptBen[[#This Row],[Option Type (defined list)]],'Option Typs_Grps'!B$2:C$47, 2, FALSE)</calculatedColumnFormula>
    </tableColumn>
    <tableColumn id="6" xr3:uid="{00000000-0010-0000-1200-000006000000}" name="Sub-option (Y/N)" dataDxfId="284"/>
    <tableColumn id="7" xr3:uid="{00000000-0010-0000-1200-000007000000}" name="Preferred (most likely), Least Cost, Ofwat Core or Alternative Programme" dataDxfId="283"/>
    <tableColumn id="8" xr3:uid="{00000000-0010-0000-1200-000008000000}" name="WRZ (defined list)" dataDxfId="282"/>
    <tableColumn id="91" xr3:uid="{00000000-0010-0000-1200-00005B000000}" name="Unit" dataDxfId="281"/>
    <tableColumn id="90" xr3:uid="{00000000-0010-0000-1200-00005A000000}" name="Decimal places" dataDxfId="280"/>
    <tableColumn id="89" xr3:uid="{00000000-0010-0000-1200-000059000000}" name="2019-20" dataDxfId="279"/>
    <tableColumn id="87" xr3:uid="{00000000-0010-0000-1200-000057000000}" name="2020-21" dataDxfId="278"/>
    <tableColumn id="88" xr3:uid="{00000000-0010-0000-1200-000058000000}" name="2021-22" dataDxfId="277"/>
    <tableColumn id="9" xr3:uid="{00000000-0010-0000-1200-000009000000}" name="2022-23" dataDxfId="276"/>
    <tableColumn id="10" xr3:uid="{00000000-0010-0000-1200-00000A000000}" name="2023-24" dataDxfId="275"/>
    <tableColumn id="11" xr3:uid="{00000000-0010-0000-1200-00000B000000}" name="2024-25" dataDxfId="274"/>
    <tableColumn id="12" xr3:uid="{00000000-0010-0000-1200-00000C000000}" name="2025-26" dataDxfId="273"/>
    <tableColumn id="13" xr3:uid="{00000000-0010-0000-1200-00000D000000}" name="2026-27" dataDxfId="272"/>
    <tableColumn id="14" xr3:uid="{00000000-0010-0000-1200-00000E000000}" name="2027-28" dataDxfId="271"/>
    <tableColumn id="15" xr3:uid="{00000000-0010-0000-1200-00000F000000}" name="2028-29" dataDxfId="270"/>
    <tableColumn id="16" xr3:uid="{00000000-0010-0000-1200-000010000000}" name="2029-30" dataDxfId="269"/>
    <tableColumn id="17" xr3:uid="{00000000-0010-0000-1200-000011000000}" name="2030-31" dataDxfId="268"/>
    <tableColumn id="18" xr3:uid="{00000000-0010-0000-1200-000012000000}" name="2031-32" dataDxfId="267"/>
    <tableColumn id="19" xr3:uid="{00000000-0010-0000-1200-000013000000}" name="2032-33" dataDxfId="266"/>
    <tableColumn id="20" xr3:uid="{00000000-0010-0000-1200-000014000000}" name="2033-34" dataDxfId="265"/>
    <tableColumn id="21" xr3:uid="{00000000-0010-0000-1200-000015000000}" name="2034-35" dataDxfId="264"/>
    <tableColumn id="22" xr3:uid="{00000000-0010-0000-1200-000016000000}" name="2035-36" dataDxfId="263"/>
    <tableColumn id="23" xr3:uid="{00000000-0010-0000-1200-000017000000}" name="2036-37" dataDxfId="262"/>
    <tableColumn id="24" xr3:uid="{00000000-0010-0000-1200-000018000000}" name="2037-38" dataDxfId="261"/>
    <tableColumn id="25" xr3:uid="{00000000-0010-0000-1200-000019000000}" name="2038-39" dataDxfId="260"/>
    <tableColumn id="26" xr3:uid="{00000000-0010-0000-1200-00001A000000}" name="2039-40" dataDxfId="259"/>
    <tableColumn id="27" xr3:uid="{00000000-0010-0000-1200-00001B000000}" name="2040-41" dataDxfId="258"/>
    <tableColumn id="28" xr3:uid="{00000000-0010-0000-1200-00001C000000}" name="2041-42" dataDxfId="257"/>
    <tableColumn id="29" xr3:uid="{00000000-0010-0000-1200-00001D000000}" name="2042-43" dataDxfId="256"/>
    <tableColumn id="30" xr3:uid="{00000000-0010-0000-1200-00001E000000}" name="2043-44" dataDxfId="255"/>
    <tableColumn id="31" xr3:uid="{00000000-0010-0000-1200-00001F000000}" name="2044-45" dataDxfId="254"/>
    <tableColumn id="32" xr3:uid="{00000000-0010-0000-1200-000020000000}" name="2045-46" dataDxfId="253"/>
    <tableColumn id="33" xr3:uid="{00000000-0010-0000-1200-000021000000}" name="2046-47" dataDxfId="252"/>
    <tableColumn id="34" xr3:uid="{00000000-0010-0000-1200-000022000000}" name="2047-48" dataDxfId="251"/>
    <tableColumn id="35" xr3:uid="{00000000-0010-0000-1200-000023000000}" name="2048-49" dataDxfId="250"/>
    <tableColumn id="36" xr3:uid="{00000000-0010-0000-1200-000024000000}" name="2049-50" dataDxfId="249"/>
    <tableColumn id="37" xr3:uid="{00000000-0010-0000-1200-000025000000}" name="2050-51" dataDxfId="248"/>
    <tableColumn id="38" xr3:uid="{00000000-0010-0000-1200-000026000000}" name="2051-52" dataDxfId="247"/>
    <tableColumn id="39" xr3:uid="{00000000-0010-0000-1200-000027000000}" name="2052-53" dataDxfId="246"/>
    <tableColumn id="40" xr3:uid="{00000000-0010-0000-1200-000028000000}" name="2053-54" dataDxfId="245"/>
    <tableColumn id="41" xr3:uid="{00000000-0010-0000-1200-000029000000}" name="2054-55" dataDxfId="244"/>
    <tableColumn id="42" xr3:uid="{00000000-0010-0000-1200-00002A000000}" name="2055-56" dataDxfId="243"/>
    <tableColumn id="43" xr3:uid="{00000000-0010-0000-1200-00002B000000}" name="2056-57" dataDxfId="242"/>
    <tableColumn id="44" xr3:uid="{00000000-0010-0000-1200-00002C000000}" name="2057-58" dataDxfId="241"/>
    <tableColumn id="45" xr3:uid="{00000000-0010-0000-1200-00002D000000}" name="2058-59" dataDxfId="240"/>
    <tableColumn id="46" xr3:uid="{00000000-0010-0000-1200-00002E000000}" name="2059-60" dataDxfId="239"/>
    <tableColumn id="47" xr3:uid="{00000000-0010-0000-1200-00002F000000}" name="2060-61" dataDxfId="238"/>
    <tableColumn id="48" xr3:uid="{00000000-0010-0000-1200-000030000000}" name="2061-62" dataDxfId="237"/>
    <tableColumn id="49" xr3:uid="{00000000-0010-0000-1200-000031000000}" name="2062-63" dataDxfId="236"/>
    <tableColumn id="50" xr3:uid="{00000000-0010-0000-1200-000032000000}" name="2063-64" dataDxfId="235"/>
    <tableColumn id="51" xr3:uid="{00000000-0010-0000-1200-000033000000}" name="2064-65" dataDxfId="234"/>
    <tableColumn id="52" xr3:uid="{00000000-0010-0000-1200-000034000000}" name="2065-66" dataDxfId="233"/>
    <tableColumn id="53" xr3:uid="{00000000-0010-0000-1200-000035000000}" name="2066-67" dataDxfId="232"/>
    <tableColumn id="54" xr3:uid="{00000000-0010-0000-1200-000036000000}" name="2067-68" dataDxfId="231"/>
    <tableColumn id="55" xr3:uid="{00000000-0010-0000-1200-000037000000}" name="2068-69" dataDxfId="230"/>
    <tableColumn id="56" xr3:uid="{00000000-0010-0000-1200-000038000000}" name="2069-70" dataDxfId="229"/>
    <tableColumn id="57" xr3:uid="{00000000-0010-0000-1200-000039000000}" name="2070-71" dataDxfId="228"/>
    <tableColumn id="58" xr3:uid="{00000000-0010-0000-1200-00003A000000}" name="2071-72" dataDxfId="227"/>
    <tableColumn id="59" xr3:uid="{00000000-0010-0000-1200-00003B000000}" name="2072-73" dataDxfId="226"/>
    <tableColumn id="60" xr3:uid="{00000000-0010-0000-1200-00003C000000}" name="2073-74" dataDxfId="225"/>
    <tableColumn id="61" xr3:uid="{00000000-0010-0000-1200-00003D000000}" name="2074-75" dataDxfId="224"/>
    <tableColumn id="62" xr3:uid="{00000000-0010-0000-1200-00003E000000}" name="2075-76" dataDxfId="223"/>
    <tableColumn id="63" xr3:uid="{00000000-0010-0000-1200-00003F000000}" name="2076-77" dataDxfId="222"/>
    <tableColumn id="64" xr3:uid="{00000000-0010-0000-1200-000040000000}" name="2077-78" dataDxfId="221"/>
    <tableColumn id="65" xr3:uid="{00000000-0010-0000-1200-000041000000}" name="2078-79" dataDxfId="220"/>
    <tableColumn id="66" xr3:uid="{00000000-0010-0000-1200-000042000000}" name="2079-80" dataDxfId="219"/>
    <tableColumn id="67" xr3:uid="{00000000-0010-0000-1200-000043000000}" name="2080-81" dataDxfId="218"/>
    <tableColumn id="68" xr3:uid="{00000000-0010-0000-1200-000044000000}" name="2081-82" dataDxfId="217"/>
    <tableColumn id="69" xr3:uid="{00000000-0010-0000-1200-000045000000}" name="2082-83" dataDxfId="216"/>
    <tableColumn id="70" xr3:uid="{00000000-0010-0000-1200-000046000000}" name="2083-84" dataDxfId="215"/>
    <tableColumn id="71" xr3:uid="{00000000-0010-0000-1200-000047000000}" name="2084-85" dataDxfId="214"/>
    <tableColumn id="72" xr3:uid="{00000000-0010-0000-1200-000048000000}" name="2085-86" dataDxfId="213"/>
    <tableColumn id="73" xr3:uid="{00000000-0010-0000-1200-000049000000}" name="2086-87" dataDxfId="212"/>
    <tableColumn id="74" xr3:uid="{00000000-0010-0000-1200-00004A000000}" name="2087-88" dataDxfId="211"/>
    <tableColumn id="75" xr3:uid="{00000000-0010-0000-1200-00004B000000}" name="2088-89" dataDxfId="210"/>
    <tableColumn id="76" xr3:uid="{00000000-0010-0000-1200-00004C000000}" name="2089-90" dataDxfId="209"/>
    <tableColumn id="77" xr3:uid="{00000000-0010-0000-1200-00004D000000}" name="2090-91" dataDxfId="208"/>
    <tableColumn id="78" xr3:uid="{00000000-0010-0000-1200-00004E000000}" name="2091-92" dataDxfId="207"/>
    <tableColumn id="79" xr3:uid="{00000000-0010-0000-1200-00004F000000}" name="2092-93" dataDxfId="206"/>
    <tableColumn id="80" xr3:uid="{00000000-0010-0000-1200-000050000000}" name="2093-94" dataDxfId="205"/>
    <tableColumn id="81" xr3:uid="{00000000-0010-0000-1200-000051000000}" name="2094-95" dataDxfId="204"/>
    <tableColumn id="82" xr3:uid="{00000000-0010-0000-1200-000052000000}" name="2095-96" dataDxfId="203"/>
    <tableColumn id="83" xr3:uid="{00000000-0010-0000-1200-000053000000}" name="2096-97" dataDxfId="202"/>
    <tableColumn id="84" xr3:uid="{00000000-0010-0000-1200-000054000000}" name="2097-98" dataDxfId="201"/>
    <tableColumn id="85" xr3:uid="{00000000-0010-0000-1200-000055000000}" name="2098-99" dataDxfId="200"/>
    <tableColumn id="86" xr3:uid="{00000000-0010-0000-1200-000056000000}" name="2099-100" dataDxfId="199"/>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198" dataDxfId="196" headerRowBorderDxfId="197" tableBorderDxfId="195">
  <autoFilter ref="E2:J133" xr:uid="{79B3E692-8EF3-454B-85C6-1957D60D325D}"/>
  <tableColumns count="6">
    <tableColumn id="1" xr3:uid="{198661D9-D262-4361-873A-5D59AD45EE50}" name="COMPANY" dataDxfId="194"/>
    <tableColumn id="2" xr3:uid="{5612D87C-4942-458B-A632-94E6E98E5542}" name="WRZ_NAME" dataDxfId="193"/>
    <tableColumn id="3" xr3:uid="{E25D601E-F8E3-493A-BE15-28A8E8D11EB6}" name="RZ_ID" dataDxfId="192"/>
    <tableColumn id="4" xr3:uid="{E5FEC7D8-8216-4235-A461-CB48AA69BFDA}" name="WC id" dataDxfId="191"/>
    <tableColumn id="5" xr3:uid="{526192E8-8224-49B8-AA52-E027017647D2}" name="WRZ id" dataDxfId="190"/>
    <tableColumn id="6" xr3:uid="{23FCED85-2D78-4435-A564-233893996877}" name="Combined id" dataDxfId="18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1736" dataDxfId="1735" tableBorderDxfId="1734" headerRowCellStyle="Normal 2">
  <autoFilter ref="B18:CJ38" xr:uid="{00000000-0009-0000-0100-000009000000}"/>
  <tableColumns count="87">
    <tableColumn id="1" xr3:uid="{00000000-0010-0000-0800-000001000000}" name="WRMP24 Reference" dataDxfId="1733"/>
    <tableColumn id="2" xr3:uid="{00000000-0010-0000-0800-000002000000}" name="Component" dataDxfId="1732"/>
    <tableColumn id="3" xr3:uid="{00000000-0010-0000-0800-000003000000}" name="Derivation" dataDxfId="1731"/>
    <tableColumn id="4" xr3:uid="{00000000-0010-0000-0800-000004000000}" name="Unit" dataDxfId="1730"/>
    <tableColumn id="5" xr3:uid="{00000000-0010-0000-0800-000005000000}" name="Decimal places" dataDxfId="1729"/>
    <tableColumn id="6" xr3:uid="{00000000-0010-0000-0800-000006000000}" name="2019-20" dataDxfId="1728"/>
    <tableColumn id="7" xr3:uid="{00000000-0010-0000-0800-000007000000}" name="2020-21" dataDxfId="1727"/>
    <tableColumn id="8" xr3:uid="{00000000-0010-0000-0800-000008000000}" name="2021-22" dataDxfId="1726"/>
    <tableColumn id="9" xr3:uid="{00000000-0010-0000-0800-000009000000}" name="2022-23" dataDxfId="1725"/>
    <tableColumn id="10" xr3:uid="{00000000-0010-0000-0800-00000A000000}" name="2023-24" dataDxfId="1724"/>
    <tableColumn id="11" xr3:uid="{00000000-0010-0000-0800-00000B000000}" name="2024-25" dataDxfId="1723"/>
    <tableColumn id="12" xr3:uid="{00000000-0010-0000-0800-00000C000000}" name="2025-26" dataDxfId="1722"/>
    <tableColumn id="13" xr3:uid="{00000000-0010-0000-0800-00000D000000}" name="2026-27" dataDxfId="1721"/>
    <tableColumn id="14" xr3:uid="{00000000-0010-0000-0800-00000E000000}" name="2027-28" dataDxfId="1720"/>
    <tableColumn id="15" xr3:uid="{00000000-0010-0000-0800-00000F000000}" name="2028-29" dataDxfId="1719"/>
    <tableColumn id="16" xr3:uid="{00000000-0010-0000-0800-000010000000}" name="2029-30" dataDxfId="1718"/>
    <tableColumn id="17" xr3:uid="{00000000-0010-0000-0800-000011000000}" name="2030-31" dataDxfId="1717"/>
    <tableColumn id="18" xr3:uid="{00000000-0010-0000-0800-000012000000}" name="2031-32" dataDxfId="1716"/>
    <tableColumn id="19" xr3:uid="{00000000-0010-0000-0800-000013000000}" name="2032-33" dataDxfId="1715"/>
    <tableColumn id="20" xr3:uid="{00000000-0010-0000-0800-000014000000}" name="2033-34" dataDxfId="1714"/>
    <tableColumn id="21" xr3:uid="{00000000-0010-0000-0800-000015000000}" name="2034-35" dataDxfId="1713"/>
    <tableColumn id="22" xr3:uid="{00000000-0010-0000-0800-000016000000}" name="2035-36" dataDxfId="1712"/>
    <tableColumn id="23" xr3:uid="{00000000-0010-0000-0800-000017000000}" name="2036-37" dataDxfId="1711"/>
    <tableColumn id="24" xr3:uid="{00000000-0010-0000-0800-000018000000}" name="2037-38" dataDxfId="1710"/>
    <tableColumn id="25" xr3:uid="{00000000-0010-0000-0800-000019000000}" name="2038-39" dataDxfId="1709"/>
    <tableColumn id="26" xr3:uid="{00000000-0010-0000-0800-00001A000000}" name="2039-40" dataDxfId="1708"/>
    <tableColumn id="27" xr3:uid="{00000000-0010-0000-0800-00001B000000}" name="2040-41" dataDxfId="1707"/>
    <tableColumn id="28" xr3:uid="{00000000-0010-0000-0800-00001C000000}" name="2041-42" dataDxfId="1706"/>
    <tableColumn id="29" xr3:uid="{00000000-0010-0000-0800-00001D000000}" name="2042-43" dataDxfId="1705"/>
    <tableColumn id="30" xr3:uid="{00000000-0010-0000-0800-00001E000000}" name="2043-44" dataDxfId="1704"/>
    <tableColumn id="31" xr3:uid="{00000000-0010-0000-0800-00001F000000}" name="2044-45" dataDxfId="1703"/>
    <tableColumn id="32" xr3:uid="{00000000-0010-0000-0800-000020000000}" name="2045-46" dataDxfId="1702"/>
    <tableColumn id="33" xr3:uid="{00000000-0010-0000-0800-000021000000}" name="2046-47" dataDxfId="1701"/>
    <tableColumn id="34" xr3:uid="{00000000-0010-0000-0800-000022000000}" name="2047-48" dataDxfId="1700"/>
    <tableColumn id="35" xr3:uid="{00000000-0010-0000-0800-000023000000}" name="2048-49" dataDxfId="1699"/>
    <tableColumn id="36" xr3:uid="{00000000-0010-0000-0800-000024000000}" name="2049-50" dataDxfId="1698"/>
    <tableColumn id="37" xr3:uid="{00000000-0010-0000-0800-000025000000}" name="2050-51" dataDxfId="1697"/>
    <tableColumn id="38" xr3:uid="{00000000-0010-0000-0800-000026000000}" name="2051-52" dataDxfId="1696"/>
    <tableColumn id="39" xr3:uid="{00000000-0010-0000-0800-000027000000}" name="2052-53" dataDxfId="1695"/>
    <tableColumn id="40" xr3:uid="{00000000-0010-0000-0800-000028000000}" name="2053-54" dataDxfId="1694"/>
    <tableColumn id="41" xr3:uid="{00000000-0010-0000-0800-000029000000}" name="2054-55" dataDxfId="1693"/>
    <tableColumn id="42" xr3:uid="{00000000-0010-0000-0800-00002A000000}" name="2055-56" dataDxfId="1692"/>
    <tableColumn id="43" xr3:uid="{00000000-0010-0000-0800-00002B000000}" name="2056-57" dataDxfId="1691"/>
    <tableColumn id="44" xr3:uid="{00000000-0010-0000-0800-00002C000000}" name="2057-58" dataDxfId="1690"/>
    <tableColumn id="45" xr3:uid="{00000000-0010-0000-0800-00002D000000}" name="2058-59" dataDxfId="1689"/>
    <tableColumn id="46" xr3:uid="{00000000-0010-0000-0800-00002E000000}" name="2059-60" dataDxfId="1688"/>
    <tableColumn id="47" xr3:uid="{00000000-0010-0000-0800-00002F000000}" name="2060-61" dataDxfId="1687"/>
    <tableColumn id="48" xr3:uid="{00000000-0010-0000-0800-000030000000}" name="2061-62" dataDxfId="1686"/>
    <tableColumn id="49" xr3:uid="{00000000-0010-0000-0800-000031000000}" name="2062-63" dataDxfId="1685"/>
    <tableColumn id="50" xr3:uid="{00000000-0010-0000-0800-000032000000}" name="2063-64" dataDxfId="1684"/>
    <tableColumn id="51" xr3:uid="{00000000-0010-0000-0800-000033000000}" name="2064-65" dataDxfId="1683"/>
    <tableColumn id="52" xr3:uid="{00000000-0010-0000-0800-000034000000}" name="2065-66" dataDxfId="1682"/>
    <tableColumn id="53" xr3:uid="{00000000-0010-0000-0800-000035000000}" name="2066-67" dataDxfId="1681"/>
    <tableColumn id="54" xr3:uid="{00000000-0010-0000-0800-000036000000}" name="2067-68" dataDxfId="1680"/>
    <tableColumn id="55" xr3:uid="{00000000-0010-0000-0800-000037000000}" name="2068-69" dataDxfId="1679"/>
    <tableColumn id="56" xr3:uid="{00000000-0010-0000-0800-000038000000}" name="2069-70" dataDxfId="1678"/>
    <tableColumn id="57" xr3:uid="{00000000-0010-0000-0800-000039000000}" name="2070-71" dataDxfId="1677"/>
    <tableColumn id="58" xr3:uid="{00000000-0010-0000-0800-00003A000000}" name="2071-72" dataDxfId="1676"/>
    <tableColumn id="59" xr3:uid="{00000000-0010-0000-0800-00003B000000}" name="2072-73" dataDxfId="1675"/>
    <tableColumn id="60" xr3:uid="{00000000-0010-0000-0800-00003C000000}" name="2073-74" dataDxfId="1674"/>
    <tableColumn id="61" xr3:uid="{00000000-0010-0000-0800-00003D000000}" name="2074-75" dataDxfId="1673"/>
    <tableColumn id="62" xr3:uid="{00000000-0010-0000-0800-00003E000000}" name="2075-76" dataDxfId="1672"/>
    <tableColumn id="63" xr3:uid="{00000000-0010-0000-0800-00003F000000}" name="2076-77" dataDxfId="1671"/>
    <tableColumn id="64" xr3:uid="{00000000-0010-0000-0800-000040000000}" name="2077-78" dataDxfId="1670"/>
    <tableColumn id="65" xr3:uid="{00000000-0010-0000-0800-000041000000}" name="2078-79" dataDxfId="1669"/>
    <tableColumn id="66" xr3:uid="{00000000-0010-0000-0800-000042000000}" name="2079-80" dataDxfId="1668"/>
    <tableColumn id="67" xr3:uid="{00000000-0010-0000-0800-000043000000}" name="2080-81" dataDxfId="1667"/>
    <tableColumn id="68" xr3:uid="{00000000-0010-0000-0800-000044000000}" name="2081-82" dataDxfId="1666"/>
    <tableColumn id="69" xr3:uid="{00000000-0010-0000-0800-000045000000}" name="2082-83" dataDxfId="1665"/>
    <tableColumn id="70" xr3:uid="{00000000-0010-0000-0800-000046000000}" name="2083-84" dataDxfId="1664"/>
    <tableColumn id="71" xr3:uid="{00000000-0010-0000-0800-000047000000}" name="2084-85" dataDxfId="1663"/>
    <tableColumn id="72" xr3:uid="{00000000-0010-0000-0800-000048000000}" name="2085-86" dataDxfId="1662"/>
    <tableColumn id="73" xr3:uid="{00000000-0010-0000-0800-000049000000}" name="2086-87" dataDxfId="1661"/>
    <tableColumn id="74" xr3:uid="{00000000-0010-0000-0800-00004A000000}" name="2087-88" dataDxfId="1660"/>
    <tableColumn id="75" xr3:uid="{00000000-0010-0000-0800-00004B000000}" name="2088-89" dataDxfId="1659"/>
    <tableColumn id="76" xr3:uid="{00000000-0010-0000-0800-00004C000000}" name="2089-90" dataDxfId="1658"/>
    <tableColumn id="77" xr3:uid="{00000000-0010-0000-0800-00004D000000}" name="2090-91" dataDxfId="1657"/>
    <tableColumn id="78" xr3:uid="{00000000-0010-0000-0800-00004E000000}" name="2091-92" dataDxfId="1656"/>
    <tableColumn id="79" xr3:uid="{00000000-0010-0000-0800-00004F000000}" name="2092-93" dataDxfId="1655"/>
    <tableColumn id="80" xr3:uid="{00000000-0010-0000-0800-000050000000}" name="2093-94" dataDxfId="1654"/>
    <tableColumn id="81" xr3:uid="{00000000-0010-0000-0800-000051000000}" name="2094-95" dataDxfId="1653"/>
    <tableColumn id="82" xr3:uid="{00000000-0010-0000-0800-000052000000}" name="2095-96" dataDxfId="1652"/>
    <tableColumn id="83" xr3:uid="{00000000-0010-0000-0800-000053000000}" name="2096-97" dataDxfId="1651"/>
    <tableColumn id="84" xr3:uid="{00000000-0010-0000-0800-000054000000}" name="2097-98" dataDxfId="1650"/>
    <tableColumn id="85" xr3:uid="{00000000-0010-0000-0800-000055000000}" name="2098-99" dataDxfId="1649"/>
    <tableColumn id="86" xr3:uid="{00000000-0010-0000-0800-000056000000}" name="2099-100" dataDxfId="1648"/>
    <tableColumn id="87" xr3:uid="{00000000-0010-0000-0800-000057000000}" name="2100-01" dataDxfId="164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1646" dataDxfId="1644" headerRowBorderDxfId="1645" tableBorderDxfId="1643" headerRowCellStyle="Normal 2">
  <autoFilter ref="B83:CJ91" xr:uid="{00000000-0009-0000-0100-000017000000}"/>
  <tableColumns count="87">
    <tableColumn id="1" xr3:uid="{00000000-0010-0000-0900-000001000000}" name="WRMP24 Reference" dataDxfId="1642"/>
    <tableColumn id="2" xr3:uid="{00000000-0010-0000-0900-000002000000}" name="Component" dataDxfId="1641"/>
    <tableColumn id="3" xr3:uid="{00000000-0010-0000-0900-000003000000}" name="Derivation" dataDxfId="1640"/>
    <tableColumn id="4" xr3:uid="{00000000-0010-0000-0900-000004000000}" name="Unit" dataDxfId="1639"/>
    <tableColumn id="5" xr3:uid="{00000000-0010-0000-0900-000005000000}" name="Decimal places" dataDxfId="1638"/>
    <tableColumn id="6" xr3:uid="{00000000-0010-0000-0900-000006000000}" name="2019-20"/>
    <tableColumn id="7" xr3:uid="{00000000-0010-0000-0900-000007000000}" name="2020-21"/>
    <tableColumn id="8" xr3:uid="{00000000-0010-0000-0900-000008000000}" name="2021-22"/>
    <tableColumn id="9" xr3:uid="{00000000-0010-0000-0900-000009000000}" name="2022-23"/>
    <tableColumn id="10" xr3:uid="{00000000-0010-0000-0900-00000A000000}" name="2023-24"/>
    <tableColumn id="11" xr3:uid="{00000000-0010-0000-0900-00000B000000}" name="2024-25"/>
    <tableColumn id="12" xr3:uid="{00000000-0010-0000-0900-00000C000000}" name="2025-26"/>
    <tableColumn id="13" xr3:uid="{00000000-0010-0000-0900-00000D000000}" name="2026-27"/>
    <tableColumn id="14" xr3:uid="{00000000-0010-0000-0900-00000E000000}" name="2027-28"/>
    <tableColumn id="15" xr3:uid="{00000000-0010-0000-0900-00000F000000}" name="2028-29"/>
    <tableColumn id="16" xr3:uid="{00000000-0010-0000-0900-000010000000}" name="2029-30"/>
    <tableColumn id="17" xr3:uid="{00000000-0010-0000-0900-000011000000}" name="2030-31"/>
    <tableColumn id="18" xr3:uid="{00000000-0010-0000-0900-000012000000}" name="2031-32"/>
    <tableColumn id="19" xr3:uid="{00000000-0010-0000-0900-000013000000}" name="2032-33"/>
    <tableColumn id="20" xr3:uid="{00000000-0010-0000-0900-000014000000}" name="2033-34"/>
    <tableColumn id="21" xr3:uid="{00000000-0010-0000-0900-000015000000}" name="2034-35"/>
    <tableColumn id="22" xr3:uid="{00000000-0010-0000-0900-000016000000}" name="2035-36"/>
    <tableColumn id="23" xr3:uid="{00000000-0010-0000-0900-000017000000}" name="2036-37"/>
    <tableColumn id="24" xr3:uid="{00000000-0010-0000-0900-000018000000}" name="2037-38"/>
    <tableColumn id="25" xr3:uid="{00000000-0010-0000-0900-000019000000}" name="2038-39"/>
    <tableColumn id="26" xr3:uid="{00000000-0010-0000-0900-00001A000000}" name="2039-40"/>
    <tableColumn id="27" xr3:uid="{00000000-0010-0000-0900-00001B000000}" name="2040-41"/>
    <tableColumn id="28" xr3:uid="{00000000-0010-0000-0900-00001C000000}" name="2041-42"/>
    <tableColumn id="29" xr3:uid="{00000000-0010-0000-0900-00001D000000}" name="2042-43"/>
    <tableColumn id="30" xr3:uid="{00000000-0010-0000-0900-00001E000000}" name="2043-44"/>
    <tableColumn id="31" xr3:uid="{00000000-0010-0000-0900-00001F000000}" name="2044-45"/>
    <tableColumn id="32" xr3:uid="{00000000-0010-0000-0900-000020000000}" name="2045-46"/>
    <tableColumn id="33" xr3:uid="{00000000-0010-0000-0900-000021000000}" name="2046-47"/>
    <tableColumn id="34" xr3:uid="{00000000-0010-0000-0900-000022000000}" name="2047-48"/>
    <tableColumn id="35" xr3:uid="{00000000-0010-0000-0900-000023000000}" name="2048-49"/>
    <tableColumn id="36" xr3:uid="{00000000-0010-0000-0900-000024000000}" name="2049-50"/>
    <tableColumn id="37" xr3:uid="{00000000-0010-0000-0900-000025000000}" name="2050-51"/>
    <tableColumn id="38" xr3:uid="{00000000-0010-0000-0900-000026000000}" name="2051-52"/>
    <tableColumn id="39" xr3:uid="{00000000-0010-0000-0900-000027000000}" name="2052-53"/>
    <tableColumn id="40" xr3:uid="{00000000-0010-0000-0900-000028000000}" name="2053-54"/>
    <tableColumn id="41" xr3:uid="{00000000-0010-0000-0900-000029000000}" name="2054-55"/>
    <tableColumn id="42" xr3:uid="{00000000-0010-0000-0900-00002A000000}" name="2055-56"/>
    <tableColumn id="43" xr3:uid="{00000000-0010-0000-0900-00002B000000}" name="2056-57"/>
    <tableColumn id="44" xr3:uid="{00000000-0010-0000-0900-00002C000000}" name="2057-58"/>
    <tableColumn id="45" xr3:uid="{00000000-0010-0000-0900-00002D000000}" name="2058-59"/>
    <tableColumn id="46" xr3:uid="{00000000-0010-0000-0900-00002E000000}" name="2059-60"/>
    <tableColumn id="47" xr3:uid="{00000000-0010-0000-0900-00002F000000}" name="2060-61"/>
    <tableColumn id="48" xr3:uid="{00000000-0010-0000-0900-000030000000}" name="2061-62"/>
    <tableColumn id="49" xr3:uid="{00000000-0010-0000-0900-000031000000}" name="2062-63"/>
    <tableColumn id="50" xr3:uid="{00000000-0010-0000-0900-000032000000}" name="2063-64"/>
    <tableColumn id="51" xr3:uid="{00000000-0010-0000-0900-000033000000}" name="2064-65"/>
    <tableColumn id="52" xr3:uid="{00000000-0010-0000-0900-000034000000}" name="2065-66"/>
    <tableColumn id="53" xr3:uid="{00000000-0010-0000-0900-000035000000}" name="2066-67"/>
    <tableColumn id="54" xr3:uid="{00000000-0010-0000-0900-000036000000}" name="2067-68"/>
    <tableColumn id="55" xr3:uid="{00000000-0010-0000-0900-000037000000}" name="2068-69"/>
    <tableColumn id="56" xr3:uid="{00000000-0010-0000-0900-000038000000}" name="2069-70"/>
    <tableColumn id="57" xr3:uid="{00000000-0010-0000-0900-000039000000}" name="2070-71"/>
    <tableColumn id="58" xr3:uid="{00000000-0010-0000-0900-00003A000000}" name="2071-72"/>
    <tableColumn id="59" xr3:uid="{00000000-0010-0000-0900-00003B000000}" name="2072-73"/>
    <tableColumn id="60" xr3:uid="{00000000-0010-0000-0900-00003C000000}" name="2073-74"/>
    <tableColumn id="61" xr3:uid="{00000000-0010-0000-0900-00003D000000}" name="2074-75"/>
    <tableColumn id="62" xr3:uid="{00000000-0010-0000-0900-00003E000000}" name="2075-76"/>
    <tableColumn id="63" xr3:uid="{00000000-0010-0000-0900-00003F000000}" name="2076-77"/>
    <tableColumn id="64" xr3:uid="{00000000-0010-0000-0900-000040000000}" name="2077-78"/>
    <tableColumn id="65" xr3:uid="{00000000-0010-0000-0900-000041000000}" name="2078-79"/>
    <tableColumn id="66" xr3:uid="{00000000-0010-0000-0900-000042000000}" name="2079-80"/>
    <tableColumn id="67" xr3:uid="{00000000-0010-0000-0900-000043000000}" name="2080-81"/>
    <tableColumn id="68" xr3:uid="{00000000-0010-0000-0900-000044000000}" name="2081-82"/>
    <tableColumn id="69" xr3:uid="{00000000-0010-0000-0900-000045000000}" name="2082-83"/>
    <tableColumn id="70" xr3:uid="{00000000-0010-0000-0900-000046000000}" name="2083-84"/>
    <tableColumn id="71" xr3:uid="{00000000-0010-0000-0900-000047000000}" name="2084-85"/>
    <tableColumn id="72" xr3:uid="{00000000-0010-0000-0900-000048000000}" name="2085-86"/>
    <tableColumn id="73" xr3:uid="{00000000-0010-0000-0900-000049000000}" name="2086-87"/>
    <tableColumn id="74" xr3:uid="{00000000-0010-0000-0900-00004A000000}" name="2087-88"/>
    <tableColumn id="75" xr3:uid="{00000000-0010-0000-0900-00004B000000}" name="2088-89"/>
    <tableColumn id="76" xr3:uid="{00000000-0010-0000-0900-00004C000000}" name="2089-90"/>
    <tableColumn id="77" xr3:uid="{00000000-0010-0000-0900-00004D000000}" name="2090-91"/>
    <tableColumn id="78" xr3:uid="{00000000-0010-0000-0900-00004E000000}" name="2091-92"/>
    <tableColumn id="79" xr3:uid="{00000000-0010-0000-0900-00004F000000}" name="2092-93"/>
    <tableColumn id="80" xr3:uid="{00000000-0010-0000-0900-000050000000}" name="2093-94"/>
    <tableColumn id="81" xr3:uid="{00000000-0010-0000-0900-000051000000}" name="2094-95"/>
    <tableColumn id="82" xr3:uid="{00000000-0010-0000-0900-000052000000}" name="2095-96"/>
    <tableColumn id="83" xr3:uid="{00000000-0010-0000-0900-000053000000}" name="2096-97"/>
    <tableColumn id="84" xr3:uid="{00000000-0010-0000-0900-000054000000}" name="2097-98"/>
    <tableColumn id="85" xr3:uid="{00000000-0010-0000-0900-000055000000}" name="2098-99"/>
    <tableColumn id="86" xr3:uid="{00000000-0010-0000-0900-000056000000}" name="2099-100"/>
    <tableColumn id="87" xr3:uid="{00000000-0010-0000-0900-000057000000}" name="2100-0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1637" dataDxfId="1635" headerRowBorderDxfId="1636" tableBorderDxfId="1634" headerRowCellStyle="Normal 2">
  <autoFilter ref="B41:CJ52" xr:uid="{00000000-0009-0000-0100-000014000000}"/>
  <tableColumns count="87">
    <tableColumn id="1" xr3:uid="{00000000-0010-0000-0A00-000001000000}" name="WRMP24 Reference" dataDxfId="1633"/>
    <tableColumn id="2" xr3:uid="{00000000-0010-0000-0A00-000002000000}" name="Component" dataDxfId="1632"/>
    <tableColumn id="3" xr3:uid="{00000000-0010-0000-0A00-000003000000}" name="Derivation" dataDxfId="1631"/>
    <tableColumn id="4" xr3:uid="{00000000-0010-0000-0A00-000004000000}" name="Unit" dataDxfId="1630"/>
    <tableColumn id="5" xr3:uid="{00000000-0010-0000-0A00-000005000000}" name="Decimal places" dataDxfId="1629"/>
    <tableColumn id="6" xr3:uid="{00000000-0010-0000-0A00-000006000000}" name="2019-20" dataDxfId="1628"/>
    <tableColumn id="7" xr3:uid="{00000000-0010-0000-0A00-000007000000}" name="2020-21" dataDxfId="1627"/>
    <tableColumn id="8" xr3:uid="{00000000-0010-0000-0A00-000008000000}" name="2021-22" dataDxfId="1626"/>
    <tableColumn id="9" xr3:uid="{00000000-0010-0000-0A00-000009000000}" name="2022-23" dataDxfId="1625"/>
    <tableColumn id="10" xr3:uid="{00000000-0010-0000-0A00-00000A000000}" name="2023-24" dataDxfId="1624"/>
    <tableColumn id="11" xr3:uid="{00000000-0010-0000-0A00-00000B000000}" name="2024-25" dataDxfId="1623"/>
    <tableColumn id="12" xr3:uid="{00000000-0010-0000-0A00-00000C000000}" name="2025-26" dataDxfId="1622"/>
    <tableColumn id="13" xr3:uid="{00000000-0010-0000-0A00-00000D000000}" name="2026-27" dataDxfId="1621"/>
    <tableColumn id="14" xr3:uid="{00000000-0010-0000-0A00-00000E000000}" name="2027-28" dataDxfId="1620"/>
    <tableColumn id="15" xr3:uid="{00000000-0010-0000-0A00-00000F000000}" name="2028-29" dataDxfId="1619"/>
    <tableColumn id="16" xr3:uid="{00000000-0010-0000-0A00-000010000000}" name="2029-30" dataDxfId="1618"/>
    <tableColumn id="17" xr3:uid="{00000000-0010-0000-0A00-000011000000}" name="2030-31" dataDxfId="1617"/>
    <tableColumn id="18" xr3:uid="{00000000-0010-0000-0A00-000012000000}" name="2031-32" dataDxfId="1616"/>
    <tableColumn id="19" xr3:uid="{00000000-0010-0000-0A00-000013000000}" name="2032-33" dataDxfId="1615"/>
    <tableColumn id="20" xr3:uid="{00000000-0010-0000-0A00-000014000000}" name="2033-34" dataDxfId="1614"/>
    <tableColumn id="21" xr3:uid="{00000000-0010-0000-0A00-000015000000}" name="2034-35" dataDxfId="1613"/>
    <tableColumn id="22" xr3:uid="{00000000-0010-0000-0A00-000016000000}" name="2035-36" dataDxfId="1612"/>
    <tableColumn id="23" xr3:uid="{00000000-0010-0000-0A00-000017000000}" name="2036-37" dataDxfId="1611"/>
    <tableColumn id="24" xr3:uid="{00000000-0010-0000-0A00-000018000000}" name="2037-38" dataDxfId="1610"/>
    <tableColumn id="25" xr3:uid="{00000000-0010-0000-0A00-000019000000}" name="2038-39" dataDxfId="1609"/>
    <tableColumn id="26" xr3:uid="{00000000-0010-0000-0A00-00001A000000}" name="2039-40" dataDxfId="1608"/>
    <tableColumn id="27" xr3:uid="{00000000-0010-0000-0A00-00001B000000}" name="2040-41" dataDxfId="1607"/>
    <tableColumn id="28" xr3:uid="{00000000-0010-0000-0A00-00001C000000}" name="2041-42" dataDxfId="1606"/>
    <tableColumn id="29" xr3:uid="{00000000-0010-0000-0A00-00001D000000}" name="2042-43" dataDxfId="1605"/>
    <tableColumn id="30" xr3:uid="{00000000-0010-0000-0A00-00001E000000}" name="2043-44" dataDxfId="1604"/>
    <tableColumn id="31" xr3:uid="{00000000-0010-0000-0A00-00001F000000}" name="2044-45" dataDxfId="1603"/>
    <tableColumn id="32" xr3:uid="{00000000-0010-0000-0A00-000020000000}" name="2045-46" dataDxfId="1602"/>
    <tableColumn id="33" xr3:uid="{00000000-0010-0000-0A00-000021000000}" name="2046-47" dataDxfId="1601"/>
    <tableColumn id="34" xr3:uid="{00000000-0010-0000-0A00-000022000000}" name="2047-48" dataDxfId="1600"/>
    <tableColumn id="35" xr3:uid="{00000000-0010-0000-0A00-000023000000}" name="2048-49" dataDxfId="1599"/>
    <tableColumn id="36" xr3:uid="{00000000-0010-0000-0A00-000024000000}" name="2049-50" dataDxfId="1598"/>
    <tableColumn id="37" xr3:uid="{00000000-0010-0000-0A00-000025000000}" name="2050-51" dataDxfId="1597"/>
    <tableColumn id="38" xr3:uid="{00000000-0010-0000-0A00-000026000000}" name="2051-52" dataDxfId="1596"/>
    <tableColumn id="39" xr3:uid="{00000000-0010-0000-0A00-000027000000}" name="2052-53" dataDxfId="1595"/>
    <tableColumn id="40" xr3:uid="{00000000-0010-0000-0A00-000028000000}" name="2053-54" dataDxfId="1594"/>
    <tableColumn id="41" xr3:uid="{00000000-0010-0000-0A00-000029000000}" name="2054-55" dataDxfId="1593"/>
    <tableColumn id="42" xr3:uid="{00000000-0010-0000-0A00-00002A000000}" name="2055-56" dataDxfId="1592"/>
    <tableColumn id="43" xr3:uid="{00000000-0010-0000-0A00-00002B000000}" name="2056-57" dataDxfId="1591"/>
    <tableColumn id="44" xr3:uid="{00000000-0010-0000-0A00-00002C000000}" name="2057-58" dataDxfId="1590"/>
    <tableColumn id="45" xr3:uid="{00000000-0010-0000-0A00-00002D000000}" name="2058-59" dataDxfId="1589"/>
    <tableColumn id="46" xr3:uid="{00000000-0010-0000-0A00-00002E000000}" name="2059-60" dataDxfId="1588"/>
    <tableColumn id="47" xr3:uid="{00000000-0010-0000-0A00-00002F000000}" name="2060-61" dataDxfId="1587"/>
    <tableColumn id="48" xr3:uid="{00000000-0010-0000-0A00-000030000000}" name="2061-62" dataDxfId="1586"/>
    <tableColumn id="49" xr3:uid="{00000000-0010-0000-0A00-000031000000}" name="2062-63" dataDxfId="1585"/>
    <tableColumn id="50" xr3:uid="{00000000-0010-0000-0A00-000032000000}" name="2063-64" dataDxfId="1584"/>
    <tableColumn id="51" xr3:uid="{00000000-0010-0000-0A00-000033000000}" name="2064-65" dataDxfId="1583"/>
    <tableColumn id="52" xr3:uid="{00000000-0010-0000-0A00-000034000000}" name="2065-66" dataDxfId="1582"/>
    <tableColumn id="53" xr3:uid="{00000000-0010-0000-0A00-000035000000}" name="2066-67" dataDxfId="1581"/>
    <tableColumn id="54" xr3:uid="{00000000-0010-0000-0A00-000036000000}" name="2067-68" dataDxfId="1580"/>
    <tableColumn id="55" xr3:uid="{00000000-0010-0000-0A00-000037000000}" name="2068-69" dataDxfId="1579"/>
    <tableColumn id="56" xr3:uid="{00000000-0010-0000-0A00-000038000000}" name="2069-70" dataDxfId="1578"/>
    <tableColumn id="57" xr3:uid="{00000000-0010-0000-0A00-000039000000}" name="2070-71" dataDxfId="1577"/>
    <tableColumn id="58" xr3:uid="{00000000-0010-0000-0A00-00003A000000}" name="2071-72" dataDxfId="1576"/>
    <tableColumn id="59" xr3:uid="{00000000-0010-0000-0A00-00003B000000}" name="2072-73" dataDxfId="1575"/>
    <tableColumn id="60" xr3:uid="{00000000-0010-0000-0A00-00003C000000}" name="2073-74" dataDxfId="1574"/>
    <tableColumn id="61" xr3:uid="{00000000-0010-0000-0A00-00003D000000}" name="2074-75" dataDxfId="1573"/>
    <tableColumn id="62" xr3:uid="{00000000-0010-0000-0A00-00003E000000}" name="2075-76" dataDxfId="1572"/>
    <tableColumn id="63" xr3:uid="{00000000-0010-0000-0A00-00003F000000}" name="2076-77" dataDxfId="1571"/>
    <tableColumn id="64" xr3:uid="{00000000-0010-0000-0A00-000040000000}" name="2077-78" dataDxfId="1570"/>
    <tableColumn id="65" xr3:uid="{00000000-0010-0000-0A00-000041000000}" name="2078-79" dataDxfId="1569"/>
    <tableColumn id="66" xr3:uid="{00000000-0010-0000-0A00-000042000000}" name="2079-80" dataDxfId="1568"/>
    <tableColumn id="67" xr3:uid="{00000000-0010-0000-0A00-000043000000}" name="2080-81" dataDxfId="1567"/>
    <tableColumn id="68" xr3:uid="{00000000-0010-0000-0A00-000044000000}" name="2081-82" dataDxfId="1566"/>
    <tableColumn id="69" xr3:uid="{00000000-0010-0000-0A00-000045000000}" name="2082-83" dataDxfId="1565"/>
    <tableColumn id="70" xr3:uid="{00000000-0010-0000-0A00-000046000000}" name="2083-84" dataDxfId="1564"/>
    <tableColumn id="71" xr3:uid="{00000000-0010-0000-0A00-000047000000}" name="2084-85" dataDxfId="1563"/>
    <tableColumn id="72" xr3:uid="{00000000-0010-0000-0A00-000048000000}" name="2085-86" dataDxfId="1562"/>
    <tableColumn id="73" xr3:uid="{00000000-0010-0000-0A00-000049000000}" name="2086-87" dataDxfId="1561"/>
    <tableColumn id="74" xr3:uid="{00000000-0010-0000-0A00-00004A000000}" name="2087-88" dataDxfId="1560"/>
    <tableColumn id="75" xr3:uid="{00000000-0010-0000-0A00-00004B000000}" name="2088-89" dataDxfId="1559"/>
    <tableColumn id="76" xr3:uid="{00000000-0010-0000-0A00-00004C000000}" name="2089-90" dataDxfId="1558"/>
    <tableColumn id="77" xr3:uid="{00000000-0010-0000-0A00-00004D000000}" name="2090-91" dataDxfId="1557"/>
    <tableColumn id="78" xr3:uid="{00000000-0010-0000-0A00-00004E000000}" name="2091-92" dataDxfId="1556"/>
    <tableColumn id="79" xr3:uid="{00000000-0010-0000-0A00-00004F000000}" name="2092-93" dataDxfId="1555"/>
    <tableColumn id="80" xr3:uid="{00000000-0010-0000-0A00-000050000000}" name="2093-94" dataDxfId="1554"/>
    <tableColumn id="81" xr3:uid="{00000000-0010-0000-0A00-000051000000}" name="2094-95" dataDxfId="1553"/>
    <tableColumn id="82" xr3:uid="{00000000-0010-0000-0A00-000052000000}" name="2095-96" dataDxfId="1552"/>
    <tableColumn id="83" xr3:uid="{00000000-0010-0000-0A00-000053000000}" name="2096-97" dataDxfId="1551"/>
    <tableColumn id="84" xr3:uid="{00000000-0010-0000-0A00-000054000000}" name="2097-98" dataDxfId="1550"/>
    <tableColumn id="85" xr3:uid="{00000000-0010-0000-0A00-000055000000}" name="2098-99" dataDxfId="1549"/>
    <tableColumn id="86" xr3:uid="{00000000-0010-0000-0A00-000056000000}" name="2099-100" dataDxfId="1548"/>
    <tableColumn id="87" xr3:uid="{00000000-0010-0000-0A00-000057000000}" name="2100-01" dataDxfId="154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5A8CD14-2ED9-4C55-8112-2D961F5E9F1C}" name="TBL3a_DYAABL_10_YWSEST" displayName="TBL3a_DYAABL_10_YWSEST" ref="B23:CI91" totalsRowShown="0" headerRowDxfId="1546" dataDxfId="1545" tableBorderDxfId="1544" headerRowCellStyle="Normal 2 2 2">
  <autoFilter ref="B23:CI91" xr:uid="{D893CB9E-6419-4938-B8EA-592538CC25DE}"/>
  <tableColumns count="86">
    <tableColumn id="1" xr3:uid="{F19FD378-8CA1-4044-AD38-7B1DC35777D0}" name="WRMP24 reference" dataDxfId="1543" dataCellStyle="Normal 2 2 2"/>
    <tableColumn id="2" xr3:uid="{06FA7C01-EC10-41E2-9E54-9E571CC6E259}" name="Component" dataDxfId="1542" dataCellStyle="Normal 2 2 2"/>
    <tableColumn id="3" xr3:uid="{2A68BABE-B764-44AC-A2C0-4ADBB86760C1}" name="Derivation" dataDxfId="1541" dataCellStyle="Normal 2 2 2"/>
    <tableColumn id="4" xr3:uid="{0B40083C-D97E-4DBB-8495-C32730DDC62F}" name="Unit" dataDxfId="1540" dataCellStyle="Normal 2 2 2"/>
    <tableColumn id="5" xr3:uid="{4E6B0EC9-9D98-4267-839A-42E79D669E67}" name="Decimal places" dataDxfId="1539" dataCellStyle="Normal 2 2 2"/>
    <tableColumn id="6" xr3:uid="{BE34F9BB-D9CD-4B6C-A7ED-777300D8C040}" name="2019-20" dataDxfId="1538"/>
    <tableColumn id="7" xr3:uid="{525AB90B-086E-4862-B1CC-899BE5B540A3}" name="2020-21" dataDxfId="1537"/>
    <tableColumn id="8" xr3:uid="{A163B58B-694F-4967-B906-F89279A54935}" name="2021-22" dataDxfId="1536"/>
    <tableColumn id="9" xr3:uid="{548A89D3-1A32-4BD1-8226-E9865EFA554F}" name="2022-23" dataDxfId="1535"/>
    <tableColumn id="10" xr3:uid="{38036BFB-6F80-4241-BE38-726D88D24FDB}" name="2023-24" dataDxfId="1534"/>
    <tableColumn id="11" xr3:uid="{56580B78-B63B-4572-9618-D0B963D611E1}" name="2024-25" dataDxfId="1533"/>
    <tableColumn id="12" xr3:uid="{2A11B8C8-C0CF-45DA-BA5F-9C512D8A92BF}" name="2025-26" dataDxfId="1532"/>
    <tableColumn id="13" xr3:uid="{8C386A46-9219-4BDD-8116-2F87D934E186}" name="2026-27" dataDxfId="1531"/>
    <tableColumn id="14" xr3:uid="{26A5A04B-1CA6-47AC-9196-C24649BCD4F1}" name="2027-28" dataDxfId="1530"/>
    <tableColumn id="15" xr3:uid="{9F2FE261-7F0D-48C8-A8F6-795B59582F31}" name="2028-29" dataDxfId="1529"/>
    <tableColumn id="16" xr3:uid="{7268630A-BB37-4B12-B27E-444160026D86}" name="2029-30" dataDxfId="1528"/>
    <tableColumn id="17" xr3:uid="{39267558-CDE6-4DC6-909F-174AD5F035E2}" name="2030-31" dataDxfId="1527"/>
    <tableColumn id="18" xr3:uid="{342FA49A-523D-49C9-9E1B-D7F1CFD8FF8A}" name="2031-32" dataDxfId="1526"/>
    <tableColumn id="19" xr3:uid="{945BAE34-C1B8-4B6A-B8D8-1355D229551F}" name="2032-33" dataDxfId="1525"/>
    <tableColumn id="20" xr3:uid="{281057BB-F32D-4DA1-8A21-443595B7A5BB}" name="2033-34" dataDxfId="1524"/>
    <tableColumn id="21" xr3:uid="{2250D25F-0E52-499D-923B-DF039828E9F7}" name="2034-35" dataDxfId="1523"/>
    <tableColumn id="22" xr3:uid="{2FB4496C-15FA-4512-8125-59578BFAA1A1}" name="2035-36" dataDxfId="1522"/>
    <tableColumn id="23" xr3:uid="{81D34033-FCEC-408D-8933-09A6BE33A69C}" name="2036-37" dataDxfId="1521"/>
    <tableColumn id="24" xr3:uid="{A7173F7D-0D23-43B7-B00C-C73B5D91F31B}" name="2037-38" dataDxfId="1520"/>
    <tableColumn id="25" xr3:uid="{B4ED74B2-EA68-49DF-BEF9-36AE60E45252}" name="2038-39" dataDxfId="1519"/>
    <tableColumn id="26" xr3:uid="{041084D4-DDEB-4BB2-BDDE-C11A8E45E34D}" name="2039-40" dataDxfId="1518"/>
    <tableColumn id="27" xr3:uid="{D5FABA36-8392-4806-93E0-1DDBC3DCFFF2}" name="2040-41" dataDxfId="1517"/>
    <tableColumn id="28" xr3:uid="{7C695D38-E661-45E8-A6DC-5CE1EA25AAA0}" name="2041-42" dataDxfId="1516"/>
    <tableColumn id="29" xr3:uid="{E7A1861A-9EB4-495B-BE64-5ECB94C8F3F7}" name="2042-43" dataDxfId="1515"/>
    <tableColumn id="30" xr3:uid="{BE3E528E-71FB-4B8F-8177-3EB4DB4F8E28}" name="2043-44" dataDxfId="1514"/>
    <tableColumn id="31" xr3:uid="{821C3169-1FDF-4751-AB7D-C026BB4B1AF5}" name="2044-45" dataDxfId="1513"/>
    <tableColumn id="32" xr3:uid="{F9EF3FFE-D8E7-4F2A-B288-D56FE3D0BC0B}" name="2045-46" dataDxfId="1512"/>
    <tableColumn id="33" xr3:uid="{2513EE27-D23F-40EB-8D52-7DBDC705E919}" name="2046-47" dataDxfId="1511"/>
    <tableColumn id="34" xr3:uid="{A57D1386-007B-495F-A3FE-77C923906D29}" name="2047-48" dataDxfId="1510"/>
    <tableColumn id="35" xr3:uid="{9AF40102-91BB-42B0-876B-461872BF31A6}" name="2048-49" dataDxfId="1509"/>
    <tableColumn id="36" xr3:uid="{2EC41029-1F85-46E1-9B44-E70B7DD64F8F}" name="2049-50" dataDxfId="1508"/>
    <tableColumn id="37" xr3:uid="{31D9A293-53D4-4F08-9377-FAA9315592BB}" name="2050-51" dataDxfId="1507"/>
    <tableColumn id="38" xr3:uid="{C56055B3-F05D-433A-BA43-372DD6114147}" name="2051-52" dataDxfId="1506"/>
    <tableColumn id="39" xr3:uid="{EB23AF7F-6BA5-4181-8CFE-085F0E9DA396}" name="2052-53" dataDxfId="1505"/>
    <tableColumn id="40" xr3:uid="{48B2243E-3C18-46D2-84CF-576242CACE66}" name="2053-54" dataDxfId="1504"/>
    <tableColumn id="41" xr3:uid="{D058CF99-25CF-40E4-8FBB-42DE01A7BE9F}" name="2054-55" dataDxfId="1503"/>
    <tableColumn id="42" xr3:uid="{7AA332AD-F41A-445E-B9AF-D4D71A3CE0AF}" name="2055-56" dataDxfId="1502"/>
    <tableColumn id="43" xr3:uid="{A8B9EEDA-01A0-454C-BA48-FE8662F4EFF3}" name="2056-57" dataDxfId="1501"/>
    <tableColumn id="44" xr3:uid="{6EB66124-01B4-419A-9E76-24BDB4F98F0B}" name="2057-58" dataDxfId="1500"/>
    <tableColumn id="45" xr3:uid="{8FE3A23B-5388-4D6B-8760-888224C1CEAF}" name="2058-59" dataDxfId="1499"/>
    <tableColumn id="46" xr3:uid="{970E3048-553B-4721-8EBF-5C9F76D4E6BE}" name="2059-60" dataDxfId="1498"/>
    <tableColumn id="47" xr3:uid="{946C411E-9719-44A9-B181-38EDE7BA2D9F}" name="2060-61" dataDxfId="1497"/>
    <tableColumn id="48" xr3:uid="{E1C5B78C-E5EA-49DA-B039-EFB049A3A6D1}" name="2061-62" dataDxfId="1496"/>
    <tableColumn id="49" xr3:uid="{07CB21F0-0944-4FAC-A8C7-C5F2977FD577}" name="2062-63" dataDxfId="1495"/>
    <tableColumn id="50" xr3:uid="{C60C061A-D569-4348-B31B-1035B778CD4D}" name="2063-64" dataDxfId="1494"/>
    <tableColumn id="51" xr3:uid="{862D1807-3521-40D3-A069-924D5BDD1A62}" name="2064-65" dataDxfId="1493"/>
    <tableColumn id="52" xr3:uid="{F5FC441E-091C-441B-B57C-ABF9C0BE20C4}" name="2065-66" dataDxfId="1492"/>
    <tableColumn id="53" xr3:uid="{91899D66-A16C-4407-83AB-41E30D0E2684}" name="2066-67" dataDxfId="1491"/>
    <tableColumn id="54" xr3:uid="{2C7082CD-65B9-4E4B-B9B2-0D6BE9CA3B35}" name="2067-68" dataDxfId="1490"/>
    <tableColumn id="55" xr3:uid="{3E365B80-EBA6-465F-B0C5-0977DF0BA82C}" name="2068-69" dataDxfId="1489"/>
    <tableColumn id="56" xr3:uid="{B36AB6C6-82F7-4434-B1D8-B85007228A47}" name="2069-70" dataDxfId="1488"/>
    <tableColumn id="57" xr3:uid="{FC2CF84D-AC8E-4CBF-B399-79586F85CCFA}" name="2070-71" dataDxfId="1487"/>
    <tableColumn id="58" xr3:uid="{799EF3EB-B6E1-4F41-B3D9-62F0C25F3416}" name="2071-72" dataDxfId="1486"/>
    <tableColumn id="59" xr3:uid="{2A5043D8-B810-49B7-A018-AB232ED09E92}" name="2072-73" dataDxfId="1485"/>
    <tableColumn id="60" xr3:uid="{0208A52A-E2E5-4282-91AC-924A47E96E2C}" name="2073-74" dataDxfId="1484"/>
    <tableColumn id="61" xr3:uid="{74FF6E44-E529-4DA9-8836-06EBA92EACCB}" name="2074-75" dataDxfId="1483"/>
    <tableColumn id="62" xr3:uid="{0A527659-19ED-4487-B758-A0C9D21A0C43}" name="2075-76" dataDxfId="1482"/>
    <tableColumn id="63" xr3:uid="{E18B4FE8-B9B7-41CA-9573-186EAFB47425}" name="2076-77" dataDxfId="1481"/>
    <tableColumn id="64" xr3:uid="{83FEB670-87E3-4F18-ADE7-500501836CF6}" name="2077-78" dataDxfId="1480"/>
    <tableColumn id="65" xr3:uid="{84135F0F-EEAC-4C0D-A6AA-5E148F11EA3A}" name="2078-79" dataDxfId="1479"/>
    <tableColumn id="66" xr3:uid="{BC240431-B853-48FC-A551-A6C21304249B}" name="2079-80" dataDxfId="1478"/>
    <tableColumn id="67" xr3:uid="{842FF6BC-0AAB-4C06-B78A-7DE740BE519F}" name="2080-81" dataDxfId="1477"/>
    <tableColumn id="68" xr3:uid="{557D2974-9A9C-4C71-AABE-C49BEECE05F3}" name="2081-82" dataDxfId="1476"/>
    <tableColumn id="69" xr3:uid="{6BE5AC41-2C1A-4814-9413-0A609B2916CA}" name="2082-83" dataDxfId="1475"/>
    <tableColumn id="70" xr3:uid="{9F58008D-71D1-445F-9DB3-E4D63BC7A986}" name="2083-84" dataDxfId="1474"/>
    <tableColumn id="71" xr3:uid="{9583A878-08F6-460A-98EC-61BF7DDD8B05}" name="2084-85" dataDxfId="1473"/>
    <tableColumn id="72" xr3:uid="{2FC58CA4-7E9C-481D-8EF9-42E429D73B55}" name="2085-86" dataDxfId="1472"/>
    <tableColumn id="73" xr3:uid="{03ED598B-FC15-43BD-BB42-5156D0314137}" name="2086-87" dataDxfId="1471"/>
    <tableColumn id="74" xr3:uid="{EF440AA0-0BCB-4841-B1B9-F24ECE3AA97E}" name="2087-88" dataDxfId="1470"/>
    <tableColumn id="75" xr3:uid="{790A1C6A-0738-40A6-A357-7B58BE2D7D57}" name="2088-89" dataDxfId="1469"/>
    <tableColumn id="76" xr3:uid="{B79113BF-FB64-47EB-9D62-2C045047D41B}" name="2089-90" dataDxfId="1468"/>
    <tableColumn id="77" xr3:uid="{9DD922DA-8A8F-41E9-B784-002E87EC1E58}" name="2090-91" dataDxfId="1467"/>
    <tableColumn id="78" xr3:uid="{2A782957-F05C-4449-8410-F596826DB166}" name="2091-92" dataDxfId="1466"/>
    <tableColumn id="79" xr3:uid="{65821AA3-5C47-4CF7-BB27-1EB39EE41252}" name="2092-93" dataDxfId="1465"/>
    <tableColumn id="80" xr3:uid="{7F56C69A-6F05-43FF-A5B4-57AC0A106C92}" name="2093-94" dataDxfId="1464"/>
    <tableColumn id="81" xr3:uid="{F1CF8A7D-F23A-459D-9FC5-4629036A2650}" name="2094-95" dataDxfId="1463"/>
    <tableColumn id="82" xr3:uid="{FE2C0787-0B39-4948-82F6-8BA3EC277761}" name="2095-96" dataDxfId="1462"/>
    <tableColumn id="83" xr3:uid="{F6D7F13A-4D41-4B2C-8BEC-A99896AD6E61}" name="2096-97" dataDxfId="1461"/>
    <tableColumn id="84" xr3:uid="{939CEA21-DE48-48C2-9A5A-AE8DE6560998}" name="2097-98" dataDxfId="1460"/>
    <tableColumn id="85" xr3:uid="{A17E7AFF-2D7E-4586-A824-1716F0478E59}" name="2098-99" dataDxfId="1459"/>
    <tableColumn id="86" xr3:uid="{313698B4-5846-481C-9084-E6AFDF3AFDD4}" name="2099-100" dataDxfId="1458"/>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2D88B0E-D520-4ED6-B2B1-AD6AC4044121}" name="TBL3b_DYAAOpt_11_YWSEST" displayName="TBL3b_DYAAOpt_11_YWSEST" ref="B94:CI118" totalsRowShown="0" headerRowDxfId="1457" dataDxfId="1455" headerRowBorderDxfId="1456" tableBorderDxfId="1454" headerRowCellStyle="Normal 2 2 2" dataCellStyle="Normal 2 2 2">
  <autoFilter ref="B94:CI118" xr:uid="{D5EFB056-0F2B-4E27-8197-E2FB749A3A50}"/>
  <tableColumns count="86">
    <tableColumn id="1" xr3:uid="{2E96F0F9-1D22-4886-A5EA-C94D767BF482}" name="WRMP24 reference" dataDxfId="1453" dataCellStyle="Normal 2 2 2"/>
    <tableColumn id="2" xr3:uid="{DE5FA299-53B3-4994-B80C-9AC37BEF3771}" name="Option type" dataDxfId="1452" dataCellStyle="Normal 2 2 2"/>
    <tableColumn id="3" xr3:uid="{E839A078-D393-4073-8A92-CE78C7D7B84D}" name="Cat ID" dataDxfId="1451" dataCellStyle="Normal 2 2 2"/>
    <tableColumn id="4" xr3:uid="{CA10227A-34E8-40F1-90C0-DDA8DC652F8C}" name="Unit" dataDxfId="1450" dataCellStyle="Normal 2 2 2"/>
    <tableColumn id="5" xr3:uid="{D64BDBCB-F525-4F9D-89AF-6CE20DFD9020}" name="Decimal places" dataDxfId="1449" dataCellStyle="Normal 2 2 2"/>
    <tableColumn id="6" xr3:uid="{08B82EE3-1F00-4E49-9C0E-2632F16D9C69}" name="2019-20" dataDxfId="1448" dataCellStyle="Normal 2 2 2"/>
    <tableColumn id="7" xr3:uid="{0D8DEDE4-95C1-4F39-BDD3-8EF3956CCEA5}" name="2020-21" dataDxfId="1447" dataCellStyle="Normal 2 2 2"/>
    <tableColumn id="8" xr3:uid="{F061C96E-018D-4B9B-87BD-7C74EE057B62}" name="2021-22" dataDxfId="1446" dataCellStyle="Normal 2 2 2"/>
    <tableColumn id="9" xr3:uid="{AA1F6607-2610-4F79-A015-7DB83132AEED}" name="2022-23" dataDxfId="1445" dataCellStyle="Normal 2 2 2"/>
    <tableColumn id="10" xr3:uid="{D523F1FF-F2A4-4F6A-BB22-5E3436E12EA5}" name="2023-24" dataDxfId="1444" dataCellStyle="Normal 2 2 2"/>
    <tableColumn id="11" xr3:uid="{BB621403-2B2A-4C0A-9DDD-82CF581A32EB}" name="2024-25" dataDxfId="1443" dataCellStyle="Normal 2 2 2"/>
    <tableColumn id="12" xr3:uid="{933D051A-9C65-40B9-8A03-5FDFCD849C6C}" name="2025-26" dataDxfId="1442" dataCellStyle="Normal 2 2 2"/>
    <tableColumn id="13" xr3:uid="{94F450E4-2884-4FEC-9557-5746A2761989}" name="2026-27" dataDxfId="1441" dataCellStyle="Normal 2 2 2"/>
    <tableColumn id="14" xr3:uid="{56705752-E25D-42E5-90C5-2E975B512F4E}" name="2027-28" dataDxfId="1440" dataCellStyle="Normal 2 2 2"/>
    <tableColumn id="15" xr3:uid="{6189BC9A-238E-4659-832A-49FC1A50C8F3}" name="2028-29" dataDxfId="1439" dataCellStyle="Normal 2 2 2"/>
    <tableColumn id="16" xr3:uid="{207EAF9A-7C68-43FC-874D-0932B6FCE657}" name="2029-30" dataDxfId="1438" dataCellStyle="Normal 2 2 2"/>
    <tableColumn id="17" xr3:uid="{2944D342-30BC-46F2-9FAE-34149CD85F90}" name="2030-31" dataDxfId="1437" dataCellStyle="Normal 2 2 2"/>
    <tableColumn id="18" xr3:uid="{818EDA7E-8DB9-4CE0-B6DE-26E9235454EE}" name="2031-32" dataDxfId="1436" dataCellStyle="Normal 2 2 2"/>
    <tableColumn id="19" xr3:uid="{06F9BCA5-CAD0-49EF-B75E-4515E43D257C}" name="2032-33" dataDxfId="1435" dataCellStyle="Normal 2 2 2"/>
    <tableColumn id="20" xr3:uid="{B539D8D8-9640-469F-B654-EA1732C833F2}" name="2033-34" dataDxfId="1434" dataCellStyle="Normal 2 2 2"/>
    <tableColumn id="21" xr3:uid="{CCCDD22D-AC1C-4F23-A331-B8B3B0CBAF56}" name="2034-35" dataDxfId="1433" dataCellStyle="Normal 2 2 2"/>
    <tableColumn id="22" xr3:uid="{5AECE87C-F586-4214-BDB2-D31860AE4AAD}" name="2035-36" dataDxfId="1432" dataCellStyle="Normal 2 2 2"/>
    <tableColumn id="23" xr3:uid="{3A9F9F71-9B8C-450C-BD49-C46D23A01EF1}" name="2036-37" dataDxfId="1431" dataCellStyle="Normal 2 2 2"/>
    <tableColumn id="24" xr3:uid="{9035860C-82A7-4F32-9B77-BD544BFA1BFE}" name="2037-38" dataDxfId="1430" dataCellStyle="Normal 2 2 2"/>
    <tableColumn id="25" xr3:uid="{C870DC3F-56F3-402F-914D-2A20B8391CF1}" name="2038-39" dataDxfId="1429" dataCellStyle="Normal 2 2 2"/>
    <tableColumn id="26" xr3:uid="{B810FCF3-D861-4D78-BE35-C3F3811CD844}" name="2039-40" dataDxfId="1428" dataCellStyle="Normal 2 2 2"/>
    <tableColumn id="27" xr3:uid="{F6138427-00B4-4071-B386-C18D9A7B10CE}" name="2040-41" dataDxfId="1427" dataCellStyle="Normal 2 2 2"/>
    <tableColumn id="28" xr3:uid="{C8C50E16-6473-44EF-B4AB-37D7E1B7DA4E}" name="2041-42" dataDxfId="1426" dataCellStyle="Normal 2 2 2"/>
    <tableColumn id="29" xr3:uid="{BFE18518-F952-4A50-BC7D-6AC66BD0B3B1}" name="2042-43" dataDxfId="1425" dataCellStyle="Normal 2 2 2"/>
    <tableColumn id="30" xr3:uid="{BBA370A4-B1A9-46FF-A1E5-26D7BC49937A}" name="2043-44" dataDxfId="1424" dataCellStyle="Normal 2 2 2"/>
    <tableColumn id="31" xr3:uid="{646DD630-D361-485A-A3A7-50ECDA4C4B84}" name="2044-45" dataDxfId="1423" dataCellStyle="Normal 2 2 2"/>
    <tableColumn id="32" xr3:uid="{A4AB74A3-7733-46D0-A3BA-686434CD053C}" name="2045-46" dataDxfId="1422" dataCellStyle="Normal 2 2 2"/>
    <tableColumn id="33" xr3:uid="{0E12E08C-2646-4407-AF06-15E3D018E27B}" name="2046-47" dataDxfId="1421" dataCellStyle="Normal 2 2 2"/>
    <tableColumn id="34" xr3:uid="{684A5DD0-9370-4D01-82DF-C3AE5B667A77}" name="2047-48" dataDxfId="1420" dataCellStyle="Normal 2 2 2"/>
    <tableColumn id="35" xr3:uid="{9BB6BFE1-2C13-4401-B934-AAFC2A8020AA}" name="2048-49" dataDxfId="1419" dataCellStyle="Normal 2 2 2"/>
    <tableColumn id="36" xr3:uid="{443E50BC-8E6C-4504-B881-A6CBB45E114D}" name="2049-50" dataDxfId="1418" dataCellStyle="Normal 2 2 2"/>
    <tableColumn id="37" xr3:uid="{D2C926A1-E26F-465A-B1FB-F9AEA393A5E2}" name="2050-51" dataDxfId="1417" dataCellStyle="Normal 2 2 2"/>
    <tableColumn id="38" xr3:uid="{847D62A6-9474-4516-A22B-3B25E5868FEE}" name="2051-52" dataDxfId="1416" dataCellStyle="Normal 2 2 2"/>
    <tableColumn id="39" xr3:uid="{DA902F20-B332-4CBB-862B-3AC1A0640FBC}" name="2052-53" dataDxfId="1415" dataCellStyle="Normal 2 2 2"/>
    <tableColumn id="40" xr3:uid="{4FC9C235-CCE4-414A-ADCF-FBE10DA33962}" name="2053-54" dataDxfId="1414" dataCellStyle="Normal 2 2 2"/>
    <tableColumn id="41" xr3:uid="{5856D0CB-CA2B-4D41-A9F5-1E06A4D8849D}" name="2054-55" dataDxfId="1413" dataCellStyle="Normal 2 2 2"/>
    <tableColumn id="42" xr3:uid="{91E5F4E5-7578-4953-85D8-FBC5CA8CAF7A}" name="2055-56" dataDxfId="1412" dataCellStyle="Normal 2 2 2"/>
    <tableColumn id="43" xr3:uid="{B25A927B-CD2D-4A05-AC6B-2ABA525ABD12}" name="2056-57" dataDxfId="1411" dataCellStyle="Normal 2 2 2"/>
    <tableColumn id="44" xr3:uid="{3ABDDBDE-2F48-459C-BC98-F4231FFC29F8}" name="2057-58" dataDxfId="1410" dataCellStyle="Normal 2 2 2"/>
    <tableColumn id="45" xr3:uid="{7588B7AD-758F-46D9-BA28-6FB9017C536E}" name="2058-59" dataDxfId="1409" dataCellStyle="Normal 2 2 2"/>
    <tableColumn id="46" xr3:uid="{FA51C04C-2C11-4F87-8506-18C722D08846}" name="2059-60" dataDxfId="1408" dataCellStyle="Normal 2 2 2"/>
    <tableColumn id="47" xr3:uid="{C0EDB8B7-4207-4DD9-9BD7-8527E729C55F}" name="2060-61" dataDxfId="1407" dataCellStyle="Normal 2 2 2"/>
    <tableColumn id="48" xr3:uid="{E0BAF9DA-E05E-4EE0-9333-FEE10C9FC027}" name="2061-62" dataDxfId="1406" dataCellStyle="Normal 2 2 2"/>
    <tableColumn id="49" xr3:uid="{0854BCC5-796F-4277-9E93-46969F2EBEDC}" name="2062-63" dataDxfId="1405" dataCellStyle="Normal 2 2 2"/>
    <tableColumn id="50" xr3:uid="{AB71E709-86E2-4919-8BDB-972BF33179B1}" name="2063-64" dataDxfId="1404" dataCellStyle="Normal 2 2 2"/>
    <tableColumn id="51" xr3:uid="{C45E5609-7C7A-44EE-B36D-560C263D513D}" name="2064-65" dataDxfId="1403" dataCellStyle="Normal 2 2 2"/>
    <tableColumn id="52" xr3:uid="{BEACFF96-BA21-48A0-AB86-A1151169FBBF}" name="2065-66" dataDxfId="1402" dataCellStyle="Normal 2 2 2"/>
    <tableColumn id="53" xr3:uid="{EA7539A9-E2CB-45F9-BFE8-87F5CC95A7CA}" name="2066-67" dataDxfId="1401" dataCellStyle="Normal 2 2 2"/>
    <tableColumn id="54" xr3:uid="{2943B6DE-3B85-4785-8E73-3DD8D860529C}" name="2067-68" dataDxfId="1400" dataCellStyle="Normal 2 2 2"/>
    <tableColumn id="55" xr3:uid="{243A5786-5D78-4F97-80EF-674BD23A0381}" name="2068-69" dataDxfId="1399" dataCellStyle="Normal 2 2 2"/>
    <tableColumn id="56" xr3:uid="{54E7F5D5-3ADD-44F5-AF84-35C74E948090}" name="2069-70" dataDxfId="1398" dataCellStyle="Normal 2 2 2"/>
    <tableColumn id="57" xr3:uid="{55A5DE4F-4584-467B-BF4B-16D83710B6B5}" name="2070-71" dataDxfId="1397" dataCellStyle="Normal 2 2 2"/>
    <tableColumn id="58" xr3:uid="{FA48E896-B1B0-42B3-A3E3-189283C51DA4}" name="2071-72" dataDxfId="1396" dataCellStyle="Normal 2 2 2"/>
    <tableColumn id="59" xr3:uid="{F9735A4A-4053-4E07-8B10-F209DC489FF6}" name="2072-73" dataDxfId="1395" dataCellStyle="Normal 2 2 2"/>
    <tableColumn id="60" xr3:uid="{C231B505-B67F-4F14-8D5B-E6F4A48294A3}" name="2073-74" dataDxfId="1394" dataCellStyle="Normal 2 2 2"/>
    <tableColumn id="61" xr3:uid="{F275E7AF-B2B3-405C-998F-6C0C49502CEC}" name="2074-75" dataDxfId="1393" dataCellStyle="Normal 2 2 2"/>
    <tableColumn id="62" xr3:uid="{B4F6AD86-1076-467A-9927-B79554C91C7B}" name="2075-76" dataDxfId="1392" dataCellStyle="Normal 2 2 2"/>
    <tableColumn id="63" xr3:uid="{B577250B-9374-4A28-ABAC-5F8FEC02DC53}" name="2076-77" dataDxfId="1391" dataCellStyle="Normal 2 2 2"/>
    <tableColumn id="64" xr3:uid="{1F2C9F10-FC86-4567-A394-6AD1DCD67828}" name="2077-78" dataDxfId="1390" dataCellStyle="Normal 2 2 2"/>
    <tableColumn id="65" xr3:uid="{9B6CB6BA-8913-438F-87F4-E191C8A5E4AE}" name="2078-79" dataDxfId="1389" dataCellStyle="Normal 2 2 2"/>
    <tableColumn id="66" xr3:uid="{2E73CBF9-B353-4A7F-B373-8A7995B1363D}" name="2079-80" dataDxfId="1388" dataCellStyle="Normal 2 2 2"/>
    <tableColumn id="67" xr3:uid="{1FCB1DBE-D171-4C83-95EE-96B0A91569F1}" name="2080-81" dataDxfId="1387" dataCellStyle="Normal 2 2 2"/>
    <tableColumn id="68" xr3:uid="{284B57BE-965F-488A-BEB5-3B945893E5F9}" name="2081-82" dataDxfId="1386" dataCellStyle="Normal 2 2 2"/>
    <tableColumn id="69" xr3:uid="{BBA5A644-D57D-49FB-B8A8-6D8761432010}" name="2082-83" dataDxfId="1385" dataCellStyle="Normal 2 2 2"/>
    <tableColumn id="70" xr3:uid="{5034422B-A0F9-42E7-BA84-7EBED9384095}" name="2083-84" dataDxfId="1384" dataCellStyle="Normal 2 2 2"/>
    <tableColumn id="71" xr3:uid="{D0D58590-3FE5-40BC-830C-BD04DF28F790}" name="2084-85" dataDxfId="1383" dataCellStyle="Normal 2 2 2"/>
    <tableColumn id="72" xr3:uid="{A425FAFF-6AC4-4306-AE60-1523E598EE31}" name="2085-86" dataDxfId="1382" dataCellStyle="Normal 2 2 2"/>
    <tableColumn id="73" xr3:uid="{C7A92D25-CF96-459D-AA37-198B1523E850}" name="2086-87" dataDxfId="1381" dataCellStyle="Normal 2 2 2"/>
    <tableColumn id="74" xr3:uid="{FB145A70-95E9-47C1-8D6F-9B6F463DD20C}" name="2087-88" dataDxfId="1380" dataCellStyle="Normal 2 2 2"/>
    <tableColumn id="75" xr3:uid="{BB6E9785-BF3D-4989-89BC-1842F700B8A4}" name="2088-89" dataDxfId="1379" dataCellStyle="Normal 2 2 2"/>
    <tableColumn id="76" xr3:uid="{6419795B-EBBC-4C33-9667-535CF8D1A088}" name="2089-90" dataDxfId="1378" dataCellStyle="Normal 2 2 2"/>
    <tableColumn id="77" xr3:uid="{7F45225F-4D41-4ED6-9E09-701656180347}" name="2090-91" dataDxfId="1377" dataCellStyle="Normal 2 2 2"/>
    <tableColumn id="78" xr3:uid="{1856C8F3-55A0-48AE-BECB-F78E49A88BC0}" name="2091-92" dataDxfId="1376" dataCellStyle="Normal 2 2 2"/>
    <tableColumn id="79" xr3:uid="{72EE35D7-DC06-4409-B824-8AFD5E81520E}" name="2092-93" dataDxfId="1375" dataCellStyle="Normal 2 2 2"/>
    <tableColumn id="80" xr3:uid="{F3F68058-653B-42CC-B213-7646DBCC1105}" name="2093-94" dataDxfId="1374" dataCellStyle="Normal 2 2 2"/>
    <tableColumn id="81" xr3:uid="{DDFBCF9F-69B3-4C5E-A8E9-88DBB19B7E42}" name="2094-95" dataDxfId="1373" dataCellStyle="Normal 2 2 2"/>
    <tableColumn id="82" xr3:uid="{42217253-8510-42B7-9823-EE217783A700}" name="2095-96" dataDxfId="1372" dataCellStyle="Normal 2 2 2"/>
    <tableColumn id="83" xr3:uid="{15995DE9-22F7-4761-9F77-6E17E9B67C7B}" name="2096-97" dataDxfId="1371" dataCellStyle="Normal 2 2 2"/>
    <tableColumn id="84" xr3:uid="{8466D4C6-BDC7-4AA0-86F2-90FE206C82CE}" name="2097-98" dataDxfId="1370" dataCellStyle="Normal 2 2 2"/>
    <tableColumn id="85" xr3:uid="{4C2757F7-BFE8-4ECB-BC3F-E2AFF798A5E8}" name="2098-99" dataDxfId="1369" dataCellStyle="Normal 2 2 2"/>
    <tableColumn id="86" xr3:uid="{E9CAF5A7-DCEF-4318-8168-802CDA115E60}" name="2099-100" dataDxfId="1368" dataCellStyle="Normal 2 2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DB39844E-96BD-453E-8631-36449C8D661D}" name="TBL3c_DYAAFP_12_YWSEST" displayName="TBL3c_DYAAFP_12_YWSEST" ref="B121:CI181" totalsRowShown="0" headerRowDxfId="1367" dataDxfId="1366" tableBorderDxfId="1365" headerRowCellStyle="Normal 2 2 2" dataCellStyle="Normal 2 2 2">
  <autoFilter ref="B121:CI181" xr:uid="{5F73F099-EB99-4DA0-8AAC-6F08AB2562CA}"/>
  <tableColumns count="86">
    <tableColumn id="1" xr3:uid="{6EDCF52B-52E2-49C7-A576-32609239EEB7}" name="WRMP24 reference" dataDxfId="1364" dataCellStyle="Normal 2 2 2"/>
    <tableColumn id="2" xr3:uid="{54B90167-8CFA-40AD-B833-7005DC256A3F}" name="Component" dataDxfId="1363" dataCellStyle="Normal 2 2 2"/>
    <tableColumn id="3" xr3:uid="{313C5E74-7726-48E3-9E2A-09B2F80919A0}" name="Derivation" dataDxfId="1362" dataCellStyle="Normal 2 2 2"/>
    <tableColumn id="4" xr3:uid="{5F6214E1-2485-4B28-A8AE-921EF5559118}" name="Unit" dataDxfId="1361" dataCellStyle="Normal 2 2 2"/>
    <tableColumn id="5" xr3:uid="{22CDCAB5-09AD-4725-9CF5-B758816DF16A}" name="Decimal places" dataDxfId="1360" dataCellStyle="Normal 2 2 2"/>
    <tableColumn id="6" xr3:uid="{BCC0E81B-3DA4-4FA6-A0DA-CCCD847B997D}" name="2019-20" dataDxfId="1359" dataCellStyle="Normal 2 2 2"/>
    <tableColumn id="7" xr3:uid="{1E27E1CA-12B9-4E6A-BDA1-94634316AB2C}" name="2020-21" dataDxfId="1358" dataCellStyle="Normal 2 2 2"/>
    <tableColumn id="8" xr3:uid="{A682056C-9FF8-41F6-AD45-746A13D39581}" name="2021-22" dataDxfId="1357" dataCellStyle="Normal 2 2 2"/>
    <tableColumn id="9" xr3:uid="{B46D58B0-516A-460E-A89F-5AC99CF7B3C6}" name="2022-23" dataDxfId="1356" dataCellStyle="Normal 2 2 2"/>
    <tableColumn id="10" xr3:uid="{06037AAF-39FA-4F15-B9CC-F0BF6B4AE7F3}" name="2023-24" dataDxfId="1355" dataCellStyle="Normal 2 2 2"/>
    <tableColumn id="11" xr3:uid="{01CD9E14-3D27-446E-B66D-5CA4D95DB484}" name="2024-25" dataDxfId="1354" dataCellStyle="Normal 2 2 2"/>
    <tableColumn id="12" xr3:uid="{E0C03C35-AED7-4CB1-A332-0AF3BBE17EA5}" name="2025-26" dataDxfId="1353" dataCellStyle="Normal 2 2 2"/>
    <tableColumn id="13" xr3:uid="{6E44B04C-8828-4057-BCB7-73D0DFE797FD}" name="2026-27" dataDxfId="1352" dataCellStyle="Normal 2 2 2"/>
    <tableColumn id="14" xr3:uid="{56B25B78-2B55-41F8-937B-024E25B1A9F5}" name="2027-28" dataDxfId="1351" dataCellStyle="Normal 2 2 2"/>
    <tableColumn id="15" xr3:uid="{16B2CEE6-B810-400A-979A-BFB19AA02F75}" name="2028-29" dataDxfId="1350" dataCellStyle="Normal 2 2 2"/>
    <tableColumn id="16" xr3:uid="{F98FCC8D-EF53-485A-AABC-DD12995A50EA}" name="2029-30" dataDxfId="1349" dataCellStyle="Normal 2 2 2"/>
    <tableColumn id="17" xr3:uid="{12E3E3FF-1B08-430C-BBA3-67149B6F310A}" name="2030-31" dataDxfId="1348" dataCellStyle="Normal 2 2 2"/>
    <tableColumn id="18" xr3:uid="{99A8E79D-FDB2-4056-95B4-D483957169E7}" name="2031-32" dataDxfId="1347" dataCellStyle="Normal 2 2 2"/>
    <tableColumn id="19" xr3:uid="{40958D52-D762-4C16-B37C-E96B5EB7D647}" name="2032-33" dataDxfId="1346" dataCellStyle="Normal 2 2 2"/>
    <tableColumn id="20" xr3:uid="{678BBF93-2034-44C7-A6BD-6DB7668B1FA9}" name="2033-34" dataDxfId="1345" dataCellStyle="Normal 2 2 2"/>
    <tableColumn id="21" xr3:uid="{825E33D6-1A99-4531-A589-74530C8623D5}" name="2034-35" dataDxfId="1344" dataCellStyle="Normal 2 2 2"/>
    <tableColumn id="22" xr3:uid="{E7E9D0CC-1E37-400C-8E9B-B37CDA681A16}" name="2035-36" dataDxfId="1343" dataCellStyle="Normal 2 2 2"/>
    <tableColumn id="23" xr3:uid="{05E82980-A4EA-453D-B61E-56C4167F5C81}" name="2036-37" dataDxfId="1342" dataCellStyle="Normal 2 2 2"/>
    <tableColumn id="24" xr3:uid="{4F51D704-F7F9-4007-BB02-82729624F82B}" name="2037-38" dataDxfId="1341" dataCellStyle="Normal 2 2 2"/>
    <tableColumn id="25" xr3:uid="{6A2F4AC2-0D6E-4923-8079-455B6970CE76}" name="2038-39" dataDxfId="1340" dataCellStyle="Normal 2 2 2"/>
    <tableColumn id="26" xr3:uid="{1A83EC16-DE55-48C1-BBC8-208CBCAF765C}" name="2039-40" dataDxfId="1339" dataCellStyle="Normal 2 2 2"/>
    <tableColumn id="27" xr3:uid="{D09CE878-CF6A-4AB6-91AD-C9A377C5D9A1}" name="2040-41" dataDxfId="1338" dataCellStyle="Normal 2 2 2"/>
    <tableColumn id="28" xr3:uid="{CE0DC4FA-B06A-46B5-87D7-375BC5B10CAA}" name="2041-42" dataDxfId="1337" dataCellStyle="Normal 2 2 2"/>
    <tableColumn id="29" xr3:uid="{390EAF49-E4E7-4976-B8D6-739B4A9FCC4E}" name="2042-43" dataDxfId="1336" dataCellStyle="Normal 2 2 2"/>
    <tableColumn id="30" xr3:uid="{D74048C1-D239-40F4-914F-1A4FD567262E}" name="2043-44" dataDxfId="1335" dataCellStyle="Normal 2 2 2"/>
    <tableColumn id="31" xr3:uid="{5009120B-E7B9-4456-A935-B8C114BE8651}" name="2044-45" dataDxfId="1334" dataCellStyle="Normal 2 2 2"/>
    <tableColumn id="32" xr3:uid="{E83B8378-BE1F-4A1F-8796-102F206DFE22}" name="2045-46" dataDxfId="1333" dataCellStyle="Normal 2 2 2"/>
    <tableColumn id="33" xr3:uid="{6A32A179-CE7C-4C96-ACD4-F2C5F7C7F4EA}" name="2046-47" dataDxfId="1332" dataCellStyle="Normal 2 2 2"/>
    <tableColumn id="34" xr3:uid="{0E136EE4-92A5-4CDA-9251-7947B0117EE4}" name="2047-48" dataDxfId="1331" dataCellStyle="Normal 2 2 2"/>
    <tableColumn id="35" xr3:uid="{932A2576-ED6B-49A8-8A9D-295CEA098D6D}" name="2048-49" dataDxfId="1330" dataCellStyle="Normal 2 2 2"/>
    <tableColumn id="36" xr3:uid="{41B80DCC-5A1A-4156-B52E-7EA689BFC980}" name="2049-50" dataDxfId="1329" dataCellStyle="Normal 2 2 2"/>
    <tableColumn id="37" xr3:uid="{0C845DCE-E22B-46BD-AC04-DF761E9692C5}" name="2050-51" dataDxfId="1328" dataCellStyle="Normal 2 2 2"/>
    <tableColumn id="38" xr3:uid="{C889BCB6-ADEC-41F9-92CA-068BD82FF072}" name="2051-52" dataDxfId="1327" dataCellStyle="Normal 2 2 2"/>
    <tableColumn id="39" xr3:uid="{71048536-D762-4DFF-9685-41A8A50194C9}" name="2052-53" dataDxfId="1326" dataCellStyle="Normal 2 2 2"/>
    <tableColumn id="40" xr3:uid="{99FD002B-8EC7-49E3-BB3E-E9EFFD9C3CD6}" name="2053-54" dataDxfId="1325" dataCellStyle="Normal 2 2 2"/>
    <tableColumn id="41" xr3:uid="{BEDC3A70-0AF5-460A-81DA-E456276756E8}" name="2054-55" dataDxfId="1324" dataCellStyle="Normal 2 2 2"/>
    <tableColumn id="42" xr3:uid="{48C53AA9-3C76-4A42-82E2-1E0EECA0E681}" name="2055-56" dataDxfId="1323" dataCellStyle="Normal 2 2 2"/>
    <tableColumn id="43" xr3:uid="{7D74969D-26ED-499D-B2CC-E247152B53B6}" name="2056-57" dataDxfId="1322" dataCellStyle="Normal 2 2 2"/>
    <tableColumn id="44" xr3:uid="{1167BDA4-4E60-47E7-891C-207459C4C04D}" name="2057-58" dataDxfId="1321" dataCellStyle="Normal 2 2 2"/>
    <tableColumn id="45" xr3:uid="{3E667888-8CF4-44C0-9B7D-A3913B64A6A9}" name="2058-59" dataDxfId="1320" dataCellStyle="Normal 2 2 2"/>
    <tableColumn id="46" xr3:uid="{83554255-9127-438B-996D-F192178E5716}" name="2059-60" dataDxfId="1319" dataCellStyle="Normal 2 2 2"/>
    <tableColumn id="47" xr3:uid="{26C55EDD-D45E-4A3C-ADC7-98E4E8CC3EEA}" name="2060-61" dataDxfId="1318" dataCellStyle="Normal 2 2 2"/>
    <tableColumn id="48" xr3:uid="{33944480-D975-456B-855D-9B9B94A11ACB}" name="2061-62" dataDxfId="1317" dataCellStyle="Normal 2 2 2"/>
    <tableColumn id="49" xr3:uid="{64F75B4C-85F3-45BA-8D89-B71F58E277B8}" name="2062-63" dataDxfId="1316" dataCellStyle="Normal 2 2 2"/>
    <tableColumn id="50" xr3:uid="{7F27A84C-487F-4042-BAD5-33CC10FEE0B0}" name="2063-64" dataDxfId="1315" dataCellStyle="Normal 2 2 2"/>
    <tableColumn id="51" xr3:uid="{4FF6302F-AEF2-4AEA-980E-A16E33C0412C}" name="2064-65" dataDxfId="1314" dataCellStyle="Normal 2 2 2"/>
    <tableColumn id="52" xr3:uid="{58C170E6-B636-4E0E-85E7-92268BDE0551}" name="2065-66" dataDxfId="1313" dataCellStyle="Normal 2 2 2"/>
    <tableColumn id="53" xr3:uid="{5E0C7E23-057C-4B77-81D8-FC7DC9DA6F0E}" name="2066-67" dataDxfId="1312" dataCellStyle="Normal 2 2 2"/>
    <tableColumn id="54" xr3:uid="{1FC1372D-65A6-4C1D-8B6B-51AAEB4D8A48}" name="2067-68" dataDxfId="1311" dataCellStyle="Normal 2 2 2"/>
    <tableColumn id="55" xr3:uid="{7FAF166F-5BEA-4A9F-8529-7EDEC123654A}" name="2068-69" dataDxfId="1310" dataCellStyle="Normal 2 2 2"/>
    <tableColumn id="56" xr3:uid="{831A584C-68EE-495E-95A8-02F0335D0D2E}" name="2069-70" dataDxfId="1309" dataCellStyle="Normal 2 2 2"/>
    <tableColumn id="57" xr3:uid="{AE74E3ED-792D-49FA-9885-E4F87ECB8878}" name="2070-71" dataDxfId="1308" dataCellStyle="Normal 2 2 2"/>
    <tableColumn id="58" xr3:uid="{173631BC-68FF-41C0-B6FE-4D26709A8A09}" name="2071-72" dataDxfId="1307" dataCellStyle="Normal 2 2 2"/>
    <tableColumn id="59" xr3:uid="{7F020AC0-058A-4AC6-90E9-167C950738F5}" name="2072-73" dataDxfId="1306" dataCellStyle="Normal 2 2 2"/>
    <tableColumn id="60" xr3:uid="{605C235D-F909-4818-B953-4FB44C18CDEA}" name="2073-74" dataDxfId="1305" dataCellStyle="Normal 2 2 2"/>
    <tableColumn id="61" xr3:uid="{073962F5-9DC6-40AA-86BC-A678B2F0A3F0}" name="2074-75" dataDxfId="1304" dataCellStyle="Normal 2 2 2"/>
    <tableColumn id="62" xr3:uid="{9E1C7845-0221-4B9D-AF5F-6782D291E328}" name="2075-76" dataDxfId="1303" dataCellStyle="Normal 2 2 2"/>
    <tableColumn id="63" xr3:uid="{A6C559AF-8676-4D62-89BB-45A405DF33F2}" name="2076-77" dataDxfId="1302" dataCellStyle="Normal 2 2 2"/>
    <tableColumn id="64" xr3:uid="{2D713F21-1169-486F-AA12-86DD43325A76}" name="2077-78" dataDxfId="1301" dataCellStyle="Normal 2 2 2"/>
    <tableColumn id="65" xr3:uid="{CCB36BF5-AA2A-447D-9288-C4DF1551A712}" name="2078-79" dataDxfId="1300" dataCellStyle="Normal 2 2 2"/>
    <tableColumn id="66" xr3:uid="{C979627A-01C1-4DF1-9FB5-5C90B7FC20EE}" name="2079-80" dataDxfId="1299" dataCellStyle="Normal 2 2 2"/>
    <tableColumn id="67" xr3:uid="{F6B7FACC-8549-436F-A22B-6E9BD6C5C914}" name="2080-81" dataDxfId="1298" dataCellStyle="Normal 2 2 2"/>
    <tableColumn id="68" xr3:uid="{48EE4092-6DBE-47C1-8750-17A75192AAB0}" name="2081-82" dataDxfId="1297" dataCellStyle="Normal 2 2 2"/>
    <tableColumn id="69" xr3:uid="{43B80D3F-70E0-436E-8602-A0FF6C9D4BD0}" name="2082-83" dataDxfId="1296" dataCellStyle="Normal 2 2 2"/>
    <tableColumn id="70" xr3:uid="{7ABA8CA3-E9F9-409F-BB68-6843FFB5289B}" name="2083-84" dataDxfId="1295" dataCellStyle="Normal 2 2 2"/>
    <tableColumn id="71" xr3:uid="{FF15D3D2-F09E-4007-B9E7-DE57BEFA3291}" name="2084-85" dataDxfId="1294" dataCellStyle="Normal 2 2 2"/>
    <tableColumn id="72" xr3:uid="{F5EF427A-B0C0-415D-BBA2-35C2E3429A6A}" name="2085-86" dataDxfId="1293" dataCellStyle="Normal 2 2 2"/>
    <tableColumn id="73" xr3:uid="{25D887A8-C350-4ACE-AA81-5D7AF3E51697}" name="2086-87" dataDxfId="1292" dataCellStyle="Normal 2 2 2"/>
    <tableColumn id="74" xr3:uid="{4AAC76AA-E4AF-44EB-B0FF-86FCA793400E}" name="2087-88" dataDxfId="1291" dataCellStyle="Normal 2 2 2"/>
    <tableColumn id="75" xr3:uid="{D53A842A-E9C8-44EB-95C6-60F16FB926AE}" name="2088-89" dataDxfId="1290" dataCellStyle="Normal 2 2 2"/>
    <tableColumn id="76" xr3:uid="{AFEB1DA8-44A0-42D8-84D6-47D54915BBF1}" name="2089-90" dataDxfId="1289" dataCellStyle="Normal 2 2 2"/>
    <tableColumn id="77" xr3:uid="{EA2A10AA-8794-41E0-A214-600C388EC0CC}" name="2090-91" dataDxfId="1288" dataCellStyle="Normal 2 2 2"/>
    <tableColumn id="78" xr3:uid="{7CDA0092-C37E-4566-9014-AAAF96EB577A}" name="2091-92" dataDxfId="1287" dataCellStyle="Normal 2 2 2"/>
    <tableColumn id="79" xr3:uid="{E1E191D1-4CE6-4171-9FCB-1C1AFF459AFD}" name="2092-93" dataDxfId="1286" dataCellStyle="Normal 2 2 2"/>
    <tableColumn id="80" xr3:uid="{9BDF2EEE-61E5-4D90-9A6A-706B7F02AA15}" name="2093-94" dataDxfId="1285" dataCellStyle="Normal 2 2 2"/>
    <tableColumn id="81" xr3:uid="{CD8633AA-972D-4816-9325-1C95518F4CDE}" name="2094-95" dataDxfId="1284" dataCellStyle="Normal 2 2 2"/>
    <tableColumn id="82" xr3:uid="{08340CCE-0E05-4359-AA86-22363A3D95BC}" name="2095-96" dataDxfId="1283" dataCellStyle="Normal 2 2 2"/>
    <tableColumn id="83" xr3:uid="{F95BE200-E69C-49FC-A14F-58F6DF905D8A}" name="2096-97" dataDxfId="1282" dataCellStyle="Normal 2 2 2"/>
    <tableColumn id="84" xr3:uid="{B0ADE4A9-34B4-4E42-B4D9-F2AD66751646}" name="2097-98" dataDxfId="1281" dataCellStyle="Normal 2 2 2"/>
    <tableColumn id="85" xr3:uid="{BF4C6DC5-F86C-41C2-AF66-12F51A21465A}" name="2098-99" dataDxfId="1280" dataCellStyle="Normal 2 2 2"/>
    <tableColumn id="86" xr3:uid="{E3BE9ACD-43A9-4F91-8937-3B6383AFC990}" name="2099-100" dataDxfId="1279" dataCellStyle="Normal 2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DE90DCB9-C488-4E4F-86F5-4FCA12855D94}" name="TBL3d_DYCPBL_13_YWSEST" displayName="TBL3d_DYCPBL_13_YWSEST" ref="B204:CI272" totalsRowShown="0" headerRowDxfId="1278" dataDxfId="1277" tableBorderDxfId="1276" headerRowCellStyle="Normal 2 2 2">
  <autoFilter ref="B204:CI272" xr:uid="{EF444EF1-EE1B-4FAA-8C28-6DC5D0EEB936}"/>
  <tableColumns count="86">
    <tableColumn id="1" xr3:uid="{653BCDCD-06FC-4990-9D85-F104E85E3B96}" name="WRMP24 reference" dataDxfId="1275" dataCellStyle="Normal 2 2 2"/>
    <tableColumn id="2" xr3:uid="{C8BD3DB8-CE8B-41E2-BB2C-E1ECBCB09577}" name="Component" dataDxfId="1274" dataCellStyle="Normal 2 2 2"/>
    <tableColumn id="3" xr3:uid="{C49DC2FF-6685-4426-9163-3B191BD92C12}" name="Derivation" dataDxfId="1273" dataCellStyle="Normal 2 2 2"/>
    <tableColumn id="4" xr3:uid="{31D7614B-30AF-49C2-964E-046DCCC6B2E6}" name="Unit" dataDxfId="1272" dataCellStyle="Normal 2 2 2"/>
    <tableColumn id="5" xr3:uid="{729040F9-B122-4799-A195-7D9393303D57}" name="Decimal places" dataDxfId="1271" dataCellStyle="Normal 2 2 2"/>
    <tableColumn id="6" xr3:uid="{661EA211-E7EF-4C33-82A8-179D05683BDC}" name="2019-20" dataDxfId="1270"/>
    <tableColumn id="7" xr3:uid="{CBDE72E8-D94B-4D16-995D-76F9B64291BB}" name="2020-21" dataDxfId="1269"/>
    <tableColumn id="8" xr3:uid="{850ECAC0-846A-4810-A531-A5FEB54D9C8E}" name="2021-22" dataDxfId="1268"/>
    <tableColumn id="9" xr3:uid="{52A77F92-2B93-4ADE-BE7D-03DD71D2426D}" name="2022-23" dataDxfId="1267"/>
    <tableColumn id="10" xr3:uid="{38B69F37-3666-4BAB-A069-0F29140DB710}" name="2023-24" dataDxfId="1266"/>
    <tableColumn id="11" xr3:uid="{F66F3DFC-5F0B-4309-924B-BF6F4B6FA1A0}" name="2024-25" dataDxfId="1265"/>
    <tableColumn id="12" xr3:uid="{B7E32056-30BA-4529-96A4-75339B4B0457}" name="2025-26" dataDxfId="1264"/>
    <tableColumn id="13" xr3:uid="{4FAA81CE-0A5A-4C6E-8D66-607A3D647359}" name="2026-27" dataDxfId="1263"/>
    <tableColumn id="14" xr3:uid="{2250D54A-CC41-47F1-829E-5B5F1C1CABDD}" name="2027-28" dataDxfId="1262"/>
    <tableColumn id="15" xr3:uid="{8A491BFB-BECA-4B81-82B9-C6B722098799}" name="2028-29" dataDxfId="1261"/>
    <tableColumn id="16" xr3:uid="{87BDDC50-E4E3-4F79-B1C3-2D005EE3062B}" name="2029-30" dataDxfId="1260"/>
    <tableColumn id="17" xr3:uid="{1AEA41E1-128B-4E8A-9E92-7C0B013DF56A}" name="2030-31" dataDxfId="1259"/>
    <tableColumn id="18" xr3:uid="{B6479A82-DACA-4DB9-971D-2B412DCC38A6}" name="2031-32" dataDxfId="1258"/>
    <tableColumn id="19" xr3:uid="{8B044B62-01B2-4F02-8BF5-A78454479889}" name="2032-33" dataDxfId="1257"/>
    <tableColumn id="20" xr3:uid="{5A260D74-6BF9-4EF7-9751-75400CC90144}" name="2033-34" dataDxfId="1256"/>
    <tableColumn id="21" xr3:uid="{38C1E0CB-A183-4BA5-A67D-C89D8C305483}" name="2034-35" dataDxfId="1255"/>
    <tableColumn id="22" xr3:uid="{BA2A7402-5903-4284-8E4F-6ABEB2593B6C}" name="2035-36" dataDxfId="1254"/>
    <tableColumn id="23" xr3:uid="{3E4A8E60-D5E7-4DCC-B60C-2EF7E632C2E8}" name="2036-37" dataDxfId="1253"/>
    <tableColumn id="24" xr3:uid="{5519E082-313F-4D21-8FB8-2F6126A4E449}" name="2037-38" dataDxfId="1252"/>
    <tableColumn id="25" xr3:uid="{EE2E673A-D440-4F7D-A503-6EDD239632A4}" name="2038-39" dataDxfId="1251"/>
    <tableColumn id="26" xr3:uid="{25EFA722-D07D-4339-8901-0172463AE931}" name="2039-40" dataDxfId="1250"/>
    <tableColumn id="27" xr3:uid="{5E8EA65E-2B4A-4440-98C9-60E607CC42D6}" name="2040-41" dataDxfId="1249"/>
    <tableColumn id="28" xr3:uid="{6C93FC3B-FB17-493A-A120-457236C97011}" name="2041-42" dataDxfId="1248"/>
    <tableColumn id="29" xr3:uid="{6B50AD40-A4B6-4359-8695-302E12FD31F9}" name="2042-43" dataDxfId="1247"/>
    <tableColumn id="30" xr3:uid="{E00FAF3C-71FE-4D45-B0AA-CAFE1C6DA47C}" name="2043-44" dataDxfId="1246"/>
    <tableColumn id="31" xr3:uid="{0FD1D86A-F84C-42C9-92A4-EB648B0730B9}" name="2044-45" dataDxfId="1245"/>
    <tableColumn id="32" xr3:uid="{B9C1AE47-1A6C-4AC7-B104-C65CBBF1A9C4}" name="2045-46" dataDxfId="1244"/>
    <tableColumn id="33" xr3:uid="{18926A53-AF4A-410E-96C8-AFD685B8CE52}" name="2046-47" dataDxfId="1243"/>
    <tableColumn id="34" xr3:uid="{DD58676A-E1D2-4D89-9F09-2FED7CBFA8E0}" name="2047-48" dataDxfId="1242"/>
    <tableColumn id="35" xr3:uid="{4A0226E6-883A-42F2-9856-444462DC05A6}" name="2048-49" dataDxfId="1241"/>
    <tableColumn id="36" xr3:uid="{6358DB42-F18A-4CC7-811E-938935D2CA48}" name="2049-50" dataDxfId="1240"/>
    <tableColumn id="37" xr3:uid="{D539D356-3A69-4ED0-8C94-B1C55AFA8E68}" name="2050-51" dataDxfId="1239"/>
    <tableColumn id="38" xr3:uid="{26A1AC60-1035-4E97-B8F7-1FFF6C957522}" name="2051-52" dataDxfId="1238"/>
    <tableColumn id="39" xr3:uid="{1141F2A7-8F66-4283-8410-DFDDC5F54748}" name="2052-53" dataDxfId="1237"/>
    <tableColumn id="40" xr3:uid="{D9C0697B-C366-4A9C-956F-77A1B2B0EB08}" name="2053-54" dataDxfId="1236"/>
    <tableColumn id="41" xr3:uid="{7DC4BF17-DCE8-442C-A0F3-340AD4B0DEDF}" name="2054-55" dataDxfId="1235"/>
    <tableColumn id="42" xr3:uid="{22E4F3AD-E385-45D8-8659-A409F4C95114}" name="2055-56" dataDxfId="1234"/>
    <tableColumn id="43" xr3:uid="{5E78D06A-7366-47F9-8A7C-42D08C10EAFA}" name="2056-57" dataDxfId="1233"/>
    <tableColumn id="44" xr3:uid="{E2F92277-7A31-45F2-B8F7-72356ADA76E8}" name="2057-58" dataDxfId="1232"/>
    <tableColumn id="45" xr3:uid="{E61183F2-2D41-4BC4-B6D1-0700CA5DE7DB}" name="2058-59" dataDxfId="1231"/>
    <tableColumn id="46" xr3:uid="{90A0CA8E-1965-43E5-AB93-9190B41C758A}" name="2059-60" dataDxfId="1230"/>
    <tableColumn id="47" xr3:uid="{165B80AE-6ECA-4C44-8EF2-3ED0CCC22211}" name="2060-61" dataDxfId="1229"/>
    <tableColumn id="48" xr3:uid="{F795A2F8-8F9F-4C2C-92C1-D58F9DBF0D0B}" name="2061-62" dataDxfId="1228"/>
    <tableColumn id="49" xr3:uid="{091FB6B0-5001-4933-A0A8-7A125A353619}" name="2062-63" dataDxfId="1227"/>
    <tableColumn id="50" xr3:uid="{0E34D599-DD59-43DC-9718-0DD42936E541}" name="2063-64" dataDxfId="1226"/>
    <tableColumn id="51" xr3:uid="{873908E8-70AC-4605-A3C8-405737507E04}" name="2064-65" dataDxfId="1225"/>
    <tableColumn id="52" xr3:uid="{A52A709C-E67D-4C6A-A471-1EF4144E3534}" name="2065-66" dataDxfId="1224"/>
    <tableColumn id="53" xr3:uid="{7CBF5900-114F-4EE3-846B-EFB52F6B28D6}" name="2066-67" dataDxfId="1223"/>
    <tableColumn id="54" xr3:uid="{AFCF12DB-3D4B-40A6-88B3-E80190BF6D95}" name="2067-68" dataDxfId="1222"/>
    <tableColumn id="55" xr3:uid="{D0CB5860-871C-4BE2-8405-B639F98348AE}" name="2068-69" dataDxfId="1221"/>
    <tableColumn id="56" xr3:uid="{6AAA72FE-6EF5-44A1-97A9-9385AB3B21ED}" name="2069-70" dataDxfId="1220"/>
    <tableColumn id="57" xr3:uid="{9CF271E1-D594-4222-92F7-A8A57898F306}" name="2070-71" dataDxfId="1219"/>
    <tableColumn id="58" xr3:uid="{387BCAA7-B010-4D98-9560-422CB84294B0}" name="2071-72" dataDxfId="1218"/>
    <tableColumn id="59" xr3:uid="{DD0BEA6B-FA52-4389-89A2-F07641385D13}" name="2072-73" dataDxfId="1217"/>
    <tableColumn id="60" xr3:uid="{83B94B1B-416F-420F-8015-BC714DC99D89}" name="2073-74" dataDxfId="1216"/>
    <tableColumn id="61" xr3:uid="{D1A17F10-E02F-4A0E-B352-837F4A09B5D1}" name="2074-75" dataDxfId="1215"/>
    <tableColumn id="62" xr3:uid="{73C91794-732E-472C-B972-D18628230954}" name="2075-76" dataDxfId="1214"/>
    <tableColumn id="63" xr3:uid="{17F0074B-A5FD-4873-9EAC-70FA059765EC}" name="2076-77" dataDxfId="1213"/>
    <tableColumn id="64" xr3:uid="{D5B88094-8F6E-44F6-B18A-DD83C3B57BB3}" name="2077-78" dataDxfId="1212"/>
    <tableColumn id="65" xr3:uid="{8FE15808-7BB6-401C-8981-703ECFB3C3FC}" name="2078-79" dataDxfId="1211"/>
    <tableColumn id="66" xr3:uid="{02A27B82-7F92-43F5-A196-47D835B91CC0}" name="2079-80" dataDxfId="1210"/>
    <tableColumn id="67" xr3:uid="{7D6786A2-4BAA-4B5C-80D3-BEAD49E262DF}" name="2080-81" dataDxfId="1209"/>
    <tableColumn id="68" xr3:uid="{62334277-2128-4E50-B9BD-F44DA3C5BDAA}" name="2081-82" dataDxfId="1208"/>
    <tableColumn id="69" xr3:uid="{118771B7-8D4A-4B98-B1C8-7346D1ACACD7}" name="2082-83" dataDxfId="1207"/>
    <tableColumn id="70" xr3:uid="{D8820B20-7BA2-41FE-A3D5-76ABB2ADDB9D}" name="2083-84" dataDxfId="1206"/>
    <tableColumn id="71" xr3:uid="{85DBE1D0-2653-4D53-BF98-9DD1558034B2}" name="2084-85" dataDxfId="1205"/>
    <tableColumn id="72" xr3:uid="{9B3F22B7-2F4B-4E92-89BA-6440D4A5A6B6}" name="2085-86" dataDxfId="1204"/>
    <tableColumn id="73" xr3:uid="{AC4FF150-AF7F-474D-AA2C-C593E4DB05A5}" name="2086-87" dataDxfId="1203"/>
    <tableColumn id="74" xr3:uid="{84E45C2B-AA6E-4FCD-BD78-06CBCA49D1D8}" name="2087-88" dataDxfId="1202"/>
    <tableColumn id="75" xr3:uid="{17FC826F-057A-4F24-8352-EE48AA582AF1}" name="2088-89" dataDxfId="1201"/>
    <tableColumn id="76" xr3:uid="{7B9CC33C-AF58-46BB-BF3A-6B526FD2598E}" name="2089-90" dataDxfId="1200"/>
    <tableColumn id="77" xr3:uid="{8949706F-1F2A-4B8D-AF94-AFA3C94B8C73}" name="2090-91" dataDxfId="1199"/>
    <tableColumn id="78" xr3:uid="{AD687866-23CB-479B-BA9F-1BE89497E986}" name="2091-92" dataDxfId="1198"/>
    <tableColumn id="79" xr3:uid="{C58B43EA-272A-45B9-8592-29D0D2B3D371}" name="2092-93" dataDxfId="1197"/>
    <tableColumn id="80" xr3:uid="{377B52F0-4C7A-49FA-9E09-5EFB35ED8866}" name="2093-94" dataDxfId="1196"/>
    <tableColumn id="81" xr3:uid="{BC326497-1C1C-492E-BFCE-E3DC55151184}" name="2094-95" dataDxfId="1195"/>
    <tableColumn id="82" xr3:uid="{66BF1A43-5F95-4326-81DB-5F155528F035}" name="2095-96" dataDxfId="1194"/>
    <tableColumn id="83" xr3:uid="{A510B22E-5466-4866-B1A0-50DCA7769A50}" name="2096-97" dataDxfId="1193"/>
    <tableColumn id="84" xr3:uid="{DAC4281D-D00E-4CDC-ABEA-8A76A6D5BF1A}" name="2097-98" dataDxfId="1192"/>
    <tableColumn id="85" xr3:uid="{9FF689D5-60F4-44F4-AE1E-0A6B2DEEBD7C}" name="2098-99" dataDxfId="1191"/>
    <tableColumn id="86" xr3:uid="{716F8479-7D30-4DC4-9ACE-AE249755DE8A}" name="2099-100" dataDxfId="119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27F6797-2199-4A78-BA88-C0422FE0DBDA}" name="TBL3e_DYCPOpt_14_YWSEST" displayName="TBL3e_DYCPOpt_14_YWSEST" ref="B275:CI299" totalsRowShown="0" headerRowDxfId="1189" dataDxfId="1187" headerRowBorderDxfId="1188" tableBorderDxfId="1186" headerRowCellStyle="Normal 2 2 2" dataCellStyle="Normal 2 2 2">
  <autoFilter ref="B275:CI299" xr:uid="{B33704DC-CAA1-4030-BE9C-FA3044FC1D63}"/>
  <tableColumns count="86">
    <tableColumn id="1" xr3:uid="{EA174D5A-2949-4B18-B2B3-0389988CB1C0}" name="WRMP24 reference" dataDxfId="1185" dataCellStyle="Normal 2 2 2"/>
    <tableColumn id="2" xr3:uid="{DD5B9531-34F4-41AB-AAFB-1714C6722EDB}" name="Option type" dataDxfId="1184" dataCellStyle="Normal 2 2 2"/>
    <tableColumn id="3" xr3:uid="{80A25AB5-9290-4F7F-B6B7-650214C80308}" name="Cat ID" dataDxfId="1183" dataCellStyle="Normal 2 2 2"/>
    <tableColumn id="4" xr3:uid="{CD9D8F28-697B-40A0-BEB2-5BC11799C66E}" name="Unit" dataDxfId="1182" dataCellStyle="Normal 2 2 2"/>
    <tableColumn id="5" xr3:uid="{0455E62E-8C09-42FD-B01A-9FDA8874B077}" name="Decimal places" dataDxfId="1181" dataCellStyle="Normal 2 2 2"/>
    <tableColumn id="6" xr3:uid="{4CCD54E8-EA7E-45B3-ADDC-21C3DD6396B0}" name="2019-20" dataDxfId="1180" dataCellStyle="Normal 2 2 2"/>
    <tableColumn id="7" xr3:uid="{66A80ABF-466D-4859-BEDD-3A7C592CF772}" name="2020-21" dataDxfId="1179" dataCellStyle="Normal 2 2 2"/>
    <tableColumn id="8" xr3:uid="{58BC4279-E58B-429D-9CA5-9BFC832C32A8}" name="2021-22" dataDxfId="1178" dataCellStyle="Normal 2 2 2"/>
    <tableColumn id="9" xr3:uid="{3AA857D8-F1D4-40D1-A01F-A941008BC4C2}" name="2022-23" dataDxfId="1177" dataCellStyle="Normal 2 2 2"/>
    <tableColumn id="10" xr3:uid="{57B37B1B-69CC-45DD-B8A8-F2B90D86E663}" name="2023-24" dataDxfId="1176" dataCellStyle="Normal 2 2 2"/>
    <tableColumn id="11" xr3:uid="{2CD1E881-DAAE-4676-A973-BF25DE4E1D4C}" name="2024-25" dataDxfId="1175" dataCellStyle="Normal 2 2 2"/>
    <tableColumn id="12" xr3:uid="{D2A7CD9B-8F65-4FA4-9BD7-A853A54D2975}" name="2025-26" dataDxfId="1174" dataCellStyle="Normal 2 2 2"/>
    <tableColumn id="13" xr3:uid="{29CC2CDA-D24C-4E32-8DEF-8EBC6CF3E815}" name="2026-27" dataDxfId="1173" dataCellStyle="Normal 2 2 2"/>
    <tableColumn id="14" xr3:uid="{0C77AAAE-4D32-4269-8ECA-5DCA21AD11B9}" name="2027-28" dataDxfId="1172" dataCellStyle="Normal 2 2 2"/>
    <tableColumn id="15" xr3:uid="{48D1BC82-4151-4B1E-B7C3-6F9DA1E2FDD4}" name="2028-29" dataDxfId="1171" dataCellStyle="Normal 2 2 2"/>
    <tableColumn id="16" xr3:uid="{F587B770-D6BC-4281-8729-F8B648FEFFDB}" name="2029-30" dataDxfId="1170" dataCellStyle="Normal 2 2 2"/>
    <tableColumn id="17" xr3:uid="{C87D8B1D-50AF-4B21-916D-583C242BEBD2}" name="2030-31" dataDxfId="1169" dataCellStyle="Normal 2 2 2"/>
    <tableColumn id="18" xr3:uid="{BD8F4620-2CC0-4467-AF72-D6A8F68E14A2}" name="2031-32" dataDxfId="1168" dataCellStyle="Normal 2 2 2"/>
    <tableColumn id="19" xr3:uid="{A258E96D-4C62-4F72-BE98-8D945806983C}" name="2032-33" dataDxfId="1167" dataCellStyle="Normal 2 2 2"/>
    <tableColumn id="20" xr3:uid="{8E863C6C-D8AC-4192-97D1-8B3E04A23610}" name="2033-34" dataDxfId="1166" dataCellStyle="Normal 2 2 2"/>
    <tableColumn id="21" xr3:uid="{837417EC-46D8-446A-BD24-9836F89D8231}" name="2034-35" dataDxfId="1165" dataCellStyle="Normal 2 2 2"/>
    <tableColumn id="22" xr3:uid="{BE47E9C9-2281-4410-B34B-9EBCAB7EE84D}" name="2035-36" dataDxfId="1164" dataCellStyle="Normal 2 2 2"/>
    <tableColumn id="23" xr3:uid="{FF7324E0-E264-4D1C-BDD6-CD0083A57591}" name="2036-37" dataDxfId="1163" dataCellStyle="Normal 2 2 2"/>
    <tableColumn id="24" xr3:uid="{78AEDDC4-362B-4C13-9E68-C021E1086E4B}" name="2037-38" dataDxfId="1162" dataCellStyle="Normal 2 2 2"/>
    <tableColumn id="25" xr3:uid="{3699712D-AA8B-43B1-9527-F3811E7B105B}" name="2038-39" dataDxfId="1161" dataCellStyle="Normal 2 2 2"/>
    <tableColumn id="26" xr3:uid="{ADADB369-2F3F-4F75-9738-4FF252E5C045}" name="2039-40" dataDxfId="1160" dataCellStyle="Normal 2 2 2"/>
    <tableColumn id="27" xr3:uid="{5A0219AF-65FA-46B4-BFF6-33E2C28A0257}" name="2040-41" dataDxfId="1159" dataCellStyle="Normal 2 2 2"/>
    <tableColumn id="28" xr3:uid="{E502ADCE-A830-4F74-8CFC-3A709F403D34}" name="2041-42" dataDxfId="1158" dataCellStyle="Normal 2 2 2"/>
    <tableColumn id="29" xr3:uid="{5363D4C0-0361-43B7-975E-68364A9CE79A}" name="2042-43" dataDxfId="1157" dataCellStyle="Normal 2 2 2"/>
    <tableColumn id="30" xr3:uid="{D77CD249-5933-49DB-AD40-B31A0B5C5139}" name="2043-44" dataDxfId="1156" dataCellStyle="Normal 2 2 2"/>
    <tableColumn id="31" xr3:uid="{33F5E94D-9D56-4D0F-804B-557D4DBC84FB}" name="2044-45" dataDxfId="1155" dataCellStyle="Normal 2 2 2"/>
    <tableColumn id="32" xr3:uid="{ECBBBE31-51C7-42AF-BE3E-338D3F5F85AA}" name="2045-46" dataDxfId="1154" dataCellStyle="Normal 2 2 2"/>
    <tableColumn id="33" xr3:uid="{8D5D0744-F61D-4EAD-A319-3AC522ED4A42}" name="2046-47" dataDxfId="1153" dataCellStyle="Normal 2 2 2"/>
    <tableColumn id="34" xr3:uid="{0140F156-7404-440B-8EB7-644BBF866CBC}" name="2047-48" dataDxfId="1152" dataCellStyle="Normal 2 2 2"/>
    <tableColumn id="35" xr3:uid="{F5288B6D-435F-4919-9526-ED0A5902298D}" name="2048-49" dataDxfId="1151" dataCellStyle="Normal 2 2 2"/>
    <tableColumn id="36" xr3:uid="{02959D44-05B4-41D3-9C49-206018F325F0}" name="2049-50" dataDxfId="1150" dataCellStyle="Normal 2 2 2"/>
    <tableColumn id="37" xr3:uid="{743D90D6-A431-434C-B9A2-25378B93C266}" name="2050-51" dataDxfId="1149" dataCellStyle="Normal 2 2 2"/>
    <tableColumn id="38" xr3:uid="{4765A2AE-4E37-4D06-86D1-EA4A23B2A72E}" name="2051-52" dataDxfId="1148" dataCellStyle="Normal 2 2 2"/>
    <tableColumn id="39" xr3:uid="{ECD7561E-0B17-4564-A2AD-ED73AC050223}" name="2052-53" dataDxfId="1147" dataCellStyle="Normal 2 2 2"/>
    <tableColumn id="40" xr3:uid="{396DAADA-541B-4565-B741-D2F8BCF47127}" name="2053-54" dataDxfId="1146" dataCellStyle="Normal 2 2 2"/>
    <tableColumn id="41" xr3:uid="{63B73B6E-8454-4D1F-AF77-94790E88FFC3}" name="2054-55" dataDxfId="1145" dataCellStyle="Normal 2 2 2"/>
    <tableColumn id="42" xr3:uid="{22F724CC-4801-484B-ADC9-D670C7A557E6}" name="2055-56" dataDxfId="1144" dataCellStyle="Normal 2 2 2"/>
    <tableColumn id="43" xr3:uid="{196F0CE0-9FCD-416E-B37D-374A1CED7C3C}" name="2056-57" dataDxfId="1143" dataCellStyle="Normal 2 2 2"/>
    <tableColumn id="44" xr3:uid="{D4B0F61C-05D2-458D-B924-2E6C5EF854DB}" name="2057-58" dataDxfId="1142" dataCellStyle="Normal 2 2 2"/>
    <tableColumn id="45" xr3:uid="{C34CDD6B-E691-4941-A563-6BFF33FB4F41}" name="2058-59" dataDxfId="1141" dataCellStyle="Normal 2 2 2"/>
    <tableColumn id="46" xr3:uid="{E238F204-06F4-4DE9-AA18-9C1F18ABF471}" name="2059-60" dataDxfId="1140" dataCellStyle="Normal 2 2 2"/>
    <tableColumn id="47" xr3:uid="{59798DE0-A83A-4EE6-8369-87130500C62F}" name="2060-61" dataDxfId="1139" dataCellStyle="Normal 2 2 2"/>
    <tableColumn id="48" xr3:uid="{B633194B-2B20-4C6C-AD8B-E0F864BFC091}" name="2061-62" dataDxfId="1138" dataCellStyle="Normal 2 2 2"/>
    <tableColumn id="49" xr3:uid="{FCDB398B-B9C4-4F87-9385-3F5FB3D903B4}" name="2062-63" dataDxfId="1137" dataCellStyle="Normal 2 2 2"/>
    <tableColumn id="50" xr3:uid="{490C499C-1438-464E-93B6-D633D5CFA594}" name="2063-64" dataDxfId="1136" dataCellStyle="Normal 2 2 2"/>
    <tableColumn id="51" xr3:uid="{3C2A2239-C626-4A54-9239-61F69CC7618C}" name="2064-65" dataDxfId="1135" dataCellStyle="Normal 2 2 2"/>
    <tableColumn id="52" xr3:uid="{C852DAFC-94B7-4828-B97F-2B9C71D0B063}" name="2065-66" dataDxfId="1134" dataCellStyle="Normal 2 2 2"/>
    <tableColumn id="53" xr3:uid="{6468FCAE-B71F-4E65-85BF-3EABD0FA9792}" name="2066-67" dataDxfId="1133" dataCellStyle="Normal 2 2 2"/>
    <tableColumn id="54" xr3:uid="{C85CB0BC-97C8-4676-8C25-FB6A7EBD0738}" name="2067-68" dataDxfId="1132" dataCellStyle="Normal 2 2 2"/>
    <tableColumn id="55" xr3:uid="{D740F096-2100-44FA-A266-48721F67A2F1}" name="2068-69" dataDxfId="1131" dataCellStyle="Normal 2 2 2"/>
    <tableColumn id="56" xr3:uid="{9D9A2C01-1E97-43AD-A16A-8C305A664FBE}" name="2069-70" dataDxfId="1130" dataCellStyle="Normal 2 2 2"/>
    <tableColumn id="57" xr3:uid="{AECF06E8-C44C-4D43-ADD7-F5BF0B3CEE32}" name="2070-71" dataDxfId="1129" dataCellStyle="Normal 2 2 2"/>
    <tableColumn id="58" xr3:uid="{73FD45E4-D026-4069-98B0-119EA0001044}" name="2071-72" dataDxfId="1128" dataCellStyle="Normal 2 2 2"/>
    <tableColumn id="59" xr3:uid="{4CD38182-FEAB-4CEC-AF94-6C24F4FAD8F7}" name="2072-73" dataDxfId="1127" dataCellStyle="Normal 2 2 2"/>
    <tableColumn id="60" xr3:uid="{C6544770-3903-4BCF-9F7E-C2642C1D56A2}" name="2073-74" dataDxfId="1126" dataCellStyle="Normal 2 2 2"/>
    <tableColumn id="61" xr3:uid="{3BD39679-A4BE-4714-8B5F-DAAA899B4040}" name="2074-75" dataDxfId="1125" dataCellStyle="Normal 2 2 2"/>
    <tableColumn id="62" xr3:uid="{7A02F36C-B5DF-4A23-B29E-8255BB501BC1}" name="2075-76" dataDxfId="1124" dataCellStyle="Normal 2 2 2"/>
    <tableColumn id="63" xr3:uid="{C6A5BCA6-78CB-446C-B635-0882F891815A}" name="2076-77" dataDxfId="1123" dataCellStyle="Normal 2 2 2"/>
    <tableColumn id="64" xr3:uid="{E211B8B9-B3E1-4DEA-92F1-EA9D0C957418}" name="2077-78" dataDxfId="1122" dataCellStyle="Normal 2 2 2"/>
    <tableColumn id="65" xr3:uid="{F463E450-A7D7-4DA2-882E-635FEEBFEB14}" name="2078-79" dataDxfId="1121" dataCellStyle="Normal 2 2 2"/>
    <tableColumn id="66" xr3:uid="{415AB88C-31FE-4617-B697-B34794A5E66D}" name="2079-80" dataDxfId="1120" dataCellStyle="Normal 2 2 2"/>
    <tableColumn id="67" xr3:uid="{E5B50E8E-12A4-438E-9248-2E473804078D}" name="2080-81" dataDxfId="1119" dataCellStyle="Normal 2 2 2"/>
    <tableColumn id="68" xr3:uid="{325A1B53-0018-42EF-B3FF-95626DF1BD06}" name="2081-82" dataDxfId="1118" dataCellStyle="Normal 2 2 2"/>
    <tableColumn id="69" xr3:uid="{2A51D8C4-7201-4C5F-AD62-E33C2ED62B21}" name="2082-83" dataDxfId="1117" dataCellStyle="Normal 2 2 2"/>
    <tableColumn id="70" xr3:uid="{C1028A1C-F203-46E0-B8ED-3D5FCB6ACC80}" name="2083-84" dataDxfId="1116" dataCellStyle="Normal 2 2 2"/>
    <tableColumn id="71" xr3:uid="{36CC3644-3D9C-48D2-8DBE-6E7127A3E487}" name="2084-85" dataDxfId="1115" dataCellStyle="Normal 2 2 2"/>
    <tableColumn id="72" xr3:uid="{9905DF54-5D3B-467E-AB4B-EC56BC1B07A8}" name="2085-86" dataDxfId="1114" dataCellStyle="Normal 2 2 2"/>
    <tableColumn id="73" xr3:uid="{8533A4A1-7FB1-4787-8A96-87E18864E4A4}" name="2086-87" dataDxfId="1113" dataCellStyle="Normal 2 2 2"/>
    <tableColumn id="74" xr3:uid="{7D404AB2-E9A7-4E48-BDAB-9558F5CA8792}" name="2087-88" dataDxfId="1112" dataCellStyle="Normal 2 2 2"/>
    <tableColumn id="75" xr3:uid="{3EB7122A-C233-4F01-B8D2-101CC1313876}" name="2088-89" dataDxfId="1111" dataCellStyle="Normal 2 2 2"/>
    <tableColumn id="76" xr3:uid="{9834905D-4086-4AA0-9F61-B38978C58175}" name="2089-90" dataDxfId="1110" dataCellStyle="Normal 2 2 2"/>
    <tableColumn id="77" xr3:uid="{9EB7CB97-722A-40A5-A85F-85A79EBFB764}" name="2090-91" dataDxfId="1109" dataCellStyle="Normal 2 2 2"/>
    <tableColumn id="78" xr3:uid="{0FD8D138-FB91-424E-94CA-2E9B8BB515D7}" name="2091-92" dataDxfId="1108" dataCellStyle="Normal 2 2 2"/>
    <tableColumn id="79" xr3:uid="{7CCDEA52-4D3E-4018-B934-F59BFADCDA7D}" name="2092-93" dataDxfId="1107" dataCellStyle="Normal 2 2 2"/>
    <tableColumn id="80" xr3:uid="{82342C2F-05E7-44C5-A159-A772561E7E2F}" name="2093-94" dataDxfId="1106" dataCellStyle="Normal 2 2 2"/>
    <tableColumn id="81" xr3:uid="{7C07557C-0A51-4B22-9432-DDC743D4BFEE}" name="2094-95" dataDxfId="1105" dataCellStyle="Normal 2 2 2"/>
    <tableColumn id="82" xr3:uid="{1D8B7A53-1B20-4776-A3DE-325F57EF2379}" name="2095-96" dataDxfId="1104" dataCellStyle="Normal 2 2 2"/>
    <tableColumn id="83" xr3:uid="{C3CC90F3-EC03-4BB7-959D-E33C1331394F}" name="2096-97" dataDxfId="1103" dataCellStyle="Normal 2 2 2"/>
    <tableColumn id="84" xr3:uid="{461C291C-A713-4A41-863C-3885FA51C519}" name="2097-98" dataDxfId="1102" dataCellStyle="Normal 2 2 2"/>
    <tableColumn id="85" xr3:uid="{168B8F84-1638-4F45-8B41-8F03E4F11A58}" name="2098-99" dataDxfId="1101" dataCellStyle="Normal 2 2 2"/>
    <tableColumn id="86" xr3:uid="{F4EE668A-4DA7-4A33-A760-895D258372C1}" name="2099-100" dataDxfId="1100" dataCellStyle="Normal 2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GridLines="0" tabSelected="1" topLeftCell="M1" zoomScale="115" zoomScaleNormal="115" workbookViewId="0">
      <selection activeCell="T26" sqref="T26"/>
    </sheetView>
  </sheetViews>
  <sheetFormatPr defaultColWidth="8.88671875" defaultRowHeight="15.6" customHeight="1" x14ac:dyDescent="0.2"/>
  <cols>
    <col min="1" max="2" width="2.44140625" style="11" customWidth="1"/>
    <col min="3" max="4" width="26.88671875" style="11" customWidth="1"/>
    <col min="5" max="7" width="2.44140625" style="11" customWidth="1"/>
    <col min="8" max="9" width="26.88671875" style="11" customWidth="1"/>
    <col min="10" max="12" width="2.44140625" style="11" customWidth="1"/>
    <col min="13" max="14" width="26.88671875" style="11" customWidth="1"/>
    <col min="15" max="17" width="2.44140625" style="11" customWidth="1"/>
    <col min="18" max="18" width="12" style="11" customWidth="1"/>
    <col min="19" max="19" width="83.88671875" style="11" customWidth="1"/>
    <col min="20" max="20" width="16.109375" style="11" customWidth="1"/>
    <col min="21" max="21" width="2.88671875" style="11" customWidth="1"/>
    <col min="22" max="251" width="8.88671875" style="11"/>
    <col min="252" max="252" width="2.5546875" style="11" customWidth="1"/>
    <col min="253" max="253" width="22.5546875" style="11" customWidth="1"/>
    <col min="254" max="254" width="7.88671875" style="11" customWidth="1"/>
    <col min="255" max="255" width="26.88671875" style="11" customWidth="1"/>
    <col min="256" max="256" width="18.5546875" style="11" customWidth="1"/>
    <col min="257" max="257" width="17.88671875" style="11" customWidth="1"/>
    <col min="258" max="258" width="2.44140625" style="11" customWidth="1"/>
    <col min="259" max="259" width="7.5546875" style="11" customWidth="1"/>
    <col min="260" max="260" width="13.109375" style="11" customWidth="1"/>
    <col min="261" max="261" width="2.109375" style="11" customWidth="1"/>
    <col min="262" max="263" width="8.88671875" style="11"/>
    <col min="264" max="264" width="8.109375" style="11" bestFit="1" customWidth="1"/>
    <col min="265" max="507" width="8.88671875" style="11"/>
    <col min="508" max="508" width="2.5546875" style="11" customWidth="1"/>
    <col min="509" max="509" width="22.5546875" style="11" customWidth="1"/>
    <col min="510" max="510" width="7.88671875" style="11" customWidth="1"/>
    <col min="511" max="511" width="26.88671875" style="11" customWidth="1"/>
    <col min="512" max="512" width="18.5546875" style="11" customWidth="1"/>
    <col min="513" max="513" width="17.88671875" style="11" customWidth="1"/>
    <col min="514" max="514" width="2.44140625" style="11" customWidth="1"/>
    <col min="515" max="515" width="7.5546875" style="11" customWidth="1"/>
    <col min="516" max="516" width="13.109375" style="11" customWidth="1"/>
    <col min="517" max="517" width="2.109375" style="11" customWidth="1"/>
    <col min="518" max="519" width="8.88671875" style="11"/>
    <col min="520" max="520" width="8.109375" style="11" bestFit="1" customWidth="1"/>
    <col min="521" max="763" width="8.88671875" style="11"/>
    <col min="764" max="764" width="2.5546875" style="11" customWidth="1"/>
    <col min="765" max="765" width="22.5546875" style="11" customWidth="1"/>
    <col min="766" max="766" width="7.88671875" style="11" customWidth="1"/>
    <col min="767" max="767" width="26.88671875" style="11" customWidth="1"/>
    <col min="768" max="768" width="18.5546875" style="11" customWidth="1"/>
    <col min="769" max="769" width="17.88671875" style="11" customWidth="1"/>
    <col min="770" max="770" width="2.44140625" style="11" customWidth="1"/>
    <col min="771" max="771" width="7.5546875" style="11" customWidth="1"/>
    <col min="772" max="772" width="13.109375" style="11" customWidth="1"/>
    <col min="773" max="773" width="2.109375" style="11" customWidth="1"/>
    <col min="774" max="775" width="8.88671875" style="11"/>
    <col min="776" max="776" width="8.109375" style="11" bestFit="1" customWidth="1"/>
    <col min="777" max="1019" width="8.88671875" style="11"/>
    <col min="1020" max="1020" width="2.5546875" style="11" customWidth="1"/>
    <col min="1021" max="1021" width="22.5546875" style="11" customWidth="1"/>
    <col min="1022" max="1022" width="7.88671875" style="11" customWidth="1"/>
    <col min="1023" max="1023" width="26.88671875" style="11" customWidth="1"/>
    <col min="1024" max="1024" width="18.5546875" style="11" customWidth="1"/>
    <col min="1025" max="1025" width="17.88671875" style="11" customWidth="1"/>
    <col min="1026" max="1026" width="2.44140625" style="11" customWidth="1"/>
    <col min="1027" max="1027" width="7.5546875" style="11" customWidth="1"/>
    <col min="1028" max="1028" width="13.109375" style="11" customWidth="1"/>
    <col min="1029" max="1029" width="2.109375" style="11" customWidth="1"/>
    <col min="1030" max="1031" width="8.88671875" style="11"/>
    <col min="1032" max="1032" width="8.109375" style="11" bestFit="1" customWidth="1"/>
    <col min="1033" max="1275" width="8.88671875" style="11"/>
    <col min="1276" max="1276" width="2.5546875" style="11" customWidth="1"/>
    <col min="1277" max="1277" width="22.5546875" style="11" customWidth="1"/>
    <col min="1278" max="1278" width="7.88671875" style="11" customWidth="1"/>
    <col min="1279" max="1279" width="26.88671875" style="11" customWidth="1"/>
    <col min="1280" max="1280" width="18.5546875" style="11" customWidth="1"/>
    <col min="1281" max="1281" width="17.88671875" style="11" customWidth="1"/>
    <col min="1282" max="1282" width="2.44140625" style="11" customWidth="1"/>
    <col min="1283" max="1283" width="7.5546875" style="11" customWidth="1"/>
    <col min="1284" max="1284" width="13.109375" style="11" customWidth="1"/>
    <col min="1285" max="1285" width="2.109375" style="11" customWidth="1"/>
    <col min="1286" max="1287" width="8.88671875" style="11"/>
    <col min="1288" max="1288" width="8.109375" style="11" bestFit="1" customWidth="1"/>
    <col min="1289" max="1531" width="8.88671875" style="11"/>
    <col min="1532" max="1532" width="2.5546875" style="11" customWidth="1"/>
    <col min="1533" max="1533" width="22.5546875" style="11" customWidth="1"/>
    <col min="1534" max="1534" width="7.88671875" style="11" customWidth="1"/>
    <col min="1535" max="1535" width="26.88671875" style="11" customWidth="1"/>
    <col min="1536" max="1536" width="18.5546875" style="11" customWidth="1"/>
    <col min="1537" max="1537" width="17.88671875" style="11" customWidth="1"/>
    <col min="1538" max="1538" width="2.44140625" style="11" customWidth="1"/>
    <col min="1539" max="1539" width="7.5546875" style="11" customWidth="1"/>
    <col min="1540" max="1540" width="13.109375" style="11" customWidth="1"/>
    <col min="1541" max="1541" width="2.109375" style="11" customWidth="1"/>
    <col min="1542" max="1543" width="8.88671875" style="11"/>
    <col min="1544" max="1544" width="8.109375" style="11" bestFit="1" customWidth="1"/>
    <col min="1545" max="1787" width="8.88671875" style="11"/>
    <col min="1788" max="1788" width="2.5546875" style="11" customWidth="1"/>
    <col min="1789" max="1789" width="22.5546875" style="11" customWidth="1"/>
    <col min="1790" max="1790" width="7.88671875" style="11" customWidth="1"/>
    <col min="1791" max="1791" width="26.88671875" style="11" customWidth="1"/>
    <col min="1792" max="1792" width="18.5546875" style="11" customWidth="1"/>
    <col min="1793" max="1793" width="17.88671875" style="11" customWidth="1"/>
    <col min="1794" max="1794" width="2.44140625" style="11" customWidth="1"/>
    <col min="1795" max="1795" width="7.5546875" style="11" customWidth="1"/>
    <col min="1796" max="1796" width="13.109375" style="11" customWidth="1"/>
    <col min="1797" max="1797" width="2.109375" style="11" customWidth="1"/>
    <col min="1798" max="1799" width="8.88671875" style="11"/>
    <col min="1800" max="1800" width="8.109375" style="11" bestFit="1" customWidth="1"/>
    <col min="1801" max="2043" width="8.88671875" style="11"/>
    <col min="2044" max="2044" width="2.5546875" style="11" customWidth="1"/>
    <col min="2045" max="2045" width="22.5546875" style="11" customWidth="1"/>
    <col min="2046" max="2046" width="7.88671875" style="11" customWidth="1"/>
    <col min="2047" max="2047" width="26.88671875" style="11" customWidth="1"/>
    <col min="2048" max="2048" width="18.5546875" style="11" customWidth="1"/>
    <col min="2049" max="2049" width="17.88671875" style="11" customWidth="1"/>
    <col min="2050" max="2050" width="2.44140625" style="11" customWidth="1"/>
    <col min="2051" max="2051" width="7.5546875" style="11" customWidth="1"/>
    <col min="2052" max="2052" width="13.109375" style="11" customWidth="1"/>
    <col min="2053" max="2053" width="2.109375" style="11" customWidth="1"/>
    <col min="2054" max="2055" width="8.88671875" style="11"/>
    <col min="2056" max="2056" width="8.109375" style="11" bestFit="1" customWidth="1"/>
    <col min="2057" max="2299" width="8.88671875" style="11"/>
    <col min="2300" max="2300" width="2.5546875" style="11" customWidth="1"/>
    <col min="2301" max="2301" width="22.5546875" style="11" customWidth="1"/>
    <col min="2302" max="2302" width="7.88671875" style="11" customWidth="1"/>
    <col min="2303" max="2303" width="26.88671875" style="11" customWidth="1"/>
    <col min="2304" max="2304" width="18.5546875" style="11" customWidth="1"/>
    <col min="2305" max="2305" width="17.88671875" style="11" customWidth="1"/>
    <col min="2306" max="2306" width="2.44140625" style="11" customWidth="1"/>
    <col min="2307" max="2307" width="7.5546875" style="11" customWidth="1"/>
    <col min="2308" max="2308" width="13.109375" style="11" customWidth="1"/>
    <col min="2309" max="2309" width="2.109375" style="11" customWidth="1"/>
    <col min="2310" max="2311" width="8.88671875" style="11"/>
    <col min="2312" max="2312" width="8.109375" style="11" bestFit="1" customWidth="1"/>
    <col min="2313" max="2555" width="8.88671875" style="11"/>
    <col min="2556" max="2556" width="2.5546875" style="11" customWidth="1"/>
    <col min="2557" max="2557" width="22.5546875" style="11" customWidth="1"/>
    <col min="2558" max="2558" width="7.88671875" style="11" customWidth="1"/>
    <col min="2559" max="2559" width="26.88671875" style="11" customWidth="1"/>
    <col min="2560" max="2560" width="18.5546875" style="11" customWidth="1"/>
    <col min="2561" max="2561" width="17.88671875" style="11" customWidth="1"/>
    <col min="2562" max="2562" width="2.44140625" style="11" customWidth="1"/>
    <col min="2563" max="2563" width="7.5546875" style="11" customWidth="1"/>
    <col min="2564" max="2564" width="13.109375" style="11" customWidth="1"/>
    <col min="2565" max="2565" width="2.109375" style="11" customWidth="1"/>
    <col min="2566" max="2567" width="8.88671875" style="11"/>
    <col min="2568" max="2568" width="8.109375" style="11" bestFit="1" customWidth="1"/>
    <col min="2569" max="2811" width="8.88671875" style="11"/>
    <col min="2812" max="2812" width="2.5546875" style="11" customWidth="1"/>
    <col min="2813" max="2813" width="22.5546875" style="11" customWidth="1"/>
    <col min="2814" max="2814" width="7.88671875" style="11" customWidth="1"/>
    <col min="2815" max="2815" width="26.88671875" style="11" customWidth="1"/>
    <col min="2816" max="2816" width="18.5546875" style="11" customWidth="1"/>
    <col min="2817" max="2817" width="17.88671875" style="11" customWidth="1"/>
    <col min="2818" max="2818" width="2.44140625" style="11" customWidth="1"/>
    <col min="2819" max="2819" width="7.5546875" style="11" customWidth="1"/>
    <col min="2820" max="2820" width="13.109375" style="11" customWidth="1"/>
    <col min="2821" max="2821" width="2.109375" style="11" customWidth="1"/>
    <col min="2822" max="2823" width="8.88671875" style="11"/>
    <col min="2824" max="2824" width="8.109375" style="11" bestFit="1" customWidth="1"/>
    <col min="2825" max="3067" width="8.88671875" style="11"/>
    <col min="3068" max="3068" width="2.5546875" style="11" customWidth="1"/>
    <col min="3069" max="3069" width="22.5546875" style="11" customWidth="1"/>
    <col min="3070" max="3070" width="7.88671875" style="11" customWidth="1"/>
    <col min="3071" max="3071" width="26.88671875" style="11" customWidth="1"/>
    <col min="3072" max="3072" width="18.5546875" style="11" customWidth="1"/>
    <col min="3073" max="3073" width="17.88671875" style="11" customWidth="1"/>
    <col min="3074" max="3074" width="2.44140625" style="11" customWidth="1"/>
    <col min="3075" max="3075" width="7.5546875" style="11" customWidth="1"/>
    <col min="3076" max="3076" width="13.109375" style="11" customWidth="1"/>
    <col min="3077" max="3077" width="2.109375" style="11" customWidth="1"/>
    <col min="3078" max="3079" width="8.88671875" style="11"/>
    <col min="3080" max="3080" width="8.109375" style="11" bestFit="1" customWidth="1"/>
    <col min="3081" max="3323" width="8.88671875" style="11"/>
    <col min="3324" max="3324" width="2.5546875" style="11" customWidth="1"/>
    <col min="3325" max="3325" width="22.5546875" style="11" customWidth="1"/>
    <col min="3326" max="3326" width="7.88671875" style="11" customWidth="1"/>
    <col min="3327" max="3327" width="26.88671875" style="11" customWidth="1"/>
    <col min="3328" max="3328" width="18.5546875" style="11" customWidth="1"/>
    <col min="3329" max="3329" width="17.88671875" style="11" customWidth="1"/>
    <col min="3330" max="3330" width="2.44140625" style="11" customWidth="1"/>
    <col min="3331" max="3331" width="7.5546875" style="11" customWidth="1"/>
    <col min="3332" max="3332" width="13.109375" style="11" customWidth="1"/>
    <col min="3333" max="3333" width="2.109375" style="11" customWidth="1"/>
    <col min="3334" max="3335" width="8.88671875" style="11"/>
    <col min="3336" max="3336" width="8.109375" style="11" bestFit="1" customWidth="1"/>
    <col min="3337" max="3579" width="8.88671875" style="11"/>
    <col min="3580" max="3580" width="2.5546875" style="11" customWidth="1"/>
    <col min="3581" max="3581" width="22.5546875" style="11" customWidth="1"/>
    <col min="3582" max="3582" width="7.88671875" style="11" customWidth="1"/>
    <col min="3583" max="3583" width="26.88671875" style="11" customWidth="1"/>
    <col min="3584" max="3584" width="18.5546875" style="11" customWidth="1"/>
    <col min="3585" max="3585" width="17.88671875" style="11" customWidth="1"/>
    <col min="3586" max="3586" width="2.44140625" style="11" customWidth="1"/>
    <col min="3587" max="3587" width="7.5546875" style="11" customWidth="1"/>
    <col min="3588" max="3588" width="13.109375" style="11" customWidth="1"/>
    <col min="3589" max="3589" width="2.109375" style="11" customWidth="1"/>
    <col min="3590" max="3591" width="8.88671875" style="11"/>
    <col min="3592" max="3592" width="8.109375" style="11" bestFit="1" customWidth="1"/>
    <col min="3593" max="3835" width="8.88671875" style="11"/>
    <col min="3836" max="3836" width="2.5546875" style="11" customWidth="1"/>
    <col min="3837" max="3837" width="22.5546875" style="11" customWidth="1"/>
    <col min="3838" max="3838" width="7.88671875" style="11" customWidth="1"/>
    <col min="3839" max="3839" width="26.88671875" style="11" customWidth="1"/>
    <col min="3840" max="3840" width="18.5546875" style="11" customWidth="1"/>
    <col min="3841" max="3841" width="17.88671875" style="11" customWidth="1"/>
    <col min="3842" max="3842" width="2.44140625" style="11" customWidth="1"/>
    <col min="3843" max="3843" width="7.5546875" style="11" customWidth="1"/>
    <col min="3844" max="3844" width="13.109375" style="11" customWidth="1"/>
    <col min="3845" max="3845" width="2.109375" style="11" customWidth="1"/>
    <col min="3846" max="3847" width="8.88671875" style="11"/>
    <col min="3848" max="3848" width="8.109375" style="11" bestFit="1" customWidth="1"/>
    <col min="3849" max="4091" width="8.88671875" style="11"/>
    <col min="4092" max="4092" width="2.5546875" style="11" customWidth="1"/>
    <col min="4093" max="4093" width="22.5546875" style="11" customWidth="1"/>
    <col min="4094" max="4094" width="7.88671875" style="11" customWidth="1"/>
    <col min="4095" max="4095" width="26.88671875" style="11" customWidth="1"/>
    <col min="4096" max="4096" width="18.5546875" style="11" customWidth="1"/>
    <col min="4097" max="4097" width="17.88671875" style="11" customWidth="1"/>
    <col min="4098" max="4098" width="2.44140625" style="11" customWidth="1"/>
    <col min="4099" max="4099" width="7.5546875" style="11" customWidth="1"/>
    <col min="4100" max="4100" width="13.109375" style="11" customWidth="1"/>
    <col min="4101" max="4101" width="2.109375" style="11" customWidth="1"/>
    <col min="4102" max="4103" width="8.88671875" style="11"/>
    <col min="4104" max="4104" width="8.109375" style="11" bestFit="1" customWidth="1"/>
    <col min="4105" max="4347" width="8.88671875" style="11"/>
    <col min="4348" max="4348" width="2.5546875" style="11" customWidth="1"/>
    <col min="4349" max="4349" width="22.5546875" style="11" customWidth="1"/>
    <col min="4350" max="4350" width="7.88671875" style="11" customWidth="1"/>
    <col min="4351" max="4351" width="26.88671875" style="11" customWidth="1"/>
    <col min="4352" max="4352" width="18.5546875" style="11" customWidth="1"/>
    <col min="4353" max="4353" width="17.88671875" style="11" customWidth="1"/>
    <col min="4354" max="4354" width="2.44140625" style="11" customWidth="1"/>
    <col min="4355" max="4355" width="7.5546875" style="11" customWidth="1"/>
    <col min="4356" max="4356" width="13.109375" style="11" customWidth="1"/>
    <col min="4357" max="4357" width="2.109375" style="11" customWidth="1"/>
    <col min="4358" max="4359" width="8.88671875" style="11"/>
    <col min="4360" max="4360" width="8.109375" style="11" bestFit="1" customWidth="1"/>
    <col min="4361" max="4603" width="8.88671875" style="11"/>
    <col min="4604" max="4604" width="2.5546875" style="11" customWidth="1"/>
    <col min="4605" max="4605" width="22.5546875" style="11" customWidth="1"/>
    <col min="4606" max="4606" width="7.88671875" style="11" customWidth="1"/>
    <col min="4607" max="4607" width="26.88671875" style="11" customWidth="1"/>
    <col min="4608" max="4608" width="18.5546875" style="11" customWidth="1"/>
    <col min="4609" max="4609" width="17.88671875" style="11" customWidth="1"/>
    <col min="4610" max="4610" width="2.44140625" style="11" customWidth="1"/>
    <col min="4611" max="4611" width="7.5546875" style="11" customWidth="1"/>
    <col min="4612" max="4612" width="13.109375" style="11" customWidth="1"/>
    <col min="4613" max="4613" width="2.109375" style="11" customWidth="1"/>
    <col min="4614" max="4615" width="8.88671875" style="11"/>
    <col min="4616" max="4616" width="8.109375" style="11" bestFit="1" customWidth="1"/>
    <col min="4617" max="4859" width="8.88671875" style="11"/>
    <col min="4860" max="4860" width="2.5546875" style="11" customWidth="1"/>
    <col min="4861" max="4861" width="22.5546875" style="11" customWidth="1"/>
    <col min="4862" max="4862" width="7.88671875" style="11" customWidth="1"/>
    <col min="4863" max="4863" width="26.88671875" style="11" customWidth="1"/>
    <col min="4864" max="4864" width="18.5546875" style="11" customWidth="1"/>
    <col min="4865" max="4865" width="17.88671875" style="11" customWidth="1"/>
    <col min="4866" max="4866" width="2.44140625" style="11" customWidth="1"/>
    <col min="4867" max="4867" width="7.5546875" style="11" customWidth="1"/>
    <col min="4868" max="4868" width="13.109375" style="11" customWidth="1"/>
    <col min="4869" max="4869" width="2.109375" style="11" customWidth="1"/>
    <col min="4870" max="4871" width="8.88671875" style="11"/>
    <col min="4872" max="4872" width="8.109375" style="11" bestFit="1" customWidth="1"/>
    <col min="4873" max="5115" width="8.88671875" style="11"/>
    <col min="5116" max="5116" width="2.5546875" style="11" customWidth="1"/>
    <col min="5117" max="5117" width="22.5546875" style="11" customWidth="1"/>
    <col min="5118" max="5118" width="7.88671875" style="11" customWidth="1"/>
    <col min="5119" max="5119" width="26.88671875" style="11" customWidth="1"/>
    <col min="5120" max="5120" width="18.5546875" style="11" customWidth="1"/>
    <col min="5121" max="5121" width="17.88671875" style="11" customWidth="1"/>
    <col min="5122" max="5122" width="2.44140625" style="11" customWidth="1"/>
    <col min="5123" max="5123" width="7.5546875" style="11" customWidth="1"/>
    <col min="5124" max="5124" width="13.109375" style="11" customWidth="1"/>
    <col min="5125" max="5125" width="2.109375" style="11" customWidth="1"/>
    <col min="5126" max="5127" width="8.88671875" style="11"/>
    <col min="5128" max="5128" width="8.109375" style="11" bestFit="1" customWidth="1"/>
    <col min="5129" max="5371" width="8.88671875" style="11"/>
    <col min="5372" max="5372" width="2.5546875" style="11" customWidth="1"/>
    <col min="5373" max="5373" width="22.5546875" style="11" customWidth="1"/>
    <col min="5374" max="5374" width="7.88671875" style="11" customWidth="1"/>
    <col min="5375" max="5375" width="26.88671875" style="11" customWidth="1"/>
    <col min="5376" max="5376" width="18.5546875" style="11" customWidth="1"/>
    <col min="5377" max="5377" width="17.88671875" style="11" customWidth="1"/>
    <col min="5378" max="5378" width="2.44140625" style="11" customWidth="1"/>
    <col min="5379" max="5379" width="7.5546875" style="11" customWidth="1"/>
    <col min="5380" max="5380" width="13.109375" style="11" customWidth="1"/>
    <col min="5381" max="5381" width="2.109375" style="11" customWidth="1"/>
    <col min="5382" max="5383" width="8.88671875" style="11"/>
    <col min="5384" max="5384" width="8.109375" style="11" bestFit="1" customWidth="1"/>
    <col min="5385" max="5627" width="8.88671875" style="11"/>
    <col min="5628" max="5628" width="2.5546875" style="11" customWidth="1"/>
    <col min="5629" max="5629" width="22.5546875" style="11" customWidth="1"/>
    <col min="5630" max="5630" width="7.88671875" style="11" customWidth="1"/>
    <col min="5631" max="5631" width="26.88671875" style="11" customWidth="1"/>
    <col min="5632" max="5632" width="18.5546875" style="11" customWidth="1"/>
    <col min="5633" max="5633" width="17.88671875" style="11" customWidth="1"/>
    <col min="5634" max="5634" width="2.44140625" style="11" customWidth="1"/>
    <col min="5635" max="5635" width="7.5546875" style="11" customWidth="1"/>
    <col min="5636" max="5636" width="13.109375" style="11" customWidth="1"/>
    <col min="5637" max="5637" width="2.109375" style="11" customWidth="1"/>
    <col min="5638" max="5639" width="8.88671875" style="11"/>
    <col min="5640" max="5640" width="8.109375" style="11" bestFit="1" customWidth="1"/>
    <col min="5641" max="5883" width="8.88671875" style="11"/>
    <col min="5884" max="5884" width="2.5546875" style="11" customWidth="1"/>
    <col min="5885" max="5885" width="22.5546875" style="11" customWidth="1"/>
    <col min="5886" max="5886" width="7.88671875" style="11" customWidth="1"/>
    <col min="5887" max="5887" width="26.88671875" style="11" customWidth="1"/>
    <col min="5888" max="5888" width="18.5546875" style="11" customWidth="1"/>
    <col min="5889" max="5889" width="17.88671875" style="11" customWidth="1"/>
    <col min="5890" max="5890" width="2.44140625" style="11" customWidth="1"/>
    <col min="5891" max="5891" width="7.5546875" style="11" customWidth="1"/>
    <col min="5892" max="5892" width="13.109375" style="11" customWidth="1"/>
    <col min="5893" max="5893" width="2.109375" style="11" customWidth="1"/>
    <col min="5894" max="5895" width="8.88671875" style="11"/>
    <col min="5896" max="5896" width="8.109375" style="11" bestFit="1" customWidth="1"/>
    <col min="5897" max="6139" width="8.88671875" style="11"/>
    <col min="6140" max="6140" width="2.5546875" style="11" customWidth="1"/>
    <col min="6141" max="6141" width="22.5546875" style="11" customWidth="1"/>
    <col min="6142" max="6142" width="7.88671875" style="11" customWidth="1"/>
    <col min="6143" max="6143" width="26.88671875" style="11" customWidth="1"/>
    <col min="6144" max="6144" width="18.5546875" style="11" customWidth="1"/>
    <col min="6145" max="6145" width="17.88671875" style="11" customWidth="1"/>
    <col min="6146" max="6146" width="2.44140625" style="11" customWidth="1"/>
    <col min="6147" max="6147" width="7.5546875" style="11" customWidth="1"/>
    <col min="6148" max="6148" width="13.109375" style="11" customWidth="1"/>
    <col min="6149" max="6149" width="2.109375" style="11" customWidth="1"/>
    <col min="6150" max="6151" width="8.88671875" style="11"/>
    <col min="6152" max="6152" width="8.109375" style="11" bestFit="1" customWidth="1"/>
    <col min="6153" max="6395" width="8.88671875" style="11"/>
    <col min="6396" max="6396" width="2.5546875" style="11" customWidth="1"/>
    <col min="6397" max="6397" width="22.5546875" style="11" customWidth="1"/>
    <col min="6398" max="6398" width="7.88671875" style="11" customWidth="1"/>
    <col min="6399" max="6399" width="26.88671875" style="11" customWidth="1"/>
    <col min="6400" max="6400" width="18.5546875" style="11" customWidth="1"/>
    <col min="6401" max="6401" width="17.88671875" style="11" customWidth="1"/>
    <col min="6402" max="6402" width="2.44140625" style="11" customWidth="1"/>
    <col min="6403" max="6403" width="7.5546875" style="11" customWidth="1"/>
    <col min="6404" max="6404" width="13.109375" style="11" customWidth="1"/>
    <col min="6405" max="6405" width="2.109375" style="11" customWidth="1"/>
    <col min="6406" max="6407" width="8.88671875" style="11"/>
    <col min="6408" max="6408" width="8.109375" style="11" bestFit="1" customWidth="1"/>
    <col min="6409" max="6651" width="8.88671875" style="11"/>
    <col min="6652" max="6652" width="2.5546875" style="11" customWidth="1"/>
    <col min="6653" max="6653" width="22.5546875" style="11" customWidth="1"/>
    <col min="6654" max="6654" width="7.88671875" style="11" customWidth="1"/>
    <col min="6655" max="6655" width="26.88671875" style="11" customWidth="1"/>
    <col min="6656" max="6656" width="18.5546875" style="11" customWidth="1"/>
    <col min="6657" max="6657" width="17.88671875" style="11" customWidth="1"/>
    <col min="6658" max="6658" width="2.44140625" style="11" customWidth="1"/>
    <col min="6659" max="6659" width="7.5546875" style="11" customWidth="1"/>
    <col min="6660" max="6660" width="13.109375" style="11" customWidth="1"/>
    <col min="6661" max="6661" width="2.109375" style="11" customWidth="1"/>
    <col min="6662" max="6663" width="8.88671875" style="11"/>
    <col min="6664" max="6664" width="8.109375" style="11" bestFit="1" customWidth="1"/>
    <col min="6665" max="6907" width="8.88671875" style="11"/>
    <col min="6908" max="6908" width="2.5546875" style="11" customWidth="1"/>
    <col min="6909" max="6909" width="22.5546875" style="11" customWidth="1"/>
    <col min="6910" max="6910" width="7.88671875" style="11" customWidth="1"/>
    <col min="6911" max="6911" width="26.88671875" style="11" customWidth="1"/>
    <col min="6912" max="6912" width="18.5546875" style="11" customWidth="1"/>
    <col min="6913" max="6913" width="17.88671875" style="11" customWidth="1"/>
    <col min="6914" max="6914" width="2.44140625" style="11" customWidth="1"/>
    <col min="6915" max="6915" width="7.5546875" style="11" customWidth="1"/>
    <col min="6916" max="6916" width="13.109375" style="11" customWidth="1"/>
    <col min="6917" max="6917" width="2.109375" style="11" customWidth="1"/>
    <col min="6918" max="6919" width="8.88671875" style="11"/>
    <col min="6920" max="6920" width="8.109375" style="11" bestFit="1" customWidth="1"/>
    <col min="6921" max="7163" width="8.88671875" style="11"/>
    <col min="7164" max="7164" width="2.5546875" style="11" customWidth="1"/>
    <col min="7165" max="7165" width="22.5546875" style="11" customWidth="1"/>
    <col min="7166" max="7166" width="7.88671875" style="11" customWidth="1"/>
    <col min="7167" max="7167" width="26.88671875" style="11" customWidth="1"/>
    <col min="7168" max="7168" width="18.5546875" style="11" customWidth="1"/>
    <col min="7169" max="7169" width="17.88671875" style="11" customWidth="1"/>
    <col min="7170" max="7170" width="2.44140625" style="11" customWidth="1"/>
    <col min="7171" max="7171" width="7.5546875" style="11" customWidth="1"/>
    <col min="7172" max="7172" width="13.109375" style="11" customWidth="1"/>
    <col min="7173" max="7173" width="2.109375" style="11" customWidth="1"/>
    <col min="7174" max="7175" width="8.88671875" style="11"/>
    <col min="7176" max="7176" width="8.109375" style="11" bestFit="1" customWidth="1"/>
    <col min="7177" max="7419" width="8.88671875" style="11"/>
    <col min="7420" max="7420" width="2.5546875" style="11" customWidth="1"/>
    <col min="7421" max="7421" width="22.5546875" style="11" customWidth="1"/>
    <col min="7422" max="7422" width="7.88671875" style="11" customWidth="1"/>
    <col min="7423" max="7423" width="26.88671875" style="11" customWidth="1"/>
    <col min="7424" max="7424" width="18.5546875" style="11" customWidth="1"/>
    <col min="7425" max="7425" width="17.88671875" style="11" customWidth="1"/>
    <col min="7426" max="7426" width="2.44140625" style="11" customWidth="1"/>
    <col min="7427" max="7427" width="7.5546875" style="11" customWidth="1"/>
    <col min="7428" max="7428" width="13.109375" style="11" customWidth="1"/>
    <col min="7429" max="7429" width="2.109375" style="11" customWidth="1"/>
    <col min="7430" max="7431" width="8.88671875" style="11"/>
    <col min="7432" max="7432" width="8.109375" style="11" bestFit="1" customWidth="1"/>
    <col min="7433" max="7675" width="8.88671875" style="11"/>
    <col min="7676" max="7676" width="2.5546875" style="11" customWidth="1"/>
    <col min="7677" max="7677" width="22.5546875" style="11" customWidth="1"/>
    <col min="7678" max="7678" width="7.88671875" style="11" customWidth="1"/>
    <col min="7679" max="7679" width="26.88671875" style="11" customWidth="1"/>
    <col min="7680" max="7680" width="18.5546875" style="11" customWidth="1"/>
    <col min="7681" max="7681" width="17.88671875" style="11" customWidth="1"/>
    <col min="7682" max="7682" width="2.44140625" style="11" customWidth="1"/>
    <col min="7683" max="7683" width="7.5546875" style="11" customWidth="1"/>
    <col min="7684" max="7684" width="13.109375" style="11" customWidth="1"/>
    <col min="7685" max="7685" width="2.109375" style="11" customWidth="1"/>
    <col min="7686" max="7687" width="8.88671875" style="11"/>
    <col min="7688" max="7688" width="8.109375" style="11" bestFit="1" customWidth="1"/>
    <col min="7689" max="7931" width="8.88671875" style="11"/>
    <col min="7932" max="7932" width="2.5546875" style="11" customWidth="1"/>
    <col min="7933" max="7933" width="22.5546875" style="11" customWidth="1"/>
    <col min="7934" max="7934" width="7.88671875" style="11" customWidth="1"/>
    <col min="7935" max="7935" width="26.88671875" style="11" customWidth="1"/>
    <col min="7936" max="7936" width="18.5546875" style="11" customWidth="1"/>
    <col min="7937" max="7937" width="17.88671875" style="11" customWidth="1"/>
    <col min="7938" max="7938" width="2.44140625" style="11" customWidth="1"/>
    <col min="7939" max="7939" width="7.5546875" style="11" customWidth="1"/>
    <col min="7940" max="7940" width="13.109375" style="11" customWidth="1"/>
    <col min="7941" max="7941" width="2.109375" style="11" customWidth="1"/>
    <col min="7942" max="7943" width="8.88671875" style="11"/>
    <col min="7944" max="7944" width="8.109375" style="11" bestFit="1" customWidth="1"/>
    <col min="7945" max="8187" width="8.88671875" style="11"/>
    <col min="8188" max="8188" width="2.5546875" style="11" customWidth="1"/>
    <col min="8189" max="8189" width="22.5546875" style="11" customWidth="1"/>
    <col min="8190" max="8190" width="7.88671875" style="11" customWidth="1"/>
    <col min="8191" max="8191" width="26.88671875" style="11" customWidth="1"/>
    <col min="8192" max="8192" width="18.5546875" style="11" customWidth="1"/>
    <col min="8193" max="8193" width="17.88671875" style="11" customWidth="1"/>
    <col min="8194" max="8194" width="2.44140625" style="11" customWidth="1"/>
    <col min="8195" max="8195" width="7.5546875" style="11" customWidth="1"/>
    <col min="8196" max="8196" width="13.109375" style="11" customWidth="1"/>
    <col min="8197" max="8197" width="2.109375" style="11" customWidth="1"/>
    <col min="8198" max="8199" width="8.88671875" style="11"/>
    <col min="8200" max="8200" width="8.109375" style="11" bestFit="1" customWidth="1"/>
    <col min="8201" max="8443" width="8.88671875" style="11"/>
    <col min="8444" max="8444" width="2.5546875" style="11" customWidth="1"/>
    <col min="8445" max="8445" width="22.5546875" style="11" customWidth="1"/>
    <col min="8446" max="8446" width="7.88671875" style="11" customWidth="1"/>
    <col min="8447" max="8447" width="26.88671875" style="11" customWidth="1"/>
    <col min="8448" max="8448" width="18.5546875" style="11" customWidth="1"/>
    <col min="8449" max="8449" width="17.88671875" style="11" customWidth="1"/>
    <col min="8450" max="8450" width="2.44140625" style="11" customWidth="1"/>
    <col min="8451" max="8451" width="7.5546875" style="11" customWidth="1"/>
    <col min="8452" max="8452" width="13.109375" style="11" customWidth="1"/>
    <col min="8453" max="8453" width="2.109375" style="11" customWidth="1"/>
    <col min="8454" max="8455" width="8.88671875" style="11"/>
    <col min="8456" max="8456" width="8.109375" style="11" bestFit="1" customWidth="1"/>
    <col min="8457" max="8699" width="8.88671875" style="11"/>
    <col min="8700" max="8700" width="2.5546875" style="11" customWidth="1"/>
    <col min="8701" max="8701" width="22.5546875" style="11" customWidth="1"/>
    <col min="8702" max="8702" width="7.88671875" style="11" customWidth="1"/>
    <col min="8703" max="8703" width="26.88671875" style="11" customWidth="1"/>
    <col min="8704" max="8704" width="18.5546875" style="11" customWidth="1"/>
    <col min="8705" max="8705" width="17.88671875" style="11" customWidth="1"/>
    <col min="8706" max="8706" width="2.44140625" style="11" customWidth="1"/>
    <col min="8707" max="8707" width="7.5546875" style="11" customWidth="1"/>
    <col min="8708" max="8708" width="13.109375" style="11" customWidth="1"/>
    <col min="8709" max="8709" width="2.109375" style="11" customWidth="1"/>
    <col min="8710" max="8711" width="8.88671875" style="11"/>
    <col min="8712" max="8712" width="8.109375" style="11" bestFit="1" customWidth="1"/>
    <col min="8713" max="8955" width="8.88671875" style="11"/>
    <col min="8956" max="8956" width="2.5546875" style="11" customWidth="1"/>
    <col min="8957" max="8957" width="22.5546875" style="11" customWidth="1"/>
    <col min="8958" max="8958" width="7.88671875" style="11" customWidth="1"/>
    <col min="8959" max="8959" width="26.88671875" style="11" customWidth="1"/>
    <col min="8960" max="8960" width="18.5546875" style="11" customWidth="1"/>
    <col min="8961" max="8961" width="17.88671875" style="11" customWidth="1"/>
    <col min="8962" max="8962" width="2.44140625" style="11" customWidth="1"/>
    <col min="8963" max="8963" width="7.5546875" style="11" customWidth="1"/>
    <col min="8964" max="8964" width="13.109375" style="11" customWidth="1"/>
    <col min="8965" max="8965" width="2.109375" style="11" customWidth="1"/>
    <col min="8966" max="8967" width="8.88671875" style="11"/>
    <col min="8968" max="8968" width="8.109375" style="11" bestFit="1" customWidth="1"/>
    <col min="8969" max="9211" width="8.88671875" style="11"/>
    <col min="9212" max="9212" width="2.5546875" style="11" customWidth="1"/>
    <col min="9213" max="9213" width="22.5546875" style="11" customWidth="1"/>
    <col min="9214" max="9214" width="7.88671875" style="11" customWidth="1"/>
    <col min="9215" max="9215" width="26.88671875" style="11" customWidth="1"/>
    <col min="9216" max="9216" width="18.5546875" style="11" customWidth="1"/>
    <col min="9217" max="9217" width="17.88671875" style="11" customWidth="1"/>
    <col min="9218" max="9218" width="2.44140625" style="11" customWidth="1"/>
    <col min="9219" max="9219" width="7.5546875" style="11" customWidth="1"/>
    <col min="9220" max="9220" width="13.109375" style="11" customWidth="1"/>
    <col min="9221" max="9221" width="2.109375" style="11" customWidth="1"/>
    <col min="9222" max="9223" width="8.88671875" style="11"/>
    <col min="9224" max="9224" width="8.109375" style="11" bestFit="1" customWidth="1"/>
    <col min="9225" max="9467" width="8.88671875" style="11"/>
    <col min="9468" max="9468" width="2.5546875" style="11" customWidth="1"/>
    <col min="9469" max="9469" width="22.5546875" style="11" customWidth="1"/>
    <col min="9470" max="9470" width="7.88671875" style="11" customWidth="1"/>
    <col min="9471" max="9471" width="26.88671875" style="11" customWidth="1"/>
    <col min="9472" max="9472" width="18.5546875" style="11" customWidth="1"/>
    <col min="9473" max="9473" width="17.88671875" style="11" customWidth="1"/>
    <col min="9474" max="9474" width="2.44140625" style="11" customWidth="1"/>
    <col min="9475" max="9475" width="7.5546875" style="11" customWidth="1"/>
    <col min="9476" max="9476" width="13.109375" style="11" customWidth="1"/>
    <col min="9477" max="9477" width="2.109375" style="11" customWidth="1"/>
    <col min="9478" max="9479" width="8.88671875" style="11"/>
    <col min="9480" max="9480" width="8.109375" style="11" bestFit="1" customWidth="1"/>
    <col min="9481" max="9723" width="8.88671875" style="11"/>
    <col min="9724" max="9724" width="2.5546875" style="11" customWidth="1"/>
    <col min="9725" max="9725" width="22.5546875" style="11" customWidth="1"/>
    <col min="9726" max="9726" width="7.88671875" style="11" customWidth="1"/>
    <col min="9727" max="9727" width="26.88671875" style="11" customWidth="1"/>
    <col min="9728" max="9728" width="18.5546875" style="11" customWidth="1"/>
    <col min="9729" max="9729" width="17.88671875" style="11" customWidth="1"/>
    <col min="9730" max="9730" width="2.44140625" style="11" customWidth="1"/>
    <col min="9731" max="9731" width="7.5546875" style="11" customWidth="1"/>
    <col min="9732" max="9732" width="13.109375" style="11" customWidth="1"/>
    <col min="9733" max="9733" width="2.109375" style="11" customWidth="1"/>
    <col min="9734" max="9735" width="8.88671875" style="11"/>
    <col min="9736" max="9736" width="8.109375" style="11" bestFit="1" customWidth="1"/>
    <col min="9737" max="9979" width="8.88671875" style="11"/>
    <col min="9980" max="9980" width="2.5546875" style="11" customWidth="1"/>
    <col min="9981" max="9981" width="22.5546875" style="11" customWidth="1"/>
    <col min="9982" max="9982" width="7.88671875" style="11" customWidth="1"/>
    <col min="9983" max="9983" width="26.88671875" style="11" customWidth="1"/>
    <col min="9984" max="9984" width="18.5546875" style="11" customWidth="1"/>
    <col min="9985" max="9985" width="17.88671875" style="11" customWidth="1"/>
    <col min="9986" max="9986" width="2.44140625" style="11" customWidth="1"/>
    <col min="9987" max="9987" width="7.5546875" style="11" customWidth="1"/>
    <col min="9988" max="9988" width="13.109375" style="11" customWidth="1"/>
    <col min="9989" max="9989" width="2.109375" style="11" customWidth="1"/>
    <col min="9990" max="9991" width="8.88671875" style="11"/>
    <col min="9992" max="9992" width="8.109375" style="11" bestFit="1" customWidth="1"/>
    <col min="9993" max="10235" width="8.88671875" style="11"/>
    <col min="10236" max="10236" width="2.5546875" style="11" customWidth="1"/>
    <col min="10237" max="10237" width="22.5546875" style="11" customWidth="1"/>
    <col min="10238" max="10238" width="7.88671875" style="11" customWidth="1"/>
    <col min="10239" max="10239" width="26.88671875" style="11" customWidth="1"/>
    <col min="10240" max="10240" width="18.5546875" style="11" customWidth="1"/>
    <col min="10241" max="10241" width="17.88671875" style="11" customWidth="1"/>
    <col min="10242" max="10242" width="2.44140625" style="11" customWidth="1"/>
    <col min="10243" max="10243" width="7.5546875" style="11" customWidth="1"/>
    <col min="10244" max="10244" width="13.109375" style="11" customWidth="1"/>
    <col min="10245" max="10245" width="2.109375" style="11" customWidth="1"/>
    <col min="10246" max="10247" width="8.88671875" style="11"/>
    <col min="10248" max="10248" width="8.109375" style="11" bestFit="1" customWidth="1"/>
    <col min="10249" max="10491" width="8.88671875" style="11"/>
    <col min="10492" max="10492" width="2.5546875" style="11" customWidth="1"/>
    <col min="10493" max="10493" width="22.5546875" style="11" customWidth="1"/>
    <col min="10494" max="10494" width="7.88671875" style="11" customWidth="1"/>
    <col min="10495" max="10495" width="26.88671875" style="11" customWidth="1"/>
    <col min="10496" max="10496" width="18.5546875" style="11" customWidth="1"/>
    <col min="10497" max="10497" width="17.88671875" style="11" customWidth="1"/>
    <col min="10498" max="10498" width="2.44140625" style="11" customWidth="1"/>
    <col min="10499" max="10499" width="7.5546875" style="11" customWidth="1"/>
    <col min="10500" max="10500" width="13.109375" style="11" customWidth="1"/>
    <col min="10501" max="10501" width="2.109375" style="11" customWidth="1"/>
    <col min="10502" max="10503" width="8.88671875" style="11"/>
    <col min="10504" max="10504" width="8.109375" style="11" bestFit="1" customWidth="1"/>
    <col min="10505" max="10747" width="8.88671875" style="11"/>
    <col min="10748" max="10748" width="2.5546875" style="11" customWidth="1"/>
    <col min="10749" max="10749" width="22.5546875" style="11" customWidth="1"/>
    <col min="10750" max="10750" width="7.88671875" style="11" customWidth="1"/>
    <col min="10751" max="10751" width="26.88671875" style="11" customWidth="1"/>
    <col min="10752" max="10752" width="18.5546875" style="11" customWidth="1"/>
    <col min="10753" max="10753" width="17.88671875" style="11" customWidth="1"/>
    <col min="10754" max="10754" width="2.44140625" style="11" customWidth="1"/>
    <col min="10755" max="10755" width="7.5546875" style="11" customWidth="1"/>
    <col min="10756" max="10756" width="13.109375" style="11" customWidth="1"/>
    <col min="10757" max="10757" width="2.109375" style="11" customWidth="1"/>
    <col min="10758" max="10759" width="8.88671875" style="11"/>
    <col min="10760" max="10760" width="8.109375" style="11" bestFit="1" customWidth="1"/>
    <col min="10761" max="11003" width="8.88671875" style="11"/>
    <col min="11004" max="11004" width="2.5546875" style="11" customWidth="1"/>
    <col min="11005" max="11005" width="22.5546875" style="11" customWidth="1"/>
    <col min="11006" max="11006" width="7.88671875" style="11" customWidth="1"/>
    <col min="11007" max="11007" width="26.88671875" style="11" customWidth="1"/>
    <col min="11008" max="11008" width="18.5546875" style="11" customWidth="1"/>
    <col min="11009" max="11009" width="17.88671875" style="11" customWidth="1"/>
    <col min="11010" max="11010" width="2.44140625" style="11" customWidth="1"/>
    <col min="11011" max="11011" width="7.5546875" style="11" customWidth="1"/>
    <col min="11012" max="11012" width="13.109375" style="11" customWidth="1"/>
    <col min="11013" max="11013" width="2.109375" style="11" customWidth="1"/>
    <col min="11014" max="11015" width="8.88671875" style="11"/>
    <col min="11016" max="11016" width="8.109375" style="11" bestFit="1" customWidth="1"/>
    <col min="11017" max="11259" width="8.88671875" style="11"/>
    <col min="11260" max="11260" width="2.5546875" style="11" customWidth="1"/>
    <col min="11261" max="11261" width="22.5546875" style="11" customWidth="1"/>
    <col min="11262" max="11262" width="7.88671875" style="11" customWidth="1"/>
    <col min="11263" max="11263" width="26.88671875" style="11" customWidth="1"/>
    <col min="11264" max="11264" width="18.5546875" style="11" customWidth="1"/>
    <col min="11265" max="11265" width="17.88671875" style="11" customWidth="1"/>
    <col min="11266" max="11266" width="2.44140625" style="11" customWidth="1"/>
    <col min="11267" max="11267" width="7.5546875" style="11" customWidth="1"/>
    <col min="11268" max="11268" width="13.109375" style="11" customWidth="1"/>
    <col min="11269" max="11269" width="2.109375" style="11" customWidth="1"/>
    <col min="11270" max="11271" width="8.88671875" style="11"/>
    <col min="11272" max="11272" width="8.109375" style="11" bestFit="1" customWidth="1"/>
    <col min="11273" max="11515" width="8.88671875" style="11"/>
    <col min="11516" max="11516" width="2.5546875" style="11" customWidth="1"/>
    <col min="11517" max="11517" width="22.5546875" style="11" customWidth="1"/>
    <col min="11518" max="11518" width="7.88671875" style="11" customWidth="1"/>
    <col min="11519" max="11519" width="26.88671875" style="11" customWidth="1"/>
    <col min="11520" max="11520" width="18.5546875" style="11" customWidth="1"/>
    <col min="11521" max="11521" width="17.88671875" style="11" customWidth="1"/>
    <col min="11522" max="11522" width="2.44140625" style="11" customWidth="1"/>
    <col min="11523" max="11523" width="7.5546875" style="11" customWidth="1"/>
    <col min="11524" max="11524" width="13.109375" style="11" customWidth="1"/>
    <col min="11525" max="11525" width="2.109375" style="11" customWidth="1"/>
    <col min="11526" max="11527" width="8.88671875" style="11"/>
    <col min="11528" max="11528" width="8.109375" style="11" bestFit="1" customWidth="1"/>
    <col min="11529" max="11771" width="8.88671875" style="11"/>
    <col min="11772" max="11772" width="2.5546875" style="11" customWidth="1"/>
    <col min="11773" max="11773" width="22.5546875" style="11" customWidth="1"/>
    <col min="11774" max="11774" width="7.88671875" style="11" customWidth="1"/>
    <col min="11775" max="11775" width="26.88671875" style="11" customWidth="1"/>
    <col min="11776" max="11776" width="18.5546875" style="11" customWidth="1"/>
    <col min="11777" max="11777" width="17.88671875" style="11" customWidth="1"/>
    <col min="11778" max="11778" width="2.44140625" style="11" customWidth="1"/>
    <col min="11779" max="11779" width="7.5546875" style="11" customWidth="1"/>
    <col min="11780" max="11780" width="13.109375" style="11" customWidth="1"/>
    <col min="11781" max="11781" width="2.109375" style="11" customWidth="1"/>
    <col min="11782" max="11783" width="8.88671875" style="11"/>
    <col min="11784" max="11784" width="8.109375" style="11" bestFit="1" customWidth="1"/>
    <col min="11785" max="12027" width="8.88671875" style="11"/>
    <col min="12028" max="12028" width="2.5546875" style="11" customWidth="1"/>
    <col min="12029" max="12029" width="22.5546875" style="11" customWidth="1"/>
    <col min="12030" max="12030" width="7.88671875" style="11" customWidth="1"/>
    <col min="12031" max="12031" width="26.88671875" style="11" customWidth="1"/>
    <col min="12032" max="12032" width="18.5546875" style="11" customWidth="1"/>
    <col min="12033" max="12033" width="17.88671875" style="11" customWidth="1"/>
    <col min="12034" max="12034" width="2.44140625" style="11" customWidth="1"/>
    <col min="12035" max="12035" width="7.5546875" style="11" customWidth="1"/>
    <col min="12036" max="12036" width="13.109375" style="11" customWidth="1"/>
    <col min="12037" max="12037" width="2.109375" style="11" customWidth="1"/>
    <col min="12038" max="12039" width="8.88671875" style="11"/>
    <col min="12040" max="12040" width="8.109375" style="11" bestFit="1" customWidth="1"/>
    <col min="12041" max="12283" width="8.88671875" style="11"/>
    <col min="12284" max="12284" width="2.5546875" style="11" customWidth="1"/>
    <col min="12285" max="12285" width="22.5546875" style="11" customWidth="1"/>
    <col min="12286" max="12286" width="7.88671875" style="11" customWidth="1"/>
    <col min="12287" max="12287" width="26.88671875" style="11" customWidth="1"/>
    <col min="12288" max="12288" width="18.5546875" style="11" customWidth="1"/>
    <col min="12289" max="12289" width="17.88671875" style="11" customWidth="1"/>
    <col min="12290" max="12290" width="2.44140625" style="11" customWidth="1"/>
    <col min="12291" max="12291" width="7.5546875" style="11" customWidth="1"/>
    <col min="12292" max="12292" width="13.109375" style="11" customWidth="1"/>
    <col min="12293" max="12293" width="2.109375" style="11" customWidth="1"/>
    <col min="12294" max="12295" width="8.88671875" style="11"/>
    <col min="12296" max="12296" width="8.109375" style="11" bestFit="1" customWidth="1"/>
    <col min="12297" max="12539" width="8.88671875" style="11"/>
    <col min="12540" max="12540" width="2.5546875" style="11" customWidth="1"/>
    <col min="12541" max="12541" width="22.5546875" style="11" customWidth="1"/>
    <col min="12542" max="12542" width="7.88671875" style="11" customWidth="1"/>
    <col min="12543" max="12543" width="26.88671875" style="11" customWidth="1"/>
    <col min="12544" max="12544" width="18.5546875" style="11" customWidth="1"/>
    <col min="12545" max="12545" width="17.88671875" style="11" customWidth="1"/>
    <col min="12546" max="12546" width="2.44140625" style="11" customWidth="1"/>
    <col min="12547" max="12547" width="7.5546875" style="11" customWidth="1"/>
    <col min="12548" max="12548" width="13.109375" style="11" customWidth="1"/>
    <col min="12549" max="12549" width="2.109375" style="11" customWidth="1"/>
    <col min="12550" max="12551" width="8.88671875" style="11"/>
    <col min="12552" max="12552" width="8.109375" style="11" bestFit="1" customWidth="1"/>
    <col min="12553" max="12795" width="8.88671875" style="11"/>
    <col min="12796" max="12796" width="2.5546875" style="11" customWidth="1"/>
    <col min="12797" max="12797" width="22.5546875" style="11" customWidth="1"/>
    <col min="12798" max="12798" width="7.88671875" style="11" customWidth="1"/>
    <col min="12799" max="12799" width="26.88671875" style="11" customWidth="1"/>
    <col min="12800" max="12800" width="18.5546875" style="11" customWidth="1"/>
    <col min="12801" max="12801" width="17.88671875" style="11" customWidth="1"/>
    <col min="12802" max="12802" width="2.44140625" style="11" customWidth="1"/>
    <col min="12803" max="12803" width="7.5546875" style="11" customWidth="1"/>
    <col min="12804" max="12804" width="13.109375" style="11" customWidth="1"/>
    <col min="12805" max="12805" width="2.109375" style="11" customWidth="1"/>
    <col min="12806" max="12807" width="8.88671875" style="11"/>
    <col min="12808" max="12808" width="8.109375" style="11" bestFit="1" customWidth="1"/>
    <col min="12809" max="13051" width="8.88671875" style="11"/>
    <col min="13052" max="13052" width="2.5546875" style="11" customWidth="1"/>
    <col min="13053" max="13053" width="22.5546875" style="11" customWidth="1"/>
    <col min="13054" max="13054" width="7.88671875" style="11" customWidth="1"/>
    <col min="13055" max="13055" width="26.88671875" style="11" customWidth="1"/>
    <col min="13056" max="13056" width="18.5546875" style="11" customWidth="1"/>
    <col min="13057" max="13057" width="17.88671875" style="11" customWidth="1"/>
    <col min="13058" max="13058" width="2.44140625" style="11" customWidth="1"/>
    <col min="13059" max="13059" width="7.5546875" style="11" customWidth="1"/>
    <col min="13060" max="13060" width="13.109375" style="11" customWidth="1"/>
    <col min="13061" max="13061" width="2.109375" style="11" customWidth="1"/>
    <col min="13062" max="13063" width="8.88671875" style="11"/>
    <col min="13064" max="13064" width="8.109375" style="11" bestFit="1" customWidth="1"/>
    <col min="13065" max="13307" width="8.88671875" style="11"/>
    <col min="13308" max="13308" width="2.5546875" style="11" customWidth="1"/>
    <col min="13309" max="13309" width="22.5546875" style="11" customWidth="1"/>
    <col min="13310" max="13310" width="7.88671875" style="11" customWidth="1"/>
    <col min="13311" max="13311" width="26.88671875" style="11" customWidth="1"/>
    <col min="13312" max="13312" width="18.5546875" style="11" customWidth="1"/>
    <col min="13313" max="13313" width="17.88671875" style="11" customWidth="1"/>
    <col min="13314" max="13314" width="2.44140625" style="11" customWidth="1"/>
    <col min="13315" max="13315" width="7.5546875" style="11" customWidth="1"/>
    <col min="13316" max="13316" width="13.109375" style="11" customWidth="1"/>
    <col min="13317" max="13317" width="2.109375" style="11" customWidth="1"/>
    <col min="13318" max="13319" width="8.88671875" style="11"/>
    <col min="13320" max="13320" width="8.109375" style="11" bestFit="1" customWidth="1"/>
    <col min="13321" max="13563" width="8.88671875" style="11"/>
    <col min="13564" max="13564" width="2.5546875" style="11" customWidth="1"/>
    <col min="13565" max="13565" width="22.5546875" style="11" customWidth="1"/>
    <col min="13566" max="13566" width="7.88671875" style="11" customWidth="1"/>
    <col min="13567" max="13567" width="26.88671875" style="11" customWidth="1"/>
    <col min="13568" max="13568" width="18.5546875" style="11" customWidth="1"/>
    <col min="13569" max="13569" width="17.88671875" style="11" customWidth="1"/>
    <col min="13570" max="13570" width="2.44140625" style="11" customWidth="1"/>
    <col min="13571" max="13571" width="7.5546875" style="11" customWidth="1"/>
    <col min="13572" max="13572" width="13.109375" style="11" customWidth="1"/>
    <col min="13573" max="13573" width="2.109375" style="11" customWidth="1"/>
    <col min="13574" max="13575" width="8.88671875" style="11"/>
    <col min="13576" max="13576" width="8.109375" style="11" bestFit="1" customWidth="1"/>
    <col min="13577" max="13819" width="8.88671875" style="11"/>
    <col min="13820" max="13820" width="2.5546875" style="11" customWidth="1"/>
    <col min="13821" max="13821" width="22.5546875" style="11" customWidth="1"/>
    <col min="13822" max="13822" width="7.88671875" style="11" customWidth="1"/>
    <col min="13823" max="13823" width="26.88671875" style="11" customWidth="1"/>
    <col min="13824" max="13824" width="18.5546875" style="11" customWidth="1"/>
    <col min="13825" max="13825" width="17.88671875" style="11" customWidth="1"/>
    <col min="13826" max="13826" width="2.44140625" style="11" customWidth="1"/>
    <col min="13827" max="13827" width="7.5546875" style="11" customWidth="1"/>
    <col min="13828" max="13828" width="13.109375" style="11" customWidth="1"/>
    <col min="13829" max="13829" width="2.109375" style="11" customWidth="1"/>
    <col min="13830" max="13831" width="8.88671875" style="11"/>
    <col min="13832" max="13832" width="8.109375" style="11" bestFit="1" customWidth="1"/>
    <col min="13833" max="14075" width="8.88671875" style="11"/>
    <col min="14076" max="14076" width="2.5546875" style="11" customWidth="1"/>
    <col min="14077" max="14077" width="22.5546875" style="11" customWidth="1"/>
    <col min="14078" max="14078" width="7.88671875" style="11" customWidth="1"/>
    <col min="14079" max="14079" width="26.88671875" style="11" customWidth="1"/>
    <col min="14080" max="14080" width="18.5546875" style="11" customWidth="1"/>
    <col min="14081" max="14081" width="17.88671875" style="11" customWidth="1"/>
    <col min="14082" max="14082" width="2.44140625" style="11" customWidth="1"/>
    <col min="14083" max="14083" width="7.5546875" style="11" customWidth="1"/>
    <col min="14084" max="14084" width="13.109375" style="11" customWidth="1"/>
    <col min="14085" max="14085" width="2.109375" style="11" customWidth="1"/>
    <col min="14086" max="14087" width="8.88671875" style="11"/>
    <col min="14088" max="14088" width="8.109375" style="11" bestFit="1" customWidth="1"/>
    <col min="14089" max="14331" width="8.88671875" style="11"/>
    <col min="14332" max="14332" width="2.5546875" style="11" customWidth="1"/>
    <col min="14333" max="14333" width="22.5546875" style="11" customWidth="1"/>
    <col min="14334" max="14334" width="7.88671875" style="11" customWidth="1"/>
    <col min="14335" max="14335" width="26.88671875" style="11" customWidth="1"/>
    <col min="14336" max="14336" width="18.5546875" style="11" customWidth="1"/>
    <col min="14337" max="14337" width="17.88671875" style="11" customWidth="1"/>
    <col min="14338" max="14338" width="2.44140625" style="11" customWidth="1"/>
    <col min="14339" max="14339" width="7.5546875" style="11" customWidth="1"/>
    <col min="14340" max="14340" width="13.109375" style="11" customWidth="1"/>
    <col min="14341" max="14341" width="2.109375" style="11" customWidth="1"/>
    <col min="14342" max="14343" width="8.88671875" style="11"/>
    <col min="14344" max="14344" width="8.109375" style="11" bestFit="1" customWidth="1"/>
    <col min="14345" max="14587" width="8.88671875" style="11"/>
    <col min="14588" max="14588" width="2.5546875" style="11" customWidth="1"/>
    <col min="14589" max="14589" width="22.5546875" style="11" customWidth="1"/>
    <col min="14590" max="14590" width="7.88671875" style="11" customWidth="1"/>
    <col min="14591" max="14591" width="26.88671875" style="11" customWidth="1"/>
    <col min="14592" max="14592" width="18.5546875" style="11" customWidth="1"/>
    <col min="14593" max="14593" width="17.88671875" style="11" customWidth="1"/>
    <col min="14594" max="14594" width="2.44140625" style="11" customWidth="1"/>
    <col min="14595" max="14595" width="7.5546875" style="11" customWidth="1"/>
    <col min="14596" max="14596" width="13.109375" style="11" customWidth="1"/>
    <col min="14597" max="14597" width="2.109375" style="11" customWidth="1"/>
    <col min="14598" max="14599" width="8.88671875" style="11"/>
    <col min="14600" max="14600" width="8.109375" style="11" bestFit="1" customWidth="1"/>
    <col min="14601" max="14843" width="8.88671875" style="11"/>
    <col min="14844" max="14844" width="2.5546875" style="11" customWidth="1"/>
    <col min="14845" max="14845" width="22.5546875" style="11" customWidth="1"/>
    <col min="14846" max="14846" width="7.88671875" style="11" customWidth="1"/>
    <col min="14847" max="14847" width="26.88671875" style="11" customWidth="1"/>
    <col min="14848" max="14848" width="18.5546875" style="11" customWidth="1"/>
    <col min="14849" max="14849" width="17.88671875" style="11" customWidth="1"/>
    <col min="14850" max="14850" width="2.44140625" style="11" customWidth="1"/>
    <col min="14851" max="14851" width="7.5546875" style="11" customWidth="1"/>
    <col min="14852" max="14852" width="13.109375" style="11" customWidth="1"/>
    <col min="14853" max="14853" width="2.109375" style="11" customWidth="1"/>
    <col min="14854" max="14855" width="8.88671875" style="11"/>
    <col min="14856" max="14856" width="8.109375" style="11" bestFit="1" customWidth="1"/>
    <col min="14857" max="15099" width="8.88671875" style="11"/>
    <col min="15100" max="15100" width="2.5546875" style="11" customWidth="1"/>
    <col min="15101" max="15101" width="22.5546875" style="11" customWidth="1"/>
    <col min="15102" max="15102" width="7.88671875" style="11" customWidth="1"/>
    <col min="15103" max="15103" width="26.88671875" style="11" customWidth="1"/>
    <col min="15104" max="15104" width="18.5546875" style="11" customWidth="1"/>
    <col min="15105" max="15105" width="17.88671875" style="11" customWidth="1"/>
    <col min="15106" max="15106" width="2.44140625" style="11" customWidth="1"/>
    <col min="15107" max="15107" width="7.5546875" style="11" customWidth="1"/>
    <col min="15108" max="15108" width="13.109375" style="11" customWidth="1"/>
    <col min="15109" max="15109" width="2.109375" style="11" customWidth="1"/>
    <col min="15110" max="15111" width="8.88671875" style="11"/>
    <col min="15112" max="15112" width="8.109375" style="11" bestFit="1" customWidth="1"/>
    <col min="15113" max="15355" width="8.88671875" style="11"/>
    <col min="15356" max="15356" width="2.5546875" style="11" customWidth="1"/>
    <col min="15357" max="15357" width="22.5546875" style="11" customWidth="1"/>
    <col min="15358" max="15358" width="7.88671875" style="11" customWidth="1"/>
    <col min="15359" max="15359" width="26.88671875" style="11" customWidth="1"/>
    <col min="15360" max="15360" width="18.5546875" style="11" customWidth="1"/>
    <col min="15361" max="15361" width="17.88671875" style="11" customWidth="1"/>
    <col min="15362" max="15362" width="2.44140625" style="11" customWidth="1"/>
    <col min="15363" max="15363" width="7.5546875" style="11" customWidth="1"/>
    <col min="15364" max="15364" width="13.109375" style="11" customWidth="1"/>
    <col min="15365" max="15365" width="2.109375" style="11" customWidth="1"/>
    <col min="15366" max="15367" width="8.88671875" style="11"/>
    <col min="15368" max="15368" width="8.109375" style="11" bestFit="1" customWidth="1"/>
    <col min="15369" max="15611" width="8.88671875" style="11"/>
    <col min="15612" max="15612" width="2.5546875" style="11" customWidth="1"/>
    <col min="15613" max="15613" width="22.5546875" style="11" customWidth="1"/>
    <col min="15614" max="15614" width="7.88671875" style="11" customWidth="1"/>
    <col min="15615" max="15615" width="26.88671875" style="11" customWidth="1"/>
    <col min="15616" max="15616" width="18.5546875" style="11" customWidth="1"/>
    <col min="15617" max="15617" width="17.88671875" style="11" customWidth="1"/>
    <col min="15618" max="15618" width="2.44140625" style="11" customWidth="1"/>
    <col min="15619" max="15619" width="7.5546875" style="11" customWidth="1"/>
    <col min="15620" max="15620" width="13.109375" style="11" customWidth="1"/>
    <col min="15621" max="15621" width="2.109375" style="11" customWidth="1"/>
    <col min="15622" max="15623" width="8.88671875" style="11"/>
    <col min="15624" max="15624" width="8.109375" style="11" bestFit="1" customWidth="1"/>
    <col min="15625" max="15867" width="8.88671875" style="11"/>
    <col min="15868" max="15868" width="2.5546875" style="11" customWidth="1"/>
    <col min="15869" max="15869" width="22.5546875" style="11" customWidth="1"/>
    <col min="15870" max="15870" width="7.88671875" style="11" customWidth="1"/>
    <col min="15871" max="15871" width="26.88671875" style="11" customWidth="1"/>
    <col min="15872" max="15872" width="18.5546875" style="11" customWidth="1"/>
    <col min="15873" max="15873" width="17.88671875" style="11" customWidth="1"/>
    <col min="15874" max="15874" width="2.44140625" style="11" customWidth="1"/>
    <col min="15875" max="15875" width="7.5546875" style="11" customWidth="1"/>
    <col min="15876" max="15876" width="13.109375" style="11" customWidth="1"/>
    <col min="15877" max="15877" width="2.109375" style="11" customWidth="1"/>
    <col min="15878" max="15879" width="8.88671875" style="11"/>
    <col min="15880" max="15880" width="8.109375" style="11" bestFit="1" customWidth="1"/>
    <col min="15881" max="16123" width="8.88671875" style="11"/>
    <col min="16124" max="16124" width="2.5546875" style="11" customWidth="1"/>
    <col min="16125" max="16125" width="22.5546875" style="11" customWidth="1"/>
    <col min="16126" max="16126" width="7.88671875" style="11" customWidth="1"/>
    <col min="16127" max="16127" width="26.88671875" style="11" customWidth="1"/>
    <col min="16128" max="16128" width="18.5546875" style="11" customWidth="1"/>
    <col min="16129" max="16129" width="17.88671875" style="11" customWidth="1"/>
    <col min="16130" max="16130" width="2.44140625" style="11" customWidth="1"/>
    <col min="16131" max="16131" width="7.5546875" style="11" customWidth="1"/>
    <col min="16132" max="16132" width="13.109375" style="11" customWidth="1"/>
    <col min="16133" max="16133" width="2.109375" style="11" customWidth="1"/>
    <col min="16134" max="16135" width="8.88671875" style="11"/>
    <col min="16136" max="16136" width="8.109375" style="11" bestFit="1" customWidth="1"/>
    <col min="16137" max="16384" width="8.88671875" style="11"/>
  </cols>
  <sheetData>
    <row r="1" spans="2:21" ht="15.6" customHeight="1" thickBot="1" x14ac:dyDescent="0.25">
      <c r="B1" s="86"/>
      <c r="C1" s="86"/>
      <c r="D1" s="86"/>
      <c r="E1" s="86"/>
      <c r="F1" s="86"/>
      <c r="G1" s="86"/>
      <c r="H1" s="86"/>
      <c r="I1" s="86"/>
      <c r="J1" s="86"/>
      <c r="K1" s="86"/>
      <c r="L1" s="86"/>
      <c r="M1" s="86"/>
      <c r="N1" s="86"/>
      <c r="O1" s="86"/>
      <c r="P1" s="86"/>
      <c r="Q1" s="86"/>
      <c r="R1" s="86"/>
    </row>
    <row r="2" spans="2:21" ht="15.6" customHeight="1" x14ac:dyDescent="0.2">
      <c r="B2" s="100"/>
      <c r="C2" s="101"/>
      <c r="D2" s="101"/>
      <c r="E2" s="101"/>
      <c r="F2" s="101"/>
      <c r="G2" s="101"/>
      <c r="H2" s="101"/>
      <c r="I2" s="101"/>
      <c r="J2" s="101"/>
      <c r="K2" s="101"/>
      <c r="L2" s="101"/>
      <c r="M2" s="101"/>
      <c r="N2" s="101"/>
      <c r="O2" s="102"/>
      <c r="P2" s="94"/>
      <c r="Q2" s="131"/>
      <c r="R2" s="146"/>
      <c r="S2" s="146"/>
      <c r="T2" s="146"/>
      <c r="U2" s="147"/>
    </row>
    <row r="3" spans="2:21" s="89" customFormat="1" ht="15.6" customHeight="1" x14ac:dyDescent="0.2">
      <c r="B3" s="103"/>
      <c r="C3" s="1337" t="s">
        <v>0</v>
      </c>
      <c r="D3" s="1337"/>
      <c r="E3" s="1337"/>
      <c r="F3" s="1337"/>
      <c r="G3" s="1337"/>
      <c r="H3" s="1337"/>
      <c r="I3" s="1337"/>
      <c r="J3" s="1337"/>
      <c r="K3" s="1337"/>
      <c r="L3" s="1337"/>
      <c r="M3" s="1337"/>
      <c r="N3" s="1337"/>
      <c r="O3" s="104"/>
      <c r="P3" s="95"/>
      <c r="Q3" s="135"/>
      <c r="R3" s="1023" t="s">
        <v>1</v>
      </c>
      <c r="S3" s="1023"/>
      <c r="T3" s="1023"/>
      <c r="U3" s="126"/>
    </row>
    <row r="4" spans="2:21" s="89" customFormat="1" ht="15.6" customHeight="1" thickBot="1" x14ac:dyDescent="0.25">
      <c r="B4" s="105"/>
      <c r="C4" s="1337"/>
      <c r="D4" s="1337"/>
      <c r="E4" s="1337"/>
      <c r="F4" s="1337"/>
      <c r="G4" s="1337"/>
      <c r="H4" s="1337"/>
      <c r="I4" s="1337"/>
      <c r="J4" s="1337"/>
      <c r="K4" s="1337"/>
      <c r="L4" s="1337"/>
      <c r="M4" s="1337"/>
      <c r="N4" s="1337"/>
      <c r="O4" s="104"/>
      <c r="P4" s="95"/>
      <c r="Q4" s="135"/>
      <c r="R4" s="148"/>
      <c r="S4" s="148"/>
      <c r="T4" s="148"/>
      <c r="U4" s="126"/>
    </row>
    <row r="5" spans="2:21" ht="15.6" customHeight="1" thickBot="1" x14ac:dyDescent="0.25">
      <c r="B5" s="106"/>
      <c r="C5" s="1337"/>
      <c r="D5" s="1337"/>
      <c r="E5" s="1337"/>
      <c r="F5" s="1337"/>
      <c r="G5" s="1337"/>
      <c r="H5" s="1337"/>
      <c r="I5" s="1337"/>
      <c r="J5" s="1337"/>
      <c r="K5" s="1337"/>
      <c r="L5" s="1337"/>
      <c r="M5" s="1337"/>
      <c r="N5" s="1337"/>
      <c r="O5" s="104"/>
      <c r="P5" s="95"/>
      <c r="Q5" s="135"/>
      <c r="R5" s="149" t="s">
        <v>2</v>
      </c>
      <c r="S5" s="150" t="s">
        <v>3</v>
      </c>
      <c r="T5" s="149" t="s">
        <v>4</v>
      </c>
      <c r="U5" s="126"/>
    </row>
    <row r="6" spans="2:21" ht="100.5" thickBot="1" x14ac:dyDescent="0.25">
      <c r="B6" s="107"/>
      <c r="C6" s="108"/>
      <c r="D6" s="109"/>
      <c r="E6" s="109"/>
      <c r="F6" s="110"/>
      <c r="G6" s="110"/>
      <c r="H6" s="110"/>
      <c r="I6" s="111"/>
      <c r="J6" s="111"/>
      <c r="K6" s="111"/>
      <c r="L6" s="111"/>
      <c r="M6" s="112"/>
      <c r="N6" s="112"/>
      <c r="O6" s="113"/>
      <c r="P6" s="94"/>
      <c r="Q6" s="135"/>
      <c r="R6" s="1324">
        <v>1</v>
      </c>
      <c r="S6" s="1062" t="s">
        <v>5</v>
      </c>
      <c r="T6" s="1331">
        <v>44747</v>
      </c>
      <c r="U6" s="126"/>
    </row>
    <row r="7" spans="2:21" ht="15" x14ac:dyDescent="0.2">
      <c r="B7" s="86"/>
      <c r="C7" s="90"/>
      <c r="D7" s="91"/>
      <c r="E7" s="91"/>
      <c r="F7" s="87"/>
      <c r="G7" s="87"/>
      <c r="H7" s="87"/>
      <c r="I7" s="88"/>
      <c r="J7" s="88"/>
      <c r="K7" s="88"/>
      <c r="L7" s="88"/>
      <c r="M7" s="86"/>
      <c r="N7" s="86"/>
      <c r="O7" s="86"/>
      <c r="P7" s="86"/>
      <c r="Q7" s="135"/>
      <c r="R7" s="1323">
        <v>2</v>
      </c>
      <c r="S7" s="145" t="s">
        <v>6</v>
      </c>
      <c r="T7" s="1329">
        <v>44860</v>
      </c>
      <c r="U7" s="126"/>
    </row>
    <row r="8" spans="2:21" ht="15" x14ac:dyDescent="0.2">
      <c r="B8" s="131"/>
      <c r="C8" s="114"/>
      <c r="D8" s="115"/>
      <c r="E8" s="115"/>
      <c r="F8" s="116"/>
      <c r="G8" s="116"/>
      <c r="H8" s="116"/>
      <c r="I8" s="117"/>
      <c r="J8" s="117"/>
      <c r="K8" s="117"/>
      <c r="L8" s="117"/>
      <c r="M8" s="118"/>
      <c r="N8" s="118"/>
      <c r="O8" s="119"/>
      <c r="P8" s="86"/>
      <c r="Q8" s="135"/>
      <c r="R8" s="1323">
        <v>2.1</v>
      </c>
      <c r="S8" s="145" t="s">
        <v>7</v>
      </c>
      <c r="T8" s="1329">
        <v>44865</v>
      </c>
      <c r="U8" s="126"/>
    </row>
    <row r="9" spans="2:21" ht="18" x14ac:dyDescent="0.2">
      <c r="B9" s="135"/>
      <c r="C9" s="120"/>
      <c r="D9" s="121"/>
      <c r="E9" s="121"/>
      <c r="F9" s="122"/>
      <c r="G9" s="122"/>
      <c r="H9" s="1333" t="s">
        <v>8</v>
      </c>
      <c r="I9" s="1333"/>
      <c r="J9" s="123"/>
      <c r="K9" s="123"/>
      <c r="L9" s="123"/>
      <c r="M9" s="124"/>
      <c r="N9" s="124"/>
      <c r="O9" s="125"/>
      <c r="P9" s="86"/>
      <c r="Q9" s="135"/>
      <c r="R9" s="1323">
        <v>2.2000000000000002</v>
      </c>
      <c r="S9" s="145" t="s">
        <v>9</v>
      </c>
      <c r="T9" s="1329">
        <v>44871</v>
      </c>
      <c r="U9" s="126"/>
    </row>
    <row r="10" spans="2:21" ht="72" thickBot="1" x14ac:dyDescent="0.25">
      <c r="B10" s="135"/>
      <c r="C10" s="120"/>
      <c r="D10" s="121"/>
      <c r="E10" s="121"/>
      <c r="F10" s="122"/>
      <c r="G10" s="122"/>
      <c r="H10" s="122"/>
      <c r="I10" s="123"/>
      <c r="J10" s="123"/>
      <c r="K10" s="123"/>
      <c r="L10" s="123"/>
      <c r="M10" s="124"/>
      <c r="N10" s="124"/>
      <c r="O10" s="125"/>
      <c r="P10" s="86"/>
      <c r="Q10" s="135"/>
      <c r="R10" s="1323">
        <v>2.2999999999999998</v>
      </c>
      <c r="S10" s="1126" t="s">
        <v>10</v>
      </c>
      <c r="T10" s="1329">
        <v>44872</v>
      </c>
      <c r="U10" s="126"/>
    </row>
    <row r="11" spans="2:21" ht="15.75" thickBot="1" x14ac:dyDescent="0.25">
      <c r="B11" s="135"/>
      <c r="C11" s="126"/>
      <c r="D11" s="1338" t="s">
        <v>11</v>
      </c>
      <c r="E11" s="1339"/>
      <c r="F11" s="1339"/>
      <c r="G11" s="1339"/>
      <c r="H11" s="127" t="s">
        <v>12</v>
      </c>
      <c r="I11" s="1334" t="s">
        <v>13</v>
      </c>
      <c r="J11" s="1334"/>
      <c r="K11" s="1334"/>
      <c r="L11" s="1334"/>
      <c r="M11" s="1334"/>
      <c r="N11" s="124"/>
      <c r="O11" s="125"/>
      <c r="P11" s="86"/>
      <c r="Q11" s="135"/>
      <c r="R11" s="1323">
        <v>2.4</v>
      </c>
      <c r="S11" s="145" t="s">
        <v>14</v>
      </c>
      <c r="T11" s="1329">
        <v>44874</v>
      </c>
      <c r="U11" s="126"/>
    </row>
    <row r="12" spans="2:21" ht="15.75" thickBot="1" x14ac:dyDescent="0.25">
      <c r="B12" s="135"/>
      <c r="C12" s="126"/>
      <c r="D12" s="1338" t="s">
        <v>15</v>
      </c>
      <c r="E12" s="1339"/>
      <c r="F12" s="1339"/>
      <c r="G12" s="1339"/>
      <c r="H12" s="128">
        <v>44747</v>
      </c>
      <c r="I12" s="1335" t="s">
        <v>16</v>
      </c>
      <c r="J12" s="1336"/>
      <c r="K12" s="1336"/>
      <c r="L12" s="1336"/>
      <c r="M12" s="1336"/>
      <c r="N12" s="124"/>
      <c r="O12" s="125"/>
      <c r="P12" s="86"/>
      <c r="Q12" s="153"/>
      <c r="R12" s="1323">
        <v>2.5</v>
      </c>
      <c r="S12" s="145" t="s">
        <v>17</v>
      </c>
      <c r="T12" s="1329">
        <v>44877</v>
      </c>
      <c r="U12" s="126"/>
    </row>
    <row r="13" spans="2:21" ht="43.5" thickBot="1" x14ac:dyDescent="0.25">
      <c r="B13" s="107"/>
      <c r="C13" s="111"/>
      <c r="D13" s="111"/>
      <c r="E13" s="129"/>
      <c r="F13" s="130"/>
      <c r="G13" s="110"/>
      <c r="H13" s="110"/>
      <c r="I13" s="1340" t="s">
        <v>18</v>
      </c>
      <c r="J13" s="1340"/>
      <c r="K13" s="1340"/>
      <c r="L13" s="1340"/>
      <c r="M13" s="1340"/>
      <c r="N13" s="112"/>
      <c r="O13" s="113"/>
      <c r="P13" s="86"/>
      <c r="Q13" s="1024"/>
      <c r="R13" s="1323">
        <v>3</v>
      </c>
      <c r="S13" s="1126" t="s">
        <v>19</v>
      </c>
      <c r="T13" s="1329">
        <v>44952</v>
      </c>
      <c r="U13" s="126"/>
    </row>
    <row r="14" spans="2:21" ht="43.5" thickBot="1" x14ac:dyDescent="0.25">
      <c r="B14" s="86"/>
      <c r="C14" s="83"/>
      <c r="D14" s="83"/>
      <c r="E14" s="83"/>
      <c r="F14" s="83"/>
      <c r="G14" s="83"/>
      <c r="H14" s="82"/>
      <c r="I14" s="83"/>
      <c r="J14" s="83"/>
      <c r="K14" s="83"/>
      <c r="L14" s="83"/>
      <c r="M14" s="83"/>
      <c r="N14" s="83"/>
      <c r="O14" s="83"/>
      <c r="P14" s="86"/>
      <c r="Q14" s="1024"/>
      <c r="R14" s="1323">
        <v>4</v>
      </c>
      <c r="S14" s="1126" t="s">
        <v>20</v>
      </c>
      <c r="T14" s="1329">
        <v>45230</v>
      </c>
      <c r="U14" s="126"/>
    </row>
    <row r="15" spans="2:21" ht="15" x14ac:dyDescent="0.2">
      <c r="B15" s="131"/>
      <c r="C15" s="114"/>
      <c r="D15" s="118"/>
      <c r="E15" s="118"/>
      <c r="F15" s="118"/>
      <c r="G15" s="118"/>
      <c r="H15" s="118"/>
      <c r="I15" s="118"/>
      <c r="J15" s="118"/>
      <c r="K15" s="118"/>
      <c r="L15" s="118"/>
      <c r="M15" s="118"/>
      <c r="N15" s="118"/>
      <c r="O15" s="119"/>
      <c r="P15" s="86"/>
      <c r="Q15" s="1024"/>
      <c r="R15" s="1323">
        <v>4.0999999999999996</v>
      </c>
      <c r="S15" s="145" t="s">
        <v>21</v>
      </c>
      <c r="T15" s="1329">
        <v>45240</v>
      </c>
      <c r="U15" s="126"/>
    </row>
    <row r="16" spans="2:21" ht="18" x14ac:dyDescent="0.2">
      <c r="B16" s="132"/>
      <c r="C16" s="133"/>
      <c r="D16" s="133"/>
      <c r="E16" s="133"/>
      <c r="F16" s="133"/>
      <c r="G16" s="133"/>
      <c r="H16" s="1333" t="s">
        <v>22</v>
      </c>
      <c r="I16" s="1333"/>
      <c r="J16" s="133"/>
      <c r="K16" s="133"/>
      <c r="L16" s="133"/>
      <c r="M16" s="133"/>
      <c r="N16" s="133"/>
      <c r="O16" s="134"/>
      <c r="P16" s="86"/>
      <c r="Q16" s="106"/>
      <c r="R16" s="1323">
        <v>4.2</v>
      </c>
      <c r="S16" s="145" t="s">
        <v>23</v>
      </c>
      <c r="T16" s="1329">
        <v>45244</v>
      </c>
      <c r="U16" s="126"/>
    </row>
    <row r="17" spans="2:21" ht="29.25" thickBot="1" x14ac:dyDescent="0.25">
      <c r="B17" s="135"/>
      <c r="C17" s="120"/>
      <c r="D17" s="124"/>
      <c r="E17" s="124"/>
      <c r="F17" s="124"/>
      <c r="G17" s="124"/>
      <c r="H17" s="124"/>
      <c r="I17" s="124"/>
      <c r="J17" s="124"/>
      <c r="K17" s="124"/>
      <c r="L17" s="124"/>
      <c r="M17" s="124"/>
      <c r="N17" s="124"/>
      <c r="O17" s="125"/>
      <c r="P17" s="86"/>
      <c r="Q17" s="1025"/>
      <c r="R17" s="1325">
        <v>4.3</v>
      </c>
      <c r="S17" s="1126" t="s">
        <v>24</v>
      </c>
      <c r="T17" s="1329">
        <v>45306</v>
      </c>
      <c r="U17" s="126"/>
    </row>
    <row r="18" spans="2:21" ht="15.75" thickBot="1" x14ac:dyDescent="0.25">
      <c r="B18" s="136"/>
      <c r="C18" s="137" t="s">
        <v>25</v>
      </c>
      <c r="D18" s="1341" t="s">
        <v>26</v>
      </c>
      <c r="E18" s="1341"/>
      <c r="F18" s="1341"/>
      <c r="G18" s="1342"/>
      <c r="H18" s="138"/>
      <c r="I18" s="124"/>
      <c r="J18" s="124"/>
      <c r="K18" s="124"/>
      <c r="L18" s="124"/>
      <c r="M18" s="124"/>
      <c r="N18" s="124"/>
      <c r="O18" s="125"/>
      <c r="P18" s="92"/>
      <c r="Q18" s="1025"/>
      <c r="R18" s="1323">
        <v>4.4000000000000004</v>
      </c>
      <c r="S18" s="145" t="s">
        <v>27</v>
      </c>
      <c r="T18" s="1329">
        <v>45433</v>
      </c>
      <c r="U18" s="126"/>
    </row>
    <row r="19" spans="2:21" ht="15.75" thickBot="1" x14ac:dyDescent="0.25">
      <c r="B19" s="136"/>
      <c r="C19" s="137" t="s">
        <v>28</v>
      </c>
      <c r="D19" s="1343" t="s">
        <v>29</v>
      </c>
      <c r="E19" s="1344"/>
      <c r="F19" s="1344"/>
      <c r="G19" s="1345"/>
      <c r="H19" s="1351" t="s">
        <v>30</v>
      </c>
      <c r="I19" s="1348" t="s">
        <v>31</v>
      </c>
      <c r="J19" s="1348"/>
      <c r="K19" s="1348"/>
      <c r="L19" s="1348"/>
      <c r="M19" s="1352" t="s">
        <v>32</v>
      </c>
      <c r="N19" s="1349">
        <v>45644</v>
      </c>
      <c r="O19" s="125"/>
      <c r="Q19" s="1025"/>
      <c r="R19" s="1323">
        <v>5</v>
      </c>
      <c r="S19" s="145" t="s">
        <v>33</v>
      </c>
      <c r="T19" s="1329">
        <v>45569</v>
      </c>
      <c r="U19" s="126"/>
    </row>
    <row r="20" spans="2:21" ht="15.75" thickBot="1" x14ac:dyDescent="0.25">
      <c r="B20" s="136"/>
      <c r="C20" s="137" t="s">
        <v>34</v>
      </c>
      <c r="D20" s="1341" t="s">
        <v>31</v>
      </c>
      <c r="E20" s="1341"/>
      <c r="F20" s="1341"/>
      <c r="G20" s="1342"/>
      <c r="H20" s="1351"/>
      <c r="I20" s="1348"/>
      <c r="J20" s="1348"/>
      <c r="K20" s="1348"/>
      <c r="L20" s="1348"/>
      <c r="M20" s="1352"/>
      <c r="N20" s="1350"/>
      <c r="O20" s="125"/>
      <c r="Q20" s="135"/>
      <c r="R20" s="1323">
        <v>5.0999999999999996</v>
      </c>
      <c r="S20" s="145" t="s">
        <v>35</v>
      </c>
      <c r="T20" s="1332" t="s">
        <v>36</v>
      </c>
      <c r="U20" s="126"/>
    </row>
    <row r="21" spans="2:21" ht="15" x14ac:dyDescent="0.2">
      <c r="B21" s="135"/>
      <c r="C21" s="137" t="s">
        <v>37</v>
      </c>
      <c r="D21" s="1346">
        <v>7</v>
      </c>
      <c r="E21" s="1346"/>
      <c r="F21" s="1346"/>
      <c r="G21" s="1347"/>
      <c r="H21" s="998"/>
      <c r="I21" s="124" t="s">
        <v>38</v>
      </c>
      <c r="J21" s="998"/>
      <c r="K21" s="998"/>
      <c r="L21" s="998"/>
      <c r="M21" s="998"/>
      <c r="N21" s="124"/>
      <c r="O21" s="125"/>
      <c r="Q21" s="135"/>
      <c r="R21" s="1325">
        <v>6</v>
      </c>
      <c r="S21" s="1126" t="s">
        <v>39</v>
      </c>
      <c r="T21" s="1329">
        <v>45644</v>
      </c>
      <c r="U21" s="126"/>
    </row>
    <row r="22" spans="2:21" ht="15.6" customHeight="1" x14ac:dyDescent="0.2">
      <c r="B22" s="135"/>
      <c r="C22" s="120"/>
      <c r="D22" s="1061"/>
      <c r="E22" s="1061"/>
      <c r="F22" s="1061"/>
      <c r="G22" s="1061"/>
      <c r="H22" s="120"/>
      <c r="I22" s="998"/>
      <c r="J22" s="998"/>
      <c r="K22" s="998"/>
      <c r="L22" s="998"/>
      <c r="M22" s="120"/>
      <c r="N22" s="120"/>
      <c r="O22" s="125"/>
      <c r="P22" s="93"/>
      <c r="Q22" s="135"/>
      <c r="R22" s="1323">
        <v>7</v>
      </c>
      <c r="S22" s="145" t="s">
        <v>40</v>
      </c>
      <c r="T22" s="1330" t="s">
        <v>41</v>
      </c>
      <c r="U22" s="126"/>
    </row>
    <row r="23" spans="2:21" ht="15.6" customHeight="1" thickBot="1" x14ac:dyDescent="0.25">
      <c r="B23" s="107"/>
      <c r="C23" s="112"/>
      <c r="D23" s="139"/>
      <c r="E23" s="139"/>
      <c r="F23" s="139"/>
      <c r="G23" s="139"/>
      <c r="H23" s="112"/>
      <c r="I23" s="139"/>
      <c r="J23" s="139"/>
      <c r="K23" s="139"/>
      <c r="L23" s="139"/>
      <c r="M23" s="112"/>
      <c r="N23" s="112"/>
      <c r="O23" s="113"/>
      <c r="P23" s="93"/>
      <c r="Q23" s="135"/>
      <c r="R23" s="1323"/>
      <c r="S23" s="145"/>
      <c r="T23" s="1127"/>
      <c r="U23" s="126"/>
    </row>
    <row r="24" spans="2:21" ht="15.6" customHeight="1" thickBot="1" x14ac:dyDescent="0.25">
      <c r="B24" s="86"/>
      <c r="C24" s="86"/>
      <c r="H24" s="86"/>
      <c r="M24" s="86"/>
      <c r="N24" s="86"/>
      <c r="O24" s="86"/>
      <c r="P24" s="93"/>
      <c r="Q24" s="135"/>
      <c r="R24" s="1323"/>
      <c r="S24" s="145"/>
      <c r="T24" s="144"/>
      <c r="U24" s="126"/>
    </row>
    <row r="25" spans="2:21" ht="15.6" customHeight="1" x14ac:dyDescent="0.2">
      <c r="B25" s="141"/>
      <c r="C25" s="114"/>
      <c r="D25" s="118"/>
      <c r="E25" s="119"/>
      <c r="F25" s="84"/>
      <c r="G25" s="131"/>
      <c r="H25" s="118"/>
      <c r="I25" s="118"/>
      <c r="J25" s="118"/>
      <c r="K25" s="118"/>
      <c r="L25" s="118"/>
      <c r="M25" s="118"/>
      <c r="N25" s="118"/>
      <c r="O25" s="119"/>
      <c r="P25" s="93"/>
      <c r="Q25" s="135"/>
      <c r="R25" s="144"/>
      <c r="S25" s="145"/>
      <c r="T25" s="144"/>
      <c r="U25" s="126"/>
    </row>
    <row r="26" spans="2:21" ht="15.6" customHeight="1" x14ac:dyDescent="0.2">
      <c r="B26" s="132"/>
      <c r="C26" s="1333" t="s">
        <v>42</v>
      </c>
      <c r="D26" s="1333"/>
      <c r="E26" s="134"/>
      <c r="F26" s="85"/>
      <c r="G26" s="132"/>
      <c r="H26" s="1333" t="s">
        <v>43</v>
      </c>
      <c r="I26" s="1333"/>
      <c r="J26" s="1333"/>
      <c r="K26" s="1333"/>
      <c r="L26" s="1333"/>
      <c r="M26" s="1333"/>
      <c r="N26" s="1333"/>
      <c r="O26" s="134"/>
      <c r="P26" s="86"/>
      <c r="Q26" s="135"/>
      <c r="R26" s="144"/>
      <c r="S26" s="145"/>
      <c r="T26" s="144"/>
      <c r="U26" s="126"/>
    </row>
    <row r="27" spans="2:21" ht="15.6" customHeight="1" x14ac:dyDescent="0.2">
      <c r="B27" s="136"/>
      <c r="C27" s="120"/>
      <c r="D27" s="124"/>
      <c r="E27" s="125"/>
      <c r="F27" s="84"/>
      <c r="G27" s="135"/>
      <c r="H27" s="124"/>
      <c r="I27" s="124"/>
      <c r="J27" s="124"/>
      <c r="K27" s="124"/>
      <c r="L27" s="124"/>
      <c r="M27" s="124"/>
      <c r="N27" s="124"/>
      <c r="O27" s="125"/>
      <c r="P27" s="86"/>
      <c r="Q27" s="135"/>
      <c r="R27" s="144"/>
      <c r="S27" s="1126"/>
      <c r="T27" s="1127"/>
      <c r="U27" s="126"/>
    </row>
    <row r="28" spans="2:21" ht="15.6" customHeight="1" x14ac:dyDescent="0.2">
      <c r="B28" s="135"/>
      <c r="C28" s="1355" t="s">
        <v>44</v>
      </c>
      <c r="D28" s="1355"/>
      <c r="E28" s="125"/>
      <c r="F28" s="84"/>
      <c r="G28" s="135"/>
      <c r="H28" s="120" t="s">
        <v>45</v>
      </c>
      <c r="I28" s="120" t="s">
        <v>46</v>
      </c>
      <c r="J28" s="120"/>
      <c r="K28" s="120"/>
      <c r="L28" s="120"/>
      <c r="M28" s="124"/>
      <c r="N28" s="124"/>
      <c r="O28" s="125"/>
      <c r="P28" s="86"/>
      <c r="Q28" s="135"/>
      <c r="R28" s="144"/>
      <c r="S28" s="145"/>
      <c r="T28" s="144"/>
      <c r="U28" s="126"/>
    </row>
    <row r="29" spans="2:21" ht="15.6" customHeight="1" x14ac:dyDescent="0.2">
      <c r="B29" s="136"/>
      <c r="C29" s="142"/>
      <c r="D29" s="143"/>
      <c r="E29" s="125"/>
      <c r="F29" s="84"/>
      <c r="G29" s="135"/>
      <c r="H29" s="140" t="s">
        <v>47</v>
      </c>
      <c r="I29" s="124" t="s">
        <v>48</v>
      </c>
      <c r="J29" s="124"/>
      <c r="K29" s="124"/>
      <c r="L29" s="124"/>
      <c r="M29" s="124"/>
      <c r="N29" s="124"/>
      <c r="O29" s="125"/>
      <c r="P29" s="86"/>
      <c r="Q29" s="135"/>
      <c r="R29" s="144"/>
      <c r="S29" s="145"/>
      <c r="T29" s="144"/>
      <c r="U29" s="126"/>
    </row>
    <row r="30" spans="2:21" ht="15.6" customHeight="1" x14ac:dyDescent="0.2">
      <c r="B30" s="135"/>
      <c r="C30" s="1356" t="s">
        <v>49</v>
      </c>
      <c r="D30" s="1356"/>
      <c r="E30" s="125"/>
      <c r="F30" s="84"/>
      <c r="G30" s="135"/>
      <c r="H30" s="140" t="s">
        <v>50</v>
      </c>
      <c r="I30" s="124" t="s">
        <v>51</v>
      </c>
      <c r="J30" s="124"/>
      <c r="K30" s="124"/>
      <c r="L30" s="124"/>
      <c r="M30" s="124"/>
      <c r="N30" s="124"/>
      <c r="O30" s="125"/>
      <c r="P30" s="86"/>
      <c r="Q30" s="135"/>
      <c r="R30" s="144"/>
      <c r="S30" s="145"/>
      <c r="T30" s="144"/>
      <c r="U30" s="126"/>
    </row>
    <row r="31" spans="2:21" ht="15.6" customHeight="1" x14ac:dyDescent="0.2">
      <c r="B31" s="135"/>
      <c r="C31" s="142"/>
      <c r="D31" s="143"/>
      <c r="E31" s="125"/>
      <c r="F31" s="84"/>
      <c r="G31" s="135"/>
      <c r="H31" s="120" t="s">
        <v>52</v>
      </c>
      <c r="I31" s="124" t="s">
        <v>53</v>
      </c>
      <c r="J31" s="124"/>
      <c r="K31" s="124"/>
      <c r="L31" s="124"/>
      <c r="M31" s="124"/>
      <c r="N31" s="124"/>
      <c r="O31" s="125"/>
      <c r="P31" s="86"/>
      <c r="Q31" s="135"/>
      <c r="R31" s="144"/>
      <c r="S31" s="145"/>
      <c r="T31" s="144"/>
      <c r="U31" s="126"/>
    </row>
    <row r="32" spans="2:21" ht="15.6" customHeight="1" x14ac:dyDescent="0.2">
      <c r="B32" s="135"/>
      <c r="C32" s="1357" t="s">
        <v>54</v>
      </c>
      <c r="D32" s="1357"/>
      <c r="E32" s="125"/>
      <c r="F32" s="84"/>
      <c r="G32" s="135"/>
      <c r="H32" s="140" t="s">
        <v>55</v>
      </c>
      <c r="I32" s="124" t="s">
        <v>56</v>
      </c>
      <c r="J32" s="124"/>
      <c r="K32" s="124"/>
      <c r="L32" s="124"/>
      <c r="M32" s="124"/>
      <c r="N32" s="124"/>
      <c r="O32" s="125"/>
      <c r="P32" s="86"/>
      <c r="Q32" s="135"/>
      <c r="R32" s="144"/>
      <c r="S32" s="145"/>
      <c r="T32" s="144"/>
      <c r="U32" s="126"/>
    </row>
    <row r="33" spans="2:21" ht="15.6" customHeight="1" x14ac:dyDescent="0.2">
      <c r="B33" s="135"/>
      <c r="C33" s="142"/>
      <c r="D33" s="143"/>
      <c r="E33" s="125"/>
      <c r="F33" s="84"/>
      <c r="G33" s="135"/>
      <c r="H33" s="140" t="s">
        <v>57</v>
      </c>
      <c r="I33" s="124" t="s">
        <v>58</v>
      </c>
      <c r="J33" s="124"/>
      <c r="K33" s="124"/>
      <c r="L33" s="124"/>
      <c r="M33" s="124"/>
      <c r="N33" s="124"/>
      <c r="O33" s="125"/>
      <c r="P33" s="86"/>
      <c r="Q33" s="135"/>
      <c r="R33" s="144"/>
      <c r="S33" s="145"/>
      <c r="T33" s="144"/>
      <c r="U33" s="126"/>
    </row>
    <row r="34" spans="2:21" ht="15.6" customHeight="1" x14ac:dyDescent="0.2">
      <c r="B34" s="135"/>
      <c r="C34" s="1358" t="s">
        <v>59</v>
      </c>
      <c r="D34" s="1358"/>
      <c r="E34" s="125"/>
      <c r="F34" s="84"/>
      <c r="G34" s="135"/>
      <c r="H34" s="140" t="s">
        <v>60</v>
      </c>
      <c r="I34" s="124" t="s">
        <v>61</v>
      </c>
      <c r="J34" s="124"/>
      <c r="K34" s="124"/>
      <c r="L34" s="124"/>
      <c r="M34" s="124"/>
      <c r="N34" s="124"/>
      <c r="O34" s="125"/>
      <c r="P34" s="86"/>
      <c r="Q34" s="135"/>
      <c r="R34" s="144"/>
      <c r="S34" s="145"/>
      <c r="T34" s="144"/>
      <c r="U34" s="126"/>
    </row>
    <row r="35" spans="2:21" ht="15.6" customHeight="1" x14ac:dyDescent="0.2">
      <c r="B35" s="135"/>
      <c r="C35" s="142"/>
      <c r="D35" s="143"/>
      <c r="E35" s="125"/>
      <c r="F35" s="84"/>
      <c r="G35" s="135"/>
      <c r="H35" s="140" t="s">
        <v>62</v>
      </c>
      <c r="I35" s="124" t="s">
        <v>63</v>
      </c>
      <c r="J35" s="124"/>
      <c r="K35" s="124"/>
      <c r="L35" s="124"/>
      <c r="M35" s="124"/>
      <c r="N35" s="124"/>
      <c r="O35" s="125"/>
      <c r="P35" s="86"/>
      <c r="Q35" s="135"/>
      <c r="R35" s="144"/>
      <c r="S35" s="145"/>
      <c r="T35" s="144"/>
      <c r="U35" s="126"/>
    </row>
    <row r="36" spans="2:21" ht="15.6" customHeight="1" x14ac:dyDescent="0.2">
      <c r="B36" s="135"/>
      <c r="C36" s="1359" t="s">
        <v>64</v>
      </c>
      <c r="D36" s="1359"/>
      <c r="E36" s="125"/>
      <c r="F36" s="84"/>
      <c r="G36" s="135"/>
      <c r="H36" s="140" t="s">
        <v>65</v>
      </c>
      <c r="I36" s="124" t="s">
        <v>66</v>
      </c>
      <c r="J36" s="124"/>
      <c r="K36" s="124"/>
      <c r="L36" s="124"/>
      <c r="M36" s="124"/>
      <c r="N36" s="124"/>
      <c r="O36" s="125"/>
      <c r="P36" s="86"/>
      <c r="Q36" s="135"/>
      <c r="R36" s="144"/>
      <c r="S36" s="145"/>
      <c r="T36" s="144"/>
      <c r="U36" s="126"/>
    </row>
    <row r="37" spans="2:21" ht="15.6" customHeight="1" x14ac:dyDescent="0.2">
      <c r="B37" s="135"/>
      <c r="C37" s="142"/>
      <c r="D37" s="142"/>
      <c r="E37" s="125"/>
      <c r="F37" s="84"/>
      <c r="G37" s="135"/>
      <c r="H37" s="140" t="s">
        <v>67</v>
      </c>
      <c r="I37" s="124" t="s">
        <v>68</v>
      </c>
      <c r="J37" s="124"/>
      <c r="K37" s="124"/>
      <c r="L37" s="124"/>
      <c r="M37" s="124"/>
      <c r="N37" s="124"/>
      <c r="O37" s="125"/>
      <c r="P37" s="86"/>
      <c r="Q37" s="135"/>
      <c r="R37" s="144"/>
      <c r="S37" s="145"/>
      <c r="T37" s="144"/>
      <c r="U37" s="126"/>
    </row>
    <row r="38" spans="2:21" ht="15.75" thickBot="1" x14ac:dyDescent="0.25">
      <c r="B38" s="135"/>
      <c r="C38" s="1353" t="s">
        <v>69</v>
      </c>
      <c r="D38" s="1354"/>
      <c r="E38" s="125"/>
      <c r="F38" s="94"/>
      <c r="G38" s="107"/>
      <c r="H38" s="108"/>
      <c r="I38" s="112"/>
      <c r="J38" s="112"/>
      <c r="K38" s="112"/>
      <c r="L38" s="112"/>
      <c r="M38" s="112"/>
      <c r="N38" s="112"/>
      <c r="O38" s="113"/>
      <c r="P38" s="86"/>
      <c r="Q38" s="135"/>
      <c r="R38" s="144"/>
      <c r="S38" s="145"/>
      <c r="T38" s="144"/>
      <c r="U38" s="126"/>
    </row>
    <row r="39" spans="2:21" ht="15.6" customHeight="1" thickBot="1" x14ac:dyDescent="0.25">
      <c r="B39" s="107"/>
      <c r="C39" s="112"/>
      <c r="D39" s="112"/>
      <c r="E39" s="113"/>
      <c r="F39" s="94"/>
      <c r="G39" s="182"/>
      <c r="H39" s="86"/>
      <c r="I39" s="86"/>
      <c r="J39" s="86"/>
      <c r="K39" s="86"/>
      <c r="L39" s="86"/>
      <c r="M39" s="86"/>
      <c r="N39"/>
      <c r="O39" s="86"/>
      <c r="P39" s="86"/>
      <c r="Q39" s="106"/>
      <c r="R39" s="144"/>
      <c r="S39" s="145"/>
      <c r="T39" s="144"/>
      <c r="U39" s="126"/>
    </row>
    <row r="40" spans="2:21" ht="15.6" customHeight="1" thickBot="1" x14ac:dyDescent="0.25">
      <c r="B40" s="86"/>
      <c r="C40" s="86"/>
      <c r="D40" s="86"/>
      <c r="E40" s="86"/>
      <c r="F40" s="86"/>
      <c r="G40" s="86"/>
      <c r="H40" s="86"/>
      <c r="I40" s="86"/>
      <c r="J40" s="86"/>
      <c r="K40" s="86"/>
      <c r="L40" s="86"/>
      <c r="M40" s="86"/>
      <c r="N40" s="86"/>
      <c r="O40" s="86"/>
      <c r="P40" s="86"/>
      <c r="Q40" s="106"/>
      <c r="R40" s="144"/>
      <c r="S40" s="145"/>
      <c r="T40" s="1026"/>
      <c r="U40" s="126"/>
    </row>
    <row r="41" spans="2:21" ht="15.6" customHeight="1" thickBot="1" x14ac:dyDescent="0.25">
      <c r="B41" s="141"/>
      <c r="C41" s="114"/>
      <c r="D41" s="118"/>
      <c r="E41" s="119"/>
      <c r="F41" s="86"/>
      <c r="G41" s="86"/>
      <c r="H41" s="86"/>
      <c r="I41" s="86"/>
      <c r="J41" s="86"/>
      <c r="K41" s="86"/>
      <c r="L41" s="86"/>
      <c r="M41"/>
      <c r="N41" s="86"/>
      <c r="O41" s="86"/>
      <c r="P41" s="86"/>
      <c r="Q41" s="151"/>
      <c r="R41" s="139"/>
      <c r="S41" s="139"/>
      <c r="T41" s="139"/>
      <c r="U41" s="152"/>
    </row>
    <row r="42" spans="2:21" ht="15.6" customHeight="1" x14ac:dyDescent="0.2">
      <c r="B42" s="132"/>
      <c r="C42" s="1333" t="s">
        <v>70</v>
      </c>
      <c r="D42" s="1333"/>
      <c r="E42" s="134"/>
      <c r="F42" s="86"/>
      <c r="G42" s="86"/>
      <c r="H42" s="86"/>
      <c r="I42" s="86"/>
      <c r="J42" s="86"/>
      <c r="K42" s="86"/>
      <c r="L42" s="86"/>
      <c r="M42" s="86"/>
      <c r="N42" s="86"/>
      <c r="O42" s="86"/>
      <c r="P42" s="86"/>
    </row>
    <row r="43" spans="2:21" ht="15.6" customHeight="1" x14ac:dyDescent="0.2">
      <c r="B43" s="136"/>
      <c r="C43" s="120"/>
      <c r="D43" s="124"/>
      <c r="E43" s="125"/>
      <c r="F43" s="86"/>
      <c r="G43" s="86"/>
      <c r="H43" s="86"/>
      <c r="I43" s="86"/>
      <c r="J43" s="86"/>
      <c r="K43" s="86"/>
      <c r="L43" s="86"/>
      <c r="M43" s="86"/>
      <c r="N43" s="86"/>
      <c r="O43" s="86"/>
      <c r="P43" s="86"/>
    </row>
    <row r="44" spans="2:21" ht="15.6" customHeight="1" x14ac:dyDescent="0.2">
      <c r="B44" s="135"/>
      <c r="C44" s="1361" t="s">
        <v>71</v>
      </c>
      <c r="D44" s="1361"/>
      <c r="E44" s="125"/>
      <c r="F44" s="86"/>
      <c r="G44" s="86"/>
      <c r="H44" s="86"/>
      <c r="I44" s="86"/>
      <c r="J44" s="86"/>
      <c r="K44" s="86"/>
      <c r="L44" s="86"/>
      <c r="M44" s="86"/>
      <c r="N44" s="86"/>
      <c r="O44" s="86"/>
      <c r="P44" s="86"/>
    </row>
    <row r="45" spans="2:21" ht="15.6" customHeight="1" x14ac:dyDescent="0.2">
      <c r="B45" s="136"/>
      <c r="C45" s="142"/>
      <c r="D45" s="143"/>
      <c r="E45" s="125"/>
      <c r="F45" s="86"/>
      <c r="G45" s="86"/>
      <c r="H45" s="86"/>
      <c r="I45" s="86"/>
      <c r="J45" s="86"/>
      <c r="K45" s="86"/>
      <c r="L45" s="86"/>
      <c r="M45" s="86"/>
      <c r="N45" s="86"/>
      <c r="O45" s="86"/>
      <c r="P45" s="86"/>
    </row>
    <row r="46" spans="2:21" ht="15.6" customHeight="1" x14ac:dyDescent="0.2">
      <c r="B46" s="135"/>
      <c r="C46" s="1362" t="s">
        <v>72</v>
      </c>
      <c r="D46" s="1362"/>
      <c r="E46" s="125"/>
      <c r="F46" s="86"/>
      <c r="G46" s="86"/>
      <c r="H46" s="86"/>
      <c r="I46" s="86"/>
      <c r="J46" s="86"/>
      <c r="K46" s="86"/>
      <c r="L46" s="86"/>
      <c r="M46" s="86"/>
      <c r="N46" s="86"/>
      <c r="O46" s="86"/>
      <c r="P46" s="86"/>
    </row>
    <row r="47" spans="2:21" ht="15.6" customHeight="1" x14ac:dyDescent="0.2">
      <c r="B47" s="136"/>
      <c r="C47" s="142"/>
      <c r="D47" s="143"/>
      <c r="E47" s="125"/>
      <c r="F47" s="86"/>
      <c r="P47" s="86"/>
    </row>
    <row r="48" spans="2:21" ht="15.6" customHeight="1" x14ac:dyDescent="0.2">
      <c r="B48" s="135"/>
      <c r="C48" s="1360" t="s">
        <v>73</v>
      </c>
      <c r="D48" s="1360"/>
      <c r="E48" s="125"/>
      <c r="F48" s="86"/>
      <c r="G48" s="86"/>
      <c r="H48" s="86"/>
      <c r="I48" s="86"/>
      <c r="J48" s="86"/>
      <c r="K48" s="86"/>
      <c r="L48" s="86"/>
      <c r="M48" s="86"/>
      <c r="N48" s="86"/>
      <c r="O48" s="86"/>
      <c r="P48" s="86"/>
    </row>
    <row r="49" spans="2:16" ht="15.6" customHeight="1" x14ac:dyDescent="0.2">
      <c r="B49" s="136"/>
      <c r="C49" s="142"/>
      <c r="D49" s="143"/>
      <c r="E49" s="125"/>
      <c r="F49" s="86"/>
      <c r="P49" s="86"/>
    </row>
    <row r="50" spans="2:16" ht="15.6" customHeight="1" x14ac:dyDescent="0.2">
      <c r="B50" s="135"/>
      <c r="C50" s="1364" t="s">
        <v>74</v>
      </c>
      <c r="D50" s="1364"/>
      <c r="E50" s="125"/>
      <c r="F50" s="86"/>
      <c r="G50" s="86"/>
      <c r="H50" s="86"/>
      <c r="I50" s="86"/>
      <c r="J50" s="86"/>
      <c r="K50" s="86"/>
      <c r="L50" s="86"/>
      <c r="M50" s="86"/>
      <c r="N50" s="86"/>
      <c r="O50" s="86"/>
      <c r="P50" s="86"/>
    </row>
    <row r="51" spans="2:16" ht="15.6" customHeight="1" x14ac:dyDescent="0.2">
      <c r="B51" s="135"/>
      <c r="C51" s="142"/>
      <c r="D51" s="143"/>
      <c r="E51" s="125"/>
      <c r="F51" s="86"/>
      <c r="P51" s="86"/>
    </row>
    <row r="52" spans="2:16" ht="15.6" customHeight="1" x14ac:dyDescent="0.2">
      <c r="B52" s="135"/>
      <c r="C52" s="1363" t="s">
        <v>75</v>
      </c>
      <c r="D52" s="1363"/>
      <c r="E52" s="125"/>
    </row>
    <row r="53" spans="2:16" ht="15.6" customHeight="1" thickBot="1" x14ac:dyDescent="0.25">
      <c r="B53" s="107"/>
      <c r="C53" s="112"/>
      <c r="D53" s="112"/>
      <c r="E53" s="113"/>
    </row>
  </sheetData>
  <mergeCells count="30">
    <mergeCell ref="C48:D48"/>
    <mergeCell ref="C42:D42"/>
    <mergeCell ref="C44:D44"/>
    <mergeCell ref="C46:D46"/>
    <mergeCell ref="C52:D52"/>
    <mergeCell ref="C50:D50"/>
    <mergeCell ref="C38:D38"/>
    <mergeCell ref="C28:D28"/>
    <mergeCell ref="C30:D30"/>
    <mergeCell ref="C32:D32"/>
    <mergeCell ref="C34:D34"/>
    <mergeCell ref="C36:D36"/>
    <mergeCell ref="C26:D26"/>
    <mergeCell ref="H26:N26"/>
    <mergeCell ref="D18:G18"/>
    <mergeCell ref="D19:G19"/>
    <mergeCell ref="D20:G20"/>
    <mergeCell ref="D21:G21"/>
    <mergeCell ref="I19:L20"/>
    <mergeCell ref="N19:N20"/>
    <mergeCell ref="H19:H20"/>
    <mergeCell ref="M19:M20"/>
    <mergeCell ref="H16:I16"/>
    <mergeCell ref="I11:M11"/>
    <mergeCell ref="I12:M12"/>
    <mergeCell ref="C3:N5"/>
    <mergeCell ref="D11:G11"/>
    <mergeCell ref="D12:G12"/>
    <mergeCell ref="H9:I9"/>
    <mergeCell ref="I13:M13"/>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Z227"/>
  <sheetViews>
    <sheetView zoomScale="70" zoomScaleNormal="70" workbookViewId="0">
      <selection activeCell="I241" sqref="I241"/>
    </sheetView>
  </sheetViews>
  <sheetFormatPr defaultColWidth="8.88671875" defaultRowHeight="14.25" x14ac:dyDescent="0.2"/>
  <cols>
    <col min="1" max="1" width="2.109375" style="3" customWidth="1"/>
    <col min="2" max="2" width="21.109375" style="3" customWidth="1"/>
    <col min="3" max="3" width="23.88671875" style="3" customWidth="1"/>
    <col min="4" max="4" width="10.109375" style="3" customWidth="1"/>
    <col min="5" max="7" width="8.88671875" style="3"/>
    <col min="8" max="8" width="8.5546875" style="3" customWidth="1"/>
    <col min="9" max="9" width="11.109375" style="3" customWidth="1"/>
    <col min="10" max="16384" width="8.88671875" style="3"/>
  </cols>
  <sheetData>
    <row r="1" spans="2:26" ht="15" thickBot="1" x14ac:dyDescent="0.25">
      <c r="B1" s="16"/>
      <c r="C1" s="16"/>
      <c r="D1" s="16"/>
      <c r="E1" s="16"/>
      <c r="F1" s="16"/>
      <c r="G1" s="16"/>
      <c r="H1" s="16"/>
      <c r="I1" s="16"/>
      <c r="J1" s="16"/>
      <c r="K1" s="16"/>
      <c r="L1" s="16"/>
      <c r="M1" s="16"/>
      <c r="N1" s="16"/>
      <c r="O1" s="16"/>
      <c r="P1" s="16"/>
      <c r="Q1" s="16"/>
      <c r="R1" s="16"/>
    </row>
    <row r="2" spans="2:26" ht="30.75" thickBot="1" x14ac:dyDescent="0.25">
      <c r="B2" s="60" t="s">
        <v>80</v>
      </c>
      <c r="C2" s="12" t="str">
        <f>'TITLE PAGE'!$D$18</f>
        <v>Yorkshire Water</v>
      </c>
      <c r="D2" s="61" t="s">
        <v>1531</v>
      </c>
      <c r="E2" s="13" t="s">
        <v>765</v>
      </c>
      <c r="F2" s="60" t="s">
        <v>1532</v>
      </c>
      <c r="G2" s="13" t="s">
        <v>1533</v>
      </c>
      <c r="H2" s="62" t="s">
        <v>83</v>
      </c>
      <c r="I2" s="13" t="s">
        <v>1534</v>
      </c>
      <c r="K2" s="1027" t="s">
        <v>77</v>
      </c>
      <c r="M2" s="297"/>
      <c r="O2" s="16"/>
      <c r="S2" s="297"/>
    </row>
    <row r="3" spans="2:26" ht="71.25" customHeight="1" x14ac:dyDescent="0.2">
      <c r="B3" s="61" t="s">
        <v>1535</v>
      </c>
      <c r="C3" s="1388" t="s">
        <v>1536</v>
      </c>
      <c r="D3" s="1389"/>
      <c r="E3" s="1389"/>
      <c r="F3" s="1389"/>
      <c r="G3" s="1389"/>
      <c r="H3" s="1389"/>
      <c r="I3" s="1390"/>
      <c r="N3" s="16"/>
    </row>
    <row r="4" spans="2:26" ht="71.25" customHeight="1" thickBot="1" x14ac:dyDescent="0.25">
      <c r="B4" s="61" t="s">
        <v>1537</v>
      </c>
      <c r="C4" s="1391" t="s">
        <v>1538</v>
      </c>
      <c r="D4" s="1392"/>
      <c r="E4" s="1392"/>
      <c r="F4" s="1392"/>
      <c r="G4" s="1392"/>
      <c r="H4" s="1392"/>
      <c r="I4" s="1393"/>
      <c r="N4" s="1399" t="s">
        <v>1539</v>
      </c>
      <c r="O4" s="1400"/>
      <c r="P4" s="1400"/>
      <c r="Q4" s="1400"/>
      <c r="R4" s="1400"/>
      <c r="S4" s="1400"/>
      <c r="T4" s="1400"/>
      <c r="U4" s="1401"/>
    </row>
    <row r="5" spans="2:26" ht="78" customHeight="1" thickBot="1" x14ac:dyDescent="0.25">
      <c r="B5" s="61" t="s">
        <v>1540</v>
      </c>
      <c r="C5" s="1391" t="s">
        <v>1538</v>
      </c>
      <c r="D5" s="1392"/>
      <c r="E5" s="1392"/>
      <c r="F5" s="1392"/>
      <c r="G5" s="1392"/>
      <c r="H5" s="1392"/>
      <c r="I5" s="1393"/>
      <c r="N5" s="16"/>
    </row>
    <row r="6" spans="2:26" ht="60" customHeight="1" x14ac:dyDescent="0.2">
      <c r="B6" s="14" t="s">
        <v>1541</v>
      </c>
      <c r="C6" s="1250">
        <v>1437.98</v>
      </c>
      <c r="D6" s="15" t="s">
        <v>1542</v>
      </c>
      <c r="E6" s="63" t="s">
        <v>1543</v>
      </c>
      <c r="F6" s="64" t="s">
        <v>1544</v>
      </c>
      <c r="G6" s="65" t="s">
        <v>756</v>
      </c>
      <c r="H6" s="64" t="s">
        <v>2</v>
      </c>
      <c r="I6" s="1326">
        <v>7</v>
      </c>
      <c r="K6" s="16"/>
    </row>
    <row r="7" spans="2:26" ht="15" thickBot="1" x14ac:dyDescent="0.25">
      <c r="P7" s="16"/>
    </row>
    <row r="8" spans="2:26" ht="45.75" thickBot="1" x14ac:dyDescent="0.25">
      <c r="B8" s="154" t="str">
        <f>CONCATENATE("Table 7a: WC level - Alternative Programme ",E2, " Baseline SDB")</f>
        <v>Table 7a: WC level - Alternative Programme Preferred Baseline SDB</v>
      </c>
      <c r="M8" s="1372" t="s">
        <v>1545</v>
      </c>
      <c r="N8" s="1373"/>
      <c r="O8" s="1373"/>
      <c r="P8" s="1373"/>
      <c r="Q8" s="1373"/>
      <c r="R8" s="1373"/>
      <c r="S8" s="1373"/>
      <c r="T8" s="1373"/>
      <c r="U8" s="1373"/>
      <c r="V8" s="1373"/>
      <c r="W8" s="1373"/>
      <c r="X8" s="1373"/>
      <c r="Y8" s="1373"/>
      <c r="Z8" s="1374"/>
    </row>
    <row r="9" spans="2:26" ht="30.75" thickBot="1" x14ac:dyDescent="0.25">
      <c r="B9" s="66" t="s">
        <v>88</v>
      </c>
      <c r="C9" s="67" t="s">
        <v>1546</v>
      </c>
      <c r="D9" s="1375" t="s">
        <v>91</v>
      </c>
      <c r="E9" s="1376"/>
      <c r="F9" s="68" t="s">
        <v>92</v>
      </c>
      <c r="G9" s="80" t="s">
        <v>1547</v>
      </c>
      <c r="H9" s="69" t="s">
        <v>1548</v>
      </c>
      <c r="I9" s="69" t="s">
        <v>1549</v>
      </c>
      <c r="J9" s="69" t="s">
        <v>1550</v>
      </c>
      <c r="K9" s="69" t="s">
        <v>1551</v>
      </c>
      <c r="L9" s="70" t="s">
        <v>1552</v>
      </c>
      <c r="M9" s="81" t="s">
        <v>1553</v>
      </c>
      <c r="N9" s="81" t="s">
        <v>1554</v>
      </c>
      <c r="O9" s="81" t="s">
        <v>1555</v>
      </c>
      <c r="P9" s="81" t="s">
        <v>1556</v>
      </c>
      <c r="Q9" s="80" t="s">
        <v>1557</v>
      </c>
      <c r="R9" s="69" t="s">
        <v>1558</v>
      </c>
      <c r="S9" s="69" t="s">
        <v>1559</v>
      </c>
      <c r="T9" s="69" t="s">
        <v>1560</v>
      </c>
      <c r="U9" s="69" t="s">
        <v>1561</v>
      </c>
      <c r="V9" s="70" t="s">
        <v>1562</v>
      </c>
      <c r="W9" s="81" t="s">
        <v>1563</v>
      </c>
      <c r="X9" s="81" t="s">
        <v>1564</v>
      </c>
      <c r="Y9" s="81" t="s">
        <v>1565</v>
      </c>
      <c r="Z9" s="81" t="s">
        <v>1566</v>
      </c>
    </row>
    <row r="10" spans="2:26" x14ac:dyDescent="0.2">
      <c r="B10" s="71" t="s">
        <v>1567</v>
      </c>
      <c r="C10" s="72" t="s">
        <v>1504</v>
      </c>
      <c r="D10" s="1377" t="s">
        <v>122</v>
      </c>
      <c r="E10" s="1378"/>
      <c r="F10" s="73">
        <v>2</v>
      </c>
      <c r="G10" s="216">
        <v>1248.8705350579924</v>
      </c>
      <c r="H10" s="216">
        <v>1250.488845046335</v>
      </c>
      <c r="I10" s="216">
        <v>1250.9593084164017</v>
      </c>
      <c r="J10" s="216">
        <v>1251.1511277313498</v>
      </c>
      <c r="K10" s="216">
        <v>1251.2315483139741</v>
      </c>
      <c r="L10" s="216">
        <v>1251.2798660602964</v>
      </c>
      <c r="M10" s="219">
        <v>7515.5248336174282</v>
      </c>
      <c r="N10" s="219">
        <v>6276.7865966676109</v>
      </c>
      <c r="O10" s="219">
        <v>6297.2661925741231</v>
      </c>
      <c r="P10" s="219">
        <v>6325.9473733241948</v>
      </c>
      <c r="Q10" s="216">
        <v>6352.1080083022152</v>
      </c>
      <c r="R10" s="217">
        <v>6380.4162948506473</v>
      </c>
      <c r="S10" s="217">
        <v>6419.9345149457604</v>
      </c>
      <c r="T10" s="217">
        <v>6462.590761281197</v>
      </c>
      <c r="U10" s="217">
        <v>6504.0579726325677</v>
      </c>
      <c r="V10" s="218">
        <v>6544.5874866355907</v>
      </c>
      <c r="W10" s="219">
        <v>6586.2230651942891</v>
      </c>
      <c r="X10" s="219"/>
      <c r="Y10" s="219"/>
      <c r="Z10" s="219"/>
    </row>
    <row r="11" spans="2:26" ht="28.5" customHeight="1" x14ac:dyDescent="0.2">
      <c r="B11" s="74" t="s">
        <v>1568</v>
      </c>
      <c r="C11" s="75" t="s">
        <v>276</v>
      </c>
      <c r="D11" s="1379" t="s">
        <v>122</v>
      </c>
      <c r="E11" s="1380"/>
      <c r="F11" s="76">
        <v>2</v>
      </c>
      <c r="G11" s="220">
        <v>1190.2871075200351</v>
      </c>
      <c r="H11" s="220">
        <v>1189.292037997129</v>
      </c>
      <c r="I11" s="220">
        <v>1188.518995850269</v>
      </c>
      <c r="J11" s="220">
        <v>1186.7368919797882</v>
      </c>
      <c r="K11" s="220">
        <v>1184.9459269022068</v>
      </c>
      <c r="L11" s="220">
        <v>1183.1462915221132</v>
      </c>
      <c r="M11" s="223">
        <v>6995.6855130131544</v>
      </c>
      <c r="N11" s="223">
        <v>5520.1255873355394</v>
      </c>
      <c r="O11" s="223">
        <v>4966.8065661758446</v>
      </c>
      <c r="P11" s="223">
        <v>4934.3494664866812</v>
      </c>
      <c r="Q11" s="220">
        <v>4901.3648047311781</v>
      </c>
      <c r="R11" s="221">
        <v>4867.8876928020591</v>
      </c>
      <c r="S11" s="221">
        <v>4833.9484283146548</v>
      </c>
      <c r="T11" s="221">
        <v>4799.573447493146</v>
      </c>
      <c r="U11" s="221">
        <v>4764.7860389994712</v>
      </c>
      <c r="V11" s="222">
        <v>4729.6068897955711</v>
      </c>
      <c r="W11" s="223">
        <v>4694.0545100628487</v>
      </c>
      <c r="X11" s="223"/>
      <c r="Y11" s="223"/>
      <c r="Z11" s="223"/>
    </row>
    <row r="12" spans="2:26" x14ac:dyDescent="0.2">
      <c r="B12" s="155" t="s">
        <v>1569</v>
      </c>
      <c r="C12" s="156" t="s">
        <v>270</v>
      </c>
      <c r="D12" s="1379" t="s">
        <v>122</v>
      </c>
      <c r="E12" s="1380"/>
      <c r="F12" s="76">
        <v>2</v>
      </c>
      <c r="G12" s="224">
        <v>70.811140086999998</v>
      </c>
      <c r="H12" s="224">
        <v>70.792193772000005</v>
      </c>
      <c r="I12" s="224">
        <v>68.991509307999991</v>
      </c>
      <c r="J12" s="224">
        <v>67.190824745</v>
      </c>
      <c r="K12" s="224">
        <v>65.390140292000012</v>
      </c>
      <c r="L12" s="224">
        <v>63.589455728999994</v>
      </c>
      <c r="M12" s="227">
        <v>344.86379150899995</v>
      </c>
      <c r="N12" s="227">
        <v>230.52731896200001</v>
      </c>
      <c r="O12" s="227">
        <v>163.93635759</v>
      </c>
      <c r="P12" s="227">
        <v>132.00291933100002</v>
      </c>
      <c r="Q12" s="224">
        <v>115.63381655400001</v>
      </c>
      <c r="R12" s="225">
        <v>117.505301731</v>
      </c>
      <c r="S12" s="225">
        <v>119.47273322999999</v>
      </c>
      <c r="T12" s="225">
        <v>123.10186133500001</v>
      </c>
      <c r="U12" s="225">
        <v>126.97981768599999</v>
      </c>
      <c r="V12" s="226">
        <v>129.379791856</v>
      </c>
      <c r="W12" s="227">
        <v>132.87616305400002</v>
      </c>
      <c r="X12" s="227"/>
      <c r="Y12" s="227"/>
      <c r="Z12" s="227"/>
    </row>
    <row r="13" spans="2:26" ht="15" thickBot="1" x14ac:dyDescent="0.25">
      <c r="B13" s="77" t="s">
        <v>1570</v>
      </c>
      <c r="C13" s="78" t="s">
        <v>279</v>
      </c>
      <c r="D13" s="1381" t="s">
        <v>122</v>
      </c>
      <c r="E13" s="1382"/>
      <c r="F13" s="79">
        <v>2</v>
      </c>
      <c r="G13" s="228">
        <v>-11.718108115828045</v>
      </c>
      <c r="H13" s="228">
        <v>34.582951441017258</v>
      </c>
      <c r="I13" s="228">
        <v>-131.43182187413265</v>
      </c>
      <c r="J13" s="228">
        <v>-131.60506049656158</v>
      </c>
      <c r="K13" s="228">
        <v>-131.67576170376736</v>
      </c>
      <c r="L13" s="228">
        <v>-131.72303026718322</v>
      </c>
      <c r="M13" s="231">
        <v>-864.70311211327271</v>
      </c>
      <c r="N13" s="231">
        <v>-987.18832829407177</v>
      </c>
      <c r="O13" s="231">
        <v>-1494.3959839882777</v>
      </c>
      <c r="P13" s="231">
        <v>-1523.600826168514</v>
      </c>
      <c r="Q13" s="228">
        <v>-1566.377020125037</v>
      </c>
      <c r="R13" s="229">
        <v>-1630.0339037795884</v>
      </c>
      <c r="S13" s="229">
        <v>-1705.4588198611045</v>
      </c>
      <c r="T13" s="229">
        <v>-1786.1191751230508</v>
      </c>
      <c r="U13" s="229">
        <v>-1866.2517513190955</v>
      </c>
      <c r="V13" s="230">
        <v>-1944.36038869602</v>
      </c>
      <c r="W13" s="231">
        <v>-2025.0447181854402</v>
      </c>
      <c r="X13" s="231"/>
      <c r="Y13" s="231"/>
      <c r="Z13" s="231"/>
    </row>
    <row r="14" spans="2:26" ht="15" thickBot="1" x14ac:dyDescent="0.25">
      <c r="B14" s="97"/>
      <c r="C14" s="25"/>
      <c r="D14" s="25"/>
      <c r="E14" s="25"/>
      <c r="Q14" s="16"/>
      <c r="R14" s="16"/>
    </row>
    <row r="15" spans="2:26" ht="45.75" thickBot="1" x14ac:dyDescent="0.25">
      <c r="B15" s="154" t="str">
        <f>CONCATENATE("Table 7b: WC level - Alternative Programme  ",E2, " Final Plan SDB")</f>
        <v>Table 7b: WC level - Alternative Programme  Preferred Final Plan SDB</v>
      </c>
      <c r="C15" s="99"/>
      <c r="D15" s="98"/>
      <c r="E15" s="98"/>
      <c r="F15" s="34"/>
      <c r="G15" s="34"/>
      <c r="H15" s="34"/>
      <c r="I15" s="34"/>
      <c r="J15" s="34"/>
      <c r="K15" s="34"/>
      <c r="L15" s="34"/>
      <c r="M15" s="1372" t="s">
        <v>1545</v>
      </c>
      <c r="N15" s="1373"/>
      <c r="O15" s="1373"/>
      <c r="P15" s="1373"/>
      <c r="Q15" s="1373"/>
      <c r="R15" s="1373"/>
      <c r="S15" s="1373"/>
      <c r="T15" s="1373"/>
      <c r="U15" s="1373"/>
      <c r="V15" s="1373"/>
      <c r="W15" s="1373"/>
      <c r="X15" s="1373"/>
      <c r="Y15" s="1373"/>
      <c r="Z15" s="1374"/>
    </row>
    <row r="16" spans="2:26" ht="30.75" thickBot="1" x14ac:dyDescent="0.25">
      <c r="B16" s="66" t="s">
        <v>88</v>
      </c>
      <c r="C16" s="67" t="s">
        <v>1571</v>
      </c>
      <c r="D16" s="1375" t="s">
        <v>91</v>
      </c>
      <c r="E16" s="1376"/>
      <c r="F16" s="68" t="s">
        <v>92</v>
      </c>
      <c r="G16" s="285" t="s">
        <v>1547</v>
      </c>
      <c r="H16" s="286" t="s">
        <v>1548</v>
      </c>
      <c r="I16" s="286" t="s">
        <v>1549</v>
      </c>
      <c r="J16" s="286" t="s">
        <v>1550</v>
      </c>
      <c r="K16" s="286" t="s">
        <v>1551</v>
      </c>
      <c r="L16" s="287" t="s">
        <v>1552</v>
      </c>
      <c r="M16" s="288" t="s">
        <v>1553</v>
      </c>
      <c r="N16" s="288" t="s">
        <v>1554</v>
      </c>
      <c r="O16" s="288" t="s">
        <v>1555</v>
      </c>
      <c r="P16" s="288" t="s">
        <v>1556</v>
      </c>
      <c r="Q16" s="80" t="s">
        <v>1557</v>
      </c>
      <c r="R16" s="69" t="s">
        <v>1558</v>
      </c>
      <c r="S16" s="69" t="s">
        <v>1559</v>
      </c>
      <c r="T16" s="69" t="s">
        <v>1560</v>
      </c>
      <c r="U16" s="69" t="s">
        <v>1561</v>
      </c>
      <c r="V16" s="70" t="s">
        <v>1562</v>
      </c>
      <c r="W16" s="81" t="s">
        <v>1563</v>
      </c>
      <c r="X16" s="81" t="s">
        <v>1564</v>
      </c>
      <c r="Y16" s="81" t="s">
        <v>1565</v>
      </c>
      <c r="Z16" s="81" t="s">
        <v>1566</v>
      </c>
    </row>
    <row r="17" spans="2:26" x14ac:dyDescent="0.2">
      <c r="B17" s="71" t="s">
        <v>1572</v>
      </c>
      <c r="C17" s="72" t="s">
        <v>1504</v>
      </c>
      <c r="D17" s="1377" t="s">
        <v>122</v>
      </c>
      <c r="E17" s="1378"/>
      <c r="F17" s="73">
        <v>2</v>
      </c>
      <c r="G17" s="265">
        <v>1248.8705350579924</v>
      </c>
      <c r="H17" s="265">
        <v>1243.5288450463349</v>
      </c>
      <c r="I17" s="265">
        <v>1231.5393084164016</v>
      </c>
      <c r="J17" s="265">
        <v>1219.9111277313498</v>
      </c>
      <c r="K17" s="265">
        <v>1208.2715483139741</v>
      </c>
      <c r="L17" s="265">
        <v>1198.6798660602965</v>
      </c>
      <c r="M17" s="268">
        <v>7038.0848336174276</v>
      </c>
      <c r="N17" s="268">
        <v>5717.6465966676114</v>
      </c>
      <c r="O17" s="268">
        <v>5583.0661925741224</v>
      </c>
      <c r="P17" s="269">
        <v>5473.6773733241962</v>
      </c>
      <c r="Q17" s="216">
        <v>5456.1880083022152</v>
      </c>
      <c r="R17" s="217">
        <v>5483.2162948506475</v>
      </c>
      <c r="S17" s="217">
        <v>5522.6945149457597</v>
      </c>
      <c r="T17" s="217">
        <v>5565.340761281197</v>
      </c>
      <c r="U17" s="217">
        <v>5606.8079726325668</v>
      </c>
      <c r="V17" s="218">
        <v>5647.2974866355908</v>
      </c>
      <c r="W17" s="219">
        <v>5688.9230651942889</v>
      </c>
      <c r="X17" s="219"/>
      <c r="Y17" s="219"/>
      <c r="Z17" s="219"/>
    </row>
    <row r="18" spans="2:26" ht="28.5" customHeight="1" x14ac:dyDescent="0.2">
      <c r="B18" s="74" t="s">
        <v>1573</v>
      </c>
      <c r="C18" s="75" t="s">
        <v>276</v>
      </c>
      <c r="D18" s="1379" t="s">
        <v>122</v>
      </c>
      <c r="E18" s="1380"/>
      <c r="F18" s="76">
        <v>2</v>
      </c>
      <c r="G18" s="220">
        <v>1309.0494453544702</v>
      </c>
      <c r="H18" s="220">
        <v>1349.8182110071216</v>
      </c>
      <c r="I18" s="220">
        <v>1348.8382356069317</v>
      </c>
      <c r="J18" s="220">
        <v>1299.393583951985</v>
      </c>
      <c r="K18" s="220">
        <v>1318.4954078373153</v>
      </c>
      <c r="L18" s="220">
        <v>1274.8882844538177</v>
      </c>
      <c r="M18" s="223">
        <v>7607.948191443078</v>
      </c>
      <c r="N18" s="223">
        <v>6363.562385395282</v>
      </c>
      <c r="O18" s="223">
        <v>6098.3065661758446</v>
      </c>
      <c r="P18" s="271">
        <v>6065.8494664866812</v>
      </c>
      <c r="Q18" s="220">
        <v>6032.8648047311781</v>
      </c>
      <c r="R18" s="221">
        <v>5999.3876928020591</v>
      </c>
      <c r="S18" s="221">
        <v>5965.4484283146558</v>
      </c>
      <c r="T18" s="221">
        <v>5931.073447493146</v>
      </c>
      <c r="U18" s="221">
        <v>5896.2860389994712</v>
      </c>
      <c r="V18" s="222">
        <v>5861.106889795572</v>
      </c>
      <c r="W18" s="223">
        <v>5825.5545100628478</v>
      </c>
      <c r="X18" s="223"/>
      <c r="Y18" s="223"/>
      <c r="Z18" s="223"/>
    </row>
    <row r="19" spans="2:26" x14ac:dyDescent="0.2">
      <c r="B19" s="155" t="s">
        <v>1574</v>
      </c>
      <c r="C19" s="156" t="s">
        <v>270</v>
      </c>
      <c r="D19" s="1379" t="s">
        <v>122</v>
      </c>
      <c r="E19" s="1380"/>
      <c r="F19" s="76">
        <v>2</v>
      </c>
      <c r="G19" s="224">
        <v>71.897018412305826</v>
      </c>
      <c r="H19" s="224">
        <v>71.706414519769368</v>
      </c>
      <c r="I19" s="224">
        <v>69.562094740878635</v>
      </c>
      <c r="J19" s="224">
        <v>69.558350299474952</v>
      </c>
      <c r="K19" s="224">
        <v>67.635549412248793</v>
      </c>
      <c r="L19" s="224">
        <v>65.712748525022633</v>
      </c>
      <c r="M19" s="227">
        <v>354.87314869414797</v>
      </c>
      <c r="N19" s="227">
        <v>235.77788293680732</v>
      </c>
      <c r="O19" s="227">
        <v>163.93160321003478</v>
      </c>
      <c r="P19" s="273">
        <v>132.00084843163458</v>
      </c>
      <c r="Q19" s="224">
        <v>115.63276313473087</v>
      </c>
      <c r="R19" s="225">
        <v>117.51493404996538</v>
      </c>
      <c r="S19" s="225">
        <v>119.46108169082105</v>
      </c>
      <c r="T19" s="225">
        <v>123.10343336543093</v>
      </c>
      <c r="U19" s="225">
        <v>126.97528432558238</v>
      </c>
      <c r="V19" s="226">
        <v>129.38137209556328</v>
      </c>
      <c r="W19" s="227">
        <v>132.87927605489125</v>
      </c>
      <c r="X19" s="227"/>
      <c r="Y19" s="227"/>
      <c r="Z19" s="227"/>
    </row>
    <row r="20" spans="2:26" ht="15" thickBot="1" x14ac:dyDescent="0.25">
      <c r="B20" s="77" t="s">
        <v>1575</v>
      </c>
      <c r="C20" s="78" t="s">
        <v>279</v>
      </c>
      <c r="D20" s="1381" t="s">
        <v>122</v>
      </c>
      <c r="E20" s="1382"/>
      <c r="F20" s="79">
        <v>2</v>
      </c>
      <c r="G20" s="277">
        <v>-11.718108115828045</v>
      </c>
      <c r="H20" s="277">
        <v>34.582951441017258</v>
      </c>
      <c r="I20" s="277">
        <v>47.736832449651502</v>
      </c>
      <c r="J20" s="277">
        <v>9.9241059211601623</v>
      </c>
      <c r="K20" s="277">
        <v>42.588310111092369</v>
      </c>
      <c r="L20" s="277">
        <v>10.49566986849868</v>
      </c>
      <c r="M20" s="280">
        <v>214.9902091315023</v>
      </c>
      <c r="N20" s="280">
        <v>410.13790579086367</v>
      </c>
      <c r="O20" s="280">
        <v>351.30877039168695</v>
      </c>
      <c r="P20" s="281">
        <v>460.17124473085073</v>
      </c>
      <c r="Q20" s="228">
        <v>461.04403329423235</v>
      </c>
      <c r="R20" s="229">
        <v>398.65646390144639</v>
      </c>
      <c r="S20" s="229">
        <v>323.29283167807466</v>
      </c>
      <c r="T20" s="229">
        <v>242.62925284651874</v>
      </c>
      <c r="U20" s="229">
        <v>162.50278204132246</v>
      </c>
      <c r="V20" s="230">
        <v>84.428031064416928</v>
      </c>
      <c r="W20" s="231">
        <v>3.7521688136685043</v>
      </c>
      <c r="X20" s="231"/>
      <c r="Y20" s="231"/>
      <c r="Z20" s="231"/>
    </row>
    <row r="21" spans="2:26" ht="15" thickBot="1" x14ac:dyDescent="0.25">
      <c r="B21" s="16"/>
      <c r="Q21" s="16"/>
      <c r="R21" s="16"/>
    </row>
    <row r="22" spans="2:26" ht="60.75" customHeight="1" thickBot="1" x14ac:dyDescent="0.25">
      <c r="B22" s="154" t="str">
        <f>CONCATENATE("Table 7c: WC level - Alternative Programme  ",E2, " Totex")</f>
        <v>Table 7c: WC level - Alternative Programme  Preferred Totex</v>
      </c>
      <c r="C22" s="99"/>
      <c r="D22" s="98"/>
      <c r="E22" s="34"/>
      <c r="F22" s="34"/>
      <c r="G22" s="34"/>
      <c r="H22" s="34"/>
      <c r="I22" s="34"/>
      <c r="J22" s="34"/>
      <c r="K22" s="34"/>
      <c r="L22" s="34"/>
      <c r="M22" s="1372" t="s">
        <v>1545</v>
      </c>
      <c r="N22" s="1373"/>
      <c r="O22" s="1373"/>
      <c r="P22" s="1373"/>
      <c r="Q22" s="1373"/>
      <c r="R22" s="1373"/>
      <c r="S22" s="1373"/>
      <c r="T22" s="1373"/>
      <c r="U22" s="1373"/>
      <c r="V22" s="1373"/>
      <c r="W22" s="1373"/>
      <c r="X22" s="1373"/>
      <c r="Y22" s="1373"/>
      <c r="Z22" s="1374"/>
    </row>
    <row r="23" spans="2:26" ht="30.75" thickBot="1" x14ac:dyDescent="0.25">
      <c r="B23" s="66" t="s">
        <v>88</v>
      </c>
      <c r="C23" s="67" t="s">
        <v>1576</v>
      </c>
      <c r="D23" s="67" t="s">
        <v>1577</v>
      </c>
      <c r="E23" s="67" t="s">
        <v>91</v>
      </c>
      <c r="F23" s="68" t="s">
        <v>92</v>
      </c>
      <c r="G23" s="80" t="s">
        <v>1547</v>
      </c>
      <c r="H23" s="69" t="s">
        <v>1548</v>
      </c>
      <c r="I23" s="69" t="s">
        <v>1549</v>
      </c>
      <c r="J23" s="69" t="s">
        <v>1550</v>
      </c>
      <c r="K23" s="69" t="s">
        <v>1551</v>
      </c>
      <c r="L23" s="70" t="s">
        <v>1552</v>
      </c>
      <c r="M23" s="81" t="s">
        <v>1553</v>
      </c>
      <c r="N23" s="81" t="s">
        <v>1554</v>
      </c>
      <c r="O23" s="81" t="s">
        <v>1555</v>
      </c>
      <c r="P23" s="81" t="s">
        <v>1556</v>
      </c>
      <c r="Q23" s="80" t="s">
        <v>1557</v>
      </c>
      <c r="R23" s="69" t="s">
        <v>1558</v>
      </c>
      <c r="S23" s="69" t="s">
        <v>1559</v>
      </c>
      <c r="T23" s="69" t="s">
        <v>1560</v>
      </c>
      <c r="U23" s="69" t="s">
        <v>1561</v>
      </c>
      <c r="V23" s="70" t="s">
        <v>1562</v>
      </c>
      <c r="W23" s="81" t="s">
        <v>1563</v>
      </c>
      <c r="X23" s="81" t="s">
        <v>1564</v>
      </c>
      <c r="Y23" s="81" t="s">
        <v>1565</v>
      </c>
      <c r="Z23" s="81" t="s">
        <v>1566</v>
      </c>
    </row>
    <row r="24" spans="2:26" x14ac:dyDescent="0.2">
      <c r="B24" s="186" t="s">
        <v>1578</v>
      </c>
      <c r="C24" s="187" t="s">
        <v>1579</v>
      </c>
      <c r="D24" s="187" t="s">
        <v>1580</v>
      </c>
      <c r="E24" s="1283" t="s">
        <v>1581</v>
      </c>
      <c r="F24" s="208">
        <v>3</v>
      </c>
      <c r="G24" s="211">
        <v>0</v>
      </c>
      <c r="H24" s="211">
        <v>0.13964927999999999</v>
      </c>
      <c r="I24" s="211">
        <v>0.13964927999999999</v>
      </c>
      <c r="J24" s="211">
        <v>0.13964927999999999</v>
      </c>
      <c r="K24" s="211">
        <v>0.13964927999999999</v>
      </c>
      <c r="L24" s="211">
        <v>0.13964927999999999</v>
      </c>
      <c r="M24" s="211">
        <v>13.95</v>
      </c>
      <c r="N24" s="211">
        <v>46.950123235205119</v>
      </c>
      <c r="O24" s="211">
        <v>196.89012323520512</v>
      </c>
      <c r="P24" s="211">
        <v>239.33233460976001</v>
      </c>
      <c r="Q24" s="211">
        <v>209.14012323520515</v>
      </c>
      <c r="R24" s="211">
        <v>274.04012323520516</v>
      </c>
      <c r="S24" s="211">
        <v>197.43012323520514</v>
      </c>
      <c r="T24" s="211">
        <v>243.64012323520512</v>
      </c>
      <c r="U24" s="211">
        <v>213.61012323520515</v>
      </c>
      <c r="V24" s="211">
        <v>325.58012323520518</v>
      </c>
      <c r="W24" s="211">
        <v>208.07012323520516</v>
      </c>
      <c r="X24" s="211"/>
      <c r="Y24" s="211"/>
      <c r="Z24" s="212"/>
    </row>
    <row r="25" spans="2:26" x14ac:dyDescent="0.2">
      <c r="B25" s="74" t="s">
        <v>1582</v>
      </c>
      <c r="C25" s="75" t="s">
        <v>1583</v>
      </c>
      <c r="D25" s="75" t="s">
        <v>1580</v>
      </c>
      <c r="E25" s="1284" t="s">
        <v>1581</v>
      </c>
      <c r="F25" s="209">
        <v>3</v>
      </c>
      <c r="G25" s="213">
        <v>0</v>
      </c>
      <c r="H25" s="213">
        <v>-0.21931574210979843</v>
      </c>
      <c r="I25" s="213">
        <v>-0.47486899907969282</v>
      </c>
      <c r="J25" s="213">
        <v>-0.58074556423614732</v>
      </c>
      <c r="K25" s="213">
        <v>-0.70994018243301149</v>
      </c>
      <c r="L25" s="213">
        <v>-0.80415772106926098</v>
      </c>
      <c r="M25" s="213">
        <v>-2.9043580388304777</v>
      </c>
      <c r="N25" s="213">
        <v>-4.8107664292963968</v>
      </c>
      <c r="O25" s="213">
        <v>-7.0549714800233874</v>
      </c>
      <c r="P25" s="213">
        <v>-9.1469789683379723</v>
      </c>
      <c r="Q25" s="213">
        <v>-9.7715246592311047</v>
      </c>
      <c r="R25" s="213">
        <v>-9.8112283711647752</v>
      </c>
      <c r="S25" s="213">
        <v>-9.8112283711647752</v>
      </c>
      <c r="T25" s="213">
        <v>-9.8112283711647752</v>
      </c>
      <c r="U25" s="213">
        <v>-9.8112283711647752</v>
      </c>
      <c r="V25" s="213">
        <v>-9.8112283711647752</v>
      </c>
      <c r="W25" s="213">
        <v>-9.8112283711647752</v>
      </c>
      <c r="X25" s="213"/>
      <c r="Y25" s="213"/>
      <c r="Z25" s="214"/>
    </row>
    <row r="26" spans="2:26" ht="15" thickBot="1" x14ac:dyDescent="0.25">
      <c r="B26" s="77" t="s">
        <v>1584</v>
      </c>
      <c r="C26" s="78" t="s">
        <v>1585</v>
      </c>
      <c r="D26" s="78" t="s">
        <v>1580</v>
      </c>
      <c r="E26" s="1285" t="s">
        <v>1581</v>
      </c>
      <c r="F26" s="210">
        <v>3</v>
      </c>
      <c r="G26" s="215">
        <f t="shared" ref="G26:W26" si="0">SUM(G24:G25)</f>
        <v>0</v>
      </c>
      <c r="H26" s="215">
        <f t="shared" si="0"/>
        <v>-7.9666462109798442E-2</v>
      </c>
      <c r="I26" s="215">
        <f t="shared" si="0"/>
        <v>-0.33521971907969283</v>
      </c>
      <c r="J26" s="215">
        <f t="shared" si="0"/>
        <v>-0.44109628423614733</v>
      </c>
      <c r="K26" s="215">
        <f t="shared" si="0"/>
        <v>-0.5702909024330115</v>
      </c>
      <c r="L26" s="215">
        <f t="shared" si="0"/>
        <v>-0.66450844106926099</v>
      </c>
      <c r="M26" s="215">
        <f t="shared" si="0"/>
        <v>11.045641961169522</v>
      </c>
      <c r="N26" s="215">
        <f t="shared" si="0"/>
        <v>42.139356805908719</v>
      </c>
      <c r="O26" s="215">
        <f t="shared" si="0"/>
        <v>189.83515175518173</v>
      </c>
      <c r="P26" s="215">
        <f t="shared" si="0"/>
        <v>230.18535564142203</v>
      </c>
      <c r="Q26" s="215">
        <f t="shared" si="0"/>
        <v>199.36859857597403</v>
      </c>
      <c r="R26" s="215">
        <f t="shared" si="0"/>
        <v>264.2288948640404</v>
      </c>
      <c r="S26" s="215">
        <f t="shared" si="0"/>
        <v>187.61889486404036</v>
      </c>
      <c r="T26" s="215">
        <f t="shared" si="0"/>
        <v>233.82889486404034</v>
      </c>
      <c r="U26" s="215">
        <f t="shared" si="0"/>
        <v>203.79889486404036</v>
      </c>
      <c r="V26" s="215">
        <f t="shared" si="0"/>
        <v>315.76889486404042</v>
      </c>
      <c r="W26" s="215">
        <f t="shared" si="0"/>
        <v>198.25889486404037</v>
      </c>
      <c r="X26" s="215"/>
      <c r="Y26" s="215"/>
      <c r="Z26" s="1286"/>
    </row>
    <row r="27" spans="2:26" ht="15" thickBot="1" x14ac:dyDescent="0.25">
      <c r="R27" s="16"/>
      <c r="S27" s="16"/>
      <c r="W27" s="1282"/>
      <c r="X27" s="1282"/>
      <c r="Y27" s="1282"/>
      <c r="Z27" s="1282"/>
    </row>
    <row r="28" spans="2:26" ht="60.75" thickBot="1" x14ac:dyDescent="0.25">
      <c r="B28" s="154" t="str">
        <f>CONCATENATE("Table 7d: WC level - Alternative Programme  ",E2, " Enhancement Expenditure")</f>
        <v>Table 7d: WC level - Alternative Programme  Preferred Enhancement Expenditure</v>
      </c>
      <c r="C28" s="99"/>
      <c r="D28" s="98"/>
      <c r="E28" s="34"/>
      <c r="F28" s="34"/>
      <c r="G28" s="34"/>
      <c r="H28" s="34"/>
      <c r="I28" s="34"/>
      <c r="J28" s="34"/>
      <c r="K28" s="34"/>
      <c r="L28" s="34"/>
      <c r="M28" s="1372" t="s">
        <v>1545</v>
      </c>
      <c r="N28" s="1373"/>
      <c r="O28" s="1373"/>
      <c r="P28" s="1373"/>
      <c r="Q28" s="1373"/>
      <c r="R28" s="1373"/>
      <c r="S28" s="1373"/>
      <c r="T28" s="1373"/>
      <c r="U28" s="1373"/>
      <c r="V28" s="1373"/>
      <c r="W28" s="1373"/>
      <c r="X28" s="1373"/>
      <c r="Y28" s="1373"/>
      <c r="Z28" s="1374"/>
    </row>
    <row r="29" spans="2:26" ht="30.75" thickBot="1" x14ac:dyDescent="0.25">
      <c r="B29" s="66" t="s">
        <v>88</v>
      </c>
      <c r="C29" s="67" t="s">
        <v>1576</v>
      </c>
      <c r="D29" s="67" t="s">
        <v>1577</v>
      </c>
      <c r="E29" s="67" t="s">
        <v>91</v>
      </c>
      <c r="F29" s="68" t="s">
        <v>92</v>
      </c>
      <c r="G29" s="80" t="s">
        <v>1547</v>
      </c>
      <c r="H29" s="69" t="s">
        <v>1548</v>
      </c>
      <c r="I29" s="69" t="s">
        <v>1549</v>
      </c>
      <c r="J29" s="69" t="s">
        <v>1550</v>
      </c>
      <c r="K29" s="69" t="s">
        <v>1551</v>
      </c>
      <c r="L29" s="70" t="s">
        <v>1552</v>
      </c>
      <c r="M29" s="81" t="s">
        <v>1553</v>
      </c>
      <c r="N29" s="81" t="s">
        <v>1554</v>
      </c>
      <c r="O29" s="81" t="s">
        <v>1555</v>
      </c>
      <c r="P29" s="81" t="s">
        <v>1556</v>
      </c>
      <c r="Q29" s="80" t="s">
        <v>1557</v>
      </c>
      <c r="R29" s="69" t="s">
        <v>1558</v>
      </c>
      <c r="S29" s="69" t="s">
        <v>1559</v>
      </c>
      <c r="T29" s="69" t="s">
        <v>1560</v>
      </c>
      <c r="U29" s="69" t="s">
        <v>1561</v>
      </c>
      <c r="V29" s="70" t="s">
        <v>1562</v>
      </c>
      <c r="W29" s="81" t="s">
        <v>1563</v>
      </c>
      <c r="X29" s="81" t="s">
        <v>1564</v>
      </c>
      <c r="Y29" s="81" t="s">
        <v>1565</v>
      </c>
      <c r="Z29" s="81" t="s">
        <v>1566</v>
      </c>
    </row>
    <row r="30" spans="2:26" ht="14.1" customHeight="1" x14ac:dyDescent="0.2">
      <c r="B30" s="186" t="s">
        <v>1586</v>
      </c>
      <c r="C30" s="187" t="s">
        <v>1587</v>
      </c>
      <c r="D30" s="187" t="s">
        <v>1588</v>
      </c>
      <c r="E30" s="1283" t="s">
        <v>1581</v>
      </c>
      <c r="F30" s="208">
        <v>3</v>
      </c>
      <c r="G30" s="211">
        <v>0.93099520000000002</v>
      </c>
      <c r="H30" s="211">
        <v>36.540655716084274</v>
      </c>
      <c r="I30" s="211">
        <v>50.687942607304606</v>
      </c>
      <c r="J30" s="211">
        <v>44.697214208145766</v>
      </c>
      <c r="K30" s="211">
        <v>42.798074828585257</v>
      </c>
      <c r="L30" s="211">
        <v>39.10744579245663</v>
      </c>
      <c r="M30" s="211">
        <v>320.39428461731904</v>
      </c>
      <c r="N30" s="211">
        <v>92.949494632814435</v>
      </c>
      <c r="O30" s="211">
        <v>19.912621167599671</v>
      </c>
      <c r="P30" s="211">
        <v>20.005106065626066</v>
      </c>
      <c r="Q30" s="211">
        <v>7.067366467826063</v>
      </c>
      <c r="R30" s="211">
        <v>6.7144174594260635</v>
      </c>
      <c r="S30" s="211">
        <v>6.5672402104260632</v>
      </c>
      <c r="T30" s="211">
        <v>21.157240210426064</v>
      </c>
      <c r="U30" s="211">
        <v>46.567240210426064</v>
      </c>
      <c r="V30" s="211">
        <v>31.657240210426064</v>
      </c>
      <c r="W30" s="211">
        <v>28.126378494612212</v>
      </c>
      <c r="X30" s="211"/>
      <c r="Y30" s="211"/>
      <c r="Z30" s="212"/>
    </row>
    <row r="31" spans="2:26" ht="14.1" customHeight="1" x14ac:dyDescent="0.2">
      <c r="B31" s="74" t="s">
        <v>1589</v>
      </c>
      <c r="C31" s="75" t="s">
        <v>1587</v>
      </c>
      <c r="D31" s="75" t="s">
        <v>1590</v>
      </c>
      <c r="E31" s="1284" t="s">
        <v>1581</v>
      </c>
      <c r="F31" s="209">
        <v>3</v>
      </c>
      <c r="G31" s="213">
        <v>0</v>
      </c>
      <c r="H31" s="213">
        <v>3.0859593065367572</v>
      </c>
      <c r="I31" s="213">
        <v>4.7645884301220596</v>
      </c>
      <c r="J31" s="213">
        <v>7.3060443174980341</v>
      </c>
      <c r="K31" s="213">
        <v>10.04298005716295</v>
      </c>
      <c r="L31" s="213">
        <v>10.167918772824727</v>
      </c>
      <c r="M31" s="213">
        <v>43.766219777567819</v>
      </c>
      <c r="N31" s="213">
        <v>103.39838610545064</v>
      </c>
      <c r="O31" s="213">
        <v>45.956221235428693</v>
      </c>
      <c r="P31" s="213">
        <v>45.624789579358101</v>
      </c>
      <c r="Q31" s="213">
        <v>44.816416941240384</v>
      </c>
      <c r="R31" s="213">
        <v>45.130162323665765</v>
      </c>
      <c r="S31" s="213">
        <v>45.379669037278966</v>
      </c>
      <c r="T31" s="213">
        <v>45.613348831970249</v>
      </c>
      <c r="U31" s="213">
        <v>50.318649670632226</v>
      </c>
      <c r="V31" s="213">
        <v>46.043468614408837</v>
      </c>
      <c r="W31" s="213">
        <v>30.529190311345978</v>
      </c>
      <c r="X31" s="213"/>
      <c r="Y31" s="213"/>
      <c r="Z31" s="214"/>
    </row>
    <row r="32" spans="2:26" ht="14.1" customHeight="1" thickBot="1" x14ac:dyDescent="0.25">
      <c r="B32" s="77" t="s">
        <v>1591</v>
      </c>
      <c r="C32" s="78" t="s">
        <v>1587</v>
      </c>
      <c r="D32" s="78" t="s">
        <v>1580</v>
      </c>
      <c r="E32" s="1285" t="s">
        <v>1581</v>
      </c>
      <c r="F32" s="210">
        <v>3</v>
      </c>
      <c r="G32" s="215">
        <f>SUM(G30:G31)</f>
        <v>0.93099520000000002</v>
      </c>
      <c r="H32" s="215">
        <f>SUM(H30:H31)</f>
        <v>39.626615022621031</v>
      </c>
      <c r="I32" s="215">
        <f t="shared" ref="I32:W32" si="1">SUM(I30:I31)</f>
        <v>55.452531037426667</v>
      </c>
      <c r="J32" s="215">
        <f t="shared" si="1"/>
        <v>52.003258525643801</v>
      </c>
      <c r="K32" s="215">
        <f t="shared" si="1"/>
        <v>52.841054885748207</v>
      </c>
      <c r="L32" s="215">
        <f t="shared" si="1"/>
        <v>49.275364565281357</v>
      </c>
      <c r="M32" s="215">
        <f t="shared" si="1"/>
        <v>364.16050439488686</v>
      </c>
      <c r="N32" s="215">
        <f t="shared" si="1"/>
        <v>196.34788073826508</v>
      </c>
      <c r="O32" s="215">
        <f t="shared" si="1"/>
        <v>65.868842403028367</v>
      </c>
      <c r="P32" s="215">
        <f t="shared" si="1"/>
        <v>65.629895644984174</v>
      </c>
      <c r="Q32" s="215">
        <f t="shared" si="1"/>
        <v>51.883783409066446</v>
      </c>
      <c r="R32" s="215">
        <f t="shared" si="1"/>
        <v>51.844579783091831</v>
      </c>
      <c r="S32" s="215">
        <f t="shared" si="1"/>
        <v>51.94690924770503</v>
      </c>
      <c r="T32" s="215">
        <f t="shared" si="1"/>
        <v>66.77058904239631</v>
      </c>
      <c r="U32" s="215">
        <f t="shared" si="1"/>
        <v>96.88588988105829</v>
      </c>
      <c r="V32" s="215">
        <f t="shared" si="1"/>
        <v>77.700708824834905</v>
      </c>
      <c r="W32" s="215">
        <f t="shared" si="1"/>
        <v>58.65556880595819</v>
      </c>
      <c r="X32" s="215"/>
      <c r="Y32" s="215"/>
      <c r="Z32" s="1286"/>
    </row>
    <row r="33" spans="2:26" x14ac:dyDescent="0.2">
      <c r="Q33" s="16"/>
      <c r="R33" s="16"/>
    </row>
    <row r="34" spans="2:26" ht="15" thickBot="1" x14ac:dyDescent="0.25">
      <c r="Q34" s="16"/>
      <c r="R34" s="16"/>
    </row>
    <row r="35" spans="2:26" ht="42.6" customHeight="1" thickBot="1" x14ac:dyDescent="0.25">
      <c r="B35" s="60" t="s">
        <v>80</v>
      </c>
      <c r="C35" s="12" t="str">
        <f>'TITLE PAGE'!$D$18</f>
        <v>Yorkshire Water</v>
      </c>
      <c r="D35" s="61" t="s">
        <v>1531</v>
      </c>
      <c r="E35" s="13" t="s">
        <v>1451</v>
      </c>
      <c r="F35" s="60" t="s">
        <v>1532</v>
      </c>
      <c r="G35" s="13" t="s">
        <v>1533</v>
      </c>
      <c r="H35" s="62" t="s">
        <v>83</v>
      </c>
      <c r="I35" s="13" t="s">
        <v>1534</v>
      </c>
      <c r="Q35" s="16"/>
      <c r="R35" s="16"/>
    </row>
    <row r="36" spans="2:26" ht="42.6" customHeight="1" thickBot="1" x14ac:dyDescent="0.25">
      <c r="B36" s="61" t="s">
        <v>1535</v>
      </c>
      <c r="C36" s="1388" t="s">
        <v>1592</v>
      </c>
      <c r="D36" s="1389"/>
      <c r="E36" s="1389"/>
      <c r="F36" s="1389"/>
      <c r="G36" s="1389"/>
      <c r="H36" s="1389"/>
      <c r="I36" s="1390"/>
      <c r="Q36" s="16"/>
      <c r="R36" s="16"/>
    </row>
    <row r="37" spans="2:26" ht="42.6" customHeight="1" thickBot="1" x14ac:dyDescent="0.25">
      <c r="B37" s="61" t="s">
        <v>1537</v>
      </c>
      <c r="C37" s="1391" t="s">
        <v>1592</v>
      </c>
      <c r="D37" s="1392"/>
      <c r="E37" s="1392"/>
      <c r="F37" s="1392"/>
      <c r="G37" s="1392"/>
      <c r="H37" s="1392"/>
      <c r="I37" s="1393"/>
      <c r="Q37" s="16"/>
      <c r="R37" s="16"/>
    </row>
    <row r="38" spans="2:26" ht="87.6" customHeight="1" thickBot="1" x14ac:dyDescent="0.25">
      <c r="B38" s="61" t="s">
        <v>1540</v>
      </c>
      <c r="C38" s="1391" t="s">
        <v>1593</v>
      </c>
      <c r="D38" s="1392"/>
      <c r="E38" s="1392"/>
      <c r="F38" s="1392"/>
      <c r="G38" s="1392"/>
      <c r="H38" s="1392"/>
      <c r="I38" s="1393"/>
    </row>
    <row r="39" spans="2:26" ht="57" x14ac:dyDescent="0.2">
      <c r="B39" s="14" t="s">
        <v>1541</v>
      </c>
      <c r="C39" s="1250">
        <v>1405.63</v>
      </c>
      <c r="D39" s="15" t="s">
        <v>1542</v>
      </c>
      <c r="E39" s="63" t="s">
        <v>1543</v>
      </c>
      <c r="F39" s="64" t="s">
        <v>1544</v>
      </c>
      <c r="G39" s="65" t="s">
        <v>756</v>
      </c>
      <c r="H39" s="64" t="s">
        <v>2</v>
      </c>
      <c r="I39" s="1326">
        <v>7</v>
      </c>
    </row>
    <row r="40" spans="2:26" ht="15" thickBot="1" x14ac:dyDescent="0.25"/>
    <row r="41" spans="2:26" ht="60.75" thickBot="1" x14ac:dyDescent="0.25">
      <c r="B41" s="154" t="str">
        <f>CONCATENATE("Table 7a: WC level - Alternative Programme ",E35, " Baseline SDB")</f>
        <v>Table 7a: WC level - Alternative Programme Ofwat Core Baseline SDB</v>
      </c>
      <c r="M41" s="1372" t="s">
        <v>1545</v>
      </c>
      <c r="N41" s="1373"/>
      <c r="O41" s="1373"/>
      <c r="P41" s="1373"/>
      <c r="Q41" s="1373"/>
      <c r="R41" s="1373"/>
      <c r="S41" s="1373"/>
      <c r="T41" s="1373"/>
      <c r="U41" s="1373"/>
      <c r="V41" s="1373"/>
      <c r="W41" s="1373"/>
      <c r="X41" s="1373"/>
      <c r="Y41" s="1373"/>
      <c r="Z41" s="1374"/>
    </row>
    <row r="42" spans="2:26" ht="30.75" thickBot="1" x14ac:dyDescent="0.25">
      <c r="B42" s="66" t="s">
        <v>88</v>
      </c>
      <c r="C42" s="67" t="s">
        <v>1546</v>
      </c>
      <c r="D42" s="1375" t="s">
        <v>91</v>
      </c>
      <c r="E42" s="1376"/>
      <c r="F42" s="68" t="s">
        <v>92</v>
      </c>
      <c r="G42" s="80" t="s">
        <v>1547</v>
      </c>
      <c r="H42" s="69" t="s">
        <v>1548</v>
      </c>
      <c r="I42" s="69" t="s">
        <v>1549</v>
      </c>
      <c r="J42" s="69" t="s">
        <v>1550</v>
      </c>
      <c r="K42" s="69" t="s">
        <v>1551</v>
      </c>
      <c r="L42" s="70" t="s">
        <v>1552</v>
      </c>
      <c r="M42" s="81" t="s">
        <v>1553</v>
      </c>
      <c r="N42" s="81" t="s">
        <v>1554</v>
      </c>
      <c r="O42" s="81" t="s">
        <v>1555</v>
      </c>
      <c r="P42" s="81" t="s">
        <v>1556</v>
      </c>
      <c r="Q42" s="80" t="s">
        <v>1557</v>
      </c>
      <c r="R42" s="69" t="s">
        <v>1558</v>
      </c>
      <c r="S42" s="69" t="s">
        <v>1559</v>
      </c>
      <c r="T42" s="69" t="s">
        <v>1560</v>
      </c>
      <c r="U42" s="69" t="s">
        <v>1561</v>
      </c>
      <c r="V42" s="70" t="s">
        <v>1562</v>
      </c>
      <c r="W42" s="81" t="s">
        <v>1563</v>
      </c>
      <c r="X42" s="81" t="s">
        <v>1564</v>
      </c>
      <c r="Y42" s="81" t="s">
        <v>1565</v>
      </c>
      <c r="Z42" s="81" t="s">
        <v>1566</v>
      </c>
    </row>
    <row r="43" spans="2:26" x14ac:dyDescent="0.2">
      <c r="B43" s="71" t="s">
        <v>1567</v>
      </c>
      <c r="C43" s="72" t="s">
        <v>1504</v>
      </c>
      <c r="D43" s="1377" t="s">
        <v>122</v>
      </c>
      <c r="E43" s="1378"/>
      <c r="F43" s="73">
        <v>2</v>
      </c>
      <c r="G43" s="216">
        <v>1248.8705350579924</v>
      </c>
      <c r="H43" s="217">
        <v>1250.488845046335</v>
      </c>
      <c r="I43" s="217">
        <v>1250.9593084164017</v>
      </c>
      <c r="J43" s="217">
        <v>1251.1511277313498</v>
      </c>
      <c r="K43" s="217">
        <v>1251.2315483139741</v>
      </c>
      <c r="L43" s="218">
        <v>1251.2798660602964</v>
      </c>
      <c r="M43" s="219">
        <v>7515.5248336174282</v>
      </c>
      <c r="N43" s="219">
        <v>6276.7865966676109</v>
      </c>
      <c r="O43" s="219">
        <v>6297.2661925741231</v>
      </c>
      <c r="P43" s="219">
        <v>6325.9473733241948</v>
      </c>
      <c r="Q43" s="216">
        <v>6352.1080083022152</v>
      </c>
      <c r="R43" s="217">
        <v>6380.4162948506473</v>
      </c>
      <c r="S43" s="217">
        <v>6419.9345149457604</v>
      </c>
      <c r="T43" s="217">
        <v>6462.590761281197</v>
      </c>
      <c r="U43" s="217">
        <v>6504.0579726325677</v>
      </c>
      <c r="V43" s="218">
        <v>6544.5874866355907</v>
      </c>
      <c r="W43" s="219">
        <v>6586.2230651942891</v>
      </c>
      <c r="X43" s="219"/>
      <c r="Y43" s="219"/>
      <c r="Z43" s="219"/>
    </row>
    <row r="44" spans="2:26" x14ac:dyDescent="0.2">
      <c r="B44" s="74" t="s">
        <v>1568</v>
      </c>
      <c r="C44" s="75" t="s">
        <v>276</v>
      </c>
      <c r="D44" s="1379" t="s">
        <v>122</v>
      </c>
      <c r="E44" s="1380"/>
      <c r="F44" s="76">
        <v>2</v>
      </c>
      <c r="G44" s="220">
        <v>1190.2871075200351</v>
      </c>
      <c r="H44" s="221">
        <v>1189.292037997129</v>
      </c>
      <c r="I44" s="221">
        <v>1188.518995850269</v>
      </c>
      <c r="J44" s="221">
        <v>1186.7368919797882</v>
      </c>
      <c r="K44" s="221">
        <v>1184.9459269022068</v>
      </c>
      <c r="L44" s="222">
        <v>1183.1462915221132</v>
      </c>
      <c r="M44" s="223">
        <v>6995.6855130131544</v>
      </c>
      <c r="N44" s="223">
        <v>5520.1255873355394</v>
      </c>
      <c r="O44" s="223">
        <v>4966.8065661758446</v>
      </c>
      <c r="P44" s="223">
        <v>4934.3494664866812</v>
      </c>
      <c r="Q44" s="220">
        <v>4901.3648047311781</v>
      </c>
      <c r="R44" s="221">
        <v>4867.8876928020591</v>
      </c>
      <c r="S44" s="221">
        <v>4833.9484283146548</v>
      </c>
      <c r="T44" s="221">
        <v>4799.573447493146</v>
      </c>
      <c r="U44" s="221">
        <v>4764.7860389994712</v>
      </c>
      <c r="V44" s="222">
        <v>4729.6068897955711</v>
      </c>
      <c r="W44" s="223">
        <v>4694.0545100628487</v>
      </c>
      <c r="X44" s="219"/>
      <c r="Y44" s="219"/>
      <c r="Z44" s="219"/>
    </row>
    <row r="45" spans="2:26" x14ac:dyDescent="0.2">
      <c r="B45" s="155" t="s">
        <v>1569</v>
      </c>
      <c r="C45" s="156" t="s">
        <v>270</v>
      </c>
      <c r="D45" s="1379" t="s">
        <v>122</v>
      </c>
      <c r="E45" s="1380"/>
      <c r="F45" s="76">
        <v>2</v>
      </c>
      <c r="G45" s="224">
        <v>70.811140086999998</v>
      </c>
      <c r="H45" s="225">
        <v>70.792193772000005</v>
      </c>
      <c r="I45" s="225">
        <v>68.991509307999991</v>
      </c>
      <c r="J45" s="225">
        <v>67.190824745</v>
      </c>
      <c r="K45" s="225">
        <v>65.390140292000012</v>
      </c>
      <c r="L45" s="226">
        <v>63.589455728999994</v>
      </c>
      <c r="M45" s="227">
        <v>344.86379150899995</v>
      </c>
      <c r="N45" s="227">
        <v>230.52731896200001</v>
      </c>
      <c r="O45" s="227">
        <v>163.93635759</v>
      </c>
      <c r="P45" s="227">
        <v>132.00291933100002</v>
      </c>
      <c r="Q45" s="224">
        <v>115.63381655400001</v>
      </c>
      <c r="R45" s="225">
        <v>117.505301731</v>
      </c>
      <c r="S45" s="225">
        <v>119.47273322999999</v>
      </c>
      <c r="T45" s="225">
        <v>123.10186133500001</v>
      </c>
      <c r="U45" s="225">
        <v>126.97981768599999</v>
      </c>
      <c r="V45" s="226">
        <v>129.379791856</v>
      </c>
      <c r="W45" s="227">
        <v>132.87616305400002</v>
      </c>
      <c r="X45" s="219"/>
      <c r="Y45" s="219"/>
      <c r="Z45" s="219"/>
    </row>
    <row r="46" spans="2:26" ht="15" thickBot="1" x14ac:dyDescent="0.25">
      <c r="B46" s="77" t="s">
        <v>1570</v>
      </c>
      <c r="C46" s="78" t="s">
        <v>279</v>
      </c>
      <c r="D46" s="1381" t="s">
        <v>122</v>
      </c>
      <c r="E46" s="1382"/>
      <c r="F46" s="79">
        <v>2</v>
      </c>
      <c r="G46" s="228">
        <v>-11.718108115828045</v>
      </c>
      <c r="H46" s="229">
        <v>34.582951441017258</v>
      </c>
      <c r="I46" s="229">
        <v>-131.43182187413265</v>
      </c>
      <c r="J46" s="229">
        <v>-131.60506049656158</v>
      </c>
      <c r="K46" s="229">
        <v>-131.67576170376736</v>
      </c>
      <c r="L46" s="230">
        <v>-131.72303026718322</v>
      </c>
      <c r="M46" s="231">
        <v>-864.70311211327271</v>
      </c>
      <c r="N46" s="231">
        <v>-987.18832829407177</v>
      </c>
      <c r="O46" s="231">
        <v>-1494.3959839882777</v>
      </c>
      <c r="P46" s="231">
        <v>-1523.600826168514</v>
      </c>
      <c r="Q46" s="228">
        <v>-1566.377020125037</v>
      </c>
      <c r="R46" s="229">
        <v>-1630.0339037795884</v>
      </c>
      <c r="S46" s="229">
        <v>-1705.4588198611045</v>
      </c>
      <c r="T46" s="229">
        <v>-1786.1191751230508</v>
      </c>
      <c r="U46" s="229">
        <v>-1866.2517513190955</v>
      </c>
      <c r="V46" s="230">
        <v>-1944.36038869602</v>
      </c>
      <c r="W46" s="231">
        <v>-2025.0447181854402</v>
      </c>
      <c r="X46" s="219"/>
      <c r="Y46" s="219"/>
      <c r="Z46" s="219"/>
    </row>
    <row r="47" spans="2:26" ht="15" thickBot="1" x14ac:dyDescent="0.25">
      <c r="B47" s="97"/>
      <c r="C47" s="25"/>
      <c r="D47" s="25"/>
      <c r="E47" s="25"/>
      <c r="Q47" s="16"/>
      <c r="R47" s="16"/>
    </row>
    <row r="48" spans="2:26" ht="60.75" thickBot="1" x14ac:dyDescent="0.25">
      <c r="B48" s="154" t="str">
        <f>CONCATENATE("Table 7b: WC level - Alternative Programme  ",E35, " Final Plan SDB")</f>
        <v>Table 7b: WC level - Alternative Programme  Ofwat Core Final Plan SDB</v>
      </c>
      <c r="C48" s="99"/>
      <c r="D48" s="98"/>
      <c r="E48" s="98"/>
      <c r="F48" s="34"/>
      <c r="G48" s="34"/>
      <c r="H48" s="34"/>
      <c r="I48" s="34"/>
      <c r="J48" s="34"/>
      <c r="K48" s="34"/>
      <c r="L48" s="34"/>
      <c r="M48" s="1372" t="s">
        <v>1545</v>
      </c>
      <c r="N48" s="1373"/>
      <c r="O48" s="1373"/>
      <c r="P48" s="1373"/>
      <c r="Q48" s="1373"/>
      <c r="R48" s="1373"/>
      <c r="S48" s="1373"/>
      <c r="T48" s="1373"/>
      <c r="U48" s="1373"/>
      <c r="V48" s="1373"/>
      <c r="W48" s="1373"/>
      <c r="X48" s="1373"/>
      <c r="Y48" s="1373"/>
      <c r="Z48" s="1374"/>
    </row>
    <row r="49" spans="2:26" ht="30.75" thickBot="1" x14ac:dyDescent="0.25">
      <c r="B49" s="282" t="s">
        <v>88</v>
      </c>
      <c r="C49" s="283" t="s">
        <v>1571</v>
      </c>
      <c r="D49" s="1375" t="s">
        <v>91</v>
      </c>
      <c r="E49" s="1376"/>
      <c r="F49" s="284" t="s">
        <v>92</v>
      </c>
      <c r="G49" s="285" t="s">
        <v>1547</v>
      </c>
      <c r="H49" s="286" t="s">
        <v>1548</v>
      </c>
      <c r="I49" s="286" t="s">
        <v>1549</v>
      </c>
      <c r="J49" s="286" t="s">
        <v>1550</v>
      </c>
      <c r="K49" s="286" t="s">
        <v>1551</v>
      </c>
      <c r="L49" s="287" t="s">
        <v>1552</v>
      </c>
      <c r="M49" s="288" t="s">
        <v>1553</v>
      </c>
      <c r="N49" s="288" t="s">
        <v>1554</v>
      </c>
      <c r="O49" s="288" t="s">
        <v>1555</v>
      </c>
      <c r="P49" s="288" t="s">
        <v>1556</v>
      </c>
      <c r="Q49" s="80" t="s">
        <v>1557</v>
      </c>
      <c r="R49" s="69" t="s">
        <v>1558</v>
      </c>
      <c r="S49" s="69" t="s">
        <v>1559</v>
      </c>
      <c r="T49" s="69" t="s">
        <v>1560</v>
      </c>
      <c r="U49" s="69" t="s">
        <v>1561</v>
      </c>
      <c r="V49" s="70" t="s">
        <v>1562</v>
      </c>
      <c r="W49" s="81" t="s">
        <v>1563</v>
      </c>
      <c r="X49" s="81" t="s">
        <v>1564</v>
      </c>
      <c r="Y49" s="81" t="s">
        <v>1565</v>
      </c>
      <c r="Z49" s="81" t="s">
        <v>1566</v>
      </c>
    </row>
    <row r="50" spans="2:26" x14ac:dyDescent="0.2">
      <c r="B50" s="262" t="s">
        <v>1572</v>
      </c>
      <c r="C50" s="263" t="s">
        <v>1504</v>
      </c>
      <c r="D50" s="1377" t="s">
        <v>122</v>
      </c>
      <c r="E50" s="1378"/>
      <c r="F50" s="264">
        <v>2</v>
      </c>
      <c r="G50" s="265">
        <v>1245.71</v>
      </c>
      <c r="H50" s="266">
        <v>1241.541655</v>
      </c>
      <c r="I50" s="266">
        <v>1229.5999999999999</v>
      </c>
      <c r="J50" s="266">
        <v>1218.06</v>
      </c>
      <c r="K50" s="266">
        <v>1206.48</v>
      </c>
      <c r="L50" s="267">
        <v>1196.8599999999999</v>
      </c>
      <c r="M50" s="268">
        <v>7027.2</v>
      </c>
      <c r="N50" s="268">
        <v>5708.58</v>
      </c>
      <c r="O50" s="268">
        <v>5573.9</v>
      </c>
      <c r="P50" s="269">
        <v>5464.24</v>
      </c>
      <c r="Q50" s="216">
        <v>5446.58</v>
      </c>
      <c r="R50" s="217">
        <v>5473.48</v>
      </c>
      <c r="S50" s="217">
        <v>5512.76</v>
      </c>
      <c r="T50" s="217">
        <v>5555.14</v>
      </c>
      <c r="U50" s="217">
        <v>5596.29</v>
      </c>
      <c r="V50" s="218">
        <v>5636.51</v>
      </c>
      <c r="W50" s="219">
        <v>5677.85</v>
      </c>
      <c r="X50" s="219"/>
      <c r="Y50" s="219"/>
      <c r="Z50" s="219"/>
    </row>
    <row r="51" spans="2:26" x14ac:dyDescent="0.2">
      <c r="B51" s="270" t="s">
        <v>1573</v>
      </c>
      <c r="C51" s="75" t="s">
        <v>276</v>
      </c>
      <c r="D51" s="1379" t="s">
        <v>122</v>
      </c>
      <c r="E51" s="1380"/>
      <c r="F51" s="76">
        <v>2</v>
      </c>
      <c r="G51" s="220">
        <v>1255.3699999999999</v>
      </c>
      <c r="H51" s="221">
        <v>1295.48</v>
      </c>
      <c r="I51" s="221">
        <v>1293.6099999999999</v>
      </c>
      <c r="J51" s="221">
        <v>1292.04</v>
      </c>
      <c r="K51" s="221">
        <v>1311.16</v>
      </c>
      <c r="L51" s="222">
        <v>1267.58</v>
      </c>
      <c r="M51" s="223">
        <v>7566.94</v>
      </c>
      <c r="N51" s="223">
        <v>6190.61</v>
      </c>
      <c r="O51" s="223">
        <v>6030.24</v>
      </c>
      <c r="P51" s="271">
        <v>5987.18</v>
      </c>
      <c r="Q51" s="220">
        <v>5943.41</v>
      </c>
      <c r="R51" s="221">
        <v>5898.98</v>
      </c>
      <c r="S51" s="221">
        <v>5853.96</v>
      </c>
      <c r="T51" s="221">
        <v>5808.35</v>
      </c>
      <c r="U51" s="221">
        <v>5762.19</v>
      </c>
      <c r="V51" s="222">
        <v>5715.51</v>
      </c>
      <c r="W51" s="223">
        <v>5668.33</v>
      </c>
      <c r="X51" s="219"/>
      <c r="Y51" s="219"/>
      <c r="Z51" s="219"/>
    </row>
    <row r="52" spans="2:26" x14ac:dyDescent="0.2">
      <c r="B52" s="272" t="s">
        <v>1574</v>
      </c>
      <c r="C52" s="156" t="s">
        <v>270</v>
      </c>
      <c r="D52" s="1379" t="s">
        <v>122</v>
      </c>
      <c r="E52" s="1380"/>
      <c r="F52" s="76">
        <v>2</v>
      </c>
      <c r="G52" s="224">
        <v>72.45</v>
      </c>
      <c r="H52" s="225">
        <v>72.38</v>
      </c>
      <c r="I52" s="225">
        <v>70.459999999999994</v>
      </c>
      <c r="J52" s="225">
        <v>68.540000000000006</v>
      </c>
      <c r="K52" s="225">
        <v>66.62</v>
      </c>
      <c r="L52" s="226">
        <v>64.69</v>
      </c>
      <c r="M52" s="227">
        <v>349.23</v>
      </c>
      <c r="N52" s="227">
        <v>231.47</v>
      </c>
      <c r="O52" s="227">
        <v>159.80000000000001</v>
      </c>
      <c r="P52" s="273">
        <v>128.19999999999999</v>
      </c>
      <c r="Q52" s="224">
        <v>111.76</v>
      </c>
      <c r="R52" s="225">
        <v>113.55</v>
      </c>
      <c r="S52" s="225">
        <v>115.4</v>
      </c>
      <c r="T52" s="225">
        <v>118.95</v>
      </c>
      <c r="U52" s="225">
        <v>122.7</v>
      </c>
      <c r="V52" s="226">
        <v>124.97</v>
      </c>
      <c r="W52" s="227">
        <v>128.35</v>
      </c>
      <c r="X52" s="219"/>
      <c r="Y52" s="219"/>
      <c r="Z52" s="219"/>
    </row>
    <row r="53" spans="2:26" ht="15" thickBot="1" x14ac:dyDescent="0.25">
      <c r="B53" s="274" t="s">
        <v>1575</v>
      </c>
      <c r="C53" s="275" t="s">
        <v>279</v>
      </c>
      <c r="D53" s="1381" t="s">
        <v>122</v>
      </c>
      <c r="E53" s="1382"/>
      <c r="F53" s="276">
        <v>2</v>
      </c>
      <c r="G53" s="277">
        <v>-62.79</v>
      </c>
      <c r="H53" s="278">
        <v>-18.441655319999999</v>
      </c>
      <c r="I53" s="278">
        <v>-6.45</v>
      </c>
      <c r="J53" s="278">
        <v>5.44</v>
      </c>
      <c r="K53" s="278">
        <v>38.06</v>
      </c>
      <c r="L53" s="279">
        <v>6.03</v>
      </c>
      <c r="M53" s="280">
        <v>190.51</v>
      </c>
      <c r="N53" s="280">
        <v>250.56</v>
      </c>
      <c r="O53" s="280">
        <v>296.54000000000002</v>
      </c>
      <c r="P53" s="281">
        <v>394.74</v>
      </c>
      <c r="Q53" s="228">
        <v>385.07</v>
      </c>
      <c r="R53" s="229">
        <v>311.95</v>
      </c>
      <c r="S53" s="229">
        <v>225.8</v>
      </c>
      <c r="T53" s="229">
        <v>134.26</v>
      </c>
      <c r="U53" s="229">
        <v>43.2</v>
      </c>
      <c r="V53" s="230">
        <v>-45.97</v>
      </c>
      <c r="W53" s="231">
        <v>-137.87</v>
      </c>
      <c r="X53" s="219"/>
      <c r="Y53" s="219"/>
      <c r="Z53" s="219"/>
    </row>
    <row r="54" spans="2:26" ht="15" thickBot="1" x14ac:dyDescent="0.25">
      <c r="B54" s="16"/>
      <c r="Q54" s="16"/>
      <c r="R54" s="16"/>
    </row>
    <row r="55" spans="2:26" ht="45.75" thickBot="1" x14ac:dyDescent="0.25">
      <c r="B55" s="154" t="str">
        <f>CONCATENATE("Table 7c: WC level - Alternative Programme  ",E35, " Totex")</f>
        <v>Table 7c: WC level - Alternative Programme  Ofwat Core Totex</v>
      </c>
      <c r="C55" s="99"/>
      <c r="D55" s="98"/>
      <c r="E55" s="34"/>
      <c r="F55" s="34"/>
      <c r="G55" s="34"/>
      <c r="H55" s="34"/>
      <c r="I55" s="34"/>
      <c r="J55" s="34"/>
      <c r="K55" s="34"/>
      <c r="L55" s="34"/>
      <c r="M55" s="1372" t="s">
        <v>1545</v>
      </c>
      <c r="N55" s="1373"/>
      <c r="O55" s="1373"/>
      <c r="P55" s="1373"/>
      <c r="Q55" s="1373"/>
      <c r="R55" s="1373"/>
      <c r="S55" s="1373"/>
      <c r="T55" s="1373"/>
      <c r="U55" s="1373"/>
      <c r="V55" s="1373"/>
      <c r="W55" s="1373"/>
      <c r="X55" s="1373"/>
      <c r="Y55" s="1373"/>
      <c r="Z55" s="1374"/>
    </row>
    <row r="56" spans="2:26" ht="30.75" thickBot="1" x14ac:dyDescent="0.25">
      <c r="B56" s="66" t="s">
        <v>88</v>
      </c>
      <c r="C56" s="67" t="s">
        <v>1576</v>
      </c>
      <c r="D56" s="67" t="s">
        <v>1577</v>
      </c>
      <c r="E56" s="67" t="s">
        <v>91</v>
      </c>
      <c r="F56" s="68" t="s">
        <v>92</v>
      </c>
      <c r="G56" s="80" t="s">
        <v>1547</v>
      </c>
      <c r="H56" s="69" t="s">
        <v>1548</v>
      </c>
      <c r="I56" s="69" t="s">
        <v>1549</v>
      </c>
      <c r="J56" s="69" t="s">
        <v>1550</v>
      </c>
      <c r="K56" s="69" t="s">
        <v>1551</v>
      </c>
      <c r="L56" s="70" t="s">
        <v>1552</v>
      </c>
      <c r="M56" s="81" t="s">
        <v>1553</v>
      </c>
      <c r="N56" s="81" t="s">
        <v>1554</v>
      </c>
      <c r="O56" s="81" t="s">
        <v>1555</v>
      </c>
      <c r="P56" s="81" t="s">
        <v>1556</v>
      </c>
      <c r="Q56" s="80" t="s">
        <v>1557</v>
      </c>
      <c r="R56" s="69" t="s">
        <v>1558</v>
      </c>
      <c r="S56" s="69" t="s">
        <v>1559</v>
      </c>
      <c r="T56" s="69" t="s">
        <v>1560</v>
      </c>
      <c r="U56" s="69" t="s">
        <v>1561</v>
      </c>
      <c r="V56" s="70" t="s">
        <v>1562</v>
      </c>
      <c r="W56" s="81" t="s">
        <v>1563</v>
      </c>
      <c r="X56" s="81" t="s">
        <v>1564</v>
      </c>
      <c r="Y56" s="81" t="s">
        <v>1565</v>
      </c>
      <c r="Z56" s="81" t="s">
        <v>1566</v>
      </c>
    </row>
    <row r="57" spans="2:26" x14ac:dyDescent="0.2">
      <c r="B57" s="186" t="s">
        <v>1578</v>
      </c>
      <c r="C57" s="187" t="s">
        <v>1579</v>
      </c>
      <c r="D57" s="187" t="s">
        <v>1580</v>
      </c>
      <c r="E57" s="1283" t="s">
        <v>1581</v>
      </c>
      <c r="F57" s="208">
        <v>3</v>
      </c>
      <c r="G57" s="211">
        <v>0</v>
      </c>
      <c r="H57" s="211">
        <v>0.13964927999999999</v>
      </c>
      <c r="I57" s="211">
        <v>0.13964927999999999</v>
      </c>
      <c r="J57" s="211">
        <v>0.13964927999999999</v>
      </c>
      <c r="K57" s="211">
        <v>0.13964927999999999</v>
      </c>
      <c r="L57" s="211">
        <v>0.13964927999999999</v>
      </c>
      <c r="M57" s="211">
        <v>13.95</v>
      </c>
      <c r="N57" s="211">
        <v>46.950123235205119</v>
      </c>
      <c r="O57" s="211">
        <v>196.89012323520512</v>
      </c>
      <c r="P57" s="211">
        <v>239.33233460975998</v>
      </c>
      <c r="Q57" s="211">
        <v>209.14012323520512</v>
      </c>
      <c r="R57" s="211">
        <v>274.0401232352051</v>
      </c>
      <c r="S57" s="211">
        <v>197.43012323520514</v>
      </c>
      <c r="T57" s="211">
        <v>243.64012323520507</v>
      </c>
      <c r="U57" s="211">
        <v>213.61012323520509</v>
      </c>
      <c r="V57" s="211">
        <v>316.56012323520514</v>
      </c>
      <c r="W57" s="211">
        <v>199.06012323520514</v>
      </c>
      <c r="X57" s="211"/>
      <c r="Y57" s="211"/>
      <c r="Z57" s="212"/>
    </row>
    <row r="58" spans="2:26" x14ac:dyDescent="0.2">
      <c r="B58" s="74" t="s">
        <v>1582</v>
      </c>
      <c r="C58" s="75" t="s">
        <v>1583</v>
      </c>
      <c r="D58" s="75" t="s">
        <v>1580</v>
      </c>
      <c r="E58" s="1284" t="s">
        <v>1581</v>
      </c>
      <c r="F58" s="209">
        <v>3</v>
      </c>
      <c r="G58" s="213">
        <v>0</v>
      </c>
      <c r="H58" s="213">
        <v>-0.21931574210979843</v>
      </c>
      <c r="I58" s="213">
        <v>-0.47486899907969282</v>
      </c>
      <c r="J58" s="213">
        <v>-0.58074556423614732</v>
      </c>
      <c r="K58" s="213">
        <v>-0.70994018243301149</v>
      </c>
      <c r="L58" s="213">
        <v>-0.80415772106926098</v>
      </c>
      <c r="M58" s="213">
        <v>-2.9043580388304777</v>
      </c>
      <c r="N58" s="213">
        <v>-4.8107664292963968</v>
      </c>
      <c r="O58" s="213">
        <v>-7.0549714800233874</v>
      </c>
      <c r="P58" s="213">
        <v>-9.1469789683379723</v>
      </c>
      <c r="Q58" s="213">
        <v>-9.7715246592311047</v>
      </c>
      <c r="R58" s="213">
        <v>-9.8112283711647752</v>
      </c>
      <c r="S58" s="213">
        <v>-9.8112283711647752</v>
      </c>
      <c r="T58" s="213">
        <v>-9.8112283711647752</v>
      </c>
      <c r="U58" s="213">
        <v>-9.8112283711647752</v>
      </c>
      <c r="V58" s="213">
        <v>-9.8112283711647752</v>
      </c>
      <c r="W58" s="213">
        <v>-9.8112283711647752</v>
      </c>
      <c r="X58" s="213"/>
      <c r="Y58" s="213"/>
      <c r="Z58" s="214"/>
    </row>
    <row r="59" spans="2:26" ht="15" thickBot="1" x14ac:dyDescent="0.25">
      <c r="B59" s="77" t="s">
        <v>1584</v>
      </c>
      <c r="C59" s="78" t="s">
        <v>1585</v>
      </c>
      <c r="D59" s="78" t="s">
        <v>1580</v>
      </c>
      <c r="E59" s="1285" t="s">
        <v>1581</v>
      </c>
      <c r="F59" s="210">
        <v>3</v>
      </c>
      <c r="G59" s="215">
        <f>G57+G58</f>
        <v>0</v>
      </c>
      <c r="H59" s="215">
        <f t="shared" ref="H59:W59" si="2">H57+H58</f>
        <v>-7.9666462109798442E-2</v>
      </c>
      <c r="I59" s="215">
        <f t="shared" si="2"/>
        <v>-0.33521971907969283</v>
      </c>
      <c r="J59" s="215">
        <f t="shared" si="2"/>
        <v>-0.44109628423614733</v>
      </c>
      <c r="K59" s="215">
        <f t="shared" si="2"/>
        <v>-0.5702909024330115</v>
      </c>
      <c r="L59" s="215">
        <f t="shared" si="2"/>
        <v>-0.66450844106926099</v>
      </c>
      <c r="M59" s="215">
        <f t="shared" si="2"/>
        <v>11.045641961169522</v>
      </c>
      <c r="N59" s="215">
        <f t="shared" si="2"/>
        <v>42.139356805908719</v>
      </c>
      <c r="O59" s="215">
        <f t="shared" si="2"/>
        <v>189.83515175518173</v>
      </c>
      <c r="P59" s="215">
        <f t="shared" si="2"/>
        <v>230.18535564142201</v>
      </c>
      <c r="Q59" s="215">
        <f t="shared" si="2"/>
        <v>199.36859857597403</v>
      </c>
      <c r="R59" s="215">
        <f t="shared" si="2"/>
        <v>264.22889486404034</v>
      </c>
      <c r="S59" s="215">
        <f t="shared" si="2"/>
        <v>187.61889486404036</v>
      </c>
      <c r="T59" s="215">
        <f t="shared" si="2"/>
        <v>233.82889486404028</v>
      </c>
      <c r="U59" s="215">
        <f t="shared" si="2"/>
        <v>203.79889486404031</v>
      </c>
      <c r="V59" s="215">
        <f t="shared" si="2"/>
        <v>306.74889486404038</v>
      </c>
      <c r="W59" s="215">
        <f t="shared" si="2"/>
        <v>189.24889486404035</v>
      </c>
      <c r="X59" s="215"/>
      <c r="Y59" s="215"/>
      <c r="Z59" s="1286"/>
    </row>
    <row r="60" spans="2:26" ht="15" thickBot="1" x14ac:dyDescent="0.25">
      <c r="R60" s="16"/>
      <c r="S60" s="16"/>
    </row>
    <row r="61" spans="2:26" ht="75.75" thickBot="1" x14ac:dyDescent="0.25">
      <c r="B61" s="154" t="str">
        <f>CONCATENATE("Table 7d: WC level - Alternative Programme  ",E35, " Enhancement Expenditure")</f>
        <v>Table 7d: WC level - Alternative Programme  Ofwat Core Enhancement Expenditure</v>
      </c>
      <c r="C61" s="99"/>
      <c r="D61" s="98"/>
      <c r="E61" s="34"/>
      <c r="F61" s="34"/>
      <c r="G61" s="34"/>
      <c r="H61" s="34"/>
      <c r="I61" s="34"/>
      <c r="J61" s="34"/>
      <c r="K61" s="34"/>
      <c r="L61" s="34"/>
      <c r="M61" s="1372" t="s">
        <v>1545</v>
      </c>
      <c r="N61" s="1373"/>
      <c r="O61" s="1373"/>
      <c r="P61" s="1373"/>
      <c r="Q61" s="1373"/>
      <c r="R61" s="1373"/>
      <c r="S61" s="1373"/>
      <c r="T61" s="1373"/>
      <c r="U61" s="1373"/>
      <c r="V61" s="1373"/>
      <c r="W61" s="1373"/>
      <c r="X61" s="1373"/>
      <c r="Y61" s="1373"/>
      <c r="Z61" s="1374"/>
    </row>
    <row r="62" spans="2:26" ht="30.75" thickBot="1" x14ac:dyDescent="0.25">
      <c r="B62" s="66" t="s">
        <v>88</v>
      </c>
      <c r="C62" s="67" t="s">
        <v>1576</v>
      </c>
      <c r="D62" s="67" t="s">
        <v>1577</v>
      </c>
      <c r="E62" s="67" t="s">
        <v>91</v>
      </c>
      <c r="F62" s="68" t="s">
        <v>92</v>
      </c>
      <c r="G62" s="80" t="s">
        <v>1547</v>
      </c>
      <c r="H62" s="69" t="s">
        <v>1548</v>
      </c>
      <c r="I62" s="69" t="s">
        <v>1549</v>
      </c>
      <c r="J62" s="69" t="s">
        <v>1550</v>
      </c>
      <c r="K62" s="69" t="s">
        <v>1551</v>
      </c>
      <c r="L62" s="70" t="s">
        <v>1552</v>
      </c>
      <c r="M62" s="81" t="s">
        <v>1553</v>
      </c>
      <c r="N62" s="81" t="s">
        <v>1554</v>
      </c>
      <c r="O62" s="81" t="s">
        <v>1555</v>
      </c>
      <c r="P62" s="81" t="s">
        <v>1556</v>
      </c>
      <c r="Q62" s="80" t="s">
        <v>1557</v>
      </c>
      <c r="R62" s="69" t="s">
        <v>1558</v>
      </c>
      <c r="S62" s="69" t="s">
        <v>1559</v>
      </c>
      <c r="T62" s="69" t="s">
        <v>1560</v>
      </c>
      <c r="U62" s="69" t="s">
        <v>1561</v>
      </c>
      <c r="V62" s="70" t="s">
        <v>1562</v>
      </c>
      <c r="W62" s="81" t="s">
        <v>1563</v>
      </c>
      <c r="X62" s="81" t="s">
        <v>1564</v>
      </c>
      <c r="Y62" s="81" t="s">
        <v>1565</v>
      </c>
      <c r="Z62" s="81" t="s">
        <v>1566</v>
      </c>
    </row>
    <row r="63" spans="2:26" ht="28.5" x14ac:dyDescent="0.2">
      <c r="B63" s="186" t="s">
        <v>1586</v>
      </c>
      <c r="C63" s="187" t="s">
        <v>1587</v>
      </c>
      <c r="D63" s="187" t="s">
        <v>1588</v>
      </c>
      <c r="E63" s="1283" t="s">
        <v>1581</v>
      </c>
      <c r="F63" s="208">
        <v>3</v>
      </c>
      <c r="G63" s="211">
        <v>0.93099520000000002</v>
      </c>
      <c r="H63" s="211">
        <v>36.540655716084274</v>
      </c>
      <c r="I63" s="211">
        <v>50.687942607304606</v>
      </c>
      <c r="J63" s="211">
        <v>44.697214208145766</v>
      </c>
      <c r="K63" s="211">
        <v>42.798074828585257</v>
      </c>
      <c r="L63" s="211">
        <v>39.10744579245663</v>
      </c>
      <c r="M63" s="211">
        <v>320.39428461731899</v>
      </c>
      <c r="N63" s="211">
        <v>92.949494632814435</v>
      </c>
      <c r="O63" s="211">
        <v>19.912621167599671</v>
      </c>
      <c r="P63" s="211">
        <v>20.005106065626066</v>
      </c>
      <c r="Q63" s="211">
        <v>7.067366467826063</v>
      </c>
      <c r="R63" s="211">
        <v>6.7144174594260635</v>
      </c>
      <c r="S63" s="211">
        <v>6.5672402104260632</v>
      </c>
      <c r="T63" s="211">
        <v>6.5672402104260632</v>
      </c>
      <c r="U63" s="211">
        <v>6.5672402104260632</v>
      </c>
      <c r="V63" s="211">
        <v>6.5672402104260632</v>
      </c>
      <c r="W63" s="211">
        <v>6.7363784946122092</v>
      </c>
      <c r="X63" s="211"/>
      <c r="Y63" s="211"/>
      <c r="Z63" s="212"/>
    </row>
    <row r="64" spans="2:26" ht="28.5" x14ac:dyDescent="0.2">
      <c r="B64" s="74" t="s">
        <v>1589</v>
      </c>
      <c r="C64" s="75" t="s">
        <v>1587</v>
      </c>
      <c r="D64" s="75" t="s">
        <v>1590</v>
      </c>
      <c r="E64" s="1284" t="s">
        <v>1581</v>
      </c>
      <c r="F64" s="209">
        <v>3</v>
      </c>
      <c r="G64" s="213">
        <v>0</v>
      </c>
      <c r="H64" s="213">
        <v>3.0859593065367572</v>
      </c>
      <c r="I64" s="213">
        <v>4.7645884301220596</v>
      </c>
      <c r="J64" s="213">
        <v>7.3060443174980341</v>
      </c>
      <c r="K64" s="213">
        <v>10.04298005716295</v>
      </c>
      <c r="L64" s="213">
        <v>10.167918772824727</v>
      </c>
      <c r="M64" s="213">
        <v>43.766219777567819</v>
      </c>
      <c r="N64" s="213">
        <v>103.39838610545064</v>
      </c>
      <c r="O64" s="213">
        <v>45.956221235428693</v>
      </c>
      <c r="P64" s="213">
        <v>45.624789579358101</v>
      </c>
      <c r="Q64" s="213">
        <v>44.816416941240384</v>
      </c>
      <c r="R64" s="213">
        <v>45.130162323665765</v>
      </c>
      <c r="S64" s="213">
        <v>45.379669037278966</v>
      </c>
      <c r="T64" s="213">
        <v>45.613348831970249</v>
      </c>
      <c r="U64" s="213">
        <v>45.838649670632229</v>
      </c>
      <c r="V64" s="213">
        <v>46.043468614408837</v>
      </c>
      <c r="W64" s="213">
        <v>29.549190311345978</v>
      </c>
      <c r="X64" s="213"/>
      <c r="Y64" s="213"/>
      <c r="Z64" s="214"/>
    </row>
    <row r="65" spans="2:26" ht="29.25" thickBot="1" x14ac:dyDescent="0.25">
      <c r="B65" s="77" t="s">
        <v>1591</v>
      </c>
      <c r="C65" s="78" t="s">
        <v>1587</v>
      </c>
      <c r="D65" s="78" t="s">
        <v>1580</v>
      </c>
      <c r="E65" s="1285" t="s">
        <v>1581</v>
      </c>
      <c r="F65" s="210">
        <v>3</v>
      </c>
      <c r="G65" s="215">
        <f t="shared" ref="G65:V65" si="3">SUM(G63:G64)</f>
        <v>0.93099520000000002</v>
      </c>
      <c r="H65" s="215">
        <f t="shared" si="3"/>
        <v>39.626615022621031</v>
      </c>
      <c r="I65" s="215">
        <f t="shared" si="3"/>
        <v>55.452531037426667</v>
      </c>
      <c r="J65" s="215">
        <f t="shared" si="3"/>
        <v>52.003258525643801</v>
      </c>
      <c r="K65" s="215">
        <f t="shared" si="3"/>
        <v>52.841054885748207</v>
      </c>
      <c r="L65" s="215">
        <f t="shared" si="3"/>
        <v>49.275364565281357</v>
      </c>
      <c r="M65" s="215">
        <f t="shared" si="3"/>
        <v>364.1605043948868</v>
      </c>
      <c r="N65" s="215">
        <f t="shared" si="3"/>
        <v>196.34788073826508</v>
      </c>
      <c r="O65" s="215">
        <f t="shared" si="3"/>
        <v>65.868842403028367</v>
      </c>
      <c r="P65" s="215">
        <f t="shared" si="3"/>
        <v>65.629895644984174</v>
      </c>
      <c r="Q65" s="215">
        <f t="shared" si="3"/>
        <v>51.883783409066446</v>
      </c>
      <c r="R65" s="215">
        <f t="shared" si="3"/>
        <v>51.844579783091831</v>
      </c>
      <c r="S65" s="215">
        <f t="shared" si="3"/>
        <v>51.94690924770503</v>
      </c>
      <c r="T65" s="215">
        <f t="shared" si="3"/>
        <v>52.180589042396313</v>
      </c>
      <c r="U65" s="215">
        <f t="shared" si="3"/>
        <v>52.405889881058293</v>
      </c>
      <c r="V65" s="215">
        <f t="shared" si="3"/>
        <v>52.610708824834902</v>
      </c>
      <c r="W65" s="215">
        <f>SUM(W63:W64)</f>
        <v>36.285568805958185</v>
      </c>
      <c r="X65" s="215"/>
      <c r="Y65" s="215"/>
      <c r="Z65" s="1286"/>
    </row>
    <row r="67" spans="2:26" ht="15" thickBot="1" x14ac:dyDescent="0.25"/>
    <row r="68" spans="2:26" ht="29.25" thickBot="1" x14ac:dyDescent="0.25">
      <c r="B68" s="60" t="s">
        <v>80</v>
      </c>
      <c r="C68" s="12" t="str">
        <f>'TITLE PAGE'!$D$18</f>
        <v>Yorkshire Water</v>
      </c>
      <c r="D68" s="61" t="s">
        <v>1531</v>
      </c>
      <c r="E68" s="13" t="s">
        <v>1446</v>
      </c>
      <c r="F68" s="60" t="s">
        <v>1532</v>
      </c>
      <c r="G68" s="13" t="s">
        <v>1594</v>
      </c>
      <c r="H68" s="62" t="s">
        <v>83</v>
      </c>
      <c r="I68" s="13" t="s">
        <v>1534</v>
      </c>
    </row>
    <row r="69" spans="2:26" ht="43.5" thickBot="1" x14ac:dyDescent="0.25">
      <c r="B69" s="61" t="s">
        <v>1535</v>
      </c>
      <c r="C69" s="1388" t="s">
        <v>1595</v>
      </c>
      <c r="D69" s="1389"/>
      <c r="E69" s="1389"/>
      <c r="F69" s="1389"/>
      <c r="G69" s="1389"/>
      <c r="H69" s="1389"/>
      <c r="I69" s="1390"/>
      <c r="N69" s="1298"/>
      <c r="O69" s="1298"/>
      <c r="P69" s="1298"/>
      <c r="Q69" s="1298"/>
      <c r="R69" s="1298"/>
    </row>
    <row r="70" spans="2:26" ht="43.5" thickBot="1" x14ac:dyDescent="0.25">
      <c r="B70" s="61" t="s">
        <v>1537</v>
      </c>
      <c r="C70" s="1391" t="s">
        <v>756</v>
      </c>
      <c r="D70" s="1392"/>
      <c r="E70" s="1392"/>
      <c r="F70" s="1392"/>
      <c r="G70" s="1392"/>
      <c r="H70" s="1392"/>
      <c r="I70" s="1393"/>
      <c r="N70" s="1298"/>
      <c r="O70" s="1298"/>
      <c r="P70" s="1298"/>
      <c r="Q70" s="1298"/>
      <c r="R70" s="1298"/>
    </row>
    <row r="71" spans="2:26" ht="75.599999999999994" customHeight="1" thickBot="1" x14ac:dyDescent="0.25">
      <c r="B71" s="61" t="s">
        <v>1540</v>
      </c>
      <c r="C71" s="1391" t="s">
        <v>756</v>
      </c>
      <c r="D71" s="1392"/>
      <c r="E71" s="1392"/>
      <c r="F71" s="1392"/>
      <c r="G71" s="1392"/>
      <c r="H71" s="1392"/>
      <c r="I71" s="1393"/>
    </row>
    <row r="72" spans="2:26" ht="57" x14ac:dyDescent="0.2">
      <c r="B72" s="14" t="s">
        <v>1541</v>
      </c>
      <c r="C72" s="1250">
        <v>1393.17</v>
      </c>
      <c r="D72" s="15" t="s">
        <v>1542</v>
      </c>
      <c r="E72" s="63" t="s">
        <v>756</v>
      </c>
      <c r="F72" s="64" t="s">
        <v>1544</v>
      </c>
      <c r="G72" s="65" t="s">
        <v>756</v>
      </c>
      <c r="H72" s="64" t="s">
        <v>2</v>
      </c>
      <c r="I72" s="1326">
        <v>7</v>
      </c>
    </row>
    <row r="73" spans="2:26" ht="15" thickBot="1" x14ac:dyDescent="0.25"/>
    <row r="74" spans="2:26" ht="60.75" thickBot="1" x14ac:dyDescent="0.25">
      <c r="B74" s="154" t="str">
        <f>CONCATENATE("Table 7a: WC level - Alternative Programme ",E68, " Baseline SDB")</f>
        <v>Table 7a: WC level - Alternative Programme Least Cost DYAA Baseline SDB</v>
      </c>
      <c r="M74" s="1372" t="s">
        <v>1545</v>
      </c>
      <c r="N74" s="1373"/>
      <c r="O74" s="1373"/>
      <c r="P74" s="1373"/>
      <c r="Q74" s="1373"/>
      <c r="R74" s="1373"/>
      <c r="S74" s="1373"/>
      <c r="T74" s="1373"/>
      <c r="U74" s="1373"/>
      <c r="V74" s="1373"/>
      <c r="W74" s="1373"/>
      <c r="X74" s="1373"/>
      <c r="Y74" s="1373"/>
      <c r="Z74" s="1374"/>
    </row>
    <row r="75" spans="2:26" ht="30.75" thickBot="1" x14ac:dyDescent="0.25">
      <c r="B75" s="66" t="s">
        <v>88</v>
      </c>
      <c r="C75" s="67" t="s">
        <v>1546</v>
      </c>
      <c r="D75" s="1375" t="s">
        <v>91</v>
      </c>
      <c r="E75" s="1376"/>
      <c r="F75" s="68" t="s">
        <v>92</v>
      </c>
      <c r="G75" s="80" t="s">
        <v>1547</v>
      </c>
      <c r="H75" s="69" t="s">
        <v>1548</v>
      </c>
      <c r="I75" s="69" t="s">
        <v>1549</v>
      </c>
      <c r="J75" s="69" t="s">
        <v>1550</v>
      </c>
      <c r="K75" s="69" t="s">
        <v>1551</v>
      </c>
      <c r="L75" s="70" t="s">
        <v>1552</v>
      </c>
      <c r="M75" s="81" t="s">
        <v>1553</v>
      </c>
      <c r="N75" s="81" t="s">
        <v>1554</v>
      </c>
      <c r="O75" s="81" t="s">
        <v>1555</v>
      </c>
      <c r="P75" s="81" t="s">
        <v>1556</v>
      </c>
      <c r="Q75" s="80" t="s">
        <v>1557</v>
      </c>
      <c r="R75" s="69" t="s">
        <v>1558</v>
      </c>
      <c r="S75" s="69" t="s">
        <v>1559</v>
      </c>
      <c r="T75" s="69" t="s">
        <v>1560</v>
      </c>
      <c r="U75" s="69" t="s">
        <v>1561</v>
      </c>
      <c r="V75" s="70" t="s">
        <v>1562</v>
      </c>
      <c r="W75" s="81" t="s">
        <v>1563</v>
      </c>
      <c r="X75" s="81" t="s">
        <v>1564</v>
      </c>
      <c r="Y75" s="81" t="s">
        <v>1565</v>
      </c>
      <c r="Z75" s="81" t="s">
        <v>1566</v>
      </c>
    </row>
    <row r="76" spans="2:26" x14ac:dyDescent="0.2">
      <c r="B76" s="71" t="s">
        <v>1567</v>
      </c>
      <c r="C76" s="72" t="s">
        <v>1504</v>
      </c>
      <c r="D76" s="1377" t="s">
        <v>122</v>
      </c>
      <c r="E76" s="1378"/>
      <c r="F76" s="73">
        <v>2</v>
      </c>
      <c r="G76" s="1309">
        <v>1248.8705350579924</v>
      </c>
      <c r="H76" s="1310">
        <v>1250.488845046335</v>
      </c>
      <c r="I76" s="1310">
        <v>1250.9593084164017</v>
      </c>
      <c r="J76" s="1310">
        <v>1251.1511277313498</v>
      </c>
      <c r="K76" s="1310">
        <v>1251.2315483139741</v>
      </c>
      <c r="L76" s="1311">
        <v>1251.2798660602964</v>
      </c>
      <c r="M76" s="1312">
        <v>7515.5248336174282</v>
      </c>
      <c r="N76" s="1312">
        <v>6276.7865966676109</v>
      </c>
      <c r="O76" s="1312">
        <v>6297.2661925741231</v>
      </c>
      <c r="P76" s="1312">
        <v>6325.9473733241948</v>
      </c>
      <c r="Q76" s="1309">
        <v>6352.1080083022152</v>
      </c>
      <c r="R76" s="1310">
        <v>6380.4162948506473</v>
      </c>
      <c r="S76" s="1310">
        <v>6419.9345149457604</v>
      </c>
      <c r="T76" s="1310">
        <v>6462.590761281197</v>
      </c>
      <c r="U76" s="1310">
        <v>6504.0579726325677</v>
      </c>
      <c r="V76" s="1311">
        <v>6544.5874866355907</v>
      </c>
      <c r="W76" s="1312">
        <v>6586.2230651942891</v>
      </c>
      <c r="X76" s="219"/>
      <c r="Y76" s="219"/>
      <c r="Z76" s="219"/>
    </row>
    <row r="77" spans="2:26" x14ac:dyDescent="0.2">
      <c r="B77" s="74" t="s">
        <v>1568</v>
      </c>
      <c r="C77" s="75" t="s">
        <v>276</v>
      </c>
      <c r="D77" s="1379" t="s">
        <v>122</v>
      </c>
      <c r="E77" s="1380"/>
      <c r="F77" s="76">
        <v>2</v>
      </c>
      <c r="G77" s="1313">
        <v>1190.2871075200351</v>
      </c>
      <c r="H77" s="1314">
        <v>1189.292037997129</v>
      </c>
      <c r="I77" s="1314">
        <v>1188.518995850269</v>
      </c>
      <c r="J77" s="1314">
        <v>1186.7368919797882</v>
      </c>
      <c r="K77" s="1314">
        <v>1184.9459269022068</v>
      </c>
      <c r="L77" s="1315">
        <v>1183.1462915221132</v>
      </c>
      <c r="M77" s="1312">
        <v>6995.6855130131544</v>
      </c>
      <c r="N77" s="1312">
        <v>5520.1255873355394</v>
      </c>
      <c r="O77" s="1312">
        <v>4966.8065661758446</v>
      </c>
      <c r="P77" s="1312">
        <v>4934.3494664866812</v>
      </c>
      <c r="Q77" s="1309">
        <v>4901.3648047311781</v>
      </c>
      <c r="R77" s="1310">
        <v>4867.8876928020591</v>
      </c>
      <c r="S77" s="1310">
        <v>4833.9484283146548</v>
      </c>
      <c r="T77" s="1310">
        <v>4799.573447493146</v>
      </c>
      <c r="U77" s="1310">
        <v>4764.7860389994712</v>
      </c>
      <c r="V77" s="1311">
        <v>4729.6068897955711</v>
      </c>
      <c r="W77" s="1312">
        <v>4694.0545100628487</v>
      </c>
      <c r="X77" s="219"/>
      <c r="Y77" s="219"/>
      <c r="Z77" s="219"/>
    </row>
    <row r="78" spans="2:26" x14ac:dyDescent="0.2">
      <c r="B78" s="155" t="s">
        <v>1569</v>
      </c>
      <c r="C78" s="156" t="s">
        <v>270</v>
      </c>
      <c r="D78" s="1379" t="s">
        <v>122</v>
      </c>
      <c r="E78" s="1380"/>
      <c r="F78" s="76">
        <v>2</v>
      </c>
      <c r="G78" s="1316">
        <v>70.811140086999998</v>
      </c>
      <c r="H78" s="1317">
        <v>70.792193772000005</v>
      </c>
      <c r="I78" s="1317">
        <v>68.991509307999991</v>
      </c>
      <c r="J78" s="1317">
        <v>67.190824745</v>
      </c>
      <c r="K78" s="1317">
        <v>65.390140292000012</v>
      </c>
      <c r="L78" s="1318">
        <v>63.589455728999994</v>
      </c>
      <c r="M78" s="1312">
        <v>344.86379150899995</v>
      </c>
      <c r="N78" s="1312">
        <v>230.52731896200001</v>
      </c>
      <c r="O78" s="1312">
        <v>163.93635759</v>
      </c>
      <c r="P78" s="1312">
        <v>132.00291933100002</v>
      </c>
      <c r="Q78" s="1309">
        <v>115.63381655400001</v>
      </c>
      <c r="R78" s="1310">
        <v>117.505301731</v>
      </c>
      <c r="S78" s="1310">
        <v>119.47273322999999</v>
      </c>
      <c r="T78" s="1310">
        <v>123.10186133500001</v>
      </c>
      <c r="U78" s="1310">
        <v>126.97981768599999</v>
      </c>
      <c r="V78" s="1311">
        <v>129.379791856</v>
      </c>
      <c r="W78" s="1312">
        <v>132.87616305400002</v>
      </c>
      <c r="X78" s="219"/>
      <c r="Y78" s="219"/>
      <c r="Z78" s="219"/>
    </row>
    <row r="79" spans="2:26" ht="15" thickBot="1" x14ac:dyDescent="0.25">
      <c r="B79" s="77" t="s">
        <v>1570</v>
      </c>
      <c r="C79" s="78" t="s">
        <v>279</v>
      </c>
      <c r="D79" s="1381" t="s">
        <v>122</v>
      </c>
      <c r="E79" s="1382"/>
      <c r="F79" s="79">
        <v>2</v>
      </c>
      <c r="G79" s="1319">
        <v>-129.39456762495729</v>
      </c>
      <c r="H79" s="1320">
        <v>-131.98900082120599</v>
      </c>
      <c r="I79" s="1320">
        <v>-131.43182187413265</v>
      </c>
      <c r="J79" s="1320">
        <v>-131.60506049656158</v>
      </c>
      <c r="K79" s="1320">
        <v>-131.67576170376736</v>
      </c>
      <c r="L79" s="1321">
        <v>-131.72303026718322</v>
      </c>
      <c r="M79" s="1312">
        <v>-864.70311211327271</v>
      </c>
      <c r="N79" s="1312">
        <v>-987.18832829407177</v>
      </c>
      <c r="O79" s="1312">
        <v>-1494.3959839882777</v>
      </c>
      <c r="P79" s="1312">
        <v>-1523.600826168514</v>
      </c>
      <c r="Q79" s="1309">
        <v>-1566.377020125037</v>
      </c>
      <c r="R79" s="1310">
        <v>-1630.0339037795884</v>
      </c>
      <c r="S79" s="1310">
        <v>-1705.4588198611045</v>
      </c>
      <c r="T79" s="1310">
        <v>-1786.1191751230508</v>
      </c>
      <c r="U79" s="1310">
        <v>-1866.2517513190955</v>
      </c>
      <c r="V79" s="1311">
        <v>-1944.36038869602</v>
      </c>
      <c r="W79" s="1312">
        <v>-2025.0447181854402</v>
      </c>
      <c r="X79" s="219"/>
      <c r="Y79" s="219"/>
      <c r="Z79" s="219"/>
    </row>
    <row r="80" spans="2:26" ht="15" thickBot="1" x14ac:dyDescent="0.25">
      <c r="B80" s="97"/>
      <c r="C80" s="25"/>
      <c r="D80" s="25"/>
      <c r="E80" s="25"/>
      <c r="Q80" s="16"/>
      <c r="R80" s="16"/>
    </row>
    <row r="81" spans="2:26" ht="60.75" thickBot="1" x14ac:dyDescent="0.25">
      <c r="B81" s="154" t="str">
        <f>CONCATENATE("Table 7b: WC level - Alternative Programme  ",E68, " Final Plan SDB")</f>
        <v>Table 7b: WC level - Alternative Programme  Least Cost DYAA Final Plan SDB</v>
      </c>
      <c r="C81" s="99"/>
      <c r="D81" s="98"/>
      <c r="E81" s="98"/>
      <c r="F81" s="34"/>
      <c r="G81" s="34"/>
      <c r="H81" s="34"/>
      <c r="I81" s="34"/>
      <c r="J81" s="34"/>
      <c r="K81" s="34"/>
      <c r="L81" s="34"/>
      <c r="M81" s="1372" t="s">
        <v>1545</v>
      </c>
      <c r="N81" s="1373"/>
      <c r="O81" s="1373"/>
      <c r="P81" s="1373"/>
      <c r="Q81" s="1373"/>
      <c r="R81" s="1373"/>
      <c r="S81" s="1373"/>
      <c r="T81" s="1373"/>
      <c r="U81" s="1373"/>
      <c r="V81" s="1373"/>
      <c r="W81" s="1373"/>
      <c r="X81" s="1373"/>
      <c r="Y81" s="1373"/>
      <c r="Z81" s="1374"/>
    </row>
    <row r="82" spans="2:26" ht="30.75" thickBot="1" x14ac:dyDescent="0.25">
      <c r="B82" s="282" t="s">
        <v>88</v>
      </c>
      <c r="C82" s="283" t="s">
        <v>1571</v>
      </c>
      <c r="D82" s="1375" t="s">
        <v>91</v>
      </c>
      <c r="E82" s="1376"/>
      <c r="F82" s="284" t="s">
        <v>92</v>
      </c>
      <c r="G82" s="285" t="s">
        <v>1547</v>
      </c>
      <c r="H82" s="286" t="s">
        <v>1548</v>
      </c>
      <c r="I82" s="286" t="s">
        <v>1549</v>
      </c>
      <c r="J82" s="286" t="s">
        <v>1550</v>
      </c>
      <c r="K82" s="286" t="s">
        <v>1551</v>
      </c>
      <c r="L82" s="287" t="s">
        <v>1552</v>
      </c>
      <c r="M82" s="288" t="s">
        <v>1553</v>
      </c>
      <c r="N82" s="288" t="s">
        <v>1554</v>
      </c>
      <c r="O82" s="288" t="s">
        <v>1555</v>
      </c>
      <c r="P82" s="288" t="s">
        <v>1556</v>
      </c>
      <c r="Q82" s="80" t="s">
        <v>1557</v>
      </c>
      <c r="R82" s="69" t="s">
        <v>1558</v>
      </c>
      <c r="S82" s="69" t="s">
        <v>1559</v>
      </c>
      <c r="T82" s="69" t="s">
        <v>1560</v>
      </c>
      <c r="U82" s="69" t="s">
        <v>1561</v>
      </c>
      <c r="V82" s="70" t="s">
        <v>1562</v>
      </c>
      <c r="W82" s="81" t="s">
        <v>1563</v>
      </c>
      <c r="X82" s="81" t="s">
        <v>1564</v>
      </c>
      <c r="Y82" s="81" t="s">
        <v>1565</v>
      </c>
      <c r="Z82" s="81" t="s">
        <v>1566</v>
      </c>
    </row>
    <row r="83" spans="2:26" x14ac:dyDescent="0.2">
      <c r="B83" s="262" t="s">
        <v>1572</v>
      </c>
      <c r="C83" s="263" t="s">
        <v>1504</v>
      </c>
      <c r="D83" s="1377" t="s">
        <v>122</v>
      </c>
      <c r="E83" s="1378"/>
      <c r="F83" s="264">
        <v>2</v>
      </c>
      <c r="G83" s="1309">
        <v>1248.8705350579924</v>
      </c>
      <c r="H83" s="1310">
        <v>1242.3488450463349</v>
      </c>
      <c r="I83" s="1310">
        <v>1227.8393084164018</v>
      </c>
      <c r="J83" s="1310">
        <v>1212.9011277313498</v>
      </c>
      <c r="K83" s="1310">
        <v>1198.6215483139742</v>
      </c>
      <c r="L83" s="1311">
        <v>1186.9098660602963</v>
      </c>
      <c r="M83" s="1312">
        <v>6942.6148336174274</v>
      </c>
      <c r="N83" s="1312">
        <v>5631.2965966676111</v>
      </c>
      <c r="O83" s="1312">
        <v>5497.3961925741223</v>
      </c>
      <c r="P83" s="1312">
        <v>5388.5573733241963</v>
      </c>
      <c r="Q83" s="1309">
        <v>5371.2380083022153</v>
      </c>
      <c r="R83" s="1310">
        <v>5398.2662948506477</v>
      </c>
      <c r="S83" s="1310">
        <v>5437.7445149457599</v>
      </c>
      <c r="T83" s="1310">
        <v>5480.3907612811972</v>
      </c>
      <c r="U83" s="1310">
        <v>5521.857972632567</v>
      </c>
      <c r="V83" s="1311">
        <v>5562.3474866355909</v>
      </c>
      <c r="W83" s="1312">
        <v>5603.9730651942882</v>
      </c>
      <c r="X83" s="219"/>
      <c r="Y83" s="219"/>
      <c r="Z83" s="219"/>
    </row>
    <row r="84" spans="2:26" x14ac:dyDescent="0.2">
      <c r="B84" s="270" t="s">
        <v>1573</v>
      </c>
      <c r="C84" s="75" t="s">
        <v>276</v>
      </c>
      <c r="D84" s="1379" t="s">
        <v>122</v>
      </c>
      <c r="E84" s="1380"/>
      <c r="F84" s="76">
        <v>2</v>
      </c>
      <c r="G84" s="1309">
        <v>1309.0494453544702</v>
      </c>
      <c r="H84" s="1310">
        <v>1349.8182110071216</v>
      </c>
      <c r="I84" s="1310">
        <v>1348.8382356069317</v>
      </c>
      <c r="J84" s="1310">
        <v>1299.093583951985</v>
      </c>
      <c r="K84" s="1310">
        <v>1297.1954078373153</v>
      </c>
      <c r="L84" s="1311">
        <v>1295.2782844538178</v>
      </c>
      <c r="M84" s="1312">
        <v>7713.6481914430788</v>
      </c>
      <c r="N84" s="1312">
        <v>6345.0323853952823</v>
      </c>
      <c r="O84" s="1312">
        <v>5916.8065661758437</v>
      </c>
      <c r="P84" s="1312">
        <v>5884.3494664866812</v>
      </c>
      <c r="Q84" s="1309">
        <v>5851.3648047311781</v>
      </c>
      <c r="R84" s="1310">
        <v>5817.8876928020591</v>
      </c>
      <c r="S84" s="1310">
        <v>5783.9484283146558</v>
      </c>
      <c r="T84" s="1310">
        <v>5749.5734474931469</v>
      </c>
      <c r="U84" s="1310">
        <v>5724.7860389994712</v>
      </c>
      <c r="V84" s="1311">
        <v>5872.1068897955711</v>
      </c>
      <c r="W84" s="1312">
        <v>5836.5545100628478</v>
      </c>
      <c r="X84" s="219"/>
      <c r="Y84" s="219"/>
      <c r="Z84" s="219"/>
    </row>
    <row r="85" spans="2:26" x14ac:dyDescent="0.2">
      <c r="B85" s="272" t="s">
        <v>1574</v>
      </c>
      <c r="C85" s="156" t="s">
        <v>270</v>
      </c>
      <c r="D85" s="1379" t="s">
        <v>122</v>
      </c>
      <c r="E85" s="1380"/>
      <c r="F85" s="76">
        <v>2</v>
      </c>
      <c r="G85" s="1309">
        <v>71.897018412305826</v>
      </c>
      <c r="H85" s="1310">
        <v>71.706414519769368</v>
      </c>
      <c r="I85" s="1310">
        <v>69.562094740878635</v>
      </c>
      <c r="J85" s="1310">
        <v>69.558350299474952</v>
      </c>
      <c r="K85" s="1310">
        <v>67.635549412248793</v>
      </c>
      <c r="L85" s="1311">
        <v>65.712748525022633</v>
      </c>
      <c r="M85" s="1312">
        <v>354.87314869414797</v>
      </c>
      <c r="N85" s="1312">
        <v>235.77788293680732</v>
      </c>
      <c r="O85" s="1312">
        <v>163.93160321003478</v>
      </c>
      <c r="P85" s="1312">
        <v>132.00084843163458</v>
      </c>
      <c r="Q85" s="1309">
        <v>115.63276313473087</v>
      </c>
      <c r="R85" s="1310">
        <v>117.51493404996538</v>
      </c>
      <c r="S85" s="1310">
        <v>119.46108169082105</v>
      </c>
      <c r="T85" s="1310">
        <v>123.10343336543093</v>
      </c>
      <c r="U85" s="1310">
        <v>126.97528432558238</v>
      </c>
      <c r="V85" s="1311">
        <v>129.38137209556328</v>
      </c>
      <c r="W85" s="1312">
        <v>132.87927605489125</v>
      </c>
      <c r="X85" s="219"/>
      <c r="Y85" s="219"/>
      <c r="Z85" s="219"/>
    </row>
    <row r="86" spans="2:26" ht="15" thickBot="1" x14ac:dyDescent="0.25">
      <c r="B86" s="274" t="s">
        <v>1575</v>
      </c>
      <c r="C86" s="275" t="s">
        <v>279</v>
      </c>
      <c r="D86" s="1381" t="s">
        <v>122</v>
      </c>
      <c r="E86" s="1382"/>
      <c r="F86" s="276">
        <v>2</v>
      </c>
      <c r="G86" s="1309">
        <v>-11.718108115828045</v>
      </c>
      <c r="H86" s="1310">
        <v>35.762951441017321</v>
      </c>
      <c r="I86" s="1310">
        <v>51.43683244965132</v>
      </c>
      <c r="J86" s="1310">
        <v>16.634105921160199</v>
      </c>
      <c r="K86" s="1310">
        <v>30.938310111092278</v>
      </c>
      <c r="L86" s="1311">
        <v>42.65566986849899</v>
      </c>
      <c r="M86" s="1312">
        <v>416.16020913150237</v>
      </c>
      <c r="N86" s="1312">
        <v>477.95790579086361</v>
      </c>
      <c r="O86" s="1312">
        <v>255.47877039168725</v>
      </c>
      <c r="P86" s="1312">
        <v>363.79124473085085</v>
      </c>
      <c r="Q86" s="1309">
        <v>364.49403329423194</v>
      </c>
      <c r="R86" s="1310">
        <v>302.1064639014462</v>
      </c>
      <c r="S86" s="1310">
        <v>226.74283167807471</v>
      </c>
      <c r="T86" s="1310">
        <v>146.07925284651878</v>
      </c>
      <c r="U86" s="1310">
        <v>75.952782041322507</v>
      </c>
      <c r="V86" s="1311">
        <v>180.37803106441697</v>
      </c>
      <c r="W86" s="1312">
        <v>99.70216881366855</v>
      </c>
      <c r="X86" s="219"/>
      <c r="Y86" s="219"/>
      <c r="Z86" s="219"/>
    </row>
    <row r="87" spans="2:26" ht="15" thickBot="1" x14ac:dyDescent="0.25">
      <c r="B87" s="16"/>
      <c r="Q87" s="16"/>
      <c r="R87" s="16"/>
    </row>
    <row r="88" spans="2:26" ht="45.75" thickBot="1" x14ac:dyDescent="0.25">
      <c r="B88" s="154" t="str">
        <f>CONCATENATE("Table 7c: WC level - Alternative Programme  ",E68, " Totex")</f>
        <v>Table 7c: WC level - Alternative Programme  Least Cost DYAA Totex</v>
      </c>
      <c r="C88" s="99"/>
      <c r="D88" s="98"/>
      <c r="E88" s="34"/>
      <c r="F88" s="34"/>
      <c r="G88" s="34"/>
      <c r="H88" s="34"/>
      <c r="I88" s="34"/>
      <c r="J88" s="34"/>
      <c r="K88" s="34"/>
      <c r="L88" s="34"/>
      <c r="M88" s="1372" t="s">
        <v>1545</v>
      </c>
      <c r="N88" s="1373"/>
      <c r="O88" s="1373"/>
      <c r="P88" s="1373"/>
      <c r="Q88" s="1373"/>
      <c r="R88" s="1373"/>
      <c r="S88" s="1373"/>
      <c r="T88" s="1373"/>
      <c r="U88" s="1373"/>
      <c r="V88" s="1373"/>
      <c r="W88" s="1373"/>
      <c r="X88" s="1373"/>
      <c r="Y88" s="1373"/>
      <c r="Z88" s="1374"/>
    </row>
    <row r="89" spans="2:26" ht="30.75" thickBot="1" x14ac:dyDescent="0.25">
      <c r="B89" s="66" t="s">
        <v>88</v>
      </c>
      <c r="C89" s="67" t="s">
        <v>1576</v>
      </c>
      <c r="D89" s="67" t="s">
        <v>1577</v>
      </c>
      <c r="E89" s="67" t="s">
        <v>91</v>
      </c>
      <c r="F89" s="68" t="s">
        <v>92</v>
      </c>
      <c r="G89" s="80" t="s">
        <v>1547</v>
      </c>
      <c r="H89" s="69" t="s">
        <v>1548</v>
      </c>
      <c r="I89" s="69" t="s">
        <v>1549</v>
      </c>
      <c r="J89" s="69" t="s">
        <v>1550</v>
      </c>
      <c r="K89" s="69" t="s">
        <v>1551</v>
      </c>
      <c r="L89" s="70" t="s">
        <v>1552</v>
      </c>
      <c r="M89" s="81" t="s">
        <v>1553</v>
      </c>
      <c r="N89" s="81" t="s">
        <v>1554</v>
      </c>
      <c r="O89" s="81" t="s">
        <v>1555</v>
      </c>
      <c r="P89" s="81" t="s">
        <v>1556</v>
      </c>
      <c r="Q89" s="80" t="s">
        <v>1557</v>
      </c>
      <c r="R89" s="69" t="s">
        <v>1558</v>
      </c>
      <c r="S89" s="69" t="s">
        <v>1559</v>
      </c>
      <c r="T89" s="69" t="s">
        <v>1560</v>
      </c>
      <c r="U89" s="69" t="s">
        <v>1561</v>
      </c>
      <c r="V89" s="70" t="s">
        <v>1562</v>
      </c>
      <c r="W89" s="81" t="s">
        <v>1563</v>
      </c>
      <c r="X89" s="81" t="s">
        <v>1564</v>
      </c>
      <c r="Y89" s="81" t="s">
        <v>1565</v>
      </c>
      <c r="Z89" s="81" t="s">
        <v>1566</v>
      </c>
    </row>
    <row r="90" spans="2:26" x14ac:dyDescent="0.2">
      <c r="B90" s="186" t="s">
        <v>1578</v>
      </c>
      <c r="C90" s="187" t="s">
        <v>1579</v>
      </c>
      <c r="D90" s="187" t="s">
        <v>1580</v>
      </c>
      <c r="E90" s="1283" t="s">
        <v>1581</v>
      </c>
      <c r="F90" s="208">
        <v>3</v>
      </c>
      <c r="G90" s="211">
        <v>0</v>
      </c>
      <c r="H90" s="211">
        <v>0.13964927999999999</v>
      </c>
      <c r="I90" s="211">
        <v>0.13964927999999999</v>
      </c>
      <c r="J90" s="211">
        <v>0.13964927999999999</v>
      </c>
      <c r="K90" s="211">
        <v>0.13964927999999999</v>
      </c>
      <c r="L90" s="211">
        <v>0.13964927999999999</v>
      </c>
      <c r="M90" s="211">
        <v>0</v>
      </c>
      <c r="N90" s="211">
        <v>22.390123235205124</v>
      </c>
      <c r="O90" s="211">
        <v>171.89012323520512</v>
      </c>
      <c r="P90" s="211">
        <v>205.62233460976</v>
      </c>
      <c r="Q90" s="211">
        <v>171.89012323520512</v>
      </c>
      <c r="R90" s="211">
        <v>246.24012323520512</v>
      </c>
      <c r="S90" s="211">
        <v>171.89012323520512</v>
      </c>
      <c r="T90" s="211">
        <v>209.93012323520512</v>
      </c>
      <c r="U90" s="211">
        <v>171.89012323520512</v>
      </c>
      <c r="V90" s="211">
        <v>303.75012323520514</v>
      </c>
      <c r="W90" s="211">
        <v>181.07012323520513</v>
      </c>
      <c r="X90" s="211"/>
      <c r="Y90" s="211"/>
      <c r="Z90" s="212"/>
    </row>
    <row r="91" spans="2:26" x14ac:dyDescent="0.2">
      <c r="B91" s="74" t="s">
        <v>1582</v>
      </c>
      <c r="C91" s="75" t="s">
        <v>1583</v>
      </c>
      <c r="D91" s="75" t="s">
        <v>1580</v>
      </c>
      <c r="E91" s="1284" t="s">
        <v>1581</v>
      </c>
      <c r="F91" s="209">
        <v>3</v>
      </c>
      <c r="G91" s="213">
        <v>0</v>
      </c>
      <c r="H91" s="213">
        <v>-0.27256913351289608</v>
      </c>
      <c r="I91" s="213">
        <v>-0.62360036441852174</v>
      </c>
      <c r="J91" s="213">
        <v>-0.83629882120604171</v>
      </c>
      <c r="K91" s="213">
        <v>-1.0512030397676546</v>
      </c>
      <c r="L91" s="213">
        <v>-1.2137991934007808</v>
      </c>
      <c r="M91" s="213">
        <v>-3.4977079560614408</v>
      </c>
      <c r="N91" s="213">
        <v>-5.4173509171719179</v>
      </c>
      <c r="O91" s="213">
        <v>-7.6615559678989067</v>
      </c>
      <c r="P91" s="213">
        <v>-9.7535634562134934</v>
      </c>
      <c r="Q91" s="213">
        <v>-10.378109147106626</v>
      </c>
      <c r="R91" s="213">
        <v>-10.417812859040295</v>
      </c>
      <c r="S91" s="213">
        <v>-10.417812859040295</v>
      </c>
      <c r="T91" s="213">
        <v>-10.417812859040295</v>
      </c>
      <c r="U91" s="213">
        <v>-10.417812859040295</v>
      </c>
      <c r="V91" s="213">
        <v>-10.417812859040295</v>
      </c>
      <c r="W91" s="213">
        <v>-9.8112283711647752</v>
      </c>
      <c r="X91" s="213"/>
      <c r="Y91" s="213"/>
      <c r="Z91" s="214"/>
    </row>
    <row r="92" spans="2:26" ht="15" thickBot="1" x14ac:dyDescent="0.25">
      <c r="B92" s="77" t="s">
        <v>1584</v>
      </c>
      <c r="C92" s="78" t="s">
        <v>1585</v>
      </c>
      <c r="D92" s="78" t="s">
        <v>1580</v>
      </c>
      <c r="E92" s="1285" t="s">
        <v>1581</v>
      </c>
      <c r="F92" s="210">
        <v>3</v>
      </c>
      <c r="G92" s="215">
        <f>G90+G91</f>
        <v>0</v>
      </c>
      <c r="H92" s="215">
        <f t="shared" ref="H92:W92" si="4">H90+H91</f>
        <v>-0.13291985351289609</v>
      </c>
      <c r="I92" s="215">
        <f t="shared" si="4"/>
        <v>-0.48395108441852175</v>
      </c>
      <c r="J92" s="215">
        <f t="shared" si="4"/>
        <v>-0.69664954120604172</v>
      </c>
      <c r="K92" s="215">
        <f t="shared" si="4"/>
        <v>-0.91155375976765463</v>
      </c>
      <c r="L92" s="215">
        <f t="shared" si="4"/>
        <v>-1.0741499134007808</v>
      </c>
      <c r="M92" s="215">
        <f t="shared" si="4"/>
        <v>-3.4977079560614408</v>
      </c>
      <c r="N92" s="215">
        <f t="shared" si="4"/>
        <v>16.972772318033208</v>
      </c>
      <c r="O92" s="215">
        <f t="shared" si="4"/>
        <v>164.2285672673062</v>
      </c>
      <c r="P92" s="215">
        <f t="shared" si="4"/>
        <v>195.8687711535465</v>
      </c>
      <c r="Q92" s="215">
        <f t="shared" si="4"/>
        <v>161.51201408809851</v>
      </c>
      <c r="R92" s="215">
        <f t="shared" si="4"/>
        <v>235.82231037616484</v>
      </c>
      <c r="S92" s="215">
        <f t="shared" si="4"/>
        <v>161.47231037616484</v>
      </c>
      <c r="T92" s="215">
        <f t="shared" si="4"/>
        <v>199.51231037616483</v>
      </c>
      <c r="U92" s="215">
        <f t="shared" si="4"/>
        <v>161.47231037616484</v>
      </c>
      <c r="V92" s="215">
        <f t="shared" si="4"/>
        <v>293.33231037616486</v>
      </c>
      <c r="W92" s="215">
        <f t="shared" si="4"/>
        <v>171.25889486404034</v>
      </c>
      <c r="X92" s="215"/>
      <c r="Y92" s="215"/>
      <c r="Z92" s="1286"/>
    </row>
    <row r="93" spans="2:26" ht="15" thickBot="1" x14ac:dyDescent="0.25">
      <c r="R93" s="16"/>
      <c r="S93" s="16"/>
    </row>
    <row r="94" spans="2:26" ht="75.75" thickBot="1" x14ac:dyDescent="0.25">
      <c r="B94" s="154" t="str">
        <f>CONCATENATE("Table 7d: WC level - Alternative Programme  ",E68, " Enhancement Expenditure")</f>
        <v>Table 7d: WC level - Alternative Programme  Least Cost DYAA Enhancement Expenditure</v>
      </c>
      <c r="C94" s="99"/>
      <c r="D94" s="98"/>
      <c r="E94" s="34"/>
      <c r="F94" s="34"/>
      <c r="G94" s="34"/>
      <c r="H94" s="34"/>
      <c r="I94" s="34"/>
      <c r="J94" s="34"/>
      <c r="K94" s="34"/>
      <c r="L94" s="34"/>
      <c r="M94" s="1372" t="s">
        <v>1545</v>
      </c>
      <c r="N94" s="1373"/>
      <c r="O94" s="1373"/>
      <c r="P94" s="1373"/>
      <c r="Q94" s="1373"/>
      <c r="R94" s="1373"/>
      <c r="S94" s="1373"/>
      <c r="T94" s="1373"/>
      <c r="U94" s="1373"/>
      <c r="V94" s="1373"/>
      <c r="W94" s="1373"/>
      <c r="X94" s="1373"/>
      <c r="Y94" s="1373"/>
      <c r="Z94" s="1374"/>
    </row>
    <row r="95" spans="2:26" ht="30.75" thickBot="1" x14ac:dyDescent="0.25">
      <c r="B95" s="66" t="s">
        <v>88</v>
      </c>
      <c r="C95" s="67" t="s">
        <v>1576</v>
      </c>
      <c r="D95" s="67" t="s">
        <v>1577</v>
      </c>
      <c r="E95" s="67" t="s">
        <v>91</v>
      </c>
      <c r="F95" s="68" t="s">
        <v>92</v>
      </c>
      <c r="G95" s="80" t="s">
        <v>1547</v>
      </c>
      <c r="H95" s="69" t="s">
        <v>1548</v>
      </c>
      <c r="I95" s="69" t="s">
        <v>1549</v>
      </c>
      <c r="J95" s="69" t="s">
        <v>1550</v>
      </c>
      <c r="K95" s="69" t="s">
        <v>1551</v>
      </c>
      <c r="L95" s="70" t="s">
        <v>1552</v>
      </c>
      <c r="M95" s="81" t="s">
        <v>1553</v>
      </c>
      <c r="N95" s="81" t="s">
        <v>1554</v>
      </c>
      <c r="O95" s="81" t="s">
        <v>1555</v>
      </c>
      <c r="P95" s="81" t="s">
        <v>1556</v>
      </c>
      <c r="Q95" s="80" t="s">
        <v>1557</v>
      </c>
      <c r="R95" s="69" t="s">
        <v>1558</v>
      </c>
      <c r="S95" s="69" t="s">
        <v>1559</v>
      </c>
      <c r="T95" s="69" t="s">
        <v>1560</v>
      </c>
      <c r="U95" s="69" t="s">
        <v>1561</v>
      </c>
      <c r="V95" s="70" t="s">
        <v>1562</v>
      </c>
      <c r="W95" s="81" t="s">
        <v>1563</v>
      </c>
      <c r="X95" s="81" t="s">
        <v>1564</v>
      </c>
      <c r="Y95" s="81" t="s">
        <v>1565</v>
      </c>
      <c r="Z95" s="81" t="s">
        <v>1566</v>
      </c>
    </row>
    <row r="96" spans="2:26" ht="28.5" x14ac:dyDescent="0.2">
      <c r="B96" s="186" t="s">
        <v>1586</v>
      </c>
      <c r="C96" s="187" t="s">
        <v>1587</v>
      </c>
      <c r="D96" s="187" t="s">
        <v>1588</v>
      </c>
      <c r="E96" s="1283" t="s">
        <v>1581</v>
      </c>
      <c r="F96" s="208">
        <v>3</v>
      </c>
      <c r="G96" s="211">
        <v>0.23274880000000003</v>
      </c>
      <c r="H96" s="211">
        <v>49.668497870070773</v>
      </c>
      <c r="I96" s="211">
        <v>58.800280305391347</v>
      </c>
      <c r="J96" s="211">
        <v>53.104252843748966</v>
      </c>
      <c r="K96" s="211">
        <v>51.854708853348711</v>
      </c>
      <c r="L96" s="211">
        <v>46.057237679118472</v>
      </c>
      <c r="M96" s="211">
        <v>274.33058709658491</v>
      </c>
      <c r="N96" s="211">
        <v>93.024534300358553</v>
      </c>
      <c r="O96" s="211">
        <v>19.988897312902125</v>
      </c>
      <c r="P96" s="211">
        <v>20.082756883286855</v>
      </c>
      <c r="Q96" s="211">
        <v>7.038323781660587</v>
      </c>
      <c r="R96" s="211">
        <v>6.7944030390189223</v>
      </c>
      <c r="S96" s="211">
        <v>6.6482367925244894</v>
      </c>
      <c r="T96" s="211">
        <v>6.6482367925244894</v>
      </c>
      <c r="U96" s="211">
        <v>66.468236792524493</v>
      </c>
      <c r="V96" s="211">
        <v>6.6482367925244894</v>
      </c>
      <c r="W96" s="211">
        <v>6.7363784946122092</v>
      </c>
      <c r="X96" s="211"/>
      <c r="Y96" s="211"/>
      <c r="Z96" s="212"/>
    </row>
    <row r="97" spans="2:26" ht="28.5" x14ac:dyDescent="0.2">
      <c r="B97" s="74" t="s">
        <v>1589</v>
      </c>
      <c r="C97" s="75" t="s">
        <v>1587</v>
      </c>
      <c r="D97" s="75" t="s">
        <v>1590</v>
      </c>
      <c r="E97" s="1284" t="s">
        <v>1581</v>
      </c>
      <c r="F97" s="209">
        <v>3</v>
      </c>
      <c r="G97" s="213">
        <v>0</v>
      </c>
      <c r="H97" s="213">
        <v>3.0956085866210352</v>
      </c>
      <c r="I97" s="213">
        <v>4.8467127695322469</v>
      </c>
      <c r="J97" s="213">
        <v>6.2336448547731083</v>
      </c>
      <c r="K97" s="213">
        <v>7.86836788479145</v>
      </c>
      <c r="L97" s="213">
        <v>8.1124739858349137</v>
      </c>
      <c r="M97" s="213">
        <v>48.405531443009153</v>
      </c>
      <c r="N97" s="213">
        <v>109.19569321952537</v>
      </c>
      <c r="O97" s="213">
        <v>51.808457063814679</v>
      </c>
      <c r="P97" s="213">
        <v>51.518920192203048</v>
      </c>
      <c r="Q97" s="213">
        <v>50.728236460113287</v>
      </c>
      <c r="R97" s="213">
        <v>51.052222789359931</v>
      </c>
      <c r="S97" s="213">
        <v>51.303591490547277</v>
      </c>
      <c r="T97" s="213">
        <v>51.53727128523856</v>
      </c>
      <c r="U97" s="213">
        <v>54.06257212390053</v>
      </c>
      <c r="V97" s="213">
        <v>51.967391067677148</v>
      </c>
      <c r="W97" s="213">
        <v>29.549190311345978</v>
      </c>
      <c r="X97" s="213"/>
      <c r="Y97" s="213"/>
      <c r="Z97" s="214"/>
    </row>
    <row r="98" spans="2:26" ht="29.25" thickBot="1" x14ac:dyDescent="0.25">
      <c r="B98" s="77" t="s">
        <v>1591</v>
      </c>
      <c r="C98" s="78" t="s">
        <v>1587</v>
      </c>
      <c r="D98" s="78" t="s">
        <v>1580</v>
      </c>
      <c r="E98" s="1285" t="s">
        <v>1581</v>
      </c>
      <c r="F98" s="210">
        <v>3</v>
      </c>
      <c r="G98" s="215">
        <f t="shared" ref="G98:W98" si="5">SUM(G96:G97)</f>
        <v>0.23274880000000003</v>
      </c>
      <c r="H98" s="215">
        <f t="shared" si="5"/>
        <v>52.764106456691806</v>
      </c>
      <c r="I98" s="215">
        <f t="shared" si="5"/>
        <v>63.646993074923593</v>
      </c>
      <c r="J98" s="215">
        <f t="shared" si="5"/>
        <v>59.337897698522077</v>
      </c>
      <c r="K98" s="215">
        <f t="shared" si="5"/>
        <v>59.723076738140165</v>
      </c>
      <c r="L98" s="215">
        <f t="shared" si="5"/>
        <v>54.169711664953383</v>
      </c>
      <c r="M98" s="215">
        <f t="shared" si="5"/>
        <v>322.73611853959403</v>
      </c>
      <c r="N98" s="215">
        <f t="shared" si="5"/>
        <v>202.22022751988391</v>
      </c>
      <c r="O98" s="215">
        <f t="shared" si="5"/>
        <v>71.797354376716811</v>
      </c>
      <c r="P98" s="215">
        <f t="shared" si="5"/>
        <v>71.601677075489903</v>
      </c>
      <c r="Q98" s="215">
        <f t="shared" si="5"/>
        <v>57.766560241773874</v>
      </c>
      <c r="R98" s="215">
        <f t="shared" si="5"/>
        <v>57.846625828378855</v>
      </c>
      <c r="S98" s="215">
        <f t="shared" si="5"/>
        <v>57.951828283071762</v>
      </c>
      <c r="T98" s="215">
        <f t="shared" si="5"/>
        <v>58.185508077763046</v>
      </c>
      <c r="U98" s="215">
        <f t="shared" si="5"/>
        <v>120.53080891642503</v>
      </c>
      <c r="V98" s="215">
        <f t="shared" si="5"/>
        <v>58.615627860201641</v>
      </c>
      <c r="W98" s="215">
        <f t="shared" si="5"/>
        <v>36.285568805958185</v>
      </c>
      <c r="X98" s="215"/>
      <c r="Y98" s="215"/>
      <c r="Z98" s="1286"/>
    </row>
    <row r="100" spans="2:26" ht="15" thickBot="1" x14ac:dyDescent="0.25"/>
    <row r="101" spans="2:26" ht="29.25" thickBot="1" x14ac:dyDescent="0.25">
      <c r="B101" s="60" t="s">
        <v>80</v>
      </c>
      <c r="C101" s="12" t="str">
        <f>'TITLE PAGE'!$D$18</f>
        <v>Yorkshire Water</v>
      </c>
      <c r="D101" s="61" t="s">
        <v>1531</v>
      </c>
      <c r="E101" s="13" t="s">
        <v>1445</v>
      </c>
      <c r="F101" s="60" t="s">
        <v>1532</v>
      </c>
      <c r="G101" s="13" t="s">
        <v>1594</v>
      </c>
      <c r="H101" s="62" t="s">
        <v>83</v>
      </c>
      <c r="I101" s="13" t="s">
        <v>1534</v>
      </c>
    </row>
    <row r="102" spans="2:26" ht="43.5" customHeight="1" thickBot="1" x14ac:dyDescent="0.25">
      <c r="B102" s="61" t="s">
        <v>1535</v>
      </c>
      <c r="C102" s="1383" t="s">
        <v>1596</v>
      </c>
      <c r="D102" s="1384"/>
      <c r="E102" s="1384"/>
      <c r="F102" s="1384"/>
      <c r="G102" s="1384"/>
      <c r="H102" s="1384"/>
      <c r="I102" s="1385"/>
    </row>
    <row r="103" spans="2:26" ht="43.5" customHeight="1" thickBot="1" x14ac:dyDescent="0.25">
      <c r="B103" s="61" t="s">
        <v>1537</v>
      </c>
      <c r="C103" s="1383" t="s">
        <v>1597</v>
      </c>
      <c r="D103" s="1386"/>
      <c r="E103" s="1386"/>
      <c r="F103" s="1386"/>
      <c r="G103" s="1386"/>
      <c r="H103" s="1386"/>
      <c r="I103" s="1387"/>
    </row>
    <row r="104" spans="2:26" ht="84.75" customHeight="1" thickBot="1" x14ac:dyDescent="0.25">
      <c r="B104" s="61" t="s">
        <v>1540</v>
      </c>
      <c r="C104" s="1383" t="s">
        <v>1598</v>
      </c>
      <c r="D104" s="1386"/>
      <c r="E104" s="1386"/>
      <c r="F104" s="1386"/>
      <c r="G104" s="1386"/>
      <c r="H104" s="1386"/>
      <c r="I104" s="1387"/>
    </row>
    <row r="105" spans="2:26" ht="57" x14ac:dyDescent="0.2">
      <c r="B105" s="14" t="s">
        <v>1541</v>
      </c>
      <c r="C105" s="1250">
        <v>1811.87</v>
      </c>
      <c r="D105" s="15" t="s">
        <v>1542</v>
      </c>
      <c r="E105" s="63" t="s">
        <v>1599</v>
      </c>
      <c r="F105" s="64" t="s">
        <v>1544</v>
      </c>
      <c r="G105" s="65">
        <v>2039</v>
      </c>
      <c r="H105" s="64" t="s">
        <v>2</v>
      </c>
      <c r="I105" s="1326">
        <v>7</v>
      </c>
    </row>
    <row r="106" spans="2:26" ht="15" thickBot="1" x14ac:dyDescent="0.25"/>
    <row r="107" spans="2:26" ht="45.75" thickBot="1" x14ac:dyDescent="0.25">
      <c r="B107" s="154" t="str">
        <f>CONCATENATE("Table 7a: WC level - Alternative Programme ",E101, " Baseline SDB")</f>
        <v>Table 7a: WC level - Alternative Programme High ED Baseline SDB</v>
      </c>
      <c r="M107" s="1372" t="s">
        <v>1545</v>
      </c>
      <c r="N107" s="1373"/>
      <c r="O107" s="1373"/>
      <c r="P107" s="1373"/>
      <c r="Q107" s="1373"/>
      <c r="R107" s="1373"/>
      <c r="S107" s="1373"/>
      <c r="T107" s="1373"/>
      <c r="U107" s="1373"/>
      <c r="V107" s="1373"/>
      <c r="W107" s="1373"/>
      <c r="X107" s="1373"/>
      <c r="Y107" s="1373"/>
      <c r="Z107" s="1374"/>
    </row>
    <row r="108" spans="2:26" ht="30.75" thickBot="1" x14ac:dyDescent="0.25">
      <c r="B108" s="66" t="s">
        <v>88</v>
      </c>
      <c r="C108" s="67" t="s">
        <v>1546</v>
      </c>
      <c r="D108" s="1375" t="s">
        <v>91</v>
      </c>
      <c r="E108" s="1376"/>
      <c r="F108" s="68" t="s">
        <v>92</v>
      </c>
      <c r="G108" s="80" t="s">
        <v>1547</v>
      </c>
      <c r="H108" s="69" t="s">
        <v>1548</v>
      </c>
      <c r="I108" s="69" t="s">
        <v>1549</v>
      </c>
      <c r="J108" s="69" t="s">
        <v>1550</v>
      </c>
      <c r="K108" s="69" t="s">
        <v>1551</v>
      </c>
      <c r="L108" s="70" t="s">
        <v>1552</v>
      </c>
      <c r="M108" s="81" t="s">
        <v>1553</v>
      </c>
      <c r="N108" s="81" t="s">
        <v>1554</v>
      </c>
      <c r="O108" s="81" t="s">
        <v>1555</v>
      </c>
      <c r="P108" s="81" t="s">
        <v>1556</v>
      </c>
      <c r="Q108" s="80" t="s">
        <v>1557</v>
      </c>
      <c r="R108" s="69" t="s">
        <v>1558</v>
      </c>
      <c r="S108" s="69" t="s">
        <v>1559</v>
      </c>
      <c r="T108" s="69" t="s">
        <v>1560</v>
      </c>
      <c r="U108" s="69" t="s">
        <v>1561</v>
      </c>
      <c r="V108" s="70" t="s">
        <v>1562</v>
      </c>
      <c r="W108" s="81" t="s">
        <v>1563</v>
      </c>
      <c r="X108" s="81" t="s">
        <v>1564</v>
      </c>
      <c r="Y108" s="81" t="s">
        <v>1565</v>
      </c>
      <c r="Z108" s="81" t="s">
        <v>1566</v>
      </c>
    </row>
    <row r="109" spans="2:26" ht="15.6" customHeight="1" x14ac:dyDescent="0.2">
      <c r="B109" s="71" t="s">
        <v>1567</v>
      </c>
      <c r="C109" s="72" t="s">
        <v>1504</v>
      </c>
      <c r="D109" s="1377" t="s">
        <v>122</v>
      </c>
      <c r="E109" s="1378"/>
      <c r="F109" s="73">
        <v>2</v>
      </c>
      <c r="G109" s="1234">
        <v>1245.71</v>
      </c>
      <c r="H109" s="1235">
        <v>1248.49</v>
      </c>
      <c r="I109" s="1235">
        <v>1249.01</v>
      </c>
      <c r="J109" s="1235">
        <v>1249.25</v>
      </c>
      <c r="K109" s="1235">
        <v>1249.33</v>
      </c>
      <c r="L109" s="1236">
        <v>1249.3499999999999</v>
      </c>
      <c r="M109" s="1237">
        <v>7503.46</v>
      </c>
      <c r="N109" s="1237">
        <v>6266.19</v>
      </c>
      <c r="O109" s="1237">
        <v>6286.09</v>
      </c>
      <c r="P109" s="1237">
        <v>6314.06</v>
      </c>
      <c r="Q109" s="1234">
        <v>6339.87</v>
      </c>
      <c r="R109" s="1235">
        <v>6368.03</v>
      </c>
      <c r="S109" s="1235">
        <v>6407.31</v>
      </c>
      <c r="T109" s="1235">
        <v>6449.69</v>
      </c>
      <c r="U109" s="1235">
        <v>6490.84</v>
      </c>
      <c r="V109" s="1236">
        <v>6531.06</v>
      </c>
      <c r="W109" s="1237">
        <v>6572.4</v>
      </c>
      <c r="X109" s="219"/>
      <c r="Y109" s="219"/>
      <c r="Z109" s="219"/>
    </row>
    <row r="110" spans="2:26" ht="15.6" customHeight="1" x14ac:dyDescent="0.2">
      <c r="B110" s="74" t="s">
        <v>1568</v>
      </c>
      <c r="C110" s="75" t="s">
        <v>276</v>
      </c>
      <c r="D110" s="1379" t="s">
        <v>122</v>
      </c>
      <c r="E110" s="1380"/>
      <c r="F110" s="76">
        <v>2</v>
      </c>
      <c r="G110" s="1238">
        <v>1255.3699999999999</v>
      </c>
      <c r="H110" s="1239">
        <v>1253.57</v>
      </c>
      <c r="I110" s="1239">
        <v>1251.76</v>
      </c>
      <c r="J110" s="1239">
        <v>1249.94</v>
      </c>
      <c r="K110" s="1239">
        <v>1248.1099999999999</v>
      </c>
      <c r="L110" s="1240">
        <v>1246.28</v>
      </c>
      <c r="M110" s="1237">
        <v>7363.34</v>
      </c>
      <c r="N110" s="1237">
        <v>5705.11</v>
      </c>
      <c r="O110" s="1237">
        <v>4542.78</v>
      </c>
      <c r="P110" s="1237">
        <v>4497.91</v>
      </c>
      <c r="Q110" s="1234">
        <v>4452.3</v>
      </c>
      <c r="R110" s="1235">
        <v>4406.0200000000004</v>
      </c>
      <c r="S110" s="1235">
        <v>4359.08</v>
      </c>
      <c r="T110" s="1235">
        <v>4311.5600000000004</v>
      </c>
      <c r="U110" s="1235">
        <v>4263.47</v>
      </c>
      <c r="V110" s="1236">
        <v>4214.82</v>
      </c>
      <c r="W110" s="1237">
        <v>4165.67</v>
      </c>
      <c r="X110" s="219"/>
      <c r="Y110" s="219"/>
      <c r="Z110" s="219"/>
    </row>
    <row r="111" spans="2:26" ht="15.6" customHeight="1" x14ac:dyDescent="0.2">
      <c r="B111" s="155" t="s">
        <v>1569</v>
      </c>
      <c r="C111" s="156" t="s">
        <v>270</v>
      </c>
      <c r="D111" s="1379" t="s">
        <v>122</v>
      </c>
      <c r="E111" s="1380"/>
      <c r="F111" s="76">
        <v>2</v>
      </c>
      <c r="G111" s="1241">
        <v>72.45</v>
      </c>
      <c r="H111" s="1242">
        <v>72.38</v>
      </c>
      <c r="I111" s="1242">
        <v>70.459999999999994</v>
      </c>
      <c r="J111" s="1242">
        <v>68.540000000000006</v>
      </c>
      <c r="K111" s="1242">
        <v>66.62</v>
      </c>
      <c r="L111" s="1243">
        <v>64.69</v>
      </c>
      <c r="M111" s="1237">
        <v>349.23</v>
      </c>
      <c r="N111" s="1237">
        <v>231.47</v>
      </c>
      <c r="O111" s="1237">
        <v>159.80000000000001</v>
      </c>
      <c r="P111" s="1237">
        <v>128.19999999999999</v>
      </c>
      <c r="Q111" s="1234">
        <v>111.76</v>
      </c>
      <c r="R111" s="1235">
        <v>113.55</v>
      </c>
      <c r="S111" s="1235">
        <v>115.4</v>
      </c>
      <c r="T111" s="1235">
        <v>118.95</v>
      </c>
      <c r="U111" s="1235">
        <v>122.7</v>
      </c>
      <c r="V111" s="1236">
        <v>124.97</v>
      </c>
      <c r="W111" s="1237">
        <v>128.35</v>
      </c>
      <c r="X111" s="219"/>
      <c r="Y111" s="219"/>
      <c r="Z111" s="219"/>
    </row>
    <row r="112" spans="2:26" ht="16.350000000000001" customHeight="1" thickBot="1" x14ac:dyDescent="0.25">
      <c r="B112" s="77" t="s">
        <v>1570</v>
      </c>
      <c r="C112" s="78" t="s">
        <v>279</v>
      </c>
      <c r="D112" s="1381" t="s">
        <v>122</v>
      </c>
      <c r="E112" s="1382"/>
      <c r="F112" s="79">
        <v>2</v>
      </c>
      <c r="G112" s="1244">
        <v>-62.79</v>
      </c>
      <c r="H112" s="1245">
        <v>-67.3</v>
      </c>
      <c r="I112" s="1245">
        <v>-67.709999999999994</v>
      </c>
      <c r="J112" s="1245">
        <v>-67.849999999999994</v>
      </c>
      <c r="K112" s="1245">
        <v>-67.84</v>
      </c>
      <c r="L112" s="1246">
        <v>-67.760000000000005</v>
      </c>
      <c r="M112" s="1237">
        <v>-489.35</v>
      </c>
      <c r="N112" s="1237">
        <v>-792.55</v>
      </c>
      <c r="O112" s="1237">
        <v>-1903.11</v>
      </c>
      <c r="P112" s="1237">
        <v>-1944.35</v>
      </c>
      <c r="Q112" s="1234">
        <v>-1999.33</v>
      </c>
      <c r="R112" s="1235">
        <v>-2075.56</v>
      </c>
      <c r="S112" s="1235">
        <v>-2163.63</v>
      </c>
      <c r="T112" s="1235">
        <v>-2257.08</v>
      </c>
      <c r="U112" s="1235">
        <v>-2350.0700000000002</v>
      </c>
      <c r="V112" s="1236">
        <v>-2441.21</v>
      </c>
      <c r="W112" s="1237">
        <v>-2535.08</v>
      </c>
      <c r="X112" s="219"/>
      <c r="Y112" s="219"/>
      <c r="Z112" s="219"/>
    </row>
    <row r="113" spans="2:26" ht="15" thickBot="1" x14ac:dyDescent="0.25">
      <c r="B113" s="97"/>
      <c r="C113" s="25"/>
      <c r="D113" s="25"/>
      <c r="E113" s="25"/>
      <c r="Q113" s="16"/>
      <c r="R113" s="16"/>
    </row>
    <row r="114" spans="2:26" ht="45.75" thickBot="1" x14ac:dyDescent="0.25">
      <c r="B114" s="154" t="str">
        <f>CONCATENATE("Table 7b: WC level - Alternative Programme  ",E101, " Final Plan SDB")</f>
        <v>Table 7b: WC level - Alternative Programme  High ED Final Plan SDB</v>
      </c>
      <c r="C114" s="99"/>
      <c r="D114" s="98"/>
      <c r="E114" s="98"/>
      <c r="F114" s="34"/>
      <c r="G114" s="34"/>
      <c r="H114" s="34"/>
      <c r="I114" s="34"/>
      <c r="J114" s="34"/>
      <c r="K114" s="34"/>
      <c r="L114" s="34"/>
      <c r="M114" s="1372" t="s">
        <v>1545</v>
      </c>
      <c r="N114" s="1373"/>
      <c r="O114" s="1373"/>
      <c r="P114" s="1373"/>
      <c r="Q114" s="1373"/>
      <c r="R114" s="1373"/>
      <c r="S114" s="1373"/>
      <c r="T114" s="1373"/>
      <c r="U114" s="1373"/>
      <c r="V114" s="1373"/>
      <c r="W114" s="1373"/>
      <c r="X114" s="1373"/>
      <c r="Y114" s="1373"/>
      <c r="Z114" s="1374"/>
    </row>
    <row r="115" spans="2:26" ht="30.75" thickBot="1" x14ac:dyDescent="0.25">
      <c r="B115" s="282" t="s">
        <v>88</v>
      </c>
      <c r="C115" s="283" t="s">
        <v>1571</v>
      </c>
      <c r="D115" s="1375" t="s">
        <v>91</v>
      </c>
      <c r="E115" s="1376"/>
      <c r="F115" s="284" t="s">
        <v>92</v>
      </c>
      <c r="G115" s="285" t="s">
        <v>1547</v>
      </c>
      <c r="H115" s="286" t="s">
        <v>1548</v>
      </c>
      <c r="I115" s="286" t="s">
        <v>1549</v>
      </c>
      <c r="J115" s="286" t="s">
        <v>1550</v>
      </c>
      <c r="K115" s="286" t="s">
        <v>1551</v>
      </c>
      <c r="L115" s="287" t="s">
        <v>1552</v>
      </c>
      <c r="M115" s="288" t="s">
        <v>1553</v>
      </c>
      <c r="N115" s="288" t="s">
        <v>1554</v>
      </c>
      <c r="O115" s="288" t="s">
        <v>1555</v>
      </c>
      <c r="P115" s="288" t="s">
        <v>1556</v>
      </c>
      <c r="Q115" s="80" t="s">
        <v>1557</v>
      </c>
      <c r="R115" s="69" t="s">
        <v>1558</v>
      </c>
      <c r="S115" s="69" t="s">
        <v>1559</v>
      </c>
      <c r="T115" s="69" t="s">
        <v>1560</v>
      </c>
      <c r="U115" s="69" t="s">
        <v>1561</v>
      </c>
      <c r="V115" s="70" t="s">
        <v>1562</v>
      </c>
      <c r="W115" s="81" t="s">
        <v>1563</v>
      </c>
      <c r="X115" s="81" t="s">
        <v>1564</v>
      </c>
      <c r="Y115" s="81" t="s">
        <v>1565</v>
      </c>
      <c r="Z115" s="81" t="s">
        <v>1566</v>
      </c>
    </row>
    <row r="116" spans="2:26" x14ac:dyDescent="0.2">
      <c r="B116" s="262" t="s">
        <v>1572</v>
      </c>
      <c r="C116" s="263" t="s">
        <v>1504</v>
      </c>
      <c r="D116" s="1377" t="s">
        <v>122</v>
      </c>
      <c r="E116" s="1378"/>
      <c r="F116" s="264">
        <v>2</v>
      </c>
      <c r="G116" s="1234">
        <v>1245.71</v>
      </c>
      <c r="H116" s="1235">
        <v>1241.54</v>
      </c>
      <c r="I116" s="1235">
        <v>1229.5999999999999</v>
      </c>
      <c r="J116" s="1235">
        <v>1218.06</v>
      </c>
      <c r="K116" s="1235">
        <v>1206.48</v>
      </c>
      <c r="L116" s="1236">
        <v>1196.8599999999999</v>
      </c>
      <c r="M116" s="1237">
        <v>7027.2</v>
      </c>
      <c r="N116" s="1237">
        <v>5708.58</v>
      </c>
      <c r="O116" s="1237">
        <v>5573.9</v>
      </c>
      <c r="P116" s="1237">
        <v>5464.24</v>
      </c>
      <c r="Q116" s="1234">
        <v>5446.58</v>
      </c>
      <c r="R116" s="1235">
        <v>5473.48</v>
      </c>
      <c r="S116" s="1235">
        <v>5512.76</v>
      </c>
      <c r="T116" s="1235">
        <v>5555.14</v>
      </c>
      <c r="U116" s="1235">
        <v>5596.29</v>
      </c>
      <c r="V116" s="1236">
        <v>5636.51</v>
      </c>
      <c r="W116" s="1237">
        <v>5677.85</v>
      </c>
      <c r="X116" s="219"/>
      <c r="Y116" s="219"/>
      <c r="Z116" s="219"/>
    </row>
    <row r="117" spans="2:26" x14ac:dyDescent="0.2">
      <c r="B117" s="270" t="s">
        <v>1573</v>
      </c>
      <c r="C117" s="75" t="s">
        <v>276</v>
      </c>
      <c r="D117" s="1379" t="s">
        <v>122</v>
      </c>
      <c r="E117" s="1380"/>
      <c r="F117" s="76">
        <v>2</v>
      </c>
      <c r="G117" s="1234">
        <v>1255.3699999999999</v>
      </c>
      <c r="H117" s="1235">
        <v>1295.48</v>
      </c>
      <c r="I117" s="1235">
        <v>1293.6099999999999</v>
      </c>
      <c r="J117" s="1235">
        <v>1292.04</v>
      </c>
      <c r="K117" s="1235">
        <v>1311.16</v>
      </c>
      <c r="L117" s="1236">
        <v>1267.58</v>
      </c>
      <c r="M117" s="1237">
        <v>7556.14</v>
      </c>
      <c r="N117" s="1237">
        <v>6186.61</v>
      </c>
      <c r="O117" s="1237">
        <v>5924.28</v>
      </c>
      <c r="P117" s="1237">
        <v>5879.41</v>
      </c>
      <c r="Q117" s="1234">
        <v>5833.8</v>
      </c>
      <c r="R117" s="1235">
        <v>5787.52</v>
      </c>
      <c r="S117" s="1235">
        <v>5740.58</v>
      </c>
      <c r="T117" s="1235">
        <v>5735.46</v>
      </c>
      <c r="U117" s="1235">
        <v>5805.97</v>
      </c>
      <c r="V117" s="1236">
        <v>5849.32</v>
      </c>
      <c r="W117" s="1237">
        <v>5853.17</v>
      </c>
      <c r="X117" s="219"/>
      <c r="Y117" s="219"/>
      <c r="Z117" s="219"/>
    </row>
    <row r="118" spans="2:26" x14ac:dyDescent="0.2">
      <c r="B118" s="272" t="s">
        <v>1574</v>
      </c>
      <c r="C118" s="156" t="s">
        <v>270</v>
      </c>
      <c r="D118" s="1379" t="s">
        <v>122</v>
      </c>
      <c r="E118" s="1380"/>
      <c r="F118" s="76">
        <v>2</v>
      </c>
      <c r="G118" s="1234">
        <v>72.45</v>
      </c>
      <c r="H118" s="1235">
        <v>72.38</v>
      </c>
      <c r="I118" s="1235">
        <v>70.459999999999994</v>
      </c>
      <c r="J118" s="1235">
        <v>68.540000000000006</v>
      </c>
      <c r="K118" s="1235">
        <v>66.62</v>
      </c>
      <c r="L118" s="1236">
        <v>64.69</v>
      </c>
      <c r="M118" s="1237">
        <v>349.23</v>
      </c>
      <c r="N118" s="1237">
        <v>231.47</v>
      </c>
      <c r="O118" s="1237">
        <v>159.80000000000001</v>
      </c>
      <c r="P118" s="1237">
        <v>128.19999999999999</v>
      </c>
      <c r="Q118" s="1234">
        <v>111.76</v>
      </c>
      <c r="R118" s="1235">
        <v>113.55</v>
      </c>
      <c r="S118" s="1235">
        <v>115.4</v>
      </c>
      <c r="T118" s="1235">
        <v>118.95</v>
      </c>
      <c r="U118" s="1235">
        <v>122.7</v>
      </c>
      <c r="V118" s="1236">
        <v>124.97</v>
      </c>
      <c r="W118" s="1237">
        <v>128.35</v>
      </c>
      <c r="X118" s="219"/>
      <c r="Y118" s="219"/>
      <c r="Z118" s="219"/>
    </row>
    <row r="119" spans="2:26" ht="15" thickBot="1" x14ac:dyDescent="0.25">
      <c r="B119" s="274" t="s">
        <v>1575</v>
      </c>
      <c r="C119" s="275" t="s">
        <v>279</v>
      </c>
      <c r="D119" s="1381" t="s">
        <v>122</v>
      </c>
      <c r="E119" s="1382"/>
      <c r="F119" s="276">
        <v>2</v>
      </c>
      <c r="G119" s="1234">
        <v>-62.79</v>
      </c>
      <c r="H119" s="1235">
        <v>-18.440000000000001</v>
      </c>
      <c r="I119" s="1235">
        <v>-6.45</v>
      </c>
      <c r="J119" s="1235">
        <v>5.44</v>
      </c>
      <c r="K119" s="1235">
        <v>38.06</v>
      </c>
      <c r="L119" s="1236">
        <v>6.03</v>
      </c>
      <c r="M119" s="1237">
        <v>179.71</v>
      </c>
      <c r="N119" s="1237">
        <v>246.56</v>
      </c>
      <c r="O119" s="1237">
        <v>190.58</v>
      </c>
      <c r="P119" s="1237">
        <v>286.97000000000003</v>
      </c>
      <c r="Q119" s="1234">
        <v>275.45999999999998</v>
      </c>
      <c r="R119" s="1235">
        <v>200.49</v>
      </c>
      <c r="S119" s="1235">
        <v>112.42</v>
      </c>
      <c r="T119" s="1235">
        <v>61.37</v>
      </c>
      <c r="U119" s="1235">
        <v>86.98</v>
      </c>
      <c r="V119" s="1236">
        <v>87.84</v>
      </c>
      <c r="W119" s="1237">
        <v>46.97</v>
      </c>
      <c r="X119" s="219"/>
      <c r="Y119" s="219"/>
      <c r="Z119" s="219"/>
    </row>
    <row r="120" spans="2:26" ht="15" thickBot="1" x14ac:dyDescent="0.25">
      <c r="B120" s="16"/>
      <c r="Q120" s="16"/>
      <c r="R120" s="16"/>
    </row>
    <row r="121" spans="2:26" ht="45.75" thickBot="1" x14ac:dyDescent="0.25">
      <c r="B121" s="154" t="str">
        <f>CONCATENATE("Table 7c: WC level - Alternative Programme  ",E101, " Totex")</f>
        <v>Table 7c: WC level - Alternative Programme  High ED Totex</v>
      </c>
      <c r="C121" s="99"/>
      <c r="D121" s="98"/>
      <c r="E121" s="34"/>
      <c r="F121" s="34"/>
      <c r="G121" s="34"/>
      <c r="H121" s="34"/>
      <c r="I121" s="34"/>
      <c r="J121" s="34"/>
      <c r="K121" s="34"/>
      <c r="L121" s="34"/>
      <c r="M121" s="1372" t="s">
        <v>1545</v>
      </c>
      <c r="N121" s="1373"/>
      <c r="O121" s="1373"/>
      <c r="P121" s="1373"/>
      <c r="Q121" s="1373"/>
      <c r="R121" s="1373"/>
      <c r="S121" s="1373"/>
      <c r="T121" s="1373"/>
      <c r="U121" s="1373"/>
      <c r="V121" s="1373"/>
      <c r="W121" s="1373"/>
      <c r="X121" s="1373"/>
      <c r="Y121" s="1373"/>
      <c r="Z121" s="1374"/>
    </row>
    <row r="122" spans="2:26" ht="30.75" thickBot="1" x14ac:dyDescent="0.25">
      <c r="B122" s="66" t="s">
        <v>88</v>
      </c>
      <c r="C122" s="67" t="s">
        <v>1576</v>
      </c>
      <c r="D122" s="67" t="s">
        <v>1577</v>
      </c>
      <c r="E122" s="67" t="s">
        <v>91</v>
      </c>
      <c r="F122" s="68" t="s">
        <v>92</v>
      </c>
      <c r="G122" s="80" t="s">
        <v>1547</v>
      </c>
      <c r="H122" s="69" t="s">
        <v>1548</v>
      </c>
      <c r="I122" s="69" t="s">
        <v>1549</v>
      </c>
      <c r="J122" s="69" t="s">
        <v>1550</v>
      </c>
      <c r="K122" s="69" t="s">
        <v>1551</v>
      </c>
      <c r="L122" s="70" t="s">
        <v>1552</v>
      </c>
      <c r="M122" s="81" t="s">
        <v>1553</v>
      </c>
      <c r="N122" s="81" t="s">
        <v>1554</v>
      </c>
      <c r="O122" s="81" t="s">
        <v>1555</v>
      </c>
      <c r="P122" s="81" t="s">
        <v>1556</v>
      </c>
      <c r="Q122" s="80" t="s">
        <v>1557</v>
      </c>
      <c r="R122" s="69" t="s">
        <v>1558</v>
      </c>
      <c r="S122" s="69" t="s">
        <v>1559</v>
      </c>
      <c r="T122" s="69" t="s">
        <v>1560</v>
      </c>
      <c r="U122" s="69" t="s">
        <v>1561</v>
      </c>
      <c r="V122" s="70" t="s">
        <v>1562</v>
      </c>
      <c r="W122" s="81" t="s">
        <v>1563</v>
      </c>
      <c r="X122" s="81" t="s">
        <v>1564</v>
      </c>
      <c r="Y122" s="81" t="s">
        <v>1565</v>
      </c>
      <c r="Z122" s="81" t="s">
        <v>1566</v>
      </c>
    </row>
    <row r="123" spans="2:26" x14ac:dyDescent="0.2">
      <c r="B123" s="186" t="s">
        <v>1578</v>
      </c>
      <c r="C123" s="187" t="s">
        <v>1579</v>
      </c>
      <c r="D123" s="187" t="s">
        <v>1580</v>
      </c>
      <c r="E123" s="1283" t="s">
        <v>1581</v>
      </c>
      <c r="F123" s="208">
        <v>3</v>
      </c>
      <c r="G123" s="211">
        <v>0.13964927999999999</v>
      </c>
      <c r="H123" s="211">
        <v>0.13964927999999999</v>
      </c>
      <c r="I123" s="211">
        <v>0.13964927999999999</v>
      </c>
      <c r="J123" s="211">
        <v>0.13964927999999999</v>
      </c>
      <c r="K123" s="211">
        <v>0.13964927999999999</v>
      </c>
      <c r="L123" s="211">
        <v>13.95</v>
      </c>
      <c r="M123" s="211">
        <v>46.950123235205119</v>
      </c>
      <c r="N123" s="211">
        <v>228.19012323520511</v>
      </c>
      <c r="O123" s="211">
        <v>272.29233460975996</v>
      </c>
      <c r="P123" s="211">
        <v>240.44012323520514</v>
      </c>
      <c r="Q123" s="211">
        <v>344.03012323520511</v>
      </c>
      <c r="R123" s="211">
        <v>228.73012323520513</v>
      </c>
      <c r="S123" s="211">
        <v>280.8501232352051</v>
      </c>
      <c r="T123" s="211">
        <v>260.39012323520512</v>
      </c>
      <c r="U123" s="211">
        <v>437.35012323520516</v>
      </c>
      <c r="V123" s="211">
        <v>257.28012323520511</v>
      </c>
      <c r="W123" s="211">
        <v>257.28012323520511</v>
      </c>
      <c r="X123" s="211"/>
      <c r="Y123" s="211"/>
      <c r="Z123" s="212"/>
    </row>
    <row r="124" spans="2:26" x14ac:dyDescent="0.2">
      <c r="B124" s="74" t="s">
        <v>1582</v>
      </c>
      <c r="C124" s="75" t="s">
        <v>1583</v>
      </c>
      <c r="D124" s="75" t="s">
        <v>1580</v>
      </c>
      <c r="E124" s="1284" t="s">
        <v>1581</v>
      </c>
      <c r="F124" s="209">
        <v>3</v>
      </c>
      <c r="G124" s="213">
        <v>-0.21931574210979843</v>
      </c>
      <c r="H124" s="213">
        <v>-0.47486899907969282</v>
      </c>
      <c r="I124" s="213">
        <v>-0.58074556423614732</v>
      </c>
      <c r="J124" s="213">
        <v>-0.70994018243301149</v>
      </c>
      <c r="K124" s="213">
        <v>-0.80415772106926098</v>
      </c>
      <c r="L124" s="213">
        <v>-2.9043580388304777</v>
      </c>
      <c r="M124" s="213">
        <v>-4.8107664292963968</v>
      </c>
      <c r="N124" s="213">
        <v>-7.0549714800233874</v>
      </c>
      <c r="O124" s="213">
        <v>-9.1469789683379723</v>
      </c>
      <c r="P124" s="213">
        <v>-9.7715246592311047</v>
      </c>
      <c r="Q124" s="213">
        <v>-9.8112283711647752</v>
      </c>
      <c r="R124" s="213">
        <v>-9.8112283711647752</v>
      </c>
      <c r="S124" s="213">
        <v>-9.8112283711647752</v>
      </c>
      <c r="T124" s="213">
        <v>-9.8112283711647752</v>
      </c>
      <c r="U124" s="213">
        <v>-9.8112283711647752</v>
      </c>
      <c r="V124" s="213">
        <v>-9.8112283711647752</v>
      </c>
      <c r="W124" s="213">
        <v>-9.8112283711647752</v>
      </c>
      <c r="X124" s="213"/>
      <c r="Y124" s="213"/>
      <c r="Z124" s="214"/>
    </row>
    <row r="125" spans="2:26" ht="15" thickBot="1" x14ac:dyDescent="0.25">
      <c r="B125" s="77" t="s">
        <v>1584</v>
      </c>
      <c r="C125" s="78" t="s">
        <v>1585</v>
      </c>
      <c r="D125" s="78" t="s">
        <v>1580</v>
      </c>
      <c r="E125" s="1285" t="s">
        <v>1581</v>
      </c>
      <c r="F125" s="210">
        <v>3</v>
      </c>
      <c r="G125" s="215">
        <f>G123+G124</f>
        <v>-7.9666462109798442E-2</v>
      </c>
      <c r="H125" s="215">
        <f t="shared" ref="H125:W125" si="6">H123+H124</f>
        <v>-0.33521971907969283</v>
      </c>
      <c r="I125" s="215">
        <f t="shared" si="6"/>
        <v>-0.44109628423614733</v>
      </c>
      <c r="J125" s="215">
        <f t="shared" si="6"/>
        <v>-0.5702909024330115</v>
      </c>
      <c r="K125" s="215">
        <f t="shared" si="6"/>
        <v>-0.66450844106926099</v>
      </c>
      <c r="L125" s="215">
        <f t="shared" si="6"/>
        <v>11.045641961169522</v>
      </c>
      <c r="M125" s="215">
        <f t="shared" si="6"/>
        <v>42.139356805908719</v>
      </c>
      <c r="N125" s="215">
        <f t="shared" si="6"/>
        <v>221.13515175518171</v>
      </c>
      <c r="O125" s="215">
        <f t="shared" si="6"/>
        <v>263.14535564142199</v>
      </c>
      <c r="P125" s="215">
        <f t="shared" si="6"/>
        <v>230.66859857597404</v>
      </c>
      <c r="Q125" s="215">
        <f t="shared" si="6"/>
        <v>334.21889486404035</v>
      </c>
      <c r="R125" s="215">
        <f t="shared" si="6"/>
        <v>218.91889486404034</v>
      </c>
      <c r="S125" s="215">
        <f t="shared" si="6"/>
        <v>271.03889486404034</v>
      </c>
      <c r="T125" s="215">
        <f t="shared" si="6"/>
        <v>250.57889486404034</v>
      </c>
      <c r="U125" s="215">
        <f t="shared" si="6"/>
        <v>427.5388948640404</v>
      </c>
      <c r="V125" s="215">
        <f t="shared" si="6"/>
        <v>247.46889486404032</v>
      </c>
      <c r="W125" s="215">
        <f t="shared" si="6"/>
        <v>247.46889486404032</v>
      </c>
      <c r="X125" s="215"/>
      <c r="Y125" s="215"/>
      <c r="Z125" s="1286"/>
    </row>
    <row r="126" spans="2:26" ht="15" thickBot="1" x14ac:dyDescent="0.25">
      <c r="R126" s="16"/>
      <c r="S126" s="16"/>
    </row>
    <row r="127" spans="2:26" ht="60.75" thickBot="1" x14ac:dyDescent="0.25">
      <c r="B127" s="154" t="str">
        <f>CONCATENATE("Table 7d: WC level - Alternative Programme  ",E101, " Enhancement Expenditure")</f>
        <v>Table 7d: WC level - Alternative Programme  High ED Enhancement Expenditure</v>
      </c>
      <c r="C127" s="99"/>
      <c r="D127" s="98"/>
      <c r="E127" s="34"/>
      <c r="F127" s="34"/>
      <c r="G127" s="34"/>
      <c r="H127" s="34"/>
      <c r="I127" s="34"/>
      <c r="J127" s="34"/>
      <c r="K127" s="34"/>
      <c r="L127" s="34"/>
      <c r="M127" s="1372" t="s">
        <v>1545</v>
      </c>
      <c r="N127" s="1373"/>
      <c r="O127" s="1373"/>
      <c r="P127" s="1373"/>
      <c r="Q127" s="1373"/>
      <c r="R127" s="1373"/>
      <c r="S127" s="1373"/>
      <c r="T127" s="1373"/>
      <c r="U127" s="1373"/>
      <c r="V127" s="1373"/>
      <c r="W127" s="1373"/>
      <c r="X127" s="1373"/>
      <c r="Y127" s="1373"/>
      <c r="Z127" s="1374"/>
    </row>
    <row r="128" spans="2:26" ht="30.75" thickBot="1" x14ac:dyDescent="0.25">
      <c r="B128" s="66" t="s">
        <v>88</v>
      </c>
      <c r="C128" s="67" t="s">
        <v>1576</v>
      </c>
      <c r="D128" s="67" t="s">
        <v>1577</v>
      </c>
      <c r="E128" s="67" t="s">
        <v>91</v>
      </c>
      <c r="F128" s="68" t="s">
        <v>92</v>
      </c>
      <c r="G128" s="80" t="s">
        <v>1547</v>
      </c>
      <c r="H128" s="69" t="s">
        <v>1548</v>
      </c>
      <c r="I128" s="69" t="s">
        <v>1549</v>
      </c>
      <c r="J128" s="69" t="s">
        <v>1550</v>
      </c>
      <c r="K128" s="69" t="s">
        <v>1551</v>
      </c>
      <c r="L128" s="70" t="s">
        <v>1552</v>
      </c>
      <c r="M128" s="81" t="s">
        <v>1553</v>
      </c>
      <c r="N128" s="81" t="s">
        <v>1554</v>
      </c>
      <c r="O128" s="81" t="s">
        <v>1555</v>
      </c>
      <c r="P128" s="81" t="s">
        <v>1556</v>
      </c>
      <c r="Q128" s="80" t="s">
        <v>1557</v>
      </c>
      <c r="R128" s="69" t="s">
        <v>1558</v>
      </c>
      <c r="S128" s="69" t="s">
        <v>1559</v>
      </c>
      <c r="T128" s="69" t="s">
        <v>1560</v>
      </c>
      <c r="U128" s="69" t="s">
        <v>1561</v>
      </c>
      <c r="V128" s="70" t="s">
        <v>1562</v>
      </c>
      <c r="W128" s="81" t="s">
        <v>1563</v>
      </c>
      <c r="X128" s="81" t="s">
        <v>1564</v>
      </c>
      <c r="Y128" s="81" t="s">
        <v>1565</v>
      </c>
      <c r="Z128" s="81" t="s">
        <v>1566</v>
      </c>
    </row>
    <row r="129" spans="2:26" ht="28.5" x14ac:dyDescent="0.2">
      <c r="B129" s="186" t="s">
        <v>1586</v>
      </c>
      <c r="C129" s="187" t="s">
        <v>1587</v>
      </c>
      <c r="D129" s="187" t="s">
        <v>1588</v>
      </c>
      <c r="E129" s="1283" t="s">
        <v>1581</v>
      </c>
      <c r="F129" s="208">
        <v>3</v>
      </c>
      <c r="G129" s="211">
        <v>0.93099520000000002</v>
      </c>
      <c r="H129" s="211">
        <v>36.540655716084274</v>
      </c>
      <c r="I129" s="211">
        <v>50.687942607304606</v>
      </c>
      <c r="J129" s="211">
        <v>44.697214208145766</v>
      </c>
      <c r="K129" s="211">
        <v>42.798074828585257</v>
      </c>
      <c r="L129" s="211">
        <v>39.10744579245663</v>
      </c>
      <c r="M129" s="211">
        <v>320.39428461731904</v>
      </c>
      <c r="N129" s="211">
        <v>362.89949463281442</v>
      </c>
      <c r="O129" s="211">
        <v>19.912621167599671</v>
      </c>
      <c r="P129" s="211">
        <v>20.005106065626066</v>
      </c>
      <c r="Q129" s="211">
        <v>7.067366467826063</v>
      </c>
      <c r="R129" s="211">
        <v>6.7144174594260635</v>
      </c>
      <c r="S129" s="211">
        <v>45.437240210426062</v>
      </c>
      <c r="T129" s="211">
        <v>80.307240210426073</v>
      </c>
      <c r="U129" s="211">
        <v>106.57724021042606</v>
      </c>
      <c r="V129" s="211">
        <v>49.28724021042607</v>
      </c>
      <c r="W129" s="211">
        <v>20.376378494612212</v>
      </c>
      <c r="X129" s="211"/>
      <c r="Y129" s="211"/>
      <c r="Z129" s="212"/>
    </row>
    <row r="130" spans="2:26" ht="28.5" x14ac:dyDescent="0.2">
      <c r="B130" s="74" t="s">
        <v>1589</v>
      </c>
      <c r="C130" s="75" t="s">
        <v>1587</v>
      </c>
      <c r="D130" s="75" t="s">
        <v>1590</v>
      </c>
      <c r="E130" s="1284" t="s">
        <v>1581</v>
      </c>
      <c r="F130" s="209">
        <v>3</v>
      </c>
      <c r="G130" s="213">
        <v>0</v>
      </c>
      <c r="H130" s="213">
        <v>3.0859593065367572</v>
      </c>
      <c r="I130" s="213">
        <v>4.7645884301220596</v>
      </c>
      <c r="J130" s="213">
        <v>7.3060443174980341</v>
      </c>
      <c r="K130" s="213">
        <v>10.04298005716295</v>
      </c>
      <c r="L130" s="213">
        <v>10.167918772824727</v>
      </c>
      <c r="M130" s="213">
        <v>43.766219777567819</v>
      </c>
      <c r="N130" s="213">
        <v>112.78838610545063</v>
      </c>
      <c r="O130" s="213">
        <v>45.956221235428693</v>
      </c>
      <c r="P130" s="213">
        <v>45.624789579358101</v>
      </c>
      <c r="Q130" s="213">
        <v>44.816416941240384</v>
      </c>
      <c r="R130" s="213">
        <v>45.130162323665765</v>
      </c>
      <c r="S130" s="213">
        <v>45.379669037278966</v>
      </c>
      <c r="T130" s="213">
        <v>48.283348831970251</v>
      </c>
      <c r="U130" s="213">
        <v>46.43864967063223</v>
      </c>
      <c r="V130" s="213">
        <v>52.203468614408834</v>
      </c>
      <c r="W130" s="213">
        <v>30.439190311345978</v>
      </c>
      <c r="X130" s="213"/>
      <c r="Y130" s="213"/>
      <c r="Z130" s="214"/>
    </row>
    <row r="131" spans="2:26" ht="29.25" thickBot="1" x14ac:dyDescent="0.25">
      <c r="B131" s="77" t="s">
        <v>1591</v>
      </c>
      <c r="C131" s="78" t="s">
        <v>1587</v>
      </c>
      <c r="D131" s="78" t="s">
        <v>1580</v>
      </c>
      <c r="E131" s="1285" t="s">
        <v>1581</v>
      </c>
      <c r="F131" s="210">
        <v>3</v>
      </c>
      <c r="G131" s="215">
        <f>SUM(G129:G130)</f>
        <v>0.93099520000000002</v>
      </c>
      <c r="H131" s="215">
        <f t="shared" ref="H131:W131" si="7">SUM(H129:H130)</f>
        <v>39.626615022621031</v>
      </c>
      <c r="I131" s="215">
        <f t="shared" si="7"/>
        <v>55.452531037426667</v>
      </c>
      <c r="J131" s="215">
        <f t="shared" si="7"/>
        <v>52.003258525643801</v>
      </c>
      <c r="K131" s="215">
        <f t="shared" si="7"/>
        <v>52.841054885748207</v>
      </c>
      <c r="L131" s="215">
        <f t="shared" si="7"/>
        <v>49.275364565281357</v>
      </c>
      <c r="M131" s="215">
        <f t="shared" si="7"/>
        <v>364.16050439488686</v>
      </c>
      <c r="N131" s="215">
        <f t="shared" si="7"/>
        <v>475.68788073826505</v>
      </c>
      <c r="O131" s="215">
        <f t="shared" si="7"/>
        <v>65.868842403028367</v>
      </c>
      <c r="P131" s="215">
        <f t="shared" si="7"/>
        <v>65.629895644984174</v>
      </c>
      <c r="Q131" s="215">
        <f t="shared" si="7"/>
        <v>51.883783409066446</v>
      </c>
      <c r="R131" s="215">
        <f t="shared" si="7"/>
        <v>51.844579783091831</v>
      </c>
      <c r="S131" s="215">
        <f t="shared" si="7"/>
        <v>90.816909247705027</v>
      </c>
      <c r="T131" s="215">
        <f t="shared" si="7"/>
        <v>128.59058904239632</v>
      </c>
      <c r="U131" s="215">
        <f t="shared" si="7"/>
        <v>153.01588988105829</v>
      </c>
      <c r="V131" s="215">
        <f t="shared" si="7"/>
        <v>101.49070882483491</v>
      </c>
      <c r="W131" s="215">
        <f t="shared" si="7"/>
        <v>50.815568805958193</v>
      </c>
      <c r="X131" s="215"/>
      <c r="Y131" s="215"/>
      <c r="Z131" s="1286"/>
    </row>
    <row r="132" spans="2:26" ht="15" thickBot="1" x14ac:dyDescent="0.25"/>
    <row r="133" spans="2:26" ht="29.25" thickBot="1" x14ac:dyDescent="0.25">
      <c r="B133" s="60" t="s">
        <v>80</v>
      </c>
      <c r="C133" s="12" t="str">
        <f>'TITLE PAGE'!$D$18</f>
        <v>Yorkshire Water</v>
      </c>
      <c r="D133" s="61" t="s">
        <v>1531</v>
      </c>
      <c r="E133" s="13" t="s">
        <v>1450</v>
      </c>
      <c r="F133" s="60" t="s">
        <v>1532</v>
      </c>
      <c r="G133" s="13" t="s">
        <v>1594</v>
      </c>
      <c r="H133" s="62" t="s">
        <v>83</v>
      </c>
      <c r="I133" s="13" t="s">
        <v>1534</v>
      </c>
    </row>
    <row r="134" spans="2:26" ht="42.75" customHeight="1" thickBot="1" x14ac:dyDescent="0.25">
      <c r="B134" s="61" t="s">
        <v>1535</v>
      </c>
      <c r="C134" s="1394" t="s">
        <v>1600</v>
      </c>
      <c r="D134" s="1395"/>
      <c r="E134" s="1395"/>
      <c r="F134" s="1395"/>
      <c r="G134" s="1395"/>
      <c r="H134" s="1395"/>
      <c r="I134" s="1396"/>
    </row>
    <row r="135" spans="2:26" ht="42.75" customHeight="1" thickBot="1" x14ac:dyDescent="0.25">
      <c r="B135" s="61" t="s">
        <v>1537</v>
      </c>
      <c r="C135" s="1394" t="s">
        <v>1601</v>
      </c>
      <c r="D135" s="1397"/>
      <c r="E135" s="1397"/>
      <c r="F135" s="1397"/>
      <c r="G135" s="1397"/>
      <c r="H135" s="1397"/>
      <c r="I135" s="1398"/>
    </row>
    <row r="136" spans="2:26" ht="69.599999999999994" customHeight="1" thickBot="1" x14ac:dyDescent="0.25">
      <c r="B136" s="61" t="s">
        <v>1540</v>
      </c>
      <c r="C136" s="1394" t="s">
        <v>1602</v>
      </c>
      <c r="D136" s="1397"/>
      <c r="E136" s="1397"/>
      <c r="F136" s="1397"/>
      <c r="G136" s="1397"/>
      <c r="H136" s="1397"/>
      <c r="I136" s="1398"/>
    </row>
    <row r="137" spans="2:26" ht="57" x14ac:dyDescent="0.2">
      <c r="B137" s="14" t="s">
        <v>1541</v>
      </c>
      <c r="C137" s="1250">
        <v>734.04</v>
      </c>
      <c r="D137" s="15" t="s">
        <v>1542</v>
      </c>
      <c r="E137" s="63" t="s">
        <v>1603</v>
      </c>
      <c r="F137" s="64" t="s">
        <v>1544</v>
      </c>
      <c r="G137" s="65">
        <v>2035</v>
      </c>
      <c r="H137" s="64" t="s">
        <v>2</v>
      </c>
      <c r="I137" s="1326">
        <v>7</v>
      </c>
    </row>
    <row r="138" spans="2:26" ht="15" thickBot="1" x14ac:dyDescent="0.25"/>
    <row r="139" spans="2:26" ht="45.75" thickBot="1" x14ac:dyDescent="0.25">
      <c r="B139" s="154" t="str">
        <f>CONCATENATE("Table 7a: WC level - Alternative Programme ",E133, " Baseline SDB")</f>
        <v>Table 7a: WC level - Alternative Programme Low ED Baseline SDB</v>
      </c>
      <c r="M139" s="1372" t="s">
        <v>1545</v>
      </c>
      <c r="N139" s="1373"/>
      <c r="O139" s="1373"/>
      <c r="P139" s="1373"/>
      <c r="Q139" s="1373"/>
      <c r="R139" s="1373"/>
      <c r="S139" s="1373"/>
      <c r="T139" s="1373"/>
      <c r="U139" s="1373"/>
      <c r="V139" s="1373"/>
      <c r="W139" s="1373"/>
      <c r="X139" s="1373"/>
      <c r="Y139" s="1373"/>
      <c r="Z139" s="1374"/>
    </row>
    <row r="140" spans="2:26" ht="30.75" thickBot="1" x14ac:dyDescent="0.25">
      <c r="B140" s="66" t="s">
        <v>88</v>
      </c>
      <c r="C140" s="67" t="s">
        <v>1546</v>
      </c>
      <c r="D140" s="1375" t="s">
        <v>91</v>
      </c>
      <c r="E140" s="1376"/>
      <c r="F140" s="68" t="s">
        <v>92</v>
      </c>
      <c r="G140" s="80" t="s">
        <v>1547</v>
      </c>
      <c r="H140" s="69" t="s">
        <v>1548</v>
      </c>
      <c r="I140" s="69" t="s">
        <v>1549</v>
      </c>
      <c r="J140" s="69" t="s">
        <v>1550</v>
      </c>
      <c r="K140" s="69" t="s">
        <v>1551</v>
      </c>
      <c r="L140" s="70" t="s">
        <v>1552</v>
      </c>
      <c r="M140" s="81" t="s">
        <v>1553</v>
      </c>
      <c r="N140" s="81" t="s">
        <v>1554</v>
      </c>
      <c r="O140" s="81" t="s">
        <v>1555</v>
      </c>
      <c r="P140" s="81" t="s">
        <v>1556</v>
      </c>
      <c r="Q140" s="80" t="s">
        <v>1557</v>
      </c>
      <c r="R140" s="69" t="s">
        <v>1558</v>
      </c>
      <c r="S140" s="69" t="s">
        <v>1559</v>
      </c>
      <c r="T140" s="69" t="s">
        <v>1560</v>
      </c>
      <c r="U140" s="69" t="s">
        <v>1561</v>
      </c>
      <c r="V140" s="70" t="s">
        <v>1562</v>
      </c>
      <c r="W140" s="81" t="s">
        <v>1563</v>
      </c>
      <c r="X140" s="81" t="s">
        <v>1564</v>
      </c>
      <c r="Y140" s="81" t="s">
        <v>1565</v>
      </c>
      <c r="Z140" s="81" t="s">
        <v>1566</v>
      </c>
    </row>
    <row r="141" spans="2:26" ht="15.6" customHeight="1" x14ac:dyDescent="0.2">
      <c r="B141" s="71" t="s">
        <v>1567</v>
      </c>
      <c r="C141" s="72" t="s">
        <v>1504</v>
      </c>
      <c r="D141" s="1377" t="s">
        <v>122</v>
      </c>
      <c r="E141" s="1378"/>
      <c r="F141" s="73">
        <v>2</v>
      </c>
      <c r="G141" s="216">
        <v>1245.71</v>
      </c>
      <c r="H141" s="217">
        <v>1248.49</v>
      </c>
      <c r="I141" s="217">
        <v>1249.01</v>
      </c>
      <c r="J141" s="217">
        <v>1249.25</v>
      </c>
      <c r="K141" s="217">
        <v>1249.33</v>
      </c>
      <c r="L141" s="218">
        <v>1249.3499999999999</v>
      </c>
      <c r="M141" s="219">
        <v>7503.46</v>
      </c>
      <c r="N141" s="219">
        <v>6266.19</v>
      </c>
      <c r="O141" s="219">
        <v>6286.09</v>
      </c>
      <c r="P141" s="219">
        <v>6314.06</v>
      </c>
      <c r="Q141" s="216">
        <v>6339.87</v>
      </c>
      <c r="R141" s="217">
        <v>6368.03</v>
      </c>
      <c r="S141" s="217">
        <v>6407.31</v>
      </c>
      <c r="T141" s="217">
        <v>6449.69</v>
      </c>
      <c r="U141" s="217">
        <v>6490.84</v>
      </c>
      <c r="V141" s="218">
        <v>6531.06</v>
      </c>
      <c r="W141" s="219">
        <v>6572.4</v>
      </c>
      <c r="X141" s="219"/>
      <c r="Y141" s="219"/>
      <c r="Z141" s="219"/>
    </row>
    <row r="142" spans="2:26" ht="15.6" customHeight="1" x14ac:dyDescent="0.2">
      <c r="B142" s="74" t="s">
        <v>1568</v>
      </c>
      <c r="C142" s="75" t="s">
        <v>276</v>
      </c>
      <c r="D142" s="1379" t="s">
        <v>122</v>
      </c>
      <c r="E142" s="1380"/>
      <c r="F142" s="76">
        <v>2</v>
      </c>
      <c r="G142" s="220">
        <v>1255.3699999999999</v>
      </c>
      <c r="H142" s="221">
        <v>1253.57</v>
      </c>
      <c r="I142" s="221">
        <v>1251.76</v>
      </c>
      <c r="J142" s="221">
        <v>1249.94</v>
      </c>
      <c r="K142" s="221">
        <v>1248.1099999999999</v>
      </c>
      <c r="L142" s="222">
        <v>1246.28</v>
      </c>
      <c r="M142" s="223">
        <v>7379.55</v>
      </c>
      <c r="N142" s="223">
        <v>5786.16</v>
      </c>
      <c r="O142" s="223">
        <v>5439.24</v>
      </c>
      <c r="P142" s="223">
        <v>5385.93</v>
      </c>
      <c r="Q142" s="220">
        <v>5331.73</v>
      </c>
      <c r="R142" s="221">
        <v>5276.74</v>
      </c>
      <c r="S142" s="221">
        <v>5220.99</v>
      </c>
      <c r="T142" s="221">
        <v>5164.5200000000004</v>
      </c>
      <c r="U142" s="221">
        <v>5107.38</v>
      </c>
      <c r="V142" s="222">
        <v>5049.6000000000004</v>
      </c>
      <c r="W142" s="223">
        <v>4991.1899999999996</v>
      </c>
      <c r="X142" s="219"/>
      <c r="Y142" s="219"/>
      <c r="Z142" s="219"/>
    </row>
    <row r="143" spans="2:26" ht="15.6" customHeight="1" x14ac:dyDescent="0.2">
      <c r="B143" s="155" t="s">
        <v>1569</v>
      </c>
      <c r="C143" s="156" t="s">
        <v>270</v>
      </c>
      <c r="D143" s="1379" t="s">
        <v>122</v>
      </c>
      <c r="E143" s="1380"/>
      <c r="F143" s="76">
        <v>2</v>
      </c>
      <c r="G143" s="224">
        <v>72.45</v>
      </c>
      <c r="H143" s="225">
        <v>72.38</v>
      </c>
      <c r="I143" s="225">
        <v>70.459999999999994</v>
      </c>
      <c r="J143" s="225">
        <v>68.540000000000006</v>
      </c>
      <c r="K143" s="225">
        <v>66.62</v>
      </c>
      <c r="L143" s="226">
        <v>64.69</v>
      </c>
      <c r="M143" s="227">
        <v>349.23</v>
      </c>
      <c r="N143" s="227">
        <v>231.47</v>
      </c>
      <c r="O143" s="227">
        <v>159.80000000000001</v>
      </c>
      <c r="P143" s="227">
        <v>128.19999999999999</v>
      </c>
      <c r="Q143" s="224">
        <v>111.76</v>
      </c>
      <c r="R143" s="225">
        <v>113.55</v>
      </c>
      <c r="S143" s="225">
        <v>115.4</v>
      </c>
      <c r="T143" s="225">
        <v>118.95</v>
      </c>
      <c r="U143" s="225">
        <v>122.7</v>
      </c>
      <c r="V143" s="226">
        <v>124.97</v>
      </c>
      <c r="W143" s="227">
        <v>128.35</v>
      </c>
      <c r="X143" s="219"/>
      <c r="Y143" s="219"/>
      <c r="Z143" s="219"/>
    </row>
    <row r="144" spans="2:26" ht="16.350000000000001" customHeight="1" thickBot="1" x14ac:dyDescent="0.25">
      <c r="B144" s="77" t="s">
        <v>1570</v>
      </c>
      <c r="C144" s="78" t="s">
        <v>279</v>
      </c>
      <c r="D144" s="1381" t="s">
        <v>122</v>
      </c>
      <c r="E144" s="1382"/>
      <c r="F144" s="79">
        <v>2</v>
      </c>
      <c r="G144" s="228">
        <v>-62.79</v>
      </c>
      <c r="H144" s="229">
        <v>-67.3</v>
      </c>
      <c r="I144" s="229">
        <v>-67.709999999999994</v>
      </c>
      <c r="J144" s="229">
        <v>-67.849999999999994</v>
      </c>
      <c r="K144" s="229">
        <v>-67.84</v>
      </c>
      <c r="L144" s="230">
        <v>-67.760000000000005</v>
      </c>
      <c r="M144" s="231">
        <v>-473.14</v>
      </c>
      <c r="N144" s="231">
        <v>-711.5</v>
      </c>
      <c r="O144" s="231">
        <v>-1006.65</v>
      </c>
      <c r="P144" s="231">
        <v>-1056.33</v>
      </c>
      <c r="Q144" s="228">
        <v>-1119.9000000000001</v>
      </c>
      <c r="R144" s="229">
        <v>-1204.8399999999999</v>
      </c>
      <c r="S144" s="229">
        <v>-1301.72</v>
      </c>
      <c r="T144" s="229">
        <v>-1404.12</v>
      </c>
      <c r="U144" s="229">
        <v>-1506.16</v>
      </c>
      <c r="V144" s="230">
        <v>-1606.43</v>
      </c>
      <c r="W144" s="231">
        <v>-1709.56</v>
      </c>
      <c r="X144" s="219"/>
      <c r="Y144" s="219"/>
      <c r="Z144" s="219"/>
    </row>
    <row r="145" spans="2:26" ht="15" thickBot="1" x14ac:dyDescent="0.25">
      <c r="B145" s="97"/>
      <c r="C145" s="25"/>
      <c r="D145" s="25"/>
      <c r="E145" s="25"/>
      <c r="Q145" s="16"/>
      <c r="R145" s="16"/>
    </row>
    <row r="146" spans="2:26" ht="45.75" thickBot="1" x14ac:dyDescent="0.25">
      <c r="B146" s="154" t="str">
        <f>CONCATENATE("Table 7b: WC level - Alternative Programme  ",E133, " Final Plan SDB")</f>
        <v>Table 7b: WC level - Alternative Programme  Low ED Final Plan SDB</v>
      </c>
      <c r="C146" s="99"/>
      <c r="D146" s="98"/>
      <c r="E146" s="98"/>
      <c r="F146" s="34"/>
      <c r="G146" s="34"/>
      <c r="H146" s="34"/>
      <c r="I146" s="34"/>
      <c r="J146" s="34"/>
      <c r="K146" s="34"/>
      <c r="L146" s="34"/>
      <c r="M146" s="1372" t="s">
        <v>1545</v>
      </c>
      <c r="N146" s="1373"/>
      <c r="O146" s="1373"/>
      <c r="P146" s="1373"/>
      <c r="Q146" s="1373"/>
      <c r="R146" s="1373"/>
      <c r="S146" s="1373"/>
      <c r="T146" s="1373"/>
      <c r="U146" s="1373"/>
      <c r="V146" s="1373"/>
      <c r="W146" s="1373"/>
      <c r="X146" s="1373"/>
      <c r="Y146" s="1373"/>
      <c r="Z146" s="1374"/>
    </row>
    <row r="147" spans="2:26" ht="30.75" thickBot="1" x14ac:dyDescent="0.25">
      <c r="B147" s="282" t="s">
        <v>88</v>
      </c>
      <c r="C147" s="283" t="s">
        <v>1571</v>
      </c>
      <c r="D147" s="1375" t="s">
        <v>91</v>
      </c>
      <c r="E147" s="1376"/>
      <c r="F147" s="284" t="s">
        <v>92</v>
      </c>
      <c r="G147" s="285" t="s">
        <v>1547</v>
      </c>
      <c r="H147" s="286" t="s">
        <v>1548</v>
      </c>
      <c r="I147" s="286" t="s">
        <v>1549</v>
      </c>
      <c r="J147" s="286" t="s">
        <v>1550</v>
      </c>
      <c r="K147" s="286" t="s">
        <v>1551</v>
      </c>
      <c r="L147" s="287" t="s">
        <v>1552</v>
      </c>
      <c r="M147" s="288" t="s">
        <v>1553</v>
      </c>
      <c r="N147" s="288" t="s">
        <v>1554</v>
      </c>
      <c r="O147" s="288" t="s">
        <v>1555</v>
      </c>
      <c r="P147" s="288" t="s">
        <v>1556</v>
      </c>
      <c r="Q147" s="80" t="s">
        <v>1557</v>
      </c>
      <c r="R147" s="69" t="s">
        <v>1558</v>
      </c>
      <c r="S147" s="69" t="s">
        <v>1559</v>
      </c>
      <c r="T147" s="69" t="s">
        <v>1560</v>
      </c>
      <c r="U147" s="69" t="s">
        <v>1561</v>
      </c>
      <c r="V147" s="70" t="s">
        <v>1562</v>
      </c>
      <c r="W147" s="81" t="s">
        <v>1563</v>
      </c>
      <c r="X147" s="81" t="s">
        <v>1564</v>
      </c>
      <c r="Y147" s="81" t="s">
        <v>1565</v>
      </c>
      <c r="Z147" s="81" t="s">
        <v>1566</v>
      </c>
    </row>
    <row r="148" spans="2:26" x14ac:dyDescent="0.2">
      <c r="B148" s="262" t="s">
        <v>1572</v>
      </c>
      <c r="C148" s="263" t="s">
        <v>1504</v>
      </c>
      <c r="D148" s="1377" t="s">
        <v>122</v>
      </c>
      <c r="E148" s="1378"/>
      <c r="F148" s="264">
        <v>2</v>
      </c>
      <c r="G148" s="265">
        <v>1245.71</v>
      </c>
      <c r="H148" s="266">
        <v>1241.54</v>
      </c>
      <c r="I148" s="266">
        <v>1229.5999999999999</v>
      </c>
      <c r="J148" s="266">
        <v>1218.06</v>
      </c>
      <c r="K148" s="266">
        <v>1206.48</v>
      </c>
      <c r="L148" s="267">
        <v>1196.8599999999999</v>
      </c>
      <c r="M148" s="268">
        <v>7027.2</v>
      </c>
      <c r="N148" s="268">
        <v>5708.58</v>
      </c>
      <c r="O148" s="268">
        <v>5573.9</v>
      </c>
      <c r="P148" s="269">
        <v>5464.24</v>
      </c>
      <c r="Q148" s="216">
        <v>5446.58</v>
      </c>
      <c r="R148" s="217">
        <v>5473.48</v>
      </c>
      <c r="S148" s="217">
        <v>5512.76</v>
      </c>
      <c r="T148" s="217">
        <v>5555.14</v>
      </c>
      <c r="U148" s="217">
        <v>5596.29</v>
      </c>
      <c r="V148" s="218">
        <v>5636.51</v>
      </c>
      <c r="W148" s="219">
        <v>5677.85</v>
      </c>
      <c r="X148" s="219"/>
      <c r="Y148" s="219"/>
      <c r="Z148" s="219"/>
    </row>
    <row r="149" spans="2:26" x14ac:dyDescent="0.2">
      <c r="B149" s="270" t="s">
        <v>1573</v>
      </c>
      <c r="C149" s="75" t="s">
        <v>276</v>
      </c>
      <c r="D149" s="1379" t="s">
        <v>122</v>
      </c>
      <c r="E149" s="1380"/>
      <c r="F149" s="76">
        <v>2</v>
      </c>
      <c r="G149" s="220">
        <v>1255.3699999999999</v>
      </c>
      <c r="H149" s="221">
        <v>1295.48</v>
      </c>
      <c r="I149" s="221">
        <v>1293.6099999999999</v>
      </c>
      <c r="J149" s="221">
        <v>1292.04</v>
      </c>
      <c r="K149" s="221">
        <v>1311.16</v>
      </c>
      <c r="L149" s="222">
        <v>1267.58</v>
      </c>
      <c r="M149" s="223">
        <v>7557.35</v>
      </c>
      <c r="N149" s="223">
        <v>6157.66</v>
      </c>
      <c r="O149" s="223">
        <v>5870.74</v>
      </c>
      <c r="P149" s="271">
        <v>5817.43</v>
      </c>
      <c r="Q149" s="220">
        <v>5763.23</v>
      </c>
      <c r="R149" s="221">
        <v>5708.24</v>
      </c>
      <c r="S149" s="221">
        <v>5802.49</v>
      </c>
      <c r="T149" s="221">
        <v>5846.02</v>
      </c>
      <c r="U149" s="221">
        <v>5822.38</v>
      </c>
      <c r="V149" s="222">
        <v>5898.6</v>
      </c>
      <c r="W149" s="223">
        <v>5840.19</v>
      </c>
      <c r="X149" s="219"/>
      <c r="Y149" s="219"/>
      <c r="Z149" s="219"/>
    </row>
    <row r="150" spans="2:26" x14ac:dyDescent="0.2">
      <c r="B150" s="272" t="s">
        <v>1574</v>
      </c>
      <c r="C150" s="156" t="s">
        <v>270</v>
      </c>
      <c r="D150" s="1379" t="s">
        <v>122</v>
      </c>
      <c r="E150" s="1380"/>
      <c r="F150" s="76">
        <v>2</v>
      </c>
      <c r="G150" s="224">
        <v>72.45</v>
      </c>
      <c r="H150" s="225">
        <v>72.38</v>
      </c>
      <c r="I150" s="225">
        <v>70.459999999999994</v>
      </c>
      <c r="J150" s="225">
        <v>68.540000000000006</v>
      </c>
      <c r="K150" s="225">
        <v>66.62</v>
      </c>
      <c r="L150" s="226">
        <v>64.69</v>
      </c>
      <c r="M150" s="227">
        <v>349.23</v>
      </c>
      <c r="N150" s="227">
        <v>231.47</v>
      </c>
      <c r="O150" s="227">
        <v>159.80000000000001</v>
      </c>
      <c r="P150" s="273">
        <v>128.19999999999999</v>
      </c>
      <c r="Q150" s="224">
        <v>111.76</v>
      </c>
      <c r="R150" s="225">
        <v>113.55</v>
      </c>
      <c r="S150" s="225">
        <v>115.4</v>
      </c>
      <c r="T150" s="225">
        <v>118.95</v>
      </c>
      <c r="U150" s="225">
        <v>122.7</v>
      </c>
      <c r="V150" s="226">
        <v>124.97</v>
      </c>
      <c r="W150" s="227">
        <v>128.35</v>
      </c>
      <c r="X150" s="219"/>
      <c r="Y150" s="219"/>
      <c r="Z150" s="219"/>
    </row>
    <row r="151" spans="2:26" ht="15" thickBot="1" x14ac:dyDescent="0.25">
      <c r="B151" s="274" t="s">
        <v>1575</v>
      </c>
      <c r="C151" s="275" t="s">
        <v>279</v>
      </c>
      <c r="D151" s="1381" t="s">
        <v>122</v>
      </c>
      <c r="E151" s="1382"/>
      <c r="F151" s="276">
        <v>2</v>
      </c>
      <c r="G151" s="277">
        <v>-62.79</v>
      </c>
      <c r="H151" s="278">
        <v>-18.440000000000001</v>
      </c>
      <c r="I151" s="278">
        <v>-6.45</v>
      </c>
      <c r="J151" s="278">
        <v>5.44</v>
      </c>
      <c r="K151" s="278">
        <v>38.06</v>
      </c>
      <c r="L151" s="279">
        <v>6.03</v>
      </c>
      <c r="M151" s="280">
        <v>180.92</v>
      </c>
      <c r="N151" s="280">
        <v>217.61</v>
      </c>
      <c r="O151" s="280">
        <v>137.04</v>
      </c>
      <c r="P151" s="281">
        <v>224.99</v>
      </c>
      <c r="Q151" s="228">
        <v>204.89</v>
      </c>
      <c r="R151" s="229">
        <v>121.21</v>
      </c>
      <c r="S151" s="229">
        <v>174.33</v>
      </c>
      <c r="T151" s="229">
        <v>171.93</v>
      </c>
      <c r="U151" s="229">
        <v>103.39</v>
      </c>
      <c r="V151" s="230">
        <v>137.12</v>
      </c>
      <c r="W151" s="231">
        <v>33.99</v>
      </c>
      <c r="X151" s="219"/>
      <c r="Y151" s="219"/>
      <c r="Z151" s="219"/>
    </row>
    <row r="152" spans="2:26" ht="15" thickBot="1" x14ac:dyDescent="0.25">
      <c r="B152" s="16"/>
      <c r="Q152" s="16"/>
      <c r="R152" s="16"/>
    </row>
    <row r="153" spans="2:26" ht="45.75" thickBot="1" x14ac:dyDescent="0.25">
      <c r="B153" s="154" t="str">
        <f>CONCATENATE("Table 7c: WC level - Alternative Programme  ",E133, " Totex")</f>
        <v>Table 7c: WC level - Alternative Programme  Low ED Totex</v>
      </c>
      <c r="C153" s="99"/>
      <c r="D153" s="98"/>
      <c r="E153" s="34"/>
      <c r="F153" s="34"/>
      <c r="G153" s="34"/>
      <c r="H153" s="34"/>
      <c r="I153" s="34"/>
      <c r="J153" s="34"/>
      <c r="K153" s="34"/>
      <c r="L153" s="34"/>
      <c r="M153" s="1372" t="s">
        <v>1545</v>
      </c>
      <c r="N153" s="1373"/>
      <c r="O153" s="1373"/>
      <c r="P153" s="1373"/>
      <c r="Q153" s="1373"/>
      <c r="R153" s="1373"/>
      <c r="S153" s="1373"/>
      <c r="T153" s="1373"/>
      <c r="U153" s="1373"/>
      <c r="V153" s="1373"/>
      <c r="W153" s="1373"/>
      <c r="X153" s="1373"/>
      <c r="Y153" s="1373"/>
      <c r="Z153" s="1374"/>
    </row>
    <row r="154" spans="2:26" ht="30.75" thickBot="1" x14ac:dyDescent="0.25">
      <c r="B154" s="66" t="s">
        <v>88</v>
      </c>
      <c r="C154" s="67" t="s">
        <v>1576</v>
      </c>
      <c r="D154" s="67" t="s">
        <v>1577</v>
      </c>
      <c r="E154" s="67" t="s">
        <v>91</v>
      </c>
      <c r="F154" s="68" t="s">
        <v>92</v>
      </c>
      <c r="G154" s="80" t="s">
        <v>1547</v>
      </c>
      <c r="H154" s="69" t="s">
        <v>1548</v>
      </c>
      <c r="I154" s="69" t="s">
        <v>1549</v>
      </c>
      <c r="J154" s="69" t="s">
        <v>1550</v>
      </c>
      <c r="K154" s="69" t="s">
        <v>1551</v>
      </c>
      <c r="L154" s="70" t="s">
        <v>1552</v>
      </c>
      <c r="M154" s="81" t="s">
        <v>1553</v>
      </c>
      <c r="N154" s="81" t="s">
        <v>1554</v>
      </c>
      <c r="O154" s="81" t="s">
        <v>1555</v>
      </c>
      <c r="P154" s="81" t="s">
        <v>1556</v>
      </c>
      <c r="Q154" s="80" t="s">
        <v>1557</v>
      </c>
      <c r="R154" s="69" t="s">
        <v>1558</v>
      </c>
      <c r="S154" s="69" t="s">
        <v>1559</v>
      </c>
      <c r="T154" s="69" t="s">
        <v>1560</v>
      </c>
      <c r="U154" s="69" t="s">
        <v>1561</v>
      </c>
      <c r="V154" s="70" t="s">
        <v>1562</v>
      </c>
      <c r="W154" s="81" t="s">
        <v>1563</v>
      </c>
      <c r="X154" s="81" t="s">
        <v>1564</v>
      </c>
      <c r="Y154" s="81" t="s">
        <v>1565</v>
      </c>
      <c r="Z154" s="81" t="s">
        <v>1566</v>
      </c>
    </row>
    <row r="155" spans="2:26" x14ac:dyDescent="0.2">
      <c r="B155" s="186" t="s">
        <v>1578</v>
      </c>
      <c r="C155" s="187" t="s">
        <v>1579</v>
      </c>
      <c r="D155" s="187" t="s">
        <v>1580</v>
      </c>
      <c r="E155" s="1283" t="s">
        <v>1581</v>
      </c>
      <c r="F155" s="208">
        <v>3</v>
      </c>
      <c r="G155" s="211">
        <v>0</v>
      </c>
      <c r="H155" s="211">
        <v>0.13964927999999999</v>
      </c>
      <c r="I155" s="211">
        <v>0.13964927999999999</v>
      </c>
      <c r="J155" s="211">
        <v>0.13964927999999999</v>
      </c>
      <c r="K155" s="211">
        <v>0.13964927999999999</v>
      </c>
      <c r="L155" s="211">
        <v>0.13964927999999999</v>
      </c>
      <c r="M155" s="211">
        <v>13.95</v>
      </c>
      <c r="N155" s="211">
        <v>38.510123235205121</v>
      </c>
      <c r="O155" s="211">
        <v>46.890123235205117</v>
      </c>
      <c r="P155" s="211">
        <v>88.322334609760006</v>
      </c>
      <c r="Q155" s="211">
        <v>46.890123235205117</v>
      </c>
      <c r="R155" s="211">
        <v>62.84012323520512</v>
      </c>
      <c r="S155" s="211">
        <v>49.060123235205118</v>
      </c>
      <c r="T155" s="211">
        <v>126.33012323520514</v>
      </c>
      <c r="U155" s="211">
        <v>79.64012323520511</v>
      </c>
      <c r="V155" s="211">
        <v>124.8501232352051</v>
      </c>
      <c r="W155" s="211">
        <v>94.850123235205132</v>
      </c>
      <c r="X155" s="211"/>
      <c r="Y155" s="211"/>
      <c r="Z155" s="212"/>
    </row>
    <row r="156" spans="2:26" x14ac:dyDescent="0.2">
      <c r="B156" s="74" t="s">
        <v>1582</v>
      </c>
      <c r="C156" s="75" t="s">
        <v>1583</v>
      </c>
      <c r="D156" s="75" t="s">
        <v>1580</v>
      </c>
      <c r="E156" s="1284" t="s">
        <v>1581</v>
      </c>
      <c r="F156" s="209">
        <v>3</v>
      </c>
      <c r="G156" s="213">
        <v>0</v>
      </c>
      <c r="H156" s="213">
        <v>-0.21931574210979843</v>
      </c>
      <c r="I156" s="213">
        <v>-0.47486899907969282</v>
      </c>
      <c r="J156" s="213">
        <v>-0.58074556423614732</v>
      </c>
      <c r="K156" s="213">
        <v>-0.70994018243301149</v>
      </c>
      <c r="L156" s="213">
        <v>-0.80415772106926098</v>
      </c>
      <c r="M156" s="213">
        <v>-2.9043580388304777</v>
      </c>
      <c r="N156" s="213">
        <v>-4.8107664292963968</v>
      </c>
      <c r="O156" s="213">
        <v>-7.0549714800233874</v>
      </c>
      <c r="P156" s="213">
        <v>-9.1469789683379723</v>
      </c>
      <c r="Q156" s="213">
        <v>-9.7715246592311047</v>
      </c>
      <c r="R156" s="213">
        <v>-9.8112283711647752</v>
      </c>
      <c r="S156" s="213">
        <v>-9.8112283711647752</v>
      </c>
      <c r="T156" s="213">
        <v>-9.8112283711647752</v>
      </c>
      <c r="U156" s="213">
        <v>-9.8112283711647752</v>
      </c>
      <c r="V156" s="213">
        <v>-9.8112283711647752</v>
      </c>
      <c r="W156" s="213">
        <v>-9.8112283711647752</v>
      </c>
      <c r="X156" s="213"/>
      <c r="Y156" s="213"/>
      <c r="Z156" s="214"/>
    </row>
    <row r="157" spans="2:26" ht="15" thickBot="1" x14ac:dyDescent="0.25">
      <c r="B157" s="77" t="s">
        <v>1584</v>
      </c>
      <c r="C157" s="78" t="s">
        <v>1585</v>
      </c>
      <c r="D157" s="78" t="s">
        <v>1580</v>
      </c>
      <c r="E157" s="1285" t="s">
        <v>1581</v>
      </c>
      <c r="F157" s="210">
        <v>3</v>
      </c>
      <c r="G157" s="215">
        <f>SUM(G155:G156)</f>
        <v>0</v>
      </c>
      <c r="H157" s="215">
        <f t="shared" ref="H157:W157" si="8">SUM(H155:H156)</f>
        <v>-7.9666462109798442E-2</v>
      </c>
      <c r="I157" s="215">
        <f t="shared" si="8"/>
        <v>-0.33521971907969283</v>
      </c>
      <c r="J157" s="215">
        <f t="shared" si="8"/>
        <v>-0.44109628423614733</v>
      </c>
      <c r="K157" s="215">
        <f t="shared" si="8"/>
        <v>-0.5702909024330115</v>
      </c>
      <c r="L157" s="215">
        <f t="shared" si="8"/>
        <v>-0.66450844106926099</v>
      </c>
      <c r="M157" s="215">
        <f t="shared" si="8"/>
        <v>11.045641961169522</v>
      </c>
      <c r="N157" s="215">
        <f t="shared" si="8"/>
        <v>33.699356805908721</v>
      </c>
      <c r="O157" s="215">
        <f t="shared" si="8"/>
        <v>39.835151755181727</v>
      </c>
      <c r="P157" s="215">
        <f t="shared" si="8"/>
        <v>79.17535564142203</v>
      </c>
      <c r="Q157" s="215">
        <f t="shared" si="8"/>
        <v>37.118598575974012</v>
      </c>
      <c r="R157" s="215">
        <f t="shared" si="8"/>
        <v>53.028894864040346</v>
      </c>
      <c r="S157" s="215">
        <f t="shared" si="8"/>
        <v>39.248894864040345</v>
      </c>
      <c r="T157" s="215">
        <f t="shared" si="8"/>
        <v>116.51889486404036</v>
      </c>
      <c r="U157" s="215">
        <f t="shared" si="8"/>
        <v>69.828894864040336</v>
      </c>
      <c r="V157" s="215">
        <f t="shared" si="8"/>
        <v>115.03889486404033</v>
      </c>
      <c r="W157" s="215">
        <f t="shared" si="8"/>
        <v>85.038894864040358</v>
      </c>
      <c r="X157" s="215"/>
      <c r="Y157" s="215"/>
      <c r="Z157" s="1286"/>
    </row>
    <row r="158" spans="2:26" ht="15" thickBot="1" x14ac:dyDescent="0.25">
      <c r="R158" s="16"/>
      <c r="S158" s="16"/>
    </row>
    <row r="159" spans="2:26" ht="60.75" thickBot="1" x14ac:dyDescent="0.25">
      <c r="B159" s="154" t="str">
        <f>CONCATENATE("Table 7d: WC level - Alternative Programme  ",E133, " Enhancement Expenditure")</f>
        <v>Table 7d: WC level - Alternative Programme  Low ED Enhancement Expenditure</v>
      </c>
      <c r="C159" s="99"/>
      <c r="D159" s="98"/>
      <c r="E159" s="34"/>
      <c r="F159" s="34"/>
      <c r="G159" s="34"/>
      <c r="H159" s="34"/>
      <c r="I159" s="34"/>
      <c r="J159" s="34"/>
      <c r="K159" s="34"/>
      <c r="L159" s="34"/>
      <c r="M159" s="1372" t="s">
        <v>1545</v>
      </c>
      <c r="N159" s="1373"/>
      <c r="O159" s="1373"/>
      <c r="P159" s="1373"/>
      <c r="Q159" s="1373"/>
      <c r="R159" s="1373"/>
      <c r="S159" s="1373"/>
      <c r="T159" s="1373"/>
      <c r="U159" s="1373"/>
      <c r="V159" s="1373"/>
      <c r="W159" s="1373"/>
      <c r="X159" s="1373"/>
      <c r="Y159" s="1373"/>
      <c r="Z159" s="1374"/>
    </row>
    <row r="160" spans="2:26" ht="30.75" thickBot="1" x14ac:dyDescent="0.25">
      <c r="B160" s="66" t="s">
        <v>88</v>
      </c>
      <c r="C160" s="67" t="s">
        <v>1576</v>
      </c>
      <c r="D160" s="67" t="s">
        <v>1577</v>
      </c>
      <c r="E160" s="67" t="s">
        <v>91</v>
      </c>
      <c r="F160" s="68" t="s">
        <v>92</v>
      </c>
      <c r="G160" s="80" t="s">
        <v>1547</v>
      </c>
      <c r="H160" s="69" t="s">
        <v>1548</v>
      </c>
      <c r="I160" s="69" t="s">
        <v>1549</v>
      </c>
      <c r="J160" s="69" t="s">
        <v>1550</v>
      </c>
      <c r="K160" s="69" t="s">
        <v>1551</v>
      </c>
      <c r="L160" s="70" t="s">
        <v>1552</v>
      </c>
      <c r="M160" s="81" t="s">
        <v>1553</v>
      </c>
      <c r="N160" s="81" t="s">
        <v>1554</v>
      </c>
      <c r="O160" s="81" t="s">
        <v>1555</v>
      </c>
      <c r="P160" s="81" t="s">
        <v>1556</v>
      </c>
      <c r="Q160" s="80" t="s">
        <v>1557</v>
      </c>
      <c r="R160" s="69" t="s">
        <v>1558</v>
      </c>
      <c r="S160" s="69" t="s">
        <v>1559</v>
      </c>
      <c r="T160" s="69" t="s">
        <v>1560</v>
      </c>
      <c r="U160" s="69" t="s">
        <v>1561</v>
      </c>
      <c r="V160" s="70" t="s">
        <v>1562</v>
      </c>
      <c r="W160" s="81" t="s">
        <v>1563</v>
      </c>
      <c r="X160" s="81" t="s">
        <v>1564</v>
      </c>
      <c r="Y160" s="81" t="s">
        <v>1565</v>
      </c>
      <c r="Z160" s="81" t="s">
        <v>1566</v>
      </c>
    </row>
    <row r="161" spans="2:26" ht="28.5" x14ac:dyDescent="0.2">
      <c r="B161" s="186" t="s">
        <v>1586</v>
      </c>
      <c r="C161" s="187" t="s">
        <v>1587</v>
      </c>
      <c r="D161" s="187" t="s">
        <v>1588</v>
      </c>
      <c r="E161" s="1283" t="s">
        <v>1581</v>
      </c>
      <c r="F161" s="208">
        <v>3</v>
      </c>
      <c r="G161" s="211">
        <v>0.79134592000000004</v>
      </c>
      <c r="H161" s="211">
        <v>34.16289397528427</v>
      </c>
      <c r="I161" s="211">
        <v>37.730670407322101</v>
      </c>
      <c r="J161" s="211">
        <v>27.689502471412862</v>
      </c>
      <c r="K161" s="211">
        <v>24.484708600552324</v>
      </c>
      <c r="L161" s="211">
        <v>33.780291258056636</v>
      </c>
      <c r="M161" s="211">
        <v>110.69734153291533</v>
      </c>
      <c r="N161" s="211">
        <v>88.606245327776264</v>
      </c>
      <c r="O161" s="211">
        <v>19.912621167599671</v>
      </c>
      <c r="P161" s="211">
        <v>20.005106065626066</v>
      </c>
      <c r="Q161" s="211">
        <v>7.067366467826063</v>
      </c>
      <c r="R161" s="211">
        <v>83.524417459426061</v>
      </c>
      <c r="S161" s="211">
        <v>50.167240210426058</v>
      </c>
      <c r="T161" s="211">
        <v>6.5672402104260632</v>
      </c>
      <c r="U161" s="211">
        <v>61.15724021042606</v>
      </c>
      <c r="V161" s="211">
        <v>16.687240210426062</v>
      </c>
      <c r="W161" s="211">
        <v>43.09637849461221</v>
      </c>
      <c r="X161" s="211"/>
      <c r="Y161" s="211"/>
      <c r="Z161" s="212"/>
    </row>
    <row r="162" spans="2:26" ht="28.5" x14ac:dyDescent="0.2">
      <c r="B162" s="74" t="s">
        <v>1589</v>
      </c>
      <c r="C162" s="75" t="s">
        <v>1587</v>
      </c>
      <c r="D162" s="75" t="s">
        <v>1590</v>
      </c>
      <c r="E162" s="1284" t="s">
        <v>1581</v>
      </c>
      <c r="F162" s="209">
        <v>3</v>
      </c>
      <c r="G162" s="213">
        <v>0</v>
      </c>
      <c r="H162" s="213">
        <v>3.0859593065367572</v>
      </c>
      <c r="I162" s="213">
        <v>4.7645884301220596</v>
      </c>
      <c r="J162" s="213">
        <v>7.3060443174980341</v>
      </c>
      <c r="K162" s="213">
        <v>10.04298005716295</v>
      </c>
      <c r="L162" s="213">
        <v>10.167918772824727</v>
      </c>
      <c r="M162" s="213">
        <v>42.716219777567822</v>
      </c>
      <c r="N162" s="213">
        <v>44.648386105450633</v>
      </c>
      <c r="O162" s="213">
        <v>45.956221235428693</v>
      </c>
      <c r="P162" s="213">
        <v>45.624789579358101</v>
      </c>
      <c r="Q162" s="213">
        <v>44.816416941240384</v>
      </c>
      <c r="R162" s="213">
        <v>45.130162323665765</v>
      </c>
      <c r="S162" s="213">
        <v>71.419669037278965</v>
      </c>
      <c r="T162" s="213">
        <v>45.613348831970249</v>
      </c>
      <c r="U162" s="213">
        <v>48.528649670632227</v>
      </c>
      <c r="V162" s="213">
        <v>46.043468614408837</v>
      </c>
      <c r="W162" s="213">
        <v>30.249190311345977</v>
      </c>
      <c r="X162" s="213"/>
      <c r="Y162" s="213"/>
      <c r="Z162" s="214"/>
    </row>
    <row r="163" spans="2:26" ht="29.25" thickBot="1" x14ac:dyDescent="0.25">
      <c r="B163" s="77" t="s">
        <v>1591</v>
      </c>
      <c r="C163" s="78" t="s">
        <v>1587</v>
      </c>
      <c r="D163" s="78" t="s">
        <v>1580</v>
      </c>
      <c r="E163" s="1285" t="s">
        <v>1581</v>
      </c>
      <c r="F163" s="210">
        <v>3</v>
      </c>
      <c r="G163" s="215">
        <f>G162+G161</f>
        <v>0.79134592000000004</v>
      </c>
      <c r="H163" s="215">
        <f t="shared" ref="H163:W163" si="9">H162+H161</f>
        <v>37.248853281821027</v>
      </c>
      <c r="I163" s="215">
        <f t="shared" si="9"/>
        <v>42.495258837444162</v>
      </c>
      <c r="J163" s="215">
        <f t="shared" si="9"/>
        <v>34.995546788910893</v>
      </c>
      <c r="K163" s="215">
        <f t="shared" si="9"/>
        <v>34.527688657715274</v>
      </c>
      <c r="L163" s="215">
        <f t="shared" si="9"/>
        <v>43.948210030881363</v>
      </c>
      <c r="M163" s="215">
        <f t="shared" si="9"/>
        <v>153.41356131048315</v>
      </c>
      <c r="N163" s="215">
        <f t="shared" si="9"/>
        <v>133.2546314332269</v>
      </c>
      <c r="O163" s="215">
        <f t="shared" si="9"/>
        <v>65.868842403028367</v>
      </c>
      <c r="P163" s="215">
        <f t="shared" si="9"/>
        <v>65.629895644984174</v>
      </c>
      <c r="Q163" s="215">
        <f t="shared" si="9"/>
        <v>51.883783409066446</v>
      </c>
      <c r="R163" s="215">
        <f t="shared" si="9"/>
        <v>128.65457978309183</v>
      </c>
      <c r="S163" s="215">
        <f t="shared" si="9"/>
        <v>121.58690924770502</v>
      </c>
      <c r="T163" s="215">
        <f t="shared" si="9"/>
        <v>52.180589042396313</v>
      </c>
      <c r="U163" s="215">
        <f t="shared" si="9"/>
        <v>109.68588988105829</v>
      </c>
      <c r="V163" s="215">
        <f t="shared" si="9"/>
        <v>62.730708824834899</v>
      </c>
      <c r="W163" s="215">
        <f t="shared" si="9"/>
        <v>73.34556880595818</v>
      </c>
      <c r="X163" s="215"/>
      <c r="Y163" s="215"/>
      <c r="Z163" s="1286"/>
    </row>
    <row r="164" spans="2:26" ht="15" thickBot="1" x14ac:dyDescent="0.25"/>
    <row r="165" spans="2:26" ht="43.5" thickBot="1" x14ac:dyDescent="0.25">
      <c r="B165" s="60" t="s">
        <v>80</v>
      </c>
      <c r="C165" s="12" t="str">
        <f>'TITLE PAGE'!$D$18</f>
        <v>Yorkshire Water</v>
      </c>
      <c r="D165" s="61" t="s">
        <v>1531</v>
      </c>
      <c r="E165" s="13" t="s">
        <v>1438</v>
      </c>
      <c r="F165" s="60" t="s">
        <v>1532</v>
      </c>
      <c r="G165" s="13" t="s">
        <v>1533</v>
      </c>
      <c r="H165" s="62" t="s">
        <v>83</v>
      </c>
      <c r="I165" s="13" t="s">
        <v>1534</v>
      </c>
    </row>
    <row r="166" spans="2:26" ht="42.75" customHeight="1" thickBot="1" x14ac:dyDescent="0.25">
      <c r="B166" s="61" t="s">
        <v>1535</v>
      </c>
      <c r="C166" s="1383" t="s">
        <v>1604</v>
      </c>
      <c r="D166" s="1384"/>
      <c r="E166" s="1384"/>
      <c r="F166" s="1384"/>
      <c r="G166" s="1384"/>
      <c r="H166" s="1384"/>
      <c r="I166" s="1385"/>
    </row>
    <row r="167" spans="2:26" ht="42.75" customHeight="1" thickBot="1" x14ac:dyDescent="0.25">
      <c r="B167" s="61" t="s">
        <v>1537</v>
      </c>
      <c r="C167" s="1383" t="s">
        <v>1605</v>
      </c>
      <c r="D167" s="1386"/>
      <c r="E167" s="1386"/>
      <c r="F167" s="1386"/>
      <c r="G167" s="1386"/>
      <c r="H167" s="1386"/>
      <c r="I167" s="1387"/>
    </row>
    <row r="168" spans="2:26" ht="156.75" customHeight="1" thickBot="1" x14ac:dyDescent="0.25">
      <c r="B168" s="61" t="s">
        <v>1540</v>
      </c>
      <c r="C168" s="1383" t="s">
        <v>1606</v>
      </c>
      <c r="D168" s="1386"/>
      <c r="E168" s="1386"/>
      <c r="F168" s="1386"/>
      <c r="G168" s="1386"/>
      <c r="H168" s="1386"/>
      <c r="I168" s="1387"/>
    </row>
    <row r="169" spans="2:26" ht="57" x14ac:dyDescent="0.2">
      <c r="B169" s="14" t="s">
        <v>1541</v>
      </c>
      <c r="C169" s="1250">
        <v>1550.27</v>
      </c>
      <c r="D169" s="15" t="s">
        <v>1542</v>
      </c>
      <c r="E169" s="63" t="s">
        <v>1603</v>
      </c>
      <c r="F169" s="64" t="s">
        <v>1544</v>
      </c>
      <c r="G169" s="65">
        <v>2039</v>
      </c>
      <c r="H169" s="64" t="s">
        <v>2</v>
      </c>
      <c r="I169" s="1326">
        <v>7</v>
      </c>
    </row>
    <row r="170" spans="2:26" ht="15" thickBot="1" x14ac:dyDescent="0.25"/>
    <row r="171" spans="2:26" ht="60.75" thickBot="1" x14ac:dyDescent="0.25">
      <c r="B171" s="154" t="str">
        <f>CONCATENATE("Table 7a: WC level - Alternative Programme ",E165, " Baseline SDB")</f>
        <v>Table 7a: WC level - Alternative Programme Half Demand Benefits Baseline SDB</v>
      </c>
      <c r="M171" s="1372" t="s">
        <v>1545</v>
      </c>
      <c r="N171" s="1373"/>
      <c r="O171" s="1373"/>
      <c r="P171" s="1373"/>
      <c r="Q171" s="1373"/>
      <c r="R171" s="1373"/>
      <c r="S171" s="1373"/>
      <c r="T171" s="1373"/>
      <c r="U171" s="1373"/>
      <c r="V171" s="1373"/>
      <c r="W171" s="1373"/>
      <c r="X171" s="1373"/>
      <c r="Y171" s="1373"/>
      <c r="Z171" s="1374"/>
    </row>
    <row r="172" spans="2:26" ht="30.75" thickBot="1" x14ac:dyDescent="0.25">
      <c r="B172" s="66" t="s">
        <v>88</v>
      </c>
      <c r="C172" s="67" t="s">
        <v>1546</v>
      </c>
      <c r="D172" s="1375" t="s">
        <v>91</v>
      </c>
      <c r="E172" s="1376"/>
      <c r="F172" s="68" t="s">
        <v>92</v>
      </c>
      <c r="G172" s="80" t="s">
        <v>1547</v>
      </c>
      <c r="H172" s="69" t="s">
        <v>1548</v>
      </c>
      <c r="I172" s="69" t="s">
        <v>1549</v>
      </c>
      <c r="J172" s="69" t="s">
        <v>1550</v>
      </c>
      <c r="K172" s="69" t="s">
        <v>1551</v>
      </c>
      <c r="L172" s="70" t="s">
        <v>1552</v>
      </c>
      <c r="M172" s="81" t="s">
        <v>1553</v>
      </c>
      <c r="N172" s="81" t="s">
        <v>1554</v>
      </c>
      <c r="O172" s="81" t="s">
        <v>1555</v>
      </c>
      <c r="P172" s="81" t="s">
        <v>1556</v>
      </c>
      <c r="Q172" s="80" t="s">
        <v>1557</v>
      </c>
      <c r="R172" s="69" t="s">
        <v>1558</v>
      </c>
      <c r="S172" s="69" t="s">
        <v>1559</v>
      </c>
      <c r="T172" s="69" t="s">
        <v>1560</v>
      </c>
      <c r="U172" s="69" t="s">
        <v>1561</v>
      </c>
      <c r="V172" s="70" t="s">
        <v>1562</v>
      </c>
      <c r="W172" s="81" t="s">
        <v>1563</v>
      </c>
      <c r="X172" s="81" t="s">
        <v>1564</v>
      </c>
      <c r="Y172" s="81" t="s">
        <v>1565</v>
      </c>
      <c r="Z172" s="81" t="s">
        <v>1566</v>
      </c>
    </row>
    <row r="173" spans="2:26" ht="15.6" customHeight="1" x14ac:dyDescent="0.2">
      <c r="B173" s="71" t="s">
        <v>1567</v>
      </c>
      <c r="C173" s="72" t="s">
        <v>1504</v>
      </c>
      <c r="D173" s="1377" t="s">
        <v>122</v>
      </c>
      <c r="E173" s="1378"/>
      <c r="F173" s="73">
        <v>2</v>
      </c>
      <c r="G173" s="216">
        <v>1245.71</v>
      </c>
      <c r="H173" s="217">
        <v>1248.49</v>
      </c>
      <c r="I173" s="217">
        <v>1249.01</v>
      </c>
      <c r="J173" s="217">
        <v>1249.25</v>
      </c>
      <c r="K173" s="217">
        <v>1249.33</v>
      </c>
      <c r="L173" s="218">
        <v>1249.3499999999999</v>
      </c>
      <c r="M173" s="219">
        <v>7503.46</v>
      </c>
      <c r="N173" s="219">
        <v>6266.19</v>
      </c>
      <c r="O173" s="219">
        <v>6286.09</v>
      </c>
      <c r="P173" s="219">
        <v>6314.06</v>
      </c>
      <c r="Q173" s="216">
        <v>6339.87</v>
      </c>
      <c r="R173" s="217">
        <v>6368.03</v>
      </c>
      <c r="S173" s="217">
        <v>6407.31</v>
      </c>
      <c r="T173" s="217">
        <v>6449.69</v>
      </c>
      <c r="U173" s="217">
        <v>6490.84</v>
      </c>
      <c r="V173" s="218">
        <v>6531.06</v>
      </c>
      <c r="W173" s="219">
        <v>6572.4</v>
      </c>
      <c r="X173" s="219"/>
      <c r="Y173" s="219"/>
      <c r="Z173" s="219"/>
    </row>
    <row r="174" spans="2:26" ht="15.6" customHeight="1" x14ac:dyDescent="0.2">
      <c r="B174" s="74" t="s">
        <v>1568</v>
      </c>
      <c r="C174" s="75" t="s">
        <v>276</v>
      </c>
      <c r="D174" s="1379" t="s">
        <v>122</v>
      </c>
      <c r="E174" s="1380"/>
      <c r="F174" s="76">
        <v>2</v>
      </c>
      <c r="G174" s="220">
        <v>1255.3699999999999</v>
      </c>
      <c r="H174" s="221">
        <v>1253.57</v>
      </c>
      <c r="I174" s="221">
        <v>1251.76</v>
      </c>
      <c r="J174" s="221">
        <v>1249.94</v>
      </c>
      <c r="K174" s="221">
        <v>1248.1099999999999</v>
      </c>
      <c r="L174" s="222">
        <v>1246.28</v>
      </c>
      <c r="M174" s="223">
        <v>7374.14</v>
      </c>
      <c r="N174" s="223">
        <v>5759.11</v>
      </c>
      <c r="O174" s="223">
        <v>4898.74</v>
      </c>
      <c r="P174" s="223">
        <v>4855.68</v>
      </c>
      <c r="Q174" s="220">
        <v>4811.91</v>
      </c>
      <c r="R174" s="221">
        <v>4767.4799999999996</v>
      </c>
      <c r="S174" s="221">
        <v>4722.46</v>
      </c>
      <c r="T174" s="221">
        <v>4676.8500000000004</v>
      </c>
      <c r="U174" s="221">
        <v>4630.6899999999996</v>
      </c>
      <c r="V174" s="222">
        <v>4584.01</v>
      </c>
      <c r="W174" s="223">
        <v>4536.83</v>
      </c>
      <c r="X174" s="219"/>
      <c r="Y174" s="219"/>
      <c r="Z174" s="219"/>
    </row>
    <row r="175" spans="2:26" ht="15.6" customHeight="1" x14ac:dyDescent="0.2">
      <c r="B175" s="155" t="s">
        <v>1569</v>
      </c>
      <c r="C175" s="156" t="s">
        <v>270</v>
      </c>
      <c r="D175" s="1379" t="s">
        <v>122</v>
      </c>
      <c r="E175" s="1380"/>
      <c r="F175" s="76">
        <v>2</v>
      </c>
      <c r="G175" s="224">
        <v>72.45</v>
      </c>
      <c r="H175" s="225">
        <v>72.38</v>
      </c>
      <c r="I175" s="225">
        <v>70.459999999999994</v>
      </c>
      <c r="J175" s="225">
        <v>68.540000000000006</v>
      </c>
      <c r="K175" s="225">
        <v>66.62</v>
      </c>
      <c r="L175" s="226">
        <v>64.69</v>
      </c>
      <c r="M175" s="227">
        <v>349.23</v>
      </c>
      <c r="N175" s="227">
        <v>231.47</v>
      </c>
      <c r="O175" s="227">
        <v>159.80000000000001</v>
      </c>
      <c r="P175" s="227">
        <v>128.19999999999999</v>
      </c>
      <c r="Q175" s="224">
        <v>111.76</v>
      </c>
      <c r="R175" s="225">
        <v>113.55</v>
      </c>
      <c r="S175" s="225">
        <v>115.4</v>
      </c>
      <c r="T175" s="225">
        <v>118.95</v>
      </c>
      <c r="U175" s="225">
        <v>122.7</v>
      </c>
      <c r="V175" s="226">
        <v>124.97</v>
      </c>
      <c r="W175" s="227">
        <v>128.35</v>
      </c>
      <c r="X175" s="219"/>
      <c r="Y175" s="219"/>
      <c r="Z175" s="219"/>
    </row>
    <row r="176" spans="2:26" ht="16.350000000000001" customHeight="1" thickBot="1" x14ac:dyDescent="0.25">
      <c r="B176" s="77" t="s">
        <v>1570</v>
      </c>
      <c r="C176" s="78" t="s">
        <v>279</v>
      </c>
      <c r="D176" s="1381" t="s">
        <v>122</v>
      </c>
      <c r="E176" s="1382"/>
      <c r="F176" s="79">
        <v>2</v>
      </c>
      <c r="G176" s="228">
        <v>-62.79</v>
      </c>
      <c r="H176" s="229">
        <v>-67.3</v>
      </c>
      <c r="I176" s="229">
        <v>-67.709999999999994</v>
      </c>
      <c r="J176" s="229">
        <v>-67.849999999999994</v>
      </c>
      <c r="K176" s="229">
        <v>-67.84</v>
      </c>
      <c r="L176" s="230">
        <v>-67.760000000000005</v>
      </c>
      <c r="M176" s="231">
        <v>-478.55</v>
      </c>
      <c r="N176" s="231">
        <v>-738.55</v>
      </c>
      <c r="O176" s="231">
        <v>-1547.15</v>
      </c>
      <c r="P176" s="231">
        <v>-1586.58</v>
      </c>
      <c r="Q176" s="228">
        <v>-1639.72</v>
      </c>
      <c r="R176" s="229">
        <v>-1714.1</v>
      </c>
      <c r="S176" s="229">
        <v>-1800.25</v>
      </c>
      <c r="T176" s="229">
        <v>-1891.79</v>
      </c>
      <c r="U176" s="229">
        <v>-1982.85</v>
      </c>
      <c r="V176" s="230">
        <v>-2072.02</v>
      </c>
      <c r="W176" s="231">
        <v>-2163.92</v>
      </c>
      <c r="X176" s="219"/>
      <c r="Y176" s="219"/>
      <c r="Z176" s="219"/>
    </row>
    <row r="177" spans="2:26" ht="15" thickBot="1" x14ac:dyDescent="0.25">
      <c r="B177" s="97"/>
      <c r="C177" s="25"/>
      <c r="D177" s="25"/>
      <c r="E177" s="25"/>
      <c r="Q177" s="16"/>
      <c r="R177" s="16"/>
    </row>
    <row r="178" spans="2:26" ht="60.75" thickBot="1" x14ac:dyDescent="0.25">
      <c r="B178" s="154" t="str">
        <f>CONCATENATE("Table 7b: WC level - Alternative Programme  ",E165, " Final Plan SDB")</f>
        <v>Table 7b: WC level - Alternative Programme  Half Demand Benefits Final Plan SDB</v>
      </c>
      <c r="C178" s="99"/>
      <c r="D178" s="98"/>
      <c r="E178" s="98"/>
      <c r="F178" s="34"/>
      <c r="G178" s="34"/>
      <c r="H178" s="34"/>
      <c r="I178" s="34"/>
      <c r="J178" s="34"/>
      <c r="K178" s="34"/>
      <c r="L178" s="34"/>
      <c r="M178" s="1372" t="s">
        <v>1545</v>
      </c>
      <c r="N178" s="1373"/>
      <c r="O178" s="1373"/>
      <c r="P178" s="1373"/>
      <c r="Q178" s="1373"/>
      <c r="R178" s="1373"/>
      <c r="S178" s="1373"/>
      <c r="T178" s="1373"/>
      <c r="U178" s="1373"/>
      <c r="V178" s="1373"/>
      <c r="W178" s="1373"/>
      <c r="X178" s="1373"/>
      <c r="Y178" s="1373"/>
      <c r="Z178" s="1374"/>
    </row>
    <row r="179" spans="2:26" ht="30.75" thickBot="1" x14ac:dyDescent="0.25">
      <c r="B179" s="282" t="s">
        <v>88</v>
      </c>
      <c r="C179" s="283" t="s">
        <v>1571</v>
      </c>
      <c r="D179" s="1375" t="s">
        <v>91</v>
      </c>
      <c r="E179" s="1376"/>
      <c r="F179" s="284" t="s">
        <v>92</v>
      </c>
      <c r="G179" s="285" t="s">
        <v>1547</v>
      </c>
      <c r="H179" s="286" t="s">
        <v>1548</v>
      </c>
      <c r="I179" s="286" t="s">
        <v>1549</v>
      </c>
      <c r="J179" s="286" t="s">
        <v>1550</v>
      </c>
      <c r="K179" s="286" t="s">
        <v>1551</v>
      </c>
      <c r="L179" s="287" t="s">
        <v>1552</v>
      </c>
      <c r="M179" s="288" t="s">
        <v>1553</v>
      </c>
      <c r="N179" s="288" t="s">
        <v>1554</v>
      </c>
      <c r="O179" s="288" t="s">
        <v>1555</v>
      </c>
      <c r="P179" s="288" t="s">
        <v>1556</v>
      </c>
      <c r="Q179" s="80" t="s">
        <v>1557</v>
      </c>
      <c r="R179" s="69" t="s">
        <v>1558</v>
      </c>
      <c r="S179" s="69" t="s">
        <v>1559</v>
      </c>
      <c r="T179" s="69" t="s">
        <v>1560</v>
      </c>
      <c r="U179" s="69" t="s">
        <v>1561</v>
      </c>
      <c r="V179" s="70" t="s">
        <v>1562</v>
      </c>
      <c r="W179" s="81" t="s">
        <v>1563</v>
      </c>
      <c r="X179" s="81" t="s">
        <v>1564</v>
      </c>
      <c r="Y179" s="81" t="s">
        <v>1565</v>
      </c>
      <c r="Z179" s="81" t="s">
        <v>1566</v>
      </c>
    </row>
    <row r="180" spans="2:26" x14ac:dyDescent="0.2">
      <c r="B180" s="262" t="s">
        <v>1572</v>
      </c>
      <c r="C180" s="263" t="s">
        <v>1504</v>
      </c>
      <c r="D180" s="1377" t="s">
        <v>122</v>
      </c>
      <c r="E180" s="1378"/>
      <c r="F180" s="264">
        <v>2</v>
      </c>
      <c r="G180" s="265">
        <v>1245.71</v>
      </c>
      <c r="H180" s="266">
        <v>1245.02</v>
      </c>
      <c r="I180" s="266">
        <v>1239.31</v>
      </c>
      <c r="J180" s="266">
        <v>1233.6600000000001</v>
      </c>
      <c r="K180" s="266">
        <v>1227.9100000000001</v>
      </c>
      <c r="L180" s="267">
        <v>1223.1099999999999</v>
      </c>
      <c r="M180" s="268">
        <v>7265.33</v>
      </c>
      <c r="N180" s="268">
        <v>5987.38</v>
      </c>
      <c r="O180" s="268">
        <v>5929.99</v>
      </c>
      <c r="P180" s="269">
        <v>5889.16</v>
      </c>
      <c r="Q180" s="216">
        <v>5893.23</v>
      </c>
      <c r="R180" s="217">
        <v>5920.73</v>
      </c>
      <c r="S180" s="217">
        <v>5960.01</v>
      </c>
      <c r="T180" s="217">
        <v>6002.39</v>
      </c>
      <c r="U180" s="217">
        <v>6043.54</v>
      </c>
      <c r="V180" s="218">
        <v>6083.76</v>
      </c>
      <c r="W180" s="219">
        <v>6125.1</v>
      </c>
      <c r="X180" s="219"/>
      <c r="Y180" s="219"/>
      <c r="Z180" s="219"/>
    </row>
    <row r="181" spans="2:26" x14ac:dyDescent="0.2">
      <c r="B181" s="270" t="s">
        <v>1573</v>
      </c>
      <c r="C181" s="75" t="s">
        <v>276</v>
      </c>
      <c r="D181" s="1379" t="s">
        <v>122</v>
      </c>
      <c r="E181" s="1380"/>
      <c r="F181" s="76">
        <v>2</v>
      </c>
      <c r="G181" s="220">
        <v>1255.3699999999999</v>
      </c>
      <c r="H181" s="221">
        <v>1295.48</v>
      </c>
      <c r="I181" s="221">
        <v>1293.6099999999999</v>
      </c>
      <c r="J181" s="221">
        <v>1292.04</v>
      </c>
      <c r="K181" s="221">
        <v>1311.16</v>
      </c>
      <c r="L181" s="222">
        <v>1309.27</v>
      </c>
      <c r="M181" s="223">
        <v>7815.44</v>
      </c>
      <c r="N181" s="223">
        <v>6414.18</v>
      </c>
      <c r="O181" s="223">
        <v>6333.24</v>
      </c>
      <c r="P181" s="271">
        <v>6290.18</v>
      </c>
      <c r="Q181" s="220">
        <v>6246.41</v>
      </c>
      <c r="R181" s="221">
        <v>6201.98</v>
      </c>
      <c r="S181" s="221">
        <v>6156.96</v>
      </c>
      <c r="T181" s="221">
        <v>6191.35</v>
      </c>
      <c r="U181" s="221">
        <v>6209.19</v>
      </c>
      <c r="V181" s="222">
        <v>6262.51</v>
      </c>
      <c r="W181" s="223">
        <v>6289.33</v>
      </c>
      <c r="X181" s="219"/>
      <c r="Y181" s="219"/>
      <c r="Z181" s="219"/>
    </row>
    <row r="182" spans="2:26" x14ac:dyDescent="0.2">
      <c r="B182" s="272" t="s">
        <v>1574</v>
      </c>
      <c r="C182" s="156" t="s">
        <v>270</v>
      </c>
      <c r="D182" s="1379" t="s">
        <v>122</v>
      </c>
      <c r="E182" s="1380"/>
      <c r="F182" s="76">
        <v>2</v>
      </c>
      <c r="G182" s="224">
        <v>72.45</v>
      </c>
      <c r="H182" s="225">
        <v>72.38</v>
      </c>
      <c r="I182" s="225">
        <v>70.459999999999994</v>
      </c>
      <c r="J182" s="225">
        <v>68.540000000000006</v>
      </c>
      <c r="K182" s="225">
        <v>66.62</v>
      </c>
      <c r="L182" s="226">
        <v>64.69</v>
      </c>
      <c r="M182" s="227">
        <v>349.23</v>
      </c>
      <c r="N182" s="227">
        <v>231.47</v>
      </c>
      <c r="O182" s="227">
        <v>159.80000000000001</v>
      </c>
      <c r="P182" s="273">
        <v>128.19999999999999</v>
      </c>
      <c r="Q182" s="224">
        <v>111.76</v>
      </c>
      <c r="R182" s="225">
        <v>113.55</v>
      </c>
      <c r="S182" s="225">
        <v>115.4</v>
      </c>
      <c r="T182" s="225">
        <v>118.95</v>
      </c>
      <c r="U182" s="225">
        <v>122.7</v>
      </c>
      <c r="V182" s="226">
        <v>124.97</v>
      </c>
      <c r="W182" s="227">
        <v>128.35</v>
      </c>
      <c r="X182" s="219"/>
      <c r="Y182" s="219"/>
      <c r="Z182" s="219"/>
    </row>
    <row r="183" spans="2:26" ht="15" thickBot="1" x14ac:dyDescent="0.25">
      <c r="B183" s="274" t="s">
        <v>1575</v>
      </c>
      <c r="C183" s="275" t="s">
        <v>279</v>
      </c>
      <c r="D183" s="1381" t="s">
        <v>122</v>
      </c>
      <c r="E183" s="1382"/>
      <c r="F183" s="276">
        <v>2</v>
      </c>
      <c r="G183" s="277">
        <v>-62.79</v>
      </c>
      <c r="H183" s="278">
        <v>-21.92</v>
      </c>
      <c r="I183" s="278">
        <v>-16.16</v>
      </c>
      <c r="J183" s="278">
        <v>-10.16</v>
      </c>
      <c r="K183" s="278">
        <v>16.63</v>
      </c>
      <c r="L183" s="279">
        <v>21.47</v>
      </c>
      <c r="M183" s="280">
        <v>200.88</v>
      </c>
      <c r="N183" s="280">
        <v>195.33</v>
      </c>
      <c r="O183" s="280">
        <v>243.45</v>
      </c>
      <c r="P183" s="281">
        <v>272.82</v>
      </c>
      <c r="Q183" s="228">
        <v>241.42</v>
      </c>
      <c r="R183" s="229">
        <v>167.7</v>
      </c>
      <c r="S183" s="229">
        <v>81.55</v>
      </c>
      <c r="T183" s="229">
        <v>70.010000000000005</v>
      </c>
      <c r="U183" s="229">
        <v>42.95</v>
      </c>
      <c r="V183" s="230">
        <v>53.78</v>
      </c>
      <c r="W183" s="231">
        <v>35.880000000000003</v>
      </c>
      <c r="X183" s="219"/>
      <c r="Y183" s="219"/>
      <c r="Z183" s="219"/>
    </row>
    <row r="184" spans="2:26" ht="15" thickBot="1" x14ac:dyDescent="0.25">
      <c r="B184" s="16"/>
      <c r="Q184" s="16"/>
      <c r="R184" s="16"/>
    </row>
    <row r="185" spans="2:26" ht="60.75" thickBot="1" x14ac:dyDescent="0.25">
      <c r="B185" s="154" t="str">
        <f>CONCATENATE("Table 7c: WC level - Alternative Programme  ",E165, " Totex")</f>
        <v>Table 7c: WC level - Alternative Programme  Half Demand Benefits Totex</v>
      </c>
      <c r="C185" s="99"/>
      <c r="D185" s="98"/>
      <c r="E185" s="34"/>
      <c r="F185" s="34"/>
      <c r="G185" s="34"/>
      <c r="H185" s="34"/>
      <c r="I185" s="34"/>
      <c r="J185" s="34"/>
      <c r="K185" s="34"/>
      <c r="L185" s="34"/>
      <c r="M185" s="1372" t="s">
        <v>1545</v>
      </c>
      <c r="N185" s="1373"/>
      <c r="O185" s="1373"/>
      <c r="P185" s="1373"/>
      <c r="Q185" s="1373"/>
      <c r="R185" s="1373"/>
      <c r="S185" s="1373"/>
      <c r="T185" s="1373"/>
      <c r="U185" s="1373"/>
      <c r="V185" s="1373"/>
      <c r="W185" s="1373"/>
      <c r="X185" s="1373"/>
      <c r="Y185" s="1373"/>
      <c r="Z185" s="1374"/>
    </row>
    <row r="186" spans="2:26" ht="30.75" thickBot="1" x14ac:dyDescent="0.25">
      <c r="B186" s="66" t="s">
        <v>88</v>
      </c>
      <c r="C186" s="67" t="s">
        <v>1576</v>
      </c>
      <c r="D186" s="67" t="s">
        <v>1577</v>
      </c>
      <c r="E186" s="67" t="s">
        <v>91</v>
      </c>
      <c r="F186" s="68" t="s">
        <v>92</v>
      </c>
      <c r="G186" s="80" t="s">
        <v>1547</v>
      </c>
      <c r="H186" s="69" t="s">
        <v>1548</v>
      </c>
      <c r="I186" s="69" t="s">
        <v>1549</v>
      </c>
      <c r="J186" s="69" t="s">
        <v>1550</v>
      </c>
      <c r="K186" s="69" t="s">
        <v>1551</v>
      </c>
      <c r="L186" s="70" t="s">
        <v>1552</v>
      </c>
      <c r="M186" s="81" t="s">
        <v>1553</v>
      </c>
      <c r="N186" s="81" t="s">
        <v>1554</v>
      </c>
      <c r="O186" s="81" t="s">
        <v>1555</v>
      </c>
      <c r="P186" s="81" t="s">
        <v>1556</v>
      </c>
      <c r="Q186" s="80" t="s">
        <v>1557</v>
      </c>
      <c r="R186" s="69" t="s">
        <v>1558</v>
      </c>
      <c r="S186" s="69" t="s">
        <v>1559</v>
      </c>
      <c r="T186" s="69" t="s">
        <v>1560</v>
      </c>
      <c r="U186" s="69" t="s">
        <v>1561</v>
      </c>
      <c r="V186" s="70" t="s">
        <v>1562</v>
      </c>
      <c r="W186" s="81" t="s">
        <v>1563</v>
      </c>
      <c r="X186" s="81" t="s">
        <v>1564</v>
      </c>
      <c r="Y186" s="81" t="s">
        <v>1565</v>
      </c>
      <c r="Z186" s="81" t="s">
        <v>1566</v>
      </c>
    </row>
    <row r="187" spans="2:26" x14ac:dyDescent="0.2">
      <c r="B187" s="186" t="s">
        <v>1578</v>
      </c>
      <c r="C187" s="187" t="s">
        <v>1579</v>
      </c>
      <c r="D187" s="187" t="s">
        <v>1580</v>
      </c>
      <c r="E187" s="1283" t="s">
        <v>1581</v>
      </c>
      <c r="F187" s="208">
        <v>3</v>
      </c>
      <c r="G187" s="211">
        <v>0</v>
      </c>
      <c r="H187" s="211">
        <v>0.13964927999999999</v>
      </c>
      <c r="I187" s="211">
        <v>0.13964927999999999</v>
      </c>
      <c r="J187" s="211">
        <v>0.13964927999999999</v>
      </c>
      <c r="K187" s="211">
        <v>0.13964927999999999</v>
      </c>
      <c r="L187" s="211">
        <v>0.13964927999999999</v>
      </c>
      <c r="M187" s="211">
        <v>13.95</v>
      </c>
      <c r="N187" s="211">
        <v>46.950123235205119</v>
      </c>
      <c r="O187" s="211">
        <v>229.65012323520511</v>
      </c>
      <c r="P187" s="211">
        <v>273.72233460975997</v>
      </c>
      <c r="Q187" s="211">
        <v>241.87012323520514</v>
      </c>
      <c r="R187" s="211">
        <v>345.49012323520509</v>
      </c>
      <c r="S187" s="211">
        <v>230.19012323520514</v>
      </c>
      <c r="T187" s="211">
        <v>282.22012323520511</v>
      </c>
      <c r="U187" s="211">
        <v>261.0401232352051</v>
      </c>
      <c r="V187" s="211">
        <v>446.00012323520514</v>
      </c>
      <c r="W187" s="211">
        <v>273.27012323520512</v>
      </c>
      <c r="X187" s="211"/>
      <c r="Y187" s="211"/>
      <c r="Z187" s="212"/>
    </row>
    <row r="188" spans="2:26" x14ac:dyDescent="0.2">
      <c r="B188" s="74" t="s">
        <v>1582</v>
      </c>
      <c r="C188" s="75" t="s">
        <v>1583</v>
      </c>
      <c r="D188" s="75" t="s">
        <v>1580</v>
      </c>
      <c r="E188" s="1284" t="s">
        <v>1581</v>
      </c>
      <c r="F188" s="209">
        <v>3</v>
      </c>
      <c r="G188" s="213">
        <v>0</v>
      </c>
      <c r="H188" s="213">
        <v>-0.10965787105489921</v>
      </c>
      <c r="I188" s="213">
        <v>-0.23743449953984641</v>
      </c>
      <c r="J188" s="213">
        <v>-0.29037278211807366</v>
      </c>
      <c r="K188" s="213">
        <v>-0.35497009121650575</v>
      </c>
      <c r="L188" s="213">
        <v>-0.40207886053463049</v>
      </c>
      <c r="M188" s="213">
        <v>-1.4521790194152389</v>
      </c>
      <c r="N188" s="213">
        <v>-2.4053832146481984</v>
      </c>
      <c r="O188" s="213">
        <v>-3.5274857400116937</v>
      </c>
      <c r="P188" s="213">
        <v>-4.5734894841689862</v>
      </c>
      <c r="Q188" s="213">
        <v>-4.8857623296155523</v>
      </c>
      <c r="R188" s="213">
        <v>-4.9056141855823876</v>
      </c>
      <c r="S188" s="213">
        <v>-4.9056141855823876</v>
      </c>
      <c r="T188" s="213">
        <v>-4.9056141855823876</v>
      </c>
      <c r="U188" s="213">
        <v>-4.9056141855823876</v>
      </c>
      <c r="V188" s="213">
        <v>-4.9056141855823876</v>
      </c>
      <c r="W188" s="213">
        <v>-9.8112283711647752</v>
      </c>
      <c r="X188" s="213"/>
      <c r="Y188" s="213"/>
      <c r="Z188" s="214"/>
    </row>
    <row r="189" spans="2:26" ht="15" thickBot="1" x14ac:dyDescent="0.25">
      <c r="B189" s="77" t="s">
        <v>1584</v>
      </c>
      <c r="C189" s="78" t="s">
        <v>1585</v>
      </c>
      <c r="D189" s="78" t="s">
        <v>1580</v>
      </c>
      <c r="E189" s="1285" t="s">
        <v>1581</v>
      </c>
      <c r="F189" s="210">
        <v>3</v>
      </c>
      <c r="G189" s="215">
        <f>SUM(G187:G188)</f>
        <v>0</v>
      </c>
      <c r="H189" s="215">
        <f t="shared" ref="H189" si="10">SUM(H187:H188)</f>
        <v>2.9991408945100773E-2</v>
      </c>
      <c r="I189" s="215">
        <f t="shared" ref="I189" si="11">SUM(I187:I188)</f>
        <v>-9.7785219539846424E-2</v>
      </c>
      <c r="J189" s="215">
        <f t="shared" ref="J189" si="12">SUM(J187:J188)</f>
        <v>-0.15072350211807367</v>
      </c>
      <c r="K189" s="215">
        <f t="shared" ref="K189" si="13">SUM(K187:K188)</f>
        <v>-0.21532081121650576</v>
      </c>
      <c r="L189" s="215">
        <f t="shared" ref="L189" si="14">SUM(L187:L188)</f>
        <v>-0.2624295805346305</v>
      </c>
      <c r="M189" s="215">
        <f t="shared" ref="M189" si="15">SUM(M187:M188)</f>
        <v>12.497820980584761</v>
      </c>
      <c r="N189" s="215">
        <f t="shared" ref="N189" si="16">SUM(N187:N188)</f>
        <v>44.544740020556922</v>
      </c>
      <c r="O189" s="215">
        <f t="shared" ref="O189" si="17">SUM(O187:O188)</f>
        <v>226.12263749519343</v>
      </c>
      <c r="P189" s="215">
        <f t="shared" ref="P189" si="18">SUM(P187:P188)</f>
        <v>269.14884512559098</v>
      </c>
      <c r="Q189" s="215">
        <f t="shared" ref="Q189" si="19">SUM(Q187:Q188)</f>
        <v>236.9843609055896</v>
      </c>
      <c r="R189" s="215">
        <f t="shared" ref="R189" si="20">SUM(R187:R188)</f>
        <v>340.58450904962268</v>
      </c>
      <c r="S189" s="215">
        <f t="shared" ref="S189" si="21">SUM(S187:S188)</f>
        <v>225.28450904962276</v>
      </c>
      <c r="T189" s="215">
        <f t="shared" ref="T189" si="22">SUM(T187:T188)</f>
        <v>277.3145090496227</v>
      </c>
      <c r="U189" s="215">
        <f t="shared" ref="U189" si="23">SUM(U187:U188)</f>
        <v>256.13450904962269</v>
      </c>
      <c r="V189" s="215">
        <f t="shared" ref="V189" si="24">SUM(V187:V188)</f>
        <v>441.09450904962273</v>
      </c>
      <c r="W189" s="215">
        <f t="shared" ref="W189" si="25">SUM(W187:W188)</f>
        <v>263.45889486404036</v>
      </c>
      <c r="X189" s="215"/>
      <c r="Y189" s="215"/>
      <c r="Z189" s="1286"/>
    </row>
    <row r="190" spans="2:26" ht="15" thickBot="1" x14ac:dyDescent="0.25">
      <c r="R190" s="16"/>
      <c r="S190" s="16"/>
    </row>
    <row r="191" spans="2:26" ht="75.75" thickBot="1" x14ac:dyDescent="0.25">
      <c r="B191" s="154" t="str">
        <f>CONCATENATE("Table 7d: WC level - Alternative Programme  ",E165, " Enhancement Expenditure")</f>
        <v>Table 7d: WC level - Alternative Programme  Half Demand Benefits Enhancement Expenditure</v>
      </c>
      <c r="C191" s="99"/>
      <c r="D191" s="98"/>
      <c r="E191" s="34"/>
      <c r="F191" s="34"/>
      <c r="G191" s="34"/>
      <c r="H191" s="34"/>
      <c r="I191" s="34"/>
      <c r="J191" s="34"/>
      <c r="K191" s="34"/>
      <c r="L191" s="34"/>
      <c r="M191" s="1372" t="s">
        <v>1545</v>
      </c>
      <c r="N191" s="1373"/>
      <c r="O191" s="1373"/>
      <c r="P191" s="1373"/>
      <c r="Q191" s="1373"/>
      <c r="R191" s="1373"/>
      <c r="S191" s="1373"/>
      <c r="T191" s="1373"/>
      <c r="U191" s="1373"/>
      <c r="V191" s="1373"/>
      <c r="W191" s="1373"/>
      <c r="X191" s="1373"/>
      <c r="Y191" s="1373"/>
      <c r="Z191" s="1374"/>
    </row>
    <row r="192" spans="2:26" ht="30.75" thickBot="1" x14ac:dyDescent="0.25">
      <c r="B192" s="66" t="s">
        <v>88</v>
      </c>
      <c r="C192" s="67" t="s">
        <v>1576</v>
      </c>
      <c r="D192" s="67" t="s">
        <v>1577</v>
      </c>
      <c r="E192" s="67" t="s">
        <v>91</v>
      </c>
      <c r="F192" s="68" t="s">
        <v>92</v>
      </c>
      <c r="G192" s="80" t="s">
        <v>1547</v>
      </c>
      <c r="H192" s="69" t="s">
        <v>1548</v>
      </c>
      <c r="I192" s="69" t="s">
        <v>1549</v>
      </c>
      <c r="J192" s="69" t="s">
        <v>1550</v>
      </c>
      <c r="K192" s="69" t="s">
        <v>1551</v>
      </c>
      <c r="L192" s="70" t="s">
        <v>1552</v>
      </c>
      <c r="M192" s="81" t="s">
        <v>1553</v>
      </c>
      <c r="N192" s="81" t="s">
        <v>1554</v>
      </c>
      <c r="O192" s="81" t="s">
        <v>1555</v>
      </c>
      <c r="P192" s="81" t="s">
        <v>1556</v>
      </c>
      <c r="Q192" s="80" t="s">
        <v>1557</v>
      </c>
      <c r="R192" s="69" t="s">
        <v>1558</v>
      </c>
      <c r="S192" s="69" t="s">
        <v>1559</v>
      </c>
      <c r="T192" s="69" t="s">
        <v>1560</v>
      </c>
      <c r="U192" s="69" t="s">
        <v>1561</v>
      </c>
      <c r="V192" s="70" t="s">
        <v>1562</v>
      </c>
      <c r="W192" s="81" t="s">
        <v>1563</v>
      </c>
      <c r="X192" s="81" t="s">
        <v>1564</v>
      </c>
      <c r="Y192" s="81" t="s">
        <v>1565</v>
      </c>
      <c r="Z192" s="81" t="s">
        <v>1566</v>
      </c>
    </row>
    <row r="193" spans="2:26" ht="28.5" x14ac:dyDescent="0.2">
      <c r="B193" s="186" t="s">
        <v>1586</v>
      </c>
      <c r="C193" s="187" t="s">
        <v>1587</v>
      </c>
      <c r="D193" s="187" t="s">
        <v>1588</v>
      </c>
      <c r="E193" s="1283" t="s">
        <v>1581</v>
      </c>
      <c r="F193" s="208">
        <v>3</v>
      </c>
      <c r="G193" s="211">
        <v>0.93099520000000002</v>
      </c>
      <c r="H193" s="211">
        <v>36.540655716084274</v>
      </c>
      <c r="I193" s="211">
        <v>41.108320992922103</v>
      </c>
      <c r="J193" s="211">
        <v>33.012933025012863</v>
      </c>
      <c r="K193" s="211">
        <v>29.808139154152322</v>
      </c>
      <c r="L193" s="211">
        <v>39.103721811656627</v>
      </c>
      <c r="M193" s="211">
        <v>320.39428461731904</v>
      </c>
      <c r="N193" s="211">
        <v>409.3794946328145</v>
      </c>
      <c r="O193" s="211">
        <v>19.912621167599671</v>
      </c>
      <c r="P193" s="211">
        <v>20.005106065626066</v>
      </c>
      <c r="Q193" s="211">
        <v>7.067366467826063</v>
      </c>
      <c r="R193" s="211">
        <v>6.7144174594260635</v>
      </c>
      <c r="S193" s="211">
        <v>68.96724021042607</v>
      </c>
      <c r="T193" s="211">
        <v>55.927240210426064</v>
      </c>
      <c r="U193" s="211">
        <v>100.10724021042607</v>
      </c>
      <c r="V193" s="211">
        <v>198.34724021042604</v>
      </c>
      <c r="W193" s="211">
        <v>93.406378494612213</v>
      </c>
      <c r="X193" s="211"/>
      <c r="Y193" s="211"/>
      <c r="Z193" s="212"/>
    </row>
    <row r="194" spans="2:26" ht="28.5" x14ac:dyDescent="0.2">
      <c r="B194" s="74" t="s">
        <v>1589</v>
      </c>
      <c r="C194" s="75" t="s">
        <v>1587</v>
      </c>
      <c r="D194" s="75" t="s">
        <v>1590</v>
      </c>
      <c r="E194" s="1284" t="s">
        <v>1581</v>
      </c>
      <c r="F194" s="209">
        <v>3</v>
      </c>
      <c r="G194" s="213">
        <v>0</v>
      </c>
      <c r="H194" s="213">
        <v>3.0859593065367572</v>
      </c>
      <c r="I194" s="213">
        <v>4.7645884301220596</v>
      </c>
      <c r="J194" s="213">
        <v>7.3060443174980341</v>
      </c>
      <c r="K194" s="213">
        <v>10.04298005716295</v>
      </c>
      <c r="L194" s="213">
        <v>10.167918772824727</v>
      </c>
      <c r="M194" s="213">
        <v>43.766219777567819</v>
      </c>
      <c r="N194" s="213">
        <v>113.20838610545064</v>
      </c>
      <c r="O194" s="213">
        <v>45.956221235428693</v>
      </c>
      <c r="P194" s="213">
        <v>45.624789579358101</v>
      </c>
      <c r="Q194" s="213">
        <v>44.816416941240384</v>
      </c>
      <c r="R194" s="213">
        <v>45.130162323665765</v>
      </c>
      <c r="S194" s="213">
        <v>45.379669037278966</v>
      </c>
      <c r="T194" s="213">
        <v>58.263348831970248</v>
      </c>
      <c r="U194" s="213">
        <v>51.638649670632233</v>
      </c>
      <c r="V194" s="213">
        <v>46.813468614408841</v>
      </c>
      <c r="W194" s="213">
        <v>29.549190311345978</v>
      </c>
      <c r="X194" s="213"/>
      <c r="Y194" s="213"/>
      <c r="Z194" s="214"/>
    </row>
    <row r="195" spans="2:26" ht="29.25" thickBot="1" x14ac:dyDescent="0.25">
      <c r="B195" s="77" t="s">
        <v>1591</v>
      </c>
      <c r="C195" s="78" t="s">
        <v>1587</v>
      </c>
      <c r="D195" s="78" t="s">
        <v>1580</v>
      </c>
      <c r="E195" s="1285" t="s">
        <v>1581</v>
      </c>
      <c r="F195" s="210">
        <v>3</v>
      </c>
      <c r="G195" s="215">
        <f>SUM(G193:G194)</f>
        <v>0.93099520000000002</v>
      </c>
      <c r="H195" s="215">
        <f>SUM(H193:H194)</f>
        <v>39.626615022621031</v>
      </c>
      <c r="I195" s="215">
        <f t="shared" ref="I195:W195" si="26">SUM(I193:I194)</f>
        <v>45.872909423044163</v>
      </c>
      <c r="J195" s="215">
        <f t="shared" si="26"/>
        <v>40.318977342510898</v>
      </c>
      <c r="K195" s="215">
        <f t="shared" si="26"/>
        <v>39.851119211315272</v>
      </c>
      <c r="L195" s="215">
        <f t="shared" si="26"/>
        <v>49.271640584481354</v>
      </c>
      <c r="M195" s="215">
        <f t="shared" si="26"/>
        <v>364.16050439488686</v>
      </c>
      <c r="N195" s="215">
        <f t="shared" si="26"/>
        <v>522.58788073826508</v>
      </c>
      <c r="O195" s="215">
        <f t="shared" si="26"/>
        <v>65.868842403028367</v>
      </c>
      <c r="P195" s="215">
        <f t="shared" si="26"/>
        <v>65.629895644984174</v>
      </c>
      <c r="Q195" s="215">
        <f t="shared" si="26"/>
        <v>51.883783409066446</v>
      </c>
      <c r="R195" s="215">
        <f t="shared" si="26"/>
        <v>51.844579783091831</v>
      </c>
      <c r="S195" s="215">
        <f t="shared" si="26"/>
        <v>114.34690924770504</v>
      </c>
      <c r="T195" s="215">
        <f t="shared" si="26"/>
        <v>114.19058904239631</v>
      </c>
      <c r="U195" s="215">
        <f t="shared" si="26"/>
        <v>151.7458898810583</v>
      </c>
      <c r="V195" s="215">
        <f t="shared" si="26"/>
        <v>245.16070882483487</v>
      </c>
      <c r="W195" s="215">
        <f t="shared" si="26"/>
        <v>122.95556880595819</v>
      </c>
      <c r="X195" s="215"/>
      <c r="Y195" s="215"/>
      <c r="Z195" s="1286"/>
    </row>
    <row r="196" spans="2:26" ht="15" thickBot="1" x14ac:dyDescent="0.25"/>
    <row r="197" spans="2:26" ht="29.25" thickBot="1" x14ac:dyDescent="0.25">
      <c r="B197" s="60" t="s">
        <v>80</v>
      </c>
      <c r="C197" s="12" t="str">
        <f>'TITLE PAGE'!$D$18</f>
        <v>Yorkshire Water</v>
      </c>
      <c r="D197" s="61" t="s">
        <v>1531</v>
      </c>
      <c r="E197" s="13" t="s">
        <v>1447</v>
      </c>
      <c r="F197" s="60" t="s">
        <v>1532</v>
      </c>
      <c r="G197" s="13" t="s">
        <v>684</v>
      </c>
      <c r="H197" s="62" t="s">
        <v>83</v>
      </c>
      <c r="I197" s="13" t="s">
        <v>1534</v>
      </c>
    </row>
    <row r="198" spans="2:26" ht="42.75" customHeight="1" thickBot="1" x14ac:dyDescent="0.25">
      <c r="B198" s="61" t="s">
        <v>1535</v>
      </c>
      <c r="C198" s="1383" t="s">
        <v>1607</v>
      </c>
      <c r="D198" s="1384"/>
      <c r="E198" s="1384"/>
      <c r="F198" s="1384"/>
      <c r="G198" s="1384"/>
      <c r="H198" s="1384"/>
      <c r="I198" s="1385"/>
    </row>
    <row r="199" spans="2:26" ht="104.25" customHeight="1" thickBot="1" x14ac:dyDescent="0.25">
      <c r="B199" s="61" t="s">
        <v>1537</v>
      </c>
      <c r="C199" s="1383" t="s">
        <v>1608</v>
      </c>
      <c r="D199" s="1386"/>
      <c r="E199" s="1386"/>
      <c r="F199" s="1386"/>
      <c r="G199" s="1386"/>
      <c r="H199" s="1386"/>
      <c r="I199" s="1387"/>
    </row>
    <row r="200" spans="2:26" ht="82.5" customHeight="1" thickBot="1" x14ac:dyDescent="0.25">
      <c r="B200" s="61" t="s">
        <v>1540</v>
      </c>
      <c r="C200" s="1383" t="s">
        <v>1609</v>
      </c>
      <c r="D200" s="1386"/>
      <c r="E200" s="1386"/>
      <c r="F200" s="1386"/>
      <c r="G200" s="1386"/>
      <c r="H200" s="1386"/>
      <c r="I200" s="1387"/>
    </row>
    <row r="201" spans="2:26" ht="57" x14ac:dyDescent="0.2">
      <c r="B201" s="14" t="s">
        <v>1541</v>
      </c>
      <c r="C201" s="1250">
        <v>713.97</v>
      </c>
      <c r="D201" s="15" t="s">
        <v>1542</v>
      </c>
      <c r="E201" s="63" t="s">
        <v>1603</v>
      </c>
      <c r="F201" s="64" t="s">
        <v>1544</v>
      </c>
      <c r="G201" s="65">
        <v>2035</v>
      </c>
      <c r="H201" s="64" t="s">
        <v>2</v>
      </c>
      <c r="I201" s="1326">
        <v>7</v>
      </c>
    </row>
    <row r="202" spans="2:26" ht="15" thickBot="1" x14ac:dyDescent="0.25"/>
    <row r="203" spans="2:26" ht="60.75" thickBot="1" x14ac:dyDescent="0.25">
      <c r="B203" s="154" t="str">
        <f>CONCATENATE("Table 7a: WC level - Alternative Programme ",E197, " Baseline SDB")</f>
        <v>Table 7a: WC level - Alternative Programme Low Demand Baseline SDB</v>
      </c>
      <c r="M203" s="1372" t="s">
        <v>1545</v>
      </c>
      <c r="N203" s="1373"/>
      <c r="O203" s="1373"/>
      <c r="P203" s="1373"/>
      <c r="Q203" s="1373"/>
      <c r="R203" s="1373"/>
      <c r="S203" s="1373"/>
      <c r="T203" s="1373"/>
      <c r="U203" s="1373"/>
      <c r="V203" s="1373"/>
      <c r="W203" s="1373"/>
      <c r="X203" s="1373"/>
      <c r="Y203" s="1373"/>
      <c r="Z203" s="1374"/>
    </row>
    <row r="204" spans="2:26" ht="30.75" thickBot="1" x14ac:dyDescent="0.25">
      <c r="B204" s="66" t="s">
        <v>88</v>
      </c>
      <c r="C204" s="67" t="s">
        <v>1546</v>
      </c>
      <c r="D204" s="1375" t="s">
        <v>91</v>
      </c>
      <c r="E204" s="1376"/>
      <c r="F204" s="68" t="s">
        <v>92</v>
      </c>
      <c r="G204" s="80" t="s">
        <v>1547</v>
      </c>
      <c r="H204" s="69" t="s">
        <v>1548</v>
      </c>
      <c r="I204" s="69" t="s">
        <v>1549</v>
      </c>
      <c r="J204" s="69" t="s">
        <v>1550</v>
      </c>
      <c r="K204" s="69" t="s">
        <v>1551</v>
      </c>
      <c r="L204" s="70" t="s">
        <v>1552</v>
      </c>
      <c r="M204" s="81" t="s">
        <v>1553</v>
      </c>
      <c r="N204" s="81" t="s">
        <v>1554</v>
      </c>
      <c r="O204" s="81" t="s">
        <v>1555</v>
      </c>
      <c r="P204" s="81" t="s">
        <v>1556</v>
      </c>
      <c r="Q204" s="80" t="s">
        <v>1557</v>
      </c>
      <c r="R204" s="69" t="s">
        <v>1558</v>
      </c>
      <c r="S204" s="69" t="s">
        <v>1559</v>
      </c>
      <c r="T204" s="69" t="s">
        <v>1560</v>
      </c>
      <c r="U204" s="69" t="s">
        <v>1561</v>
      </c>
      <c r="V204" s="70" t="s">
        <v>1562</v>
      </c>
      <c r="W204" s="81" t="s">
        <v>1563</v>
      </c>
      <c r="X204" s="81" t="s">
        <v>1564</v>
      </c>
      <c r="Y204" s="81" t="s">
        <v>1565</v>
      </c>
      <c r="Z204" s="81" t="s">
        <v>1566</v>
      </c>
    </row>
    <row r="205" spans="2:26" ht="15.6" customHeight="1" x14ac:dyDescent="0.2">
      <c r="B205" s="71" t="s">
        <v>1567</v>
      </c>
      <c r="C205" s="72" t="s">
        <v>1504</v>
      </c>
      <c r="D205" s="1377" t="s">
        <v>122</v>
      </c>
      <c r="E205" s="1378"/>
      <c r="F205" s="73">
        <v>2</v>
      </c>
      <c r="G205" s="1234">
        <v>1231.75</v>
      </c>
      <c r="H205" s="1235">
        <v>1232.1600000000001</v>
      </c>
      <c r="I205" s="1235">
        <v>1230.7</v>
      </c>
      <c r="J205" s="1235">
        <v>1229.22</v>
      </c>
      <c r="K205" s="1235">
        <v>1227.67</v>
      </c>
      <c r="L205" s="1236">
        <v>1226.1400000000001</v>
      </c>
      <c r="M205" s="1237">
        <v>7333.76</v>
      </c>
      <c r="N205" s="1237">
        <v>6092.77</v>
      </c>
      <c r="O205" s="1237">
        <v>6082.8</v>
      </c>
      <c r="P205" s="1237">
        <v>6086.99</v>
      </c>
      <c r="Q205" s="1234">
        <v>6102.16</v>
      </c>
      <c r="R205" s="1235">
        <v>6128.28</v>
      </c>
      <c r="S205" s="1235">
        <v>6165.51</v>
      </c>
      <c r="T205" s="1235">
        <v>6205.87</v>
      </c>
      <c r="U205" s="1235">
        <v>6244.98</v>
      </c>
      <c r="V205" s="1236">
        <v>6283.01</v>
      </c>
      <c r="W205" s="1237">
        <v>6322</v>
      </c>
      <c r="X205" s="219"/>
      <c r="Y205" s="219"/>
      <c r="Z205" s="219"/>
    </row>
    <row r="206" spans="2:26" ht="15.6" customHeight="1" x14ac:dyDescent="0.2">
      <c r="B206" s="74" t="s">
        <v>1568</v>
      </c>
      <c r="C206" s="75" t="s">
        <v>276</v>
      </c>
      <c r="D206" s="1379" t="s">
        <v>122</v>
      </c>
      <c r="E206" s="1380"/>
      <c r="F206" s="76">
        <v>2</v>
      </c>
      <c r="G206" s="1238">
        <v>1255.3699999999999</v>
      </c>
      <c r="H206" s="1239">
        <v>1253.57</v>
      </c>
      <c r="I206" s="1239">
        <v>1251.76</v>
      </c>
      <c r="J206" s="1239">
        <v>1249.94</v>
      </c>
      <c r="K206" s="1239">
        <v>1248.1099999999999</v>
      </c>
      <c r="L206" s="1240">
        <v>1246.28</v>
      </c>
      <c r="M206" s="1237">
        <v>7374.14</v>
      </c>
      <c r="N206" s="1237">
        <v>5759.11</v>
      </c>
      <c r="O206" s="1237">
        <v>4898.74</v>
      </c>
      <c r="P206" s="1237">
        <v>4855.68</v>
      </c>
      <c r="Q206" s="1234">
        <v>4811.91</v>
      </c>
      <c r="R206" s="1235">
        <v>4767.4799999999996</v>
      </c>
      <c r="S206" s="1235">
        <v>4722.46</v>
      </c>
      <c r="T206" s="1235">
        <v>4676.8500000000004</v>
      </c>
      <c r="U206" s="1235">
        <v>4630.6899999999996</v>
      </c>
      <c r="V206" s="1236">
        <v>4584.01</v>
      </c>
      <c r="W206" s="1237">
        <v>4536.83</v>
      </c>
      <c r="X206" s="219"/>
      <c r="Y206" s="219"/>
      <c r="Z206" s="219"/>
    </row>
    <row r="207" spans="2:26" ht="15.6" customHeight="1" x14ac:dyDescent="0.2">
      <c r="B207" s="155" t="s">
        <v>1569</v>
      </c>
      <c r="C207" s="156" t="s">
        <v>270</v>
      </c>
      <c r="D207" s="1379" t="s">
        <v>122</v>
      </c>
      <c r="E207" s="1380"/>
      <c r="F207" s="76">
        <v>2</v>
      </c>
      <c r="G207" s="1241">
        <v>72.45</v>
      </c>
      <c r="H207" s="1242">
        <v>72.38</v>
      </c>
      <c r="I207" s="1242">
        <v>70.459999999999994</v>
      </c>
      <c r="J207" s="1242">
        <v>68.540000000000006</v>
      </c>
      <c r="K207" s="1242">
        <v>66.62</v>
      </c>
      <c r="L207" s="1243">
        <v>64.69</v>
      </c>
      <c r="M207" s="1237">
        <v>349.23</v>
      </c>
      <c r="N207" s="1237">
        <v>231.47</v>
      </c>
      <c r="O207" s="1237">
        <v>159.80000000000001</v>
      </c>
      <c r="P207" s="1237">
        <v>128.19999999999999</v>
      </c>
      <c r="Q207" s="1234">
        <v>111.76</v>
      </c>
      <c r="R207" s="1235">
        <v>113.55</v>
      </c>
      <c r="S207" s="1235">
        <v>115.4</v>
      </c>
      <c r="T207" s="1235">
        <v>118.95</v>
      </c>
      <c r="U207" s="1235">
        <v>122.7</v>
      </c>
      <c r="V207" s="1236">
        <v>124.97</v>
      </c>
      <c r="W207" s="1237">
        <v>128.35</v>
      </c>
      <c r="X207" s="219"/>
      <c r="Y207" s="219"/>
      <c r="Z207" s="219"/>
    </row>
    <row r="208" spans="2:26" ht="16.350000000000001" customHeight="1" thickBot="1" x14ac:dyDescent="0.25">
      <c r="B208" s="77" t="s">
        <v>1570</v>
      </c>
      <c r="C208" s="78" t="s">
        <v>279</v>
      </c>
      <c r="D208" s="1381" t="s">
        <v>122</v>
      </c>
      <c r="E208" s="1382"/>
      <c r="F208" s="79">
        <v>2</v>
      </c>
      <c r="G208" s="1244">
        <v>-48.83</v>
      </c>
      <c r="H208" s="1245">
        <v>-50.97</v>
      </c>
      <c r="I208" s="1245">
        <v>-49.4</v>
      </c>
      <c r="J208" s="1245">
        <v>-47.82</v>
      </c>
      <c r="K208" s="1245">
        <v>-46.18</v>
      </c>
      <c r="L208" s="1246">
        <v>-44.55</v>
      </c>
      <c r="M208" s="1237">
        <v>-308.85000000000002</v>
      </c>
      <c r="N208" s="1237">
        <v>-565.13</v>
      </c>
      <c r="O208" s="1237">
        <v>-1343.86</v>
      </c>
      <c r="P208" s="1237">
        <v>-1359.51</v>
      </c>
      <c r="Q208" s="1234">
        <v>-1402.01</v>
      </c>
      <c r="R208" s="1235">
        <v>-1474.35</v>
      </c>
      <c r="S208" s="1235">
        <v>-1558.45</v>
      </c>
      <c r="T208" s="1235">
        <v>-1647.97</v>
      </c>
      <c r="U208" s="1235">
        <v>-1736.99</v>
      </c>
      <c r="V208" s="1236">
        <v>-1823.97</v>
      </c>
      <c r="W208" s="1237">
        <v>-1913.52</v>
      </c>
      <c r="X208" s="219"/>
      <c r="Y208" s="219"/>
      <c r="Z208" s="219"/>
    </row>
    <row r="209" spans="2:26" ht="15" thickBot="1" x14ac:dyDescent="0.25">
      <c r="B209" s="97"/>
      <c r="C209" s="25"/>
      <c r="D209" s="25"/>
      <c r="E209" s="25"/>
      <c r="Q209" s="16"/>
      <c r="R209" s="16"/>
    </row>
    <row r="210" spans="2:26" ht="60.75" thickBot="1" x14ac:dyDescent="0.25">
      <c r="B210" s="154" t="str">
        <f>CONCATENATE("Table 7b: WC level - Alternative Programme  ",E197, " Final Plan SDB")</f>
        <v>Table 7b: WC level - Alternative Programme  Low Demand Final Plan SDB</v>
      </c>
      <c r="C210" s="99"/>
      <c r="D210" s="98"/>
      <c r="E210" s="98"/>
      <c r="F210" s="34"/>
      <c r="G210" s="34"/>
      <c r="H210" s="34"/>
      <c r="I210" s="34"/>
      <c r="J210" s="34"/>
      <c r="K210" s="34"/>
      <c r="L210" s="34"/>
      <c r="M210" s="1372" t="s">
        <v>1545</v>
      </c>
      <c r="N210" s="1373"/>
      <c r="O210" s="1373"/>
      <c r="P210" s="1373"/>
      <c r="Q210" s="1373"/>
      <c r="R210" s="1373"/>
      <c r="S210" s="1373"/>
      <c r="T210" s="1373"/>
      <c r="U210" s="1373"/>
      <c r="V210" s="1373"/>
      <c r="W210" s="1373"/>
      <c r="X210" s="1373"/>
      <c r="Y210" s="1373"/>
      <c r="Z210" s="1374"/>
    </row>
    <row r="211" spans="2:26" ht="30.75" thickBot="1" x14ac:dyDescent="0.25">
      <c r="B211" s="282" t="s">
        <v>88</v>
      </c>
      <c r="C211" s="283" t="s">
        <v>1571</v>
      </c>
      <c r="D211" s="1375" t="s">
        <v>91</v>
      </c>
      <c r="E211" s="1376"/>
      <c r="F211" s="284" t="s">
        <v>92</v>
      </c>
      <c r="G211" s="285" t="s">
        <v>1547</v>
      </c>
      <c r="H211" s="286" t="s">
        <v>1548</v>
      </c>
      <c r="I211" s="286" t="s">
        <v>1549</v>
      </c>
      <c r="J211" s="286" t="s">
        <v>1550</v>
      </c>
      <c r="K211" s="286" t="s">
        <v>1551</v>
      </c>
      <c r="L211" s="287" t="s">
        <v>1552</v>
      </c>
      <c r="M211" s="288" t="s">
        <v>1553</v>
      </c>
      <c r="N211" s="288" t="s">
        <v>1554</v>
      </c>
      <c r="O211" s="288" t="s">
        <v>1555</v>
      </c>
      <c r="P211" s="288" t="s">
        <v>1556</v>
      </c>
      <c r="Q211" s="80" t="s">
        <v>1557</v>
      </c>
      <c r="R211" s="69" t="s">
        <v>1558</v>
      </c>
      <c r="S211" s="69" t="s">
        <v>1559</v>
      </c>
      <c r="T211" s="69" t="s">
        <v>1560</v>
      </c>
      <c r="U211" s="69" t="s">
        <v>1561</v>
      </c>
      <c r="V211" s="70" t="s">
        <v>1562</v>
      </c>
      <c r="W211" s="81" t="s">
        <v>1563</v>
      </c>
      <c r="X211" s="81" t="s">
        <v>1564</v>
      </c>
      <c r="Y211" s="81" t="s">
        <v>1565</v>
      </c>
      <c r="Z211" s="81" t="s">
        <v>1566</v>
      </c>
    </row>
    <row r="212" spans="2:26" x14ac:dyDescent="0.2">
      <c r="B212" s="262" t="s">
        <v>1572</v>
      </c>
      <c r="C212" s="263" t="s">
        <v>1504</v>
      </c>
      <c r="D212" s="1377" t="s">
        <v>122</v>
      </c>
      <c r="E212" s="1378"/>
      <c r="F212" s="264">
        <v>2</v>
      </c>
      <c r="G212" s="1234">
        <v>1231.75</v>
      </c>
      <c r="H212" s="1235">
        <v>1221.8399999999999</v>
      </c>
      <c r="I212" s="1235">
        <v>1204.5</v>
      </c>
      <c r="J212" s="1235">
        <v>1187.77</v>
      </c>
      <c r="K212" s="1235">
        <v>1171.06</v>
      </c>
      <c r="L212" s="1236">
        <v>1156.3599999999999</v>
      </c>
      <c r="M212" s="1237">
        <v>6683.95</v>
      </c>
      <c r="N212" s="1237">
        <v>5264.88</v>
      </c>
      <c r="O212" s="1237">
        <v>4905.26</v>
      </c>
      <c r="P212" s="1237">
        <v>4570.5600000000004</v>
      </c>
      <c r="Q212" s="1234">
        <v>4455.3100000000004</v>
      </c>
      <c r="R212" s="1235">
        <v>4471.38</v>
      </c>
      <c r="S212" s="1235">
        <v>4498.6899999999996</v>
      </c>
      <c r="T212" s="1235">
        <v>4529.28</v>
      </c>
      <c r="U212" s="1235">
        <v>4558.92</v>
      </c>
      <c r="V212" s="1236">
        <v>4587.51</v>
      </c>
      <c r="W212" s="1237">
        <v>4616.75</v>
      </c>
      <c r="X212" s="219"/>
      <c r="Y212" s="219"/>
      <c r="Z212" s="219"/>
    </row>
    <row r="213" spans="2:26" x14ac:dyDescent="0.2">
      <c r="B213" s="270" t="s">
        <v>1573</v>
      </c>
      <c r="C213" s="75" t="s">
        <v>276</v>
      </c>
      <c r="D213" s="1379" t="s">
        <v>122</v>
      </c>
      <c r="E213" s="1380"/>
      <c r="F213" s="76">
        <v>2</v>
      </c>
      <c r="G213" s="1234">
        <v>1255.3699999999999</v>
      </c>
      <c r="H213" s="1235">
        <v>1295.48</v>
      </c>
      <c r="I213" s="1235">
        <v>1293.6099999999999</v>
      </c>
      <c r="J213" s="1235">
        <v>1292.04</v>
      </c>
      <c r="K213" s="1235">
        <v>1269.4100000000001</v>
      </c>
      <c r="L213" s="1236">
        <v>1267.58</v>
      </c>
      <c r="M213" s="1237">
        <v>7551.94</v>
      </c>
      <c r="N213" s="1237">
        <v>6130.61</v>
      </c>
      <c r="O213" s="1237">
        <v>5330.24</v>
      </c>
      <c r="P213" s="1237">
        <v>5287.18</v>
      </c>
      <c r="Q213" s="1234">
        <v>5243.41</v>
      </c>
      <c r="R213" s="1235">
        <v>5198.9799999999996</v>
      </c>
      <c r="S213" s="1235">
        <v>5153.96</v>
      </c>
      <c r="T213" s="1235">
        <v>5108.3500000000004</v>
      </c>
      <c r="U213" s="1235">
        <v>5062.1899999999996</v>
      </c>
      <c r="V213" s="1236">
        <v>5015.51</v>
      </c>
      <c r="W213" s="1237">
        <v>4968.33</v>
      </c>
      <c r="X213" s="219"/>
      <c r="Y213" s="219"/>
      <c r="Z213" s="219"/>
    </row>
    <row r="214" spans="2:26" x14ac:dyDescent="0.2">
      <c r="B214" s="272" t="s">
        <v>1574</v>
      </c>
      <c r="C214" s="156" t="s">
        <v>270</v>
      </c>
      <c r="D214" s="1379" t="s">
        <v>122</v>
      </c>
      <c r="E214" s="1380"/>
      <c r="F214" s="76">
        <v>2</v>
      </c>
      <c r="G214" s="1234">
        <v>72.45</v>
      </c>
      <c r="H214" s="1235">
        <v>72.38</v>
      </c>
      <c r="I214" s="1235">
        <v>70.459999999999994</v>
      </c>
      <c r="J214" s="1235">
        <v>68.540000000000006</v>
      </c>
      <c r="K214" s="1235">
        <v>66.62</v>
      </c>
      <c r="L214" s="1236">
        <v>64.69</v>
      </c>
      <c r="M214" s="1237">
        <v>349.23</v>
      </c>
      <c r="N214" s="1237">
        <v>231.47</v>
      </c>
      <c r="O214" s="1237">
        <v>159.80000000000001</v>
      </c>
      <c r="P214" s="1237">
        <v>128.19999999999999</v>
      </c>
      <c r="Q214" s="1234">
        <v>111.76</v>
      </c>
      <c r="R214" s="1235">
        <v>113.55</v>
      </c>
      <c r="S214" s="1235">
        <v>115.4</v>
      </c>
      <c r="T214" s="1235">
        <v>118.95</v>
      </c>
      <c r="U214" s="1235">
        <v>122.7</v>
      </c>
      <c r="V214" s="1236">
        <v>124.97</v>
      </c>
      <c r="W214" s="1237">
        <v>128.35</v>
      </c>
      <c r="X214" s="219"/>
      <c r="Y214" s="219"/>
      <c r="Z214" s="219"/>
    </row>
    <row r="215" spans="2:26" ht="15" thickBot="1" x14ac:dyDescent="0.25">
      <c r="B215" s="274" t="s">
        <v>1575</v>
      </c>
      <c r="C215" s="275" t="s">
        <v>279</v>
      </c>
      <c r="D215" s="1381" t="s">
        <v>122</v>
      </c>
      <c r="E215" s="1382"/>
      <c r="F215" s="276">
        <v>2</v>
      </c>
      <c r="G215" s="1234">
        <v>-48.83</v>
      </c>
      <c r="H215" s="1235">
        <v>1.26</v>
      </c>
      <c r="I215" s="1235">
        <v>18.649999999999999</v>
      </c>
      <c r="J215" s="1235">
        <v>35.729999999999997</v>
      </c>
      <c r="K215" s="1235">
        <v>31.73</v>
      </c>
      <c r="L215" s="1236">
        <v>46.53</v>
      </c>
      <c r="M215" s="1237">
        <v>518.76</v>
      </c>
      <c r="N215" s="1237">
        <v>634.26</v>
      </c>
      <c r="O215" s="1237">
        <v>265.18</v>
      </c>
      <c r="P215" s="1237">
        <v>588.41999999999996</v>
      </c>
      <c r="Q215" s="1234">
        <v>676.34</v>
      </c>
      <c r="R215" s="1235">
        <v>614.04999999999995</v>
      </c>
      <c r="S215" s="1235">
        <v>539.87</v>
      </c>
      <c r="T215" s="1235">
        <v>460.12</v>
      </c>
      <c r="U215" s="1235">
        <v>380.57</v>
      </c>
      <c r="V215" s="1236">
        <v>303.02999999999997</v>
      </c>
      <c r="W215" s="1237">
        <v>223.23</v>
      </c>
      <c r="X215" s="219"/>
      <c r="Y215" s="219"/>
      <c r="Z215" s="219"/>
    </row>
    <row r="216" spans="2:26" ht="15" thickBot="1" x14ac:dyDescent="0.25">
      <c r="B216" s="16"/>
      <c r="Q216" s="16"/>
      <c r="R216" s="16"/>
    </row>
    <row r="217" spans="2:26" ht="45.75" thickBot="1" x14ac:dyDescent="0.25">
      <c r="B217" s="154" t="str">
        <f>CONCATENATE("Table 7c: WC level - Alternative Programme  ",E197, " Totex")</f>
        <v>Table 7c: WC level - Alternative Programme  Low Demand Totex</v>
      </c>
      <c r="C217" s="99"/>
      <c r="D217" s="98"/>
      <c r="E217" s="34"/>
      <c r="F217" s="34"/>
      <c r="G217" s="34"/>
      <c r="H217" s="34"/>
      <c r="I217" s="34"/>
      <c r="J217" s="34"/>
      <c r="K217" s="34"/>
      <c r="L217" s="34"/>
      <c r="M217" s="1372" t="s">
        <v>1545</v>
      </c>
      <c r="N217" s="1373"/>
      <c r="O217" s="1373"/>
      <c r="P217" s="1373"/>
      <c r="Q217" s="1373"/>
      <c r="R217" s="1373"/>
      <c r="S217" s="1373"/>
      <c r="T217" s="1373"/>
      <c r="U217" s="1373"/>
      <c r="V217" s="1373"/>
      <c r="W217" s="1373"/>
      <c r="X217" s="1373"/>
      <c r="Y217" s="1373"/>
      <c r="Z217" s="1374"/>
    </row>
    <row r="218" spans="2:26" ht="30.75" thickBot="1" x14ac:dyDescent="0.25">
      <c r="B218" s="66" t="s">
        <v>88</v>
      </c>
      <c r="C218" s="67" t="s">
        <v>1576</v>
      </c>
      <c r="D218" s="67" t="s">
        <v>1577</v>
      </c>
      <c r="E218" s="67" t="s">
        <v>91</v>
      </c>
      <c r="F218" s="68" t="s">
        <v>92</v>
      </c>
      <c r="G218" s="80" t="s">
        <v>1547</v>
      </c>
      <c r="H218" s="69" t="s">
        <v>1548</v>
      </c>
      <c r="I218" s="69" t="s">
        <v>1549</v>
      </c>
      <c r="J218" s="69" t="s">
        <v>1550</v>
      </c>
      <c r="K218" s="69" t="s">
        <v>1551</v>
      </c>
      <c r="L218" s="70" t="s">
        <v>1552</v>
      </c>
      <c r="M218" s="81" t="s">
        <v>1553</v>
      </c>
      <c r="N218" s="81" t="s">
        <v>1554</v>
      </c>
      <c r="O218" s="81" t="s">
        <v>1555</v>
      </c>
      <c r="P218" s="81" t="s">
        <v>1556</v>
      </c>
      <c r="Q218" s="80" t="s">
        <v>1557</v>
      </c>
      <c r="R218" s="69" t="s">
        <v>1558</v>
      </c>
      <c r="S218" s="69" t="s">
        <v>1559</v>
      </c>
      <c r="T218" s="69" t="s">
        <v>1560</v>
      </c>
      <c r="U218" s="69" t="s">
        <v>1561</v>
      </c>
      <c r="V218" s="70" t="s">
        <v>1562</v>
      </c>
      <c r="W218" s="81" t="s">
        <v>1563</v>
      </c>
      <c r="X218" s="81" t="s">
        <v>1564</v>
      </c>
      <c r="Y218" s="81" t="s">
        <v>1565</v>
      </c>
      <c r="Z218" s="81" t="s">
        <v>1566</v>
      </c>
    </row>
    <row r="219" spans="2:26" x14ac:dyDescent="0.2">
      <c r="B219" s="186" t="s">
        <v>1578</v>
      </c>
      <c r="C219" s="187" t="s">
        <v>1579</v>
      </c>
      <c r="D219" s="187" t="s">
        <v>1580</v>
      </c>
      <c r="E219" s="1283" t="s">
        <v>1581</v>
      </c>
      <c r="F219" s="208">
        <v>3</v>
      </c>
      <c r="G219" s="211">
        <v>0</v>
      </c>
      <c r="H219" s="211">
        <v>0</v>
      </c>
      <c r="I219" s="211">
        <v>0</v>
      </c>
      <c r="J219" s="211">
        <v>0</v>
      </c>
      <c r="K219" s="211">
        <v>0</v>
      </c>
      <c r="L219" s="211">
        <v>0</v>
      </c>
      <c r="M219" s="211">
        <v>13.95</v>
      </c>
      <c r="N219" s="211">
        <v>36.400123235205122</v>
      </c>
      <c r="O219" s="211">
        <v>46.890123235205117</v>
      </c>
      <c r="P219" s="211">
        <v>88.322334609760006</v>
      </c>
      <c r="Q219" s="211">
        <v>46.890123235205117</v>
      </c>
      <c r="R219" s="211">
        <v>62.84012323520512</v>
      </c>
      <c r="S219" s="211">
        <v>49.060123235205118</v>
      </c>
      <c r="T219" s="211">
        <v>93.170123235205125</v>
      </c>
      <c r="U219" s="211">
        <v>46.890123235205117</v>
      </c>
      <c r="V219" s="211">
        <v>64.540123235205115</v>
      </c>
      <c r="W219" s="211">
        <v>46.890123235205117</v>
      </c>
      <c r="X219" s="211"/>
      <c r="Y219" s="211"/>
      <c r="Z219" s="212"/>
    </row>
    <row r="220" spans="2:26" x14ac:dyDescent="0.2">
      <c r="B220" s="74" t="s">
        <v>1582</v>
      </c>
      <c r="C220" s="75" t="s">
        <v>1583</v>
      </c>
      <c r="D220" s="75" t="s">
        <v>1580</v>
      </c>
      <c r="E220" s="1284" t="s">
        <v>1581</v>
      </c>
      <c r="F220" s="209">
        <v>3</v>
      </c>
      <c r="G220" s="213">
        <v>0</v>
      </c>
      <c r="H220" s="213">
        <v>-0.21931574210979843</v>
      </c>
      <c r="I220" s="213">
        <v>-0.47486899907969282</v>
      </c>
      <c r="J220" s="213">
        <v>-0.58074556423614732</v>
      </c>
      <c r="K220" s="213">
        <v>-0.70994018243301149</v>
      </c>
      <c r="L220" s="213">
        <v>-0.80415772106926098</v>
      </c>
      <c r="M220" s="213">
        <v>-2.9043580388304777</v>
      </c>
      <c r="N220" s="213">
        <v>-4.8107664292963968</v>
      </c>
      <c r="O220" s="213">
        <v>-7.0549714800233874</v>
      </c>
      <c r="P220" s="213">
        <v>-9.1469789683379723</v>
      </c>
      <c r="Q220" s="213">
        <v>-9.7715246592311047</v>
      </c>
      <c r="R220" s="213">
        <v>-9.8112283711647752</v>
      </c>
      <c r="S220" s="213">
        <v>-9.8112283711647752</v>
      </c>
      <c r="T220" s="213">
        <v>-9.8112283711647752</v>
      </c>
      <c r="U220" s="213">
        <v>-9.8112283711647752</v>
      </c>
      <c r="V220" s="213">
        <v>-9.8112283711647752</v>
      </c>
      <c r="W220" s="213">
        <v>-9.8112283711647752</v>
      </c>
      <c r="X220" s="213"/>
      <c r="Y220" s="213"/>
      <c r="Z220" s="214"/>
    </row>
    <row r="221" spans="2:26" ht="15" thickBot="1" x14ac:dyDescent="0.25">
      <c r="B221" s="77" t="s">
        <v>1584</v>
      </c>
      <c r="C221" s="78" t="s">
        <v>1585</v>
      </c>
      <c r="D221" s="78" t="s">
        <v>1580</v>
      </c>
      <c r="E221" s="1285" t="s">
        <v>1581</v>
      </c>
      <c r="F221" s="210">
        <v>3</v>
      </c>
      <c r="G221" s="215">
        <f>SUM(G219:G220)</f>
        <v>0</v>
      </c>
      <c r="H221" s="215">
        <f t="shared" ref="H221" si="27">SUM(H219:H220)</f>
        <v>-0.21931574210979843</v>
      </c>
      <c r="I221" s="215">
        <f t="shared" ref="I221" si="28">SUM(I219:I220)</f>
        <v>-0.47486899907969282</v>
      </c>
      <c r="J221" s="215">
        <f t="shared" ref="J221" si="29">SUM(J219:J220)</f>
        <v>-0.58074556423614732</v>
      </c>
      <c r="K221" s="215">
        <f t="shared" ref="K221" si="30">SUM(K219:K220)</f>
        <v>-0.70994018243301149</v>
      </c>
      <c r="L221" s="215">
        <f t="shared" ref="L221" si="31">SUM(L219:L220)</f>
        <v>-0.80415772106926098</v>
      </c>
      <c r="M221" s="215">
        <f t="shared" ref="M221" si="32">SUM(M219:M220)</f>
        <v>11.045641961169522</v>
      </c>
      <c r="N221" s="215">
        <f t="shared" ref="N221" si="33">SUM(N219:N220)</f>
        <v>31.589356805908725</v>
      </c>
      <c r="O221" s="215">
        <f t="shared" ref="O221" si="34">SUM(O219:O220)</f>
        <v>39.835151755181727</v>
      </c>
      <c r="P221" s="215">
        <f t="shared" ref="P221" si="35">SUM(P219:P220)</f>
        <v>79.17535564142203</v>
      </c>
      <c r="Q221" s="215">
        <f t="shared" ref="Q221" si="36">SUM(Q219:Q220)</f>
        <v>37.118598575974012</v>
      </c>
      <c r="R221" s="215">
        <f t="shared" ref="R221" si="37">SUM(R219:R220)</f>
        <v>53.028894864040346</v>
      </c>
      <c r="S221" s="215">
        <f t="shared" ref="S221" si="38">SUM(S219:S220)</f>
        <v>39.248894864040345</v>
      </c>
      <c r="T221" s="215">
        <f t="shared" ref="T221" si="39">SUM(T219:T220)</f>
        <v>83.358894864040352</v>
      </c>
      <c r="U221" s="215">
        <f t="shared" ref="U221" si="40">SUM(U219:U220)</f>
        <v>37.078894864040343</v>
      </c>
      <c r="V221" s="215">
        <f t="shared" ref="V221" si="41">SUM(V219:V220)</f>
        <v>54.728894864040342</v>
      </c>
      <c r="W221" s="215">
        <f t="shared" ref="W221" si="42">SUM(W219:W220)</f>
        <v>37.078894864040343</v>
      </c>
      <c r="X221" s="215"/>
      <c r="Y221" s="215"/>
      <c r="Z221" s="1286"/>
    </row>
    <row r="222" spans="2:26" ht="15" thickBot="1" x14ac:dyDescent="0.25">
      <c r="R222" s="16"/>
      <c r="S222" s="16"/>
    </row>
    <row r="223" spans="2:26" ht="75.75" thickBot="1" x14ac:dyDescent="0.25">
      <c r="B223" s="154" t="str">
        <f>CONCATENATE("Table 7d: WC level - Alternative Programme  ",E197, " Enhancement Expenditure")</f>
        <v>Table 7d: WC level - Alternative Programme  Low Demand Enhancement Expenditure</v>
      </c>
      <c r="C223" s="99"/>
      <c r="D223" s="98"/>
      <c r="E223" s="34"/>
      <c r="F223" s="34"/>
      <c r="G223" s="34"/>
      <c r="H223" s="34"/>
      <c r="I223" s="34"/>
      <c r="J223" s="34"/>
      <c r="K223" s="34"/>
      <c r="L223" s="34"/>
      <c r="M223" s="1372" t="s">
        <v>1545</v>
      </c>
      <c r="N223" s="1373"/>
      <c r="O223" s="1373"/>
      <c r="P223" s="1373"/>
      <c r="Q223" s="1373"/>
      <c r="R223" s="1373"/>
      <c r="S223" s="1373"/>
      <c r="T223" s="1373"/>
      <c r="U223" s="1373"/>
      <c r="V223" s="1373"/>
      <c r="W223" s="1373"/>
      <c r="X223" s="1373"/>
      <c r="Y223" s="1373"/>
      <c r="Z223" s="1374"/>
    </row>
    <row r="224" spans="2:26" ht="30.75" thickBot="1" x14ac:dyDescent="0.25">
      <c r="B224" s="66" t="s">
        <v>88</v>
      </c>
      <c r="C224" s="67" t="s">
        <v>1576</v>
      </c>
      <c r="D224" s="67" t="s">
        <v>1577</v>
      </c>
      <c r="E224" s="67" t="s">
        <v>91</v>
      </c>
      <c r="F224" s="68" t="s">
        <v>92</v>
      </c>
      <c r="G224" s="80" t="s">
        <v>1547</v>
      </c>
      <c r="H224" s="69" t="s">
        <v>1548</v>
      </c>
      <c r="I224" s="69" t="s">
        <v>1549</v>
      </c>
      <c r="J224" s="69" t="s">
        <v>1550</v>
      </c>
      <c r="K224" s="69" t="s">
        <v>1551</v>
      </c>
      <c r="L224" s="70" t="s">
        <v>1552</v>
      </c>
      <c r="M224" s="81" t="s">
        <v>1553</v>
      </c>
      <c r="N224" s="81" t="s">
        <v>1554</v>
      </c>
      <c r="O224" s="81" t="s">
        <v>1555</v>
      </c>
      <c r="P224" s="81" t="s">
        <v>1556</v>
      </c>
      <c r="Q224" s="80" t="s">
        <v>1557</v>
      </c>
      <c r="R224" s="69" t="s">
        <v>1558</v>
      </c>
      <c r="S224" s="69" t="s">
        <v>1559</v>
      </c>
      <c r="T224" s="69" t="s">
        <v>1560</v>
      </c>
      <c r="U224" s="69" t="s">
        <v>1561</v>
      </c>
      <c r="V224" s="70" t="s">
        <v>1562</v>
      </c>
      <c r="W224" s="81" t="s">
        <v>1563</v>
      </c>
      <c r="X224" s="81" t="s">
        <v>1564</v>
      </c>
      <c r="Y224" s="81" t="s">
        <v>1565</v>
      </c>
      <c r="Z224" s="81" t="s">
        <v>1566</v>
      </c>
    </row>
    <row r="225" spans="2:26" ht="28.5" x14ac:dyDescent="0.2">
      <c r="B225" s="186" t="s">
        <v>1586</v>
      </c>
      <c r="C225" s="187" t="s">
        <v>1587</v>
      </c>
      <c r="D225" s="187" t="s">
        <v>1588</v>
      </c>
      <c r="E225" s="1283" t="s">
        <v>1581</v>
      </c>
      <c r="F225" s="208">
        <v>3</v>
      </c>
      <c r="G225" s="211">
        <v>0.79134592000000004</v>
      </c>
      <c r="H225" s="211">
        <v>34.16289397528427</v>
      </c>
      <c r="I225" s="211">
        <v>47.306568040904608</v>
      </c>
      <c r="J225" s="211">
        <v>39.370059673745764</v>
      </c>
      <c r="K225" s="211">
        <v>37.470920294185262</v>
      </c>
      <c r="L225" s="211">
        <v>33.780291258056636</v>
      </c>
      <c r="M225" s="211">
        <v>110.69734153291533</v>
      </c>
      <c r="N225" s="211">
        <v>88.606245327776264</v>
      </c>
      <c r="O225" s="211">
        <v>19.912621167599671</v>
      </c>
      <c r="P225" s="211">
        <v>20.005106065626066</v>
      </c>
      <c r="Q225" s="211">
        <v>7.067366467826063</v>
      </c>
      <c r="R225" s="211">
        <v>6.7144174594260635</v>
      </c>
      <c r="S225" s="211">
        <v>6.5672402104260632</v>
      </c>
      <c r="T225" s="211">
        <v>6.5672402104260632</v>
      </c>
      <c r="U225" s="211">
        <v>6.5672402104260632</v>
      </c>
      <c r="V225" s="211">
        <v>6.5672402104260632</v>
      </c>
      <c r="W225" s="211">
        <v>6.7363784946122092</v>
      </c>
      <c r="X225" s="211"/>
      <c r="Y225" s="211"/>
      <c r="Z225" s="212"/>
    </row>
    <row r="226" spans="2:26" ht="28.5" x14ac:dyDescent="0.2">
      <c r="B226" s="74" t="s">
        <v>1589</v>
      </c>
      <c r="C226" s="75" t="s">
        <v>1587</v>
      </c>
      <c r="D226" s="75" t="s">
        <v>1590</v>
      </c>
      <c r="E226" s="1284" t="s">
        <v>1581</v>
      </c>
      <c r="F226" s="209">
        <v>3</v>
      </c>
      <c r="G226" s="213">
        <v>0</v>
      </c>
      <c r="H226" s="213">
        <v>3.0859593065367572</v>
      </c>
      <c r="I226" s="213">
        <v>4.7645884301220596</v>
      </c>
      <c r="J226" s="213">
        <v>7.3060443174980341</v>
      </c>
      <c r="K226" s="213">
        <v>10.04298005716295</v>
      </c>
      <c r="L226" s="213">
        <v>10.167918772824727</v>
      </c>
      <c r="M226" s="213">
        <v>42.716219777567822</v>
      </c>
      <c r="N226" s="213">
        <v>46.75838610545064</v>
      </c>
      <c r="O226" s="213">
        <v>45.956221235428693</v>
      </c>
      <c r="P226" s="213">
        <v>45.624789579358101</v>
      </c>
      <c r="Q226" s="213">
        <v>44.816416941240384</v>
      </c>
      <c r="R226" s="213">
        <v>45.130162323665765</v>
      </c>
      <c r="S226" s="213">
        <v>45.379669037278966</v>
      </c>
      <c r="T226" s="213">
        <v>45.613348831970249</v>
      </c>
      <c r="U226" s="213">
        <v>45.838649670632229</v>
      </c>
      <c r="V226" s="213">
        <v>46.043468614408837</v>
      </c>
      <c r="W226" s="213">
        <v>29.549190311345978</v>
      </c>
      <c r="X226" s="213"/>
      <c r="Y226" s="213"/>
      <c r="Z226" s="214"/>
    </row>
    <row r="227" spans="2:26" ht="29.25" thickBot="1" x14ac:dyDescent="0.25">
      <c r="B227" s="77" t="s">
        <v>1591</v>
      </c>
      <c r="C227" s="78" t="s">
        <v>1587</v>
      </c>
      <c r="D227" s="78" t="s">
        <v>1580</v>
      </c>
      <c r="E227" s="1285" t="s">
        <v>1581</v>
      </c>
      <c r="F227" s="210">
        <v>3</v>
      </c>
      <c r="G227" s="215">
        <f>SUM(G225:G226)</f>
        <v>0.79134592000000004</v>
      </c>
      <c r="H227" s="215">
        <f t="shared" ref="H227:W227" si="43">SUM(H225:H226)</f>
        <v>37.248853281821027</v>
      </c>
      <c r="I227" s="215">
        <f t="shared" si="43"/>
        <v>52.071156471026669</v>
      </c>
      <c r="J227" s="215">
        <f t="shared" si="43"/>
        <v>46.676103991243799</v>
      </c>
      <c r="K227" s="215">
        <f t="shared" si="43"/>
        <v>47.513900351348212</v>
      </c>
      <c r="L227" s="215">
        <f t="shared" si="43"/>
        <v>43.948210030881363</v>
      </c>
      <c r="M227" s="215">
        <f t="shared" si="43"/>
        <v>153.41356131048315</v>
      </c>
      <c r="N227" s="215">
        <f t="shared" si="43"/>
        <v>135.36463143322692</v>
      </c>
      <c r="O227" s="215">
        <f t="shared" si="43"/>
        <v>65.868842403028367</v>
      </c>
      <c r="P227" s="215">
        <f t="shared" si="43"/>
        <v>65.629895644984174</v>
      </c>
      <c r="Q227" s="215">
        <f t="shared" si="43"/>
        <v>51.883783409066446</v>
      </c>
      <c r="R227" s="215">
        <f t="shared" si="43"/>
        <v>51.844579783091831</v>
      </c>
      <c r="S227" s="215">
        <f t="shared" si="43"/>
        <v>51.94690924770503</v>
      </c>
      <c r="T227" s="215">
        <f t="shared" si="43"/>
        <v>52.180589042396313</v>
      </c>
      <c r="U227" s="215">
        <f t="shared" si="43"/>
        <v>52.405889881058293</v>
      </c>
      <c r="V227" s="215">
        <f t="shared" si="43"/>
        <v>52.610708824834902</v>
      </c>
      <c r="W227" s="215">
        <f t="shared" si="43"/>
        <v>36.285568805958185</v>
      </c>
      <c r="X227" s="215"/>
      <c r="Y227" s="215"/>
      <c r="Z227" s="1286"/>
    </row>
  </sheetData>
  <mergeCells count="120">
    <mergeCell ref="M81:Z81"/>
    <mergeCell ref="M88:Z88"/>
    <mergeCell ref="M94:Z94"/>
    <mergeCell ref="M107:Z107"/>
    <mergeCell ref="M114:Z114"/>
    <mergeCell ref="M41:Z41"/>
    <mergeCell ref="M48:Z48"/>
    <mergeCell ref="M55:Z55"/>
    <mergeCell ref="M61:Z61"/>
    <mergeCell ref="M74:Z74"/>
    <mergeCell ref="M121:Z121"/>
    <mergeCell ref="M127:Z127"/>
    <mergeCell ref="D108:E108"/>
    <mergeCell ref="D109:E109"/>
    <mergeCell ref="D110:E110"/>
    <mergeCell ref="D111:E111"/>
    <mergeCell ref="D112:E112"/>
    <mergeCell ref="D115:E115"/>
    <mergeCell ref="D116:E116"/>
    <mergeCell ref="D117:E117"/>
    <mergeCell ref="D118:E118"/>
    <mergeCell ref="D119:E119"/>
    <mergeCell ref="M146:Z146"/>
    <mergeCell ref="C134:I134"/>
    <mergeCell ref="C135:I135"/>
    <mergeCell ref="C136:I136"/>
    <mergeCell ref="M139:Z139"/>
    <mergeCell ref="D140:E140"/>
    <mergeCell ref="N4:U4"/>
    <mergeCell ref="C70:I70"/>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C38:I38"/>
    <mergeCell ref="C69:I69"/>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D13:E13"/>
    <mergeCell ref="C36:I36"/>
    <mergeCell ref="C37:I37"/>
    <mergeCell ref="D147:E147"/>
    <mergeCell ref="D148:E148"/>
    <mergeCell ref="D149:E149"/>
    <mergeCell ref="D150:E150"/>
    <mergeCell ref="D151:E151"/>
    <mergeCell ref="D141:E141"/>
    <mergeCell ref="D142:E142"/>
    <mergeCell ref="D143:E143"/>
    <mergeCell ref="D144:E144"/>
    <mergeCell ref="D44:E44"/>
    <mergeCell ref="D45:E45"/>
    <mergeCell ref="D46:E46"/>
    <mergeCell ref="D49:E49"/>
    <mergeCell ref="D50:E50"/>
    <mergeCell ref="D51:E51"/>
    <mergeCell ref="D52:E52"/>
    <mergeCell ref="D53:E53"/>
    <mergeCell ref="D42:E42"/>
    <mergeCell ref="D43:E43"/>
    <mergeCell ref="M171:Z171"/>
    <mergeCell ref="D172:E172"/>
    <mergeCell ref="D173:E173"/>
    <mergeCell ref="D174:E174"/>
    <mergeCell ref="D175:E175"/>
    <mergeCell ref="M153:Z153"/>
    <mergeCell ref="M159:Z159"/>
    <mergeCell ref="C166:I166"/>
    <mergeCell ref="C167:I167"/>
    <mergeCell ref="C168:I168"/>
    <mergeCell ref="D182:E182"/>
    <mergeCell ref="D183:E183"/>
    <mergeCell ref="M185:Z185"/>
    <mergeCell ref="M191:Z191"/>
    <mergeCell ref="D176:E176"/>
    <mergeCell ref="M178:Z178"/>
    <mergeCell ref="D179:E179"/>
    <mergeCell ref="D180:E180"/>
    <mergeCell ref="D181:E181"/>
    <mergeCell ref="M210:Z210"/>
    <mergeCell ref="D211:E211"/>
    <mergeCell ref="D212:E212"/>
    <mergeCell ref="D213:E213"/>
    <mergeCell ref="D214:E214"/>
    <mergeCell ref="D215:E215"/>
    <mergeCell ref="M217:Z217"/>
    <mergeCell ref="M223:Z223"/>
    <mergeCell ref="C198:I198"/>
    <mergeCell ref="C199:I199"/>
    <mergeCell ref="C200:I200"/>
    <mergeCell ref="M203:Z203"/>
    <mergeCell ref="D204:E204"/>
    <mergeCell ref="D205:E205"/>
    <mergeCell ref="D206:E206"/>
    <mergeCell ref="D207:E207"/>
    <mergeCell ref="D208:E208"/>
  </mergeCells>
  <hyperlinks>
    <hyperlink ref="K2" location="'TITLE PAGE'!A1" display="Back to title page" xr:uid="{00000000-0004-0000-07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12"/>
  <sheetViews>
    <sheetView zoomScale="70" zoomScaleNormal="70" workbookViewId="0">
      <selection activeCell="C8" sqref="C8"/>
    </sheetView>
  </sheetViews>
  <sheetFormatPr defaultColWidth="8.88671875" defaultRowHeight="15" x14ac:dyDescent="0.2"/>
  <cols>
    <col min="1" max="1" width="2.109375" customWidth="1"/>
    <col min="2" max="2" width="29.88671875" customWidth="1"/>
    <col min="3" max="3" width="51.33203125" customWidth="1"/>
    <col min="4" max="4" width="16.109375" customWidth="1"/>
    <col min="6" max="6" width="10.21875" customWidth="1"/>
    <col min="7" max="11" width="8.88671875" customWidth="1"/>
    <col min="12" max="12" width="6.21875" customWidth="1"/>
    <col min="13" max="17" width="11.5546875" customWidth="1"/>
    <col min="18" max="27" width="14.109375" bestFit="1" customWidth="1"/>
  </cols>
  <sheetData>
    <row r="1" spans="1:1" ht="30" x14ac:dyDescent="0.4">
      <c r="A1" s="1328" t="s">
        <v>76</v>
      </c>
    </row>
    <row r="2" spans="1:1" ht="35.1" customHeight="1" x14ac:dyDescent="0.2"/>
    <row r="12" spans="1:1" ht="81" customHeight="1" x14ac:dyDescent="0.2"/>
  </sheetData>
  <phoneticPr fontId="3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topLeftCell="A3" zoomScale="70" zoomScaleNormal="70" workbookViewId="0">
      <selection activeCell="Q14" sqref="Q14"/>
    </sheetView>
  </sheetViews>
  <sheetFormatPr defaultRowHeight="15" x14ac:dyDescent="0.2"/>
  <cols>
    <col min="2" max="2" width="26.109375" customWidth="1"/>
    <col min="3" max="3" width="21" customWidth="1"/>
    <col min="5" max="5" width="21.109375" bestFit="1" customWidth="1"/>
    <col min="6" max="6" width="31.5546875" bestFit="1" customWidth="1"/>
    <col min="10" max="10" width="13.109375" customWidth="1"/>
  </cols>
  <sheetData>
    <row r="2" spans="2:17" ht="15.75" x14ac:dyDescent="0.25">
      <c r="B2" s="976" t="s">
        <v>1610</v>
      </c>
      <c r="C2" s="976" t="s">
        <v>698</v>
      </c>
      <c r="E2" s="1069" t="s">
        <v>1611</v>
      </c>
      <c r="F2" s="1070" t="s">
        <v>1612</v>
      </c>
      <c r="G2" s="1070" t="s">
        <v>1613</v>
      </c>
      <c r="H2" s="1070" t="s">
        <v>1614</v>
      </c>
      <c r="I2" s="1070" t="s">
        <v>1615</v>
      </c>
      <c r="J2" s="1071" t="s">
        <v>1616</v>
      </c>
      <c r="L2" t="s">
        <v>26</v>
      </c>
      <c r="M2" t="s">
        <v>1617</v>
      </c>
      <c r="N2">
        <v>8</v>
      </c>
      <c r="O2" t="s">
        <v>1618</v>
      </c>
      <c r="P2" t="s">
        <v>1619</v>
      </c>
      <c r="Q2" t="s">
        <v>331</v>
      </c>
    </row>
    <row r="3" spans="2:17" ht="28.5" x14ac:dyDescent="0.25">
      <c r="B3" s="977" t="s">
        <v>1276</v>
      </c>
      <c r="C3" s="978" t="s">
        <v>1620</v>
      </c>
      <c r="E3" s="1063" t="s">
        <v>1621</v>
      </c>
      <c r="F3" s="1064" t="s">
        <v>1622</v>
      </c>
      <c r="G3" s="1064">
        <v>63</v>
      </c>
      <c r="H3" s="1064" t="s">
        <v>1623</v>
      </c>
      <c r="I3" s="1064" t="s">
        <v>1624</v>
      </c>
      <c r="J3" s="1065" t="s">
        <v>1625</v>
      </c>
      <c r="L3" t="s">
        <v>26</v>
      </c>
      <c r="M3" t="s">
        <v>1626</v>
      </c>
      <c r="N3">
        <v>9</v>
      </c>
      <c r="O3" t="s">
        <v>1618</v>
      </c>
      <c r="P3" t="s">
        <v>1627</v>
      </c>
      <c r="Q3" t="s">
        <v>684</v>
      </c>
    </row>
    <row r="4" spans="2:17" ht="15.75" x14ac:dyDescent="0.25">
      <c r="B4" s="979" t="s">
        <v>1363</v>
      </c>
      <c r="C4" s="980" t="s">
        <v>1620</v>
      </c>
      <c r="E4" s="1063" t="s">
        <v>1621</v>
      </c>
      <c r="F4" s="1064" t="s">
        <v>1628</v>
      </c>
      <c r="G4" s="1064">
        <v>62</v>
      </c>
      <c r="H4" s="1064" t="s">
        <v>1623</v>
      </c>
      <c r="I4" s="1064" t="s">
        <v>1629</v>
      </c>
      <c r="J4" s="1065" t="s">
        <v>1630</v>
      </c>
    </row>
    <row r="5" spans="2:17" ht="15.75" x14ac:dyDescent="0.25">
      <c r="B5" s="979" t="s">
        <v>1053</v>
      </c>
      <c r="C5" s="980" t="s">
        <v>1620</v>
      </c>
      <c r="E5" s="1063" t="s">
        <v>1621</v>
      </c>
      <c r="F5" s="1064" t="s">
        <v>1631</v>
      </c>
      <c r="G5" s="1064">
        <v>61</v>
      </c>
      <c r="H5" s="1064" t="s">
        <v>1623</v>
      </c>
      <c r="I5" s="1064" t="s">
        <v>1632</v>
      </c>
      <c r="J5" s="1065" t="s">
        <v>1633</v>
      </c>
    </row>
    <row r="6" spans="2:17" ht="15.75" x14ac:dyDescent="0.25">
      <c r="B6" s="979" t="s">
        <v>1313</v>
      </c>
      <c r="C6" s="980" t="s">
        <v>1620</v>
      </c>
      <c r="E6" s="1063" t="s">
        <v>1621</v>
      </c>
      <c r="F6" s="1064" t="s">
        <v>1634</v>
      </c>
      <c r="G6" s="1064">
        <v>64</v>
      </c>
      <c r="H6" s="1064" t="s">
        <v>1623</v>
      </c>
      <c r="I6" s="1064" t="s">
        <v>1635</v>
      </c>
      <c r="J6" s="1065" t="s">
        <v>1636</v>
      </c>
    </row>
    <row r="7" spans="2:17" ht="15.75" x14ac:dyDescent="0.25">
      <c r="B7" s="979" t="s">
        <v>979</v>
      </c>
      <c r="C7" s="980" t="s">
        <v>1620</v>
      </c>
      <c r="E7" s="1063" t="s">
        <v>1621</v>
      </c>
      <c r="F7" s="1064" t="s">
        <v>1637</v>
      </c>
      <c r="G7" s="1064">
        <v>60</v>
      </c>
      <c r="H7" s="1064" t="s">
        <v>1623</v>
      </c>
      <c r="I7" s="1064" t="s">
        <v>1638</v>
      </c>
      <c r="J7" s="1065" t="s">
        <v>1639</v>
      </c>
    </row>
    <row r="8" spans="2:17" ht="30" x14ac:dyDescent="0.25">
      <c r="B8" s="980" t="s">
        <v>1065</v>
      </c>
      <c r="C8" s="980" t="s">
        <v>1620</v>
      </c>
      <c r="E8" s="1063" t="s">
        <v>1621</v>
      </c>
      <c r="F8" s="1064" t="s">
        <v>1640</v>
      </c>
      <c r="G8" s="1064">
        <v>65</v>
      </c>
      <c r="H8" s="1064" t="s">
        <v>1623</v>
      </c>
      <c r="I8" s="1064" t="s">
        <v>1641</v>
      </c>
      <c r="J8" s="1065" t="s">
        <v>1642</v>
      </c>
    </row>
    <row r="9" spans="2:17" ht="15.75" x14ac:dyDescent="0.25">
      <c r="B9" s="980" t="s">
        <v>1308</v>
      </c>
      <c r="C9" s="980" t="s">
        <v>1620</v>
      </c>
      <c r="E9" s="1063" t="s">
        <v>1621</v>
      </c>
      <c r="F9" s="1064" t="s">
        <v>1643</v>
      </c>
      <c r="G9" s="1064">
        <v>66</v>
      </c>
      <c r="H9" s="1064" t="s">
        <v>1623</v>
      </c>
      <c r="I9" s="1064" t="s">
        <v>1644</v>
      </c>
      <c r="J9" s="1065" t="s">
        <v>1645</v>
      </c>
    </row>
    <row r="10" spans="2:17" ht="15.75" x14ac:dyDescent="0.25">
      <c r="B10" s="980" t="s">
        <v>1359</v>
      </c>
      <c r="C10" s="980" t="s">
        <v>1620</v>
      </c>
      <c r="E10" s="1063" t="s">
        <v>1621</v>
      </c>
      <c r="F10" s="1064" t="s">
        <v>1646</v>
      </c>
      <c r="G10" s="1064">
        <v>59</v>
      </c>
      <c r="H10" s="1064" t="s">
        <v>1623</v>
      </c>
      <c r="I10" s="1064" t="s">
        <v>1647</v>
      </c>
      <c r="J10" s="1065" t="s">
        <v>1648</v>
      </c>
    </row>
    <row r="11" spans="2:17" ht="15.75" x14ac:dyDescent="0.25">
      <c r="B11" s="980" t="s">
        <v>1649</v>
      </c>
      <c r="C11" s="980" t="s">
        <v>1620</v>
      </c>
      <c r="E11" s="1063" t="s">
        <v>1650</v>
      </c>
      <c r="F11" s="1064" t="s">
        <v>1651</v>
      </c>
      <c r="G11" s="1064"/>
      <c r="H11" s="1064" t="s">
        <v>1652</v>
      </c>
      <c r="I11" s="1064" t="s">
        <v>1653</v>
      </c>
      <c r="J11" s="1065" t="s">
        <v>1654</v>
      </c>
    </row>
    <row r="12" spans="2:17" ht="15.75" x14ac:dyDescent="0.25">
      <c r="B12" s="979" t="s">
        <v>1326</v>
      </c>
      <c r="C12" s="980" t="s">
        <v>1620</v>
      </c>
      <c r="E12" s="1063" t="s">
        <v>1650</v>
      </c>
      <c r="F12" s="1064" t="s">
        <v>1655</v>
      </c>
      <c r="G12" s="1064"/>
      <c r="H12" s="1064" t="s">
        <v>1652</v>
      </c>
      <c r="I12" s="1064" t="s">
        <v>1656</v>
      </c>
      <c r="J12" s="1065" t="s">
        <v>1657</v>
      </c>
    </row>
    <row r="13" spans="2:17" ht="15.75" x14ac:dyDescent="0.25">
      <c r="B13" s="980" t="s">
        <v>1062</v>
      </c>
      <c r="C13" s="980" t="s">
        <v>1620</v>
      </c>
      <c r="E13" s="1063" t="s">
        <v>1650</v>
      </c>
      <c r="F13" s="1064" t="s">
        <v>1658</v>
      </c>
      <c r="G13" s="1064"/>
      <c r="H13" s="1064" t="s">
        <v>1652</v>
      </c>
      <c r="I13" s="1064" t="s">
        <v>1659</v>
      </c>
      <c r="J13" s="1065" t="s">
        <v>1660</v>
      </c>
    </row>
    <row r="14" spans="2:17" ht="15.75" x14ac:dyDescent="0.25">
      <c r="B14" s="979" t="s">
        <v>1226</v>
      </c>
      <c r="C14" s="980" t="s">
        <v>1620</v>
      </c>
      <c r="E14" s="1063" t="s">
        <v>1650</v>
      </c>
      <c r="F14" s="1064" t="s">
        <v>1661</v>
      </c>
      <c r="G14" s="1064"/>
      <c r="H14" s="1064" t="s">
        <v>1652</v>
      </c>
      <c r="I14" s="1064" t="s">
        <v>1662</v>
      </c>
      <c r="J14" s="1065" t="s">
        <v>1663</v>
      </c>
    </row>
    <row r="15" spans="2:17" ht="15.75" x14ac:dyDescent="0.25">
      <c r="B15" s="980" t="s">
        <v>1057</v>
      </c>
      <c r="C15" s="980" t="s">
        <v>1620</v>
      </c>
      <c r="E15" s="1063" t="s">
        <v>1650</v>
      </c>
      <c r="F15" s="1064" t="s">
        <v>1664</v>
      </c>
      <c r="G15" s="1064"/>
      <c r="H15" s="1064" t="s">
        <v>1652</v>
      </c>
      <c r="I15" s="1064" t="s">
        <v>1665</v>
      </c>
      <c r="J15" s="1065" t="s">
        <v>1666</v>
      </c>
    </row>
    <row r="16" spans="2:17" ht="15.75" x14ac:dyDescent="0.25">
      <c r="B16" s="980" t="s">
        <v>1319</v>
      </c>
      <c r="C16" s="980" t="s">
        <v>1620</v>
      </c>
      <c r="E16" s="1063" t="s">
        <v>1650</v>
      </c>
      <c r="F16" s="1064" t="s">
        <v>1667</v>
      </c>
      <c r="G16" s="1064"/>
      <c r="H16" s="1064" t="s">
        <v>1652</v>
      </c>
      <c r="I16" s="1064" t="s">
        <v>1668</v>
      </c>
      <c r="J16" s="1065" t="s">
        <v>1425</v>
      </c>
    </row>
    <row r="17" spans="2:10" ht="15.75" x14ac:dyDescent="0.25">
      <c r="B17" s="980" t="s">
        <v>1096</v>
      </c>
      <c r="C17" s="980" t="s">
        <v>1620</v>
      </c>
      <c r="E17" s="1063" t="s">
        <v>1650</v>
      </c>
      <c r="F17" s="1064" t="s">
        <v>1669</v>
      </c>
      <c r="G17" s="1064"/>
      <c r="H17" s="1064" t="s">
        <v>1652</v>
      </c>
      <c r="I17" s="1064" t="s">
        <v>1670</v>
      </c>
      <c r="J17" s="1065" t="s">
        <v>1671</v>
      </c>
    </row>
    <row r="18" spans="2:10" ht="15.75" x14ac:dyDescent="0.25">
      <c r="B18" s="980" t="s">
        <v>1672</v>
      </c>
      <c r="C18" s="980" t="s">
        <v>1620</v>
      </c>
      <c r="E18" s="1063" t="s">
        <v>1650</v>
      </c>
      <c r="F18" s="1064" t="s">
        <v>1673</v>
      </c>
      <c r="G18" s="1064"/>
      <c r="H18" s="1064" t="s">
        <v>1652</v>
      </c>
      <c r="I18" s="1064" t="s">
        <v>1674</v>
      </c>
      <c r="J18" s="1065" t="s">
        <v>1675</v>
      </c>
    </row>
    <row r="19" spans="2:10" ht="15.75" x14ac:dyDescent="0.25">
      <c r="B19" s="979" t="s">
        <v>1191</v>
      </c>
      <c r="C19" s="980" t="s">
        <v>1620</v>
      </c>
      <c r="E19" s="1063" t="s">
        <v>1650</v>
      </c>
      <c r="F19" s="1064" t="s">
        <v>1676</v>
      </c>
      <c r="G19" s="1064"/>
      <c r="H19" s="1064" t="s">
        <v>1652</v>
      </c>
      <c r="I19" s="1064" t="s">
        <v>1677</v>
      </c>
      <c r="J19" s="1065" t="s">
        <v>1678</v>
      </c>
    </row>
    <row r="20" spans="2:10" ht="15.75" x14ac:dyDescent="0.25">
      <c r="B20" s="980" t="s">
        <v>1158</v>
      </c>
      <c r="C20" s="980" t="s">
        <v>1620</v>
      </c>
      <c r="E20" s="1063" t="s">
        <v>1650</v>
      </c>
      <c r="F20" s="1064" t="s">
        <v>1679</v>
      </c>
      <c r="G20" s="1064"/>
      <c r="H20" s="1064" t="s">
        <v>1652</v>
      </c>
      <c r="I20" s="1064" t="s">
        <v>1680</v>
      </c>
      <c r="J20" s="1065" t="s">
        <v>1681</v>
      </c>
    </row>
    <row r="21" spans="2:10" ht="15.75" x14ac:dyDescent="0.25">
      <c r="B21" s="979" t="s">
        <v>1330</v>
      </c>
      <c r="C21" s="980" t="s">
        <v>1620</v>
      </c>
      <c r="E21" s="1063" t="s">
        <v>1650</v>
      </c>
      <c r="F21" s="1064" t="s">
        <v>1682</v>
      </c>
      <c r="G21" s="1064"/>
      <c r="H21" s="1064" t="s">
        <v>1652</v>
      </c>
      <c r="I21" s="1064" t="s">
        <v>1683</v>
      </c>
      <c r="J21" s="1065" t="s">
        <v>1684</v>
      </c>
    </row>
    <row r="22" spans="2:10" ht="15.75" x14ac:dyDescent="0.25">
      <c r="B22" s="980" t="s">
        <v>1443</v>
      </c>
      <c r="C22" s="980" t="s">
        <v>1685</v>
      </c>
      <c r="E22" s="1063" t="s">
        <v>1650</v>
      </c>
      <c r="F22" s="1064" t="s">
        <v>1686</v>
      </c>
      <c r="G22" s="1064"/>
      <c r="H22" s="1064" t="s">
        <v>1652</v>
      </c>
      <c r="I22" s="1064" t="s">
        <v>1687</v>
      </c>
      <c r="J22" s="1065" t="s">
        <v>1688</v>
      </c>
    </row>
    <row r="23" spans="2:10" x14ac:dyDescent="0.2">
      <c r="B23" s="979" t="s">
        <v>1689</v>
      </c>
      <c r="C23" s="979" t="s">
        <v>1685</v>
      </c>
      <c r="E23" s="1063" t="s">
        <v>1650</v>
      </c>
      <c r="F23" s="1064" t="s">
        <v>1690</v>
      </c>
      <c r="G23" s="1064"/>
      <c r="H23" s="1064" t="s">
        <v>1652</v>
      </c>
      <c r="I23" s="1064" t="s">
        <v>1691</v>
      </c>
      <c r="J23" s="1065" t="s">
        <v>1692</v>
      </c>
    </row>
    <row r="24" spans="2:10" ht="28.5" x14ac:dyDescent="0.2">
      <c r="B24" s="979" t="s">
        <v>1693</v>
      </c>
      <c r="C24" s="979" t="s">
        <v>1685</v>
      </c>
      <c r="E24" s="1063" t="s">
        <v>1650</v>
      </c>
      <c r="F24" s="1064" t="s">
        <v>1694</v>
      </c>
      <c r="G24" s="1064"/>
      <c r="H24" s="1064" t="s">
        <v>1652</v>
      </c>
      <c r="I24" s="1064" t="s">
        <v>1695</v>
      </c>
      <c r="J24" s="1065" t="s">
        <v>1696</v>
      </c>
    </row>
    <row r="25" spans="2:10" ht="28.5" x14ac:dyDescent="0.2">
      <c r="B25" s="979" t="s">
        <v>1697</v>
      </c>
      <c r="C25" s="979" t="s">
        <v>1685</v>
      </c>
      <c r="E25" s="1063" t="s">
        <v>1650</v>
      </c>
      <c r="F25" s="1064" t="s">
        <v>1698</v>
      </c>
      <c r="G25" s="1064"/>
      <c r="H25" s="1064" t="s">
        <v>1652</v>
      </c>
      <c r="I25" s="1064" t="s">
        <v>1699</v>
      </c>
      <c r="J25" s="1065" t="s">
        <v>1700</v>
      </c>
    </row>
    <row r="26" spans="2:10" x14ac:dyDescent="0.2">
      <c r="B26" s="979" t="s">
        <v>843</v>
      </c>
      <c r="C26" s="979" t="s">
        <v>1701</v>
      </c>
      <c r="E26" s="1063" t="s">
        <v>1650</v>
      </c>
      <c r="F26" s="1064" t="s">
        <v>1702</v>
      </c>
      <c r="G26" s="1064"/>
      <c r="H26" s="1064" t="s">
        <v>1652</v>
      </c>
      <c r="I26" s="1064" t="s">
        <v>1703</v>
      </c>
      <c r="J26" s="1065" t="s">
        <v>1704</v>
      </c>
    </row>
    <row r="27" spans="2:10" ht="28.5" x14ac:dyDescent="0.2">
      <c r="B27" s="979" t="s">
        <v>1303</v>
      </c>
      <c r="C27" s="979" t="s">
        <v>1701</v>
      </c>
      <c r="E27" s="1063" t="s">
        <v>1650</v>
      </c>
      <c r="F27" s="1064" t="s">
        <v>1705</v>
      </c>
      <c r="G27" s="1064"/>
      <c r="H27" s="1064" t="s">
        <v>1652</v>
      </c>
      <c r="I27" s="1064" t="s">
        <v>1706</v>
      </c>
      <c r="J27" s="1065" t="s">
        <v>1707</v>
      </c>
    </row>
    <row r="28" spans="2:10" x14ac:dyDescent="0.2">
      <c r="B28" s="979" t="s">
        <v>1087</v>
      </c>
      <c r="C28" s="979" t="s">
        <v>1701</v>
      </c>
      <c r="E28" s="1063" t="s">
        <v>1650</v>
      </c>
      <c r="F28" s="1064" t="s">
        <v>1708</v>
      </c>
      <c r="G28" s="1064"/>
      <c r="H28" s="1064" t="s">
        <v>1652</v>
      </c>
      <c r="I28" s="1064" t="s">
        <v>1709</v>
      </c>
      <c r="J28" s="1065" t="s">
        <v>1710</v>
      </c>
    </row>
    <row r="29" spans="2:10" ht="28.5" x14ac:dyDescent="0.2">
      <c r="B29" s="979" t="s">
        <v>894</v>
      </c>
      <c r="C29" s="979" t="s">
        <v>1701</v>
      </c>
      <c r="E29" s="1063" t="s">
        <v>1650</v>
      </c>
      <c r="F29" s="1064" t="s">
        <v>1711</v>
      </c>
      <c r="G29" s="1064"/>
      <c r="H29" s="1064" t="s">
        <v>1652</v>
      </c>
      <c r="I29" s="1064" t="s">
        <v>1712</v>
      </c>
      <c r="J29" s="1065" t="s">
        <v>1713</v>
      </c>
    </row>
    <row r="30" spans="2:10" x14ac:dyDescent="0.2">
      <c r="B30" s="979" t="s">
        <v>1714</v>
      </c>
      <c r="C30" s="979" t="s">
        <v>1701</v>
      </c>
      <c r="E30" s="1063" t="s">
        <v>1650</v>
      </c>
      <c r="F30" s="1064" t="s">
        <v>1715</v>
      </c>
      <c r="G30" s="1064"/>
      <c r="H30" s="1064" t="s">
        <v>1652</v>
      </c>
      <c r="I30" s="1064" t="s">
        <v>1716</v>
      </c>
      <c r="J30" s="1065" t="s">
        <v>1717</v>
      </c>
    </row>
    <row r="31" spans="2:10" x14ac:dyDescent="0.2">
      <c r="B31" s="979" t="s">
        <v>871</v>
      </c>
      <c r="C31" s="979" t="s">
        <v>1701</v>
      </c>
      <c r="E31" s="1063" t="s">
        <v>1650</v>
      </c>
      <c r="F31" s="1064" t="s">
        <v>1718</v>
      </c>
      <c r="G31" s="1064"/>
      <c r="H31" s="1064" t="s">
        <v>1652</v>
      </c>
      <c r="I31" s="1064" t="s">
        <v>1719</v>
      </c>
      <c r="J31" s="1065" t="s">
        <v>1720</v>
      </c>
    </row>
    <row r="32" spans="2:10" x14ac:dyDescent="0.2">
      <c r="B32" s="979" t="s">
        <v>1721</v>
      </c>
      <c r="C32" s="979" t="s">
        <v>1701</v>
      </c>
      <c r="E32" s="1063" t="s">
        <v>1650</v>
      </c>
      <c r="F32" s="1064" t="s">
        <v>1722</v>
      </c>
      <c r="G32" s="1064"/>
      <c r="H32" s="1064" t="s">
        <v>1652</v>
      </c>
      <c r="I32" s="1064" t="s">
        <v>1723</v>
      </c>
      <c r="J32" s="1065" t="s">
        <v>1724</v>
      </c>
    </row>
    <row r="33" spans="2:10" x14ac:dyDescent="0.2">
      <c r="B33" s="979" t="s">
        <v>1269</v>
      </c>
      <c r="C33" s="979" t="s">
        <v>1725</v>
      </c>
      <c r="E33" s="1063" t="s">
        <v>1650</v>
      </c>
      <c r="F33" s="1064" t="s">
        <v>1726</v>
      </c>
      <c r="G33" s="1064"/>
      <c r="H33" s="1064" t="s">
        <v>1652</v>
      </c>
      <c r="I33" s="1064" t="s">
        <v>1727</v>
      </c>
      <c r="J33" s="1065" t="s">
        <v>1728</v>
      </c>
    </row>
    <row r="34" spans="2:10" x14ac:dyDescent="0.2">
      <c r="B34" s="979" t="s">
        <v>789</v>
      </c>
      <c r="C34" s="979" t="s">
        <v>1725</v>
      </c>
      <c r="E34" s="1063" t="s">
        <v>1650</v>
      </c>
      <c r="F34" s="1064" t="s">
        <v>1729</v>
      </c>
      <c r="G34" s="1064"/>
      <c r="H34" s="1064" t="s">
        <v>1652</v>
      </c>
      <c r="I34" s="1064" t="s">
        <v>1730</v>
      </c>
      <c r="J34" s="1065" t="s">
        <v>1731</v>
      </c>
    </row>
    <row r="35" spans="2:10" x14ac:dyDescent="0.2">
      <c r="B35" s="979" t="s">
        <v>753</v>
      </c>
      <c r="C35" s="979" t="s">
        <v>1725</v>
      </c>
      <c r="E35" s="1063" t="s">
        <v>1650</v>
      </c>
      <c r="F35" s="1064" t="s">
        <v>1732</v>
      </c>
      <c r="G35" s="1064"/>
      <c r="H35" s="1064" t="s">
        <v>1652</v>
      </c>
      <c r="I35" s="1064" t="s">
        <v>1733</v>
      </c>
      <c r="J35" s="1065" t="s">
        <v>1734</v>
      </c>
    </row>
    <row r="36" spans="2:10" x14ac:dyDescent="0.2">
      <c r="B36" s="979" t="s">
        <v>824</v>
      </c>
      <c r="C36" s="979" t="s">
        <v>1725</v>
      </c>
      <c r="E36" s="1063" t="s">
        <v>1650</v>
      </c>
      <c r="F36" s="1064" t="s">
        <v>1735</v>
      </c>
      <c r="G36" s="1064"/>
      <c r="H36" s="1064" t="s">
        <v>1652</v>
      </c>
      <c r="I36" s="1064" t="s">
        <v>1736</v>
      </c>
      <c r="J36" s="1065" t="s">
        <v>1737</v>
      </c>
    </row>
    <row r="37" spans="2:10" x14ac:dyDescent="0.2">
      <c r="B37" s="979" t="s">
        <v>804</v>
      </c>
      <c r="C37" s="979" t="s">
        <v>1725</v>
      </c>
      <c r="E37" s="1063" t="s">
        <v>1650</v>
      </c>
      <c r="F37" s="1064" t="s">
        <v>1738</v>
      </c>
      <c r="G37" s="1064"/>
      <c r="H37" s="1064" t="s">
        <v>1652</v>
      </c>
      <c r="I37" s="1064" t="s">
        <v>1739</v>
      </c>
      <c r="J37" s="1065" t="s">
        <v>1740</v>
      </c>
    </row>
    <row r="38" spans="2:10" x14ac:dyDescent="0.2">
      <c r="B38" s="979" t="s">
        <v>1741</v>
      </c>
      <c r="C38" s="979" t="s">
        <v>1725</v>
      </c>
      <c r="E38" s="1063" t="s">
        <v>1742</v>
      </c>
      <c r="F38" s="1064" t="s">
        <v>1743</v>
      </c>
      <c r="G38" s="1064">
        <v>97</v>
      </c>
      <c r="H38" s="1064" t="s">
        <v>1744</v>
      </c>
      <c r="I38" s="1064" t="s">
        <v>1745</v>
      </c>
      <c r="J38" s="1065" t="s">
        <v>1746</v>
      </c>
    </row>
    <row r="39" spans="2:10" x14ac:dyDescent="0.2">
      <c r="B39" s="979" t="s">
        <v>1747</v>
      </c>
      <c r="C39" s="979" t="s">
        <v>1725</v>
      </c>
      <c r="E39" s="1063" t="s">
        <v>1748</v>
      </c>
      <c r="F39" s="1064" t="s">
        <v>1749</v>
      </c>
      <c r="G39" s="1064">
        <v>54</v>
      </c>
      <c r="H39" s="1064" t="s">
        <v>1750</v>
      </c>
      <c r="I39" s="1064" t="s">
        <v>1750</v>
      </c>
      <c r="J39" s="1065" t="s">
        <v>1751</v>
      </c>
    </row>
    <row r="40" spans="2:10" x14ac:dyDescent="0.2">
      <c r="B40" s="979" t="s">
        <v>829</v>
      </c>
      <c r="C40" s="979" t="s">
        <v>1725</v>
      </c>
      <c r="E40" s="1063" t="s">
        <v>1752</v>
      </c>
      <c r="F40" s="1064" t="s">
        <v>1753</v>
      </c>
      <c r="G40" s="1064">
        <v>203</v>
      </c>
      <c r="H40" s="1064" t="s">
        <v>1754</v>
      </c>
      <c r="I40" s="1064" t="s">
        <v>1755</v>
      </c>
      <c r="J40" s="1065" t="s">
        <v>1756</v>
      </c>
    </row>
    <row r="41" spans="2:10" x14ac:dyDescent="0.2">
      <c r="B41" s="979" t="s">
        <v>779</v>
      </c>
      <c r="C41" s="979" t="s">
        <v>1725</v>
      </c>
      <c r="E41" s="1063" t="s">
        <v>1752</v>
      </c>
      <c r="F41" s="1064" t="s">
        <v>1757</v>
      </c>
      <c r="G41" s="1064">
        <v>209</v>
      </c>
      <c r="H41" s="1064" t="s">
        <v>1754</v>
      </c>
      <c r="I41" s="1064" t="s">
        <v>1758</v>
      </c>
      <c r="J41" s="1065" t="s">
        <v>1759</v>
      </c>
    </row>
    <row r="42" spans="2:10" x14ac:dyDescent="0.2">
      <c r="B42" s="979" t="s">
        <v>761</v>
      </c>
      <c r="C42" s="979" t="s">
        <v>1725</v>
      </c>
      <c r="E42" s="1063" t="s">
        <v>1752</v>
      </c>
      <c r="F42" s="1064" t="s">
        <v>1760</v>
      </c>
      <c r="G42" s="1064">
        <v>208</v>
      </c>
      <c r="H42" s="1064" t="s">
        <v>1754</v>
      </c>
      <c r="I42" s="1064" t="s">
        <v>1761</v>
      </c>
      <c r="J42" s="1065" t="s">
        <v>1762</v>
      </c>
    </row>
    <row r="43" spans="2:10" ht="28.5" x14ac:dyDescent="0.2">
      <c r="B43" s="979" t="s">
        <v>776</v>
      </c>
      <c r="C43" s="979" t="s">
        <v>1725</v>
      </c>
      <c r="E43" s="1063" t="s">
        <v>1752</v>
      </c>
      <c r="F43" s="1064" t="s">
        <v>1763</v>
      </c>
      <c r="G43" s="1064">
        <v>221</v>
      </c>
      <c r="H43" s="1064" t="s">
        <v>1754</v>
      </c>
      <c r="I43" s="1064" t="s">
        <v>1764</v>
      </c>
      <c r="J43" s="1065" t="s">
        <v>1765</v>
      </c>
    </row>
    <row r="44" spans="2:10" x14ac:dyDescent="0.2">
      <c r="B44" s="979" t="s">
        <v>1766</v>
      </c>
      <c r="C44" s="979" t="s">
        <v>1725</v>
      </c>
      <c r="E44" s="1063" t="s">
        <v>1752</v>
      </c>
      <c r="F44" s="1064" t="s">
        <v>1767</v>
      </c>
      <c r="G44" s="1064">
        <v>204</v>
      </c>
      <c r="H44" s="1064" t="s">
        <v>1754</v>
      </c>
      <c r="I44" s="1064" t="s">
        <v>1768</v>
      </c>
      <c r="J44" s="1065" t="s">
        <v>1769</v>
      </c>
    </row>
    <row r="45" spans="2:10" x14ac:dyDescent="0.2">
      <c r="B45" s="979" t="s">
        <v>769</v>
      </c>
      <c r="C45" s="979" t="s">
        <v>1725</v>
      </c>
      <c r="E45" s="1063" t="s">
        <v>1752</v>
      </c>
      <c r="F45" s="1064" t="s">
        <v>1770</v>
      </c>
      <c r="G45" s="1064">
        <v>205</v>
      </c>
      <c r="H45" s="1064" t="s">
        <v>1754</v>
      </c>
      <c r="I45" s="1064" t="s">
        <v>1771</v>
      </c>
      <c r="J45" s="1065" t="s">
        <v>1772</v>
      </c>
    </row>
    <row r="46" spans="2:10" ht="28.5" x14ac:dyDescent="0.2">
      <c r="B46" s="979" t="s">
        <v>772</v>
      </c>
      <c r="C46" s="979" t="s">
        <v>1725</v>
      </c>
      <c r="E46" s="1063" t="s">
        <v>1752</v>
      </c>
      <c r="F46" s="1064" t="s">
        <v>1773</v>
      </c>
      <c r="G46" s="1064">
        <v>215</v>
      </c>
      <c r="H46" s="1064" t="s">
        <v>1754</v>
      </c>
      <c r="I46" s="1064" t="s">
        <v>1774</v>
      </c>
      <c r="J46" s="1065" t="s">
        <v>1775</v>
      </c>
    </row>
    <row r="47" spans="2:10" x14ac:dyDescent="0.2">
      <c r="B47" s="979" t="s">
        <v>1020</v>
      </c>
      <c r="C47" s="979" t="s">
        <v>1725</v>
      </c>
      <c r="E47" s="1063" t="s">
        <v>1752</v>
      </c>
      <c r="F47" s="1064" t="s">
        <v>1776</v>
      </c>
      <c r="G47" s="1064">
        <v>210</v>
      </c>
      <c r="H47" s="1064" t="s">
        <v>1754</v>
      </c>
      <c r="I47" s="1064" t="s">
        <v>1777</v>
      </c>
      <c r="J47" s="1065" t="s">
        <v>1778</v>
      </c>
    </row>
    <row r="48" spans="2:10" x14ac:dyDescent="0.2">
      <c r="E48" s="1063" t="s">
        <v>1752</v>
      </c>
      <c r="F48" s="1064" t="s">
        <v>1779</v>
      </c>
      <c r="G48" s="1064">
        <v>217</v>
      </c>
      <c r="H48" s="1064" t="s">
        <v>1754</v>
      </c>
      <c r="I48" s="1064" t="s">
        <v>1780</v>
      </c>
      <c r="J48" s="1065" t="s">
        <v>1781</v>
      </c>
    </row>
    <row r="49" spans="5:10" x14ac:dyDescent="0.2">
      <c r="E49" s="1063" t="s">
        <v>1752</v>
      </c>
      <c r="F49" s="1064" t="s">
        <v>1782</v>
      </c>
      <c r="G49" s="1064">
        <v>207</v>
      </c>
      <c r="H49" s="1064" t="s">
        <v>1754</v>
      </c>
      <c r="I49" s="1064" t="s">
        <v>1783</v>
      </c>
      <c r="J49" s="1065" t="s">
        <v>1784</v>
      </c>
    </row>
    <row r="50" spans="5:10" x14ac:dyDescent="0.2">
      <c r="E50" s="1063" t="s">
        <v>1752</v>
      </c>
      <c r="F50" s="1064" t="s">
        <v>1785</v>
      </c>
      <c r="G50" s="1064">
        <v>220</v>
      </c>
      <c r="H50" s="1064" t="s">
        <v>1754</v>
      </c>
      <c r="I50" s="1064" t="s">
        <v>1786</v>
      </c>
      <c r="J50" s="1065" t="s">
        <v>1787</v>
      </c>
    </row>
    <row r="51" spans="5:10" x14ac:dyDescent="0.2">
      <c r="E51" s="1063" t="s">
        <v>1752</v>
      </c>
      <c r="F51" s="1064" t="s">
        <v>1788</v>
      </c>
      <c r="G51" s="1064">
        <v>214</v>
      </c>
      <c r="H51" s="1064" t="s">
        <v>1754</v>
      </c>
      <c r="I51" s="1064" t="s">
        <v>1789</v>
      </c>
      <c r="J51" s="1065" t="s">
        <v>1790</v>
      </c>
    </row>
    <row r="52" spans="5:10" x14ac:dyDescent="0.2">
      <c r="E52" s="1063" t="s">
        <v>1752</v>
      </c>
      <c r="F52" s="1064" t="s">
        <v>1791</v>
      </c>
      <c r="G52" s="1064">
        <v>226</v>
      </c>
      <c r="H52" s="1064" t="s">
        <v>1754</v>
      </c>
      <c r="I52" s="1064" t="s">
        <v>1792</v>
      </c>
      <c r="J52" s="1065" t="s">
        <v>1793</v>
      </c>
    </row>
    <row r="53" spans="5:10" x14ac:dyDescent="0.2">
      <c r="E53" s="1063" t="s">
        <v>1752</v>
      </c>
      <c r="F53" s="1064" t="s">
        <v>1794</v>
      </c>
      <c r="G53" s="1064">
        <v>213</v>
      </c>
      <c r="H53" s="1064" t="s">
        <v>1754</v>
      </c>
      <c r="I53" s="1064" t="s">
        <v>1795</v>
      </c>
      <c r="J53" s="1065" t="s">
        <v>1796</v>
      </c>
    </row>
    <row r="54" spans="5:10" x14ac:dyDescent="0.2">
      <c r="E54" s="1063" t="s">
        <v>1752</v>
      </c>
      <c r="F54" s="1064" t="s">
        <v>1797</v>
      </c>
      <c r="G54" s="1064">
        <v>206</v>
      </c>
      <c r="H54" s="1064" t="s">
        <v>1754</v>
      </c>
      <c r="I54" s="1064" t="s">
        <v>1798</v>
      </c>
      <c r="J54" s="1065" t="s">
        <v>1799</v>
      </c>
    </row>
    <row r="55" spans="5:10" x14ac:dyDescent="0.2">
      <c r="E55" s="1063" t="s">
        <v>1752</v>
      </c>
      <c r="F55" s="1064" t="s">
        <v>1800</v>
      </c>
      <c r="G55" s="1064">
        <v>223</v>
      </c>
      <c r="H55" s="1064" t="s">
        <v>1754</v>
      </c>
      <c r="I55" s="1064" t="s">
        <v>1801</v>
      </c>
      <c r="J55" s="1065" t="s">
        <v>1802</v>
      </c>
    </row>
    <row r="56" spans="5:10" x14ac:dyDescent="0.2">
      <c r="E56" s="1063" t="s">
        <v>1752</v>
      </c>
      <c r="F56" s="1064" t="s">
        <v>1803</v>
      </c>
      <c r="G56" s="1064">
        <v>216</v>
      </c>
      <c r="H56" s="1064" t="s">
        <v>1754</v>
      </c>
      <c r="I56" s="1064" t="s">
        <v>1804</v>
      </c>
      <c r="J56" s="1065" t="s">
        <v>1805</v>
      </c>
    </row>
    <row r="57" spans="5:10" x14ac:dyDescent="0.2">
      <c r="E57" s="1063" t="s">
        <v>1752</v>
      </c>
      <c r="F57" s="1064" t="s">
        <v>1806</v>
      </c>
      <c r="G57" s="1064">
        <v>225</v>
      </c>
      <c r="H57" s="1064" t="s">
        <v>1754</v>
      </c>
      <c r="I57" s="1064" t="s">
        <v>1807</v>
      </c>
      <c r="J57" s="1065" t="s">
        <v>1808</v>
      </c>
    </row>
    <row r="58" spans="5:10" x14ac:dyDescent="0.2">
      <c r="E58" s="1063" t="s">
        <v>1752</v>
      </c>
      <c r="F58" s="1064" t="s">
        <v>1809</v>
      </c>
      <c r="G58" s="1064">
        <v>224</v>
      </c>
      <c r="H58" s="1064" t="s">
        <v>1754</v>
      </c>
      <c r="I58" s="1064" t="s">
        <v>1810</v>
      </c>
      <c r="J58" s="1065" t="s">
        <v>1811</v>
      </c>
    </row>
    <row r="59" spans="5:10" x14ac:dyDescent="0.2">
      <c r="E59" s="1063" t="s">
        <v>1752</v>
      </c>
      <c r="F59" s="1064" t="s">
        <v>1812</v>
      </c>
      <c r="G59" s="1064">
        <v>211</v>
      </c>
      <c r="H59" s="1064" t="s">
        <v>1754</v>
      </c>
      <c r="I59" s="1064" t="s">
        <v>1813</v>
      </c>
      <c r="J59" s="1065" t="s">
        <v>1814</v>
      </c>
    </row>
    <row r="60" spans="5:10" x14ac:dyDescent="0.2">
      <c r="E60" s="1063" t="s">
        <v>1752</v>
      </c>
      <c r="F60" s="1064" t="s">
        <v>1815</v>
      </c>
      <c r="G60" s="1064">
        <v>222</v>
      </c>
      <c r="H60" s="1064" t="s">
        <v>1754</v>
      </c>
      <c r="I60" s="1064" t="s">
        <v>1816</v>
      </c>
      <c r="J60" s="1065" t="s">
        <v>1817</v>
      </c>
    </row>
    <row r="61" spans="5:10" x14ac:dyDescent="0.2">
      <c r="E61" s="1063" t="s">
        <v>1752</v>
      </c>
      <c r="F61" s="1064" t="s">
        <v>1818</v>
      </c>
      <c r="G61" s="1064">
        <v>212</v>
      </c>
      <c r="H61" s="1064" t="s">
        <v>1754</v>
      </c>
      <c r="I61" s="1064" t="s">
        <v>1819</v>
      </c>
      <c r="J61" s="1065" t="s">
        <v>1820</v>
      </c>
    </row>
    <row r="62" spans="5:10" x14ac:dyDescent="0.2">
      <c r="E62" s="1063" t="s">
        <v>1752</v>
      </c>
      <c r="F62" s="1064" t="s">
        <v>1821</v>
      </c>
      <c r="G62" s="1064">
        <v>219</v>
      </c>
      <c r="H62" s="1064" t="s">
        <v>1754</v>
      </c>
      <c r="I62" s="1064" t="s">
        <v>1822</v>
      </c>
      <c r="J62" s="1065" t="s">
        <v>1823</v>
      </c>
    </row>
    <row r="63" spans="5:10" x14ac:dyDescent="0.2">
      <c r="E63" s="1063" t="s">
        <v>1752</v>
      </c>
      <c r="F63" s="1064" t="s">
        <v>1824</v>
      </c>
      <c r="G63" s="1064">
        <v>218</v>
      </c>
      <c r="H63" s="1064" t="s">
        <v>1754</v>
      </c>
      <c r="I63" s="1064" t="s">
        <v>1825</v>
      </c>
      <c r="J63" s="1065" t="s">
        <v>1826</v>
      </c>
    </row>
    <row r="64" spans="5:10" x14ac:dyDescent="0.2">
      <c r="E64" s="1063" t="s">
        <v>1827</v>
      </c>
      <c r="F64" s="1064" t="s">
        <v>1828</v>
      </c>
      <c r="G64" s="1064">
        <v>56</v>
      </c>
      <c r="H64" s="1064" t="s">
        <v>1829</v>
      </c>
      <c r="I64" s="1064" t="s">
        <v>1830</v>
      </c>
      <c r="J64" s="1065" t="s">
        <v>1831</v>
      </c>
    </row>
    <row r="65" spans="5:10" x14ac:dyDescent="0.2">
      <c r="E65" s="1063" t="s">
        <v>1827</v>
      </c>
      <c r="F65" s="1064" t="s">
        <v>1832</v>
      </c>
      <c r="G65" s="1064">
        <v>58</v>
      </c>
      <c r="H65" s="1064" t="s">
        <v>1829</v>
      </c>
      <c r="I65" s="1064" t="s">
        <v>1833</v>
      </c>
      <c r="J65" s="1065" t="s">
        <v>1834</v>
      </c>
    </row>
    <row r="66" spans="5:10" x14ac:dyDescent="0.2">
      <c r="E66" s="1063" t="s">
        <v>1827</v>
      </c>
      <c r="F66" s="1064" t="s">
        <v>1835</v>
      </c>
      <c r="G66" s="1064">
        <v>57</v>
      </c>
      <c r="H66" s="1064" t="s">
        <v>1829</v>
      </c>
      <c r="I66" s="1064" t="s">
        <v>1836</v>
      </c>
      <c r="J66" s="1065" t="s">
        <v>1837</v>
      </c>
    </row>
    <row r="67" spans="5:10" x14ac:dyDescent="0.2">
      <c r="E67" s="1063" t="s">
        <v>1827</v>
      </c>
      <c r="F67" s="1064" t="s">
        <v>1838</v>
      </c>
      <c r="G67" s="1064">
        <v>55</v>
      </c>
      <c r="H67" s="1064" t="s">
        <v>1829</v>
      </c>
      <c r="I67" s="1064" t="s">
        <v>1839</v>
      </c>
      <c r="J67" s="1065" t="s">
        <v>1840</v>
      </c>
    </row>
    <row r="68" spans="5:10" x14ac:dyDescent="0.2">
      <c r="E68" s="1063" t="s">
        <v>1841</v>
      </c>
      <c r="F68" s="1064" t="s">
        <v>1842</v>
      </c>
      <c r="G68" s="1064">
        <v>50</v>
      </c>
      <c r="H68" s="1064" t="s">
        <v>1843</v>
      </c>
      <c r="I68" s="1064" t="s">
        <v>1844</v>
      </c>
      <c r="J68" s="1065" t="s">
        <v>1845</v>
      </c>
    </row>
    <row r="69" spans="5:10" x14ac:dyDescent="0.2">
      <c r="E69" s="1063" t="s">
        <v>1841</v>
      </c>
      <c r="F69" s="1064" t="s">
        <v>1846</v>
      </c>
      <c r="G69" s="1064"/>
      <c r="H69" s="1064" t="s">
        <v>1843</v>
      </c>
      <c r="I69" s="1064" t="s">
        <v>1847</v>
      </c>
      <c r="J69" s="1065" t="s">
        <v>1848</v>
      </c>
    </row>
    <row r="70" spans="5:10" x14ac:dyDescent="0.2">
      <c r="E70" s="1063" t="s">
        <v>1841</v>
      </c>
      <c r="F70" s="1064" t="s">
        <v>1849</v>
      </c>
      <c r="G70" s="1064"/>
      <c r="H70" s="1064" t="s">
        <v>1843</v>
      </c>
      <c r="I70" s="1064" t="s">
        <v>1850</v>
      </c>
      <c r="J70" s="1065" t="s">
        <v>1851</v>
      </c>
    </row>
    <row r="71" spans="5:10" x14ac:dyDescent="0.2">
      <c r="E71" s="1063" t="s">
        <v>1841</v>
      </c>
      <c r="F71" s="1064" t="s">
        <v>1852</v>
      </c>
      <c r="G71" s="1064">
        <v>202</v>
      </c>
      <c r="H71" s="1064" t="s">
        <v>1843</v>
      </c>
      <c r="I71" s="1064" t="s">
        <v>1853</v>
      </c>
      <c r="J71" s="1065" t="s">
        <v>1854</v>
      </c>
    </row>
    <row r="72" spans="5:10" x14ac:dyDescent="0.2">
      <c r="E72" s="1063" t="s">
        <v>1855</v>
      </c>
      <c r="F72" s="1064" t="s">
        <v>1856</v>
      </c>
      <c r="G72" s="1064">
        <v>1</v>
      </c>
      <c r="H72" s="1064" t="s">
        <v>1857</v>
      </c>
      <c r="I72" s="1064" t="s">
        <v>1858</v>
      </c>
      <c r="J72" s="1065" t="s">
        <v>1859</v>
      </c>
    </row>
    <row r="73" spans="5:10" x14ac:dyDescent="0.2">
      <c r="E73" s="1063" t="s">
        <v>1855</v>
      </c>
      <c r="F73" s="1064" t="s">
        <v>1860</v>
      </c>
      <c r="G73" s="1064">
        <v>2</v>
      </c>
      <c r="H73" s="1064" t="s">
        <v>1857</v>
      </c>
      <c r="I73" s="1064" t="s">
        <v>1861</v>
      </c>
      <c r="J73" s="1065" t="s">
        <v>1067</v>
      </c>
    </row>
    <row r="74" spans="5:10" x14ac:dyDescent="0.2">
      <c r="E74" s="1063" t="s">
        <v>1862</v>
      </c>
      <c r="F74" s="1064" t="s">
        <v>1863</v>
      </c>
      <c r="G74" s="1064">
        <v>96</v>
      </c>
      <c r="H74" s="1064" t="s">
        <v>1864</v>
      </c>
      <c r="I74" s="1064" t="s">
        <v>1865</v>
      </c>
      <c r="J74" s="1065" t="s">
        <v>1866</v>
      </c>
    </row>
    <row r="75" spans="5:10" x14ac:dyDescent="0.2">
      <c r="E75" s="1063" t="s">
        <v>1867</v>
      </c>
      <c r="F75" s="1064" t="s">
        <v>1867</v>
      </c>
      <c r="G75" s="1064">
        <v>95</v>
      </c>
      <c r="H75" s="1064" t="s">
        <v>1868</v>
      </c>
      <c r="I75" s="1064" t="s">
        <v>1868</v>
      </c>
      <c r="J75" s="1065" t="s">
        <v>1869</v>
      </c>
    </row>
    <row r="76" spans="5:10" x14ac:dyDescent="0.2">
      <c r="E76" s="1063" t="s">
        <v>1870</v>
      </c>
      <c r="F76" s="1064" t="s">
        <v>1871</v>
      </c>
      <c r="G76" s="1064">
        <v>51</v>
      </c>
      <c r="H76" s="1064" t="s">
        <v>1872</v>
      </c>
      <c r="I76" s="1064" t="s">
        <v>1873</v>
      </c>
      <c r="J76" s="1065" t="s">
        <v>1874</v>
      </c>
    </row>
    <row r="77" spans="5:10" x14ac:dyDescent="0.2">
      <c r="E77" s="1063" t="s">
        <v>1870</v>
      </c>
      <c r="F77" s="1064" t="s">
        <v>1875</v>
      </c>
      <c r="G77" s="1064">
        <v>92</v>
      </c>
      <c r="H77" s="1064" t="s">
        <v>1872</v>
      </c>
      <c r="I77" s="1064" t="s">
        <v>1876</v>
      </c>
      <c r="J77" s="1065" t="s">
        <v>1877</v>
      </c>
    </row>
    <row r="78" spans="5:10" x14ac:dyDescent="0.2">
      <c r="E78" s="1063" t="s">
        <v>1870</v>
      </c>
      <c r="F78" s="1064" t="s">
        <v>1878</v>
      </c>
      <c r="G78" s="1064">
        <v>52</v>
      </c>
      <c r="H78" s="1064" t="s">
        <v>1872</v>
      </c>
      <c r="I78" s="1064" t="s">
        <v>1879</v>
      </c>
      <c r="J78" s="1065" t="s">
        <v>1880</v>
      </c>
    </row>
    <row r="79" spans="5:10" x14ac:dyDescent="0.2">
      <c r="E79" s="1063" t="s">
        <v>1870</v>
      </c>
      <c r="F79" s="1064" t="s">
        <v>1881</v>
      </c>
      <c r="G79" s="1064">
        <v>47</v>
      </c>
      <c r="H79" s="1064" t="s">
        <v>1872</v>
      </c>
      <c r="I79" s="1064" t="s">
        <v>1882</v>
      </c>
      <c r="J79" s="1065" t="s">
        <v>1883</v>
      </c>
    </row>
    <row r="80" spans="5:10" x14ac:dyDescent="0.2">
      <c r="E80" s="1063" t="s">
        <v>1870</v>
      </c>
      <c r="F80" s="1064" t="s">
        <v>1884</v>
      </c>
      <c r="G80" s="1064">
        <v>48</v>
      </c>
      <c r="H80" s="1064" t="s">
        <v>1872</v>
      </c>
      <c r="I80" s="1064" t="s">
        <v>1885</v>
      </c>
      <c r="J80" s="1065" t="s">
        <v>1886</v>
      </c>
    </row>
    <row r="81" spans="5:10" x14ac:dyDescent="0.2">
      <c r="E81" s="1063" t="s">
        <v>1870</v>
      </c>
      <c r="F81" s="1064" t="s">
        <v>1887</v>
      </c>
      <c r="G81" s="1064">
        <v>39</v>
      </c>
      <c r="H81" s="1064" t="s">
        <v>1872</v>
      </c>
      <c r="I81" s="1064" t="s">
        <v>1888</v>
      </c>
      <c r="J81" s="1065" t="s">
        <v>1889</v>
      </c>
    </row>
    <row r="82" spans="5:10" x14ac:dyDescent="0.2">
      <c r="E82" s="1063" t="s">
        <v>1870</v>
      </c>
      <c r="F82" s="1064" t="s">
        <v>1890</v>
      </c>
      <c r="G82" s="1064">
        <v>42</v>
      </c>
      <c r="H82" s="1064" t="s">
        <v>1872</v>
      </c>
      <c r="I82" s="1064" t="s">
        <v>1891</v>
      </c>
      <c r="J82" s="1065" t="s">
        <v>1892</v>
      </c>
    </row>
    <row r="83" spans="5:10" x14ac:dyDescent="0.2">
      <c r="E83" s="1063" t="s">
        <v>1870</v>
      </c>
      <c r="F83" s="1064" t="s">
        <v>1893</v>
      </c>
      <c r="G83" s="1064">
        <v>40</v>
      </c>
      <c r="H83" s="1064" t="s">
        <v>1872</v>
      </c>
      <c r="I83" s="1064" t="s">
        <v>1894</v>
      </c>
      <c r="J83" s="1065" t="s">
        <v>1895</v>
      </c>
    </row>
    <row r="84" spans="5:10" x14ac:dyDescent="0.2">
      <c r="E84" s="1063" t="s">
        <v>1870</v>
      </c>
      <c r="F84" s="1064" t="s">
        <v>1896</v>
      </c>
      <c r="G84" s="1064">
        <v>49</v>
      </c>
      <c r="H84" s="1064" t="s">
        <v>1872</v>
      </c>
      <c r="I84" s="1064" t="s">
        <v>1897</v>
      </c>
      <c r="J84" s="1065" t="s">
        <v>1898</v>
      </c>
    </row>
    <row r="85" spans="5:10" x14ac:dyDescent="0.2">
      <c r="E85" s="1063" t="s">
        <v>1870</v>
      </c>
      <c r="F85" s="1064" t="s">
        <v>1899</v>
      </c>
      <c r="G85" s="1064">
        <v>44</v>
      </c>
      <c r="H85" s="1064" t="s">
        <v>1872</v>
      </c>
      <c r="I85" s="1064" t="s">
        <v>1900</v>
      </c>
      <c r="J85" s="1065" t="s">
        <v>1901</v>
      </c>
    </row>
    <row r="86" spans="5:10" x14ac:dyDescent="0.2">
      <c r="E86" s="1063" t="s">
        <v>1870</v>
      </c>
      <c r="F86" s="1064" t="s">
        <v>1902</v>
      </c>
      <c r="G86" s="1064">
        <v>43</v>
      </c>
      <c r="H86" s="1064" t="s">
        <v>1872</v>
      </c>
      <c r="I86" s="1064" t="s">
        <v>1903</v>
      </c>
      <c r="J86" s="1065" t="s">
        <v>1904</v>
      </c>
    </row>
    <row r="87" spans="5:10" x14ac:dyDescent="0.2">
      <c r="E87" s="1063" t="s">
        <v>1870</v>
      </c>
      <c r="F87" s="1064" t="s">
        <v>1905</v>
      </c>
      <c r="G87" s="1064">
        <v>38</v>
      </c>
      <c r="H87" s="1064" t="s">
        <v>1872</v>
      </c>
      <c r="I87" s="1064" t="s">
        <v>1906</v>
      </c>
      <c r="J87" s="1065" t="s">
        <v>1907</v>
      </c>
    </row>
    <row r="88" spans="5:10" x14ac:dyDescent="0.2">
      <c r="E88" s="1063" t="s">
        <v>1870</v>
      </c>
      <c r="F88" s="1064" t="s">
        <v>1908</v>
      </c>
      <c r="G88" s="1064">
        <v>41</v>
      </c>
      <c r="H88" s="1064" t="s">
        <v>1872</v>
      </c>
      <c r="I88" s="1064" t="s">
        <v>1909</v>
      </c>
      <c r="J88" s="1065" t="s">
        <v>1111</v>
      </c>
    </row>
    <row r="89" spans="5:10" x14ac:dyDescent="0.2">
      <c r="E89" s="1063" t="s">
        <v>1870</v>
      </c>
      <c r="F89" s="1064" t="s">
        <v>1910</v>
      </c>
      <c r="G89" s="1064">
        <v>46</v>
      </c>
      <c r="H89" s="1064" t="s">
        <v>1872</v>
      </c>
      <c r="I89" s="1064" t="s">
        <v>1911</v>
      </c>
      <c r="J89" s="1065" t="s">
        <v>1912</v>
      </c>
    </row>
    <row r="90" spans="5:10" x14ac:dyDescent="0.2">
      <c r="E90" s="1063" t="s">
        <v>1870</v>
      </c>
      <c r="F90" s="1064" t="s">
        <v>1913</v>
      </c>
      <c r="G90" s="1064">
        <v>45</v>
      </c>
      <c r="H90" s="1064" t="s">
        <v>1872</v>
      </c>
      <c r="I90" s="1064" t="s">
        <v>1914</v>
      </c>
      <c r="J90" s="1065" t="s">
        <v>1915</v>
      </c>
    </row>
    <row r="91" spans="5:10" x14ac:dyDescent="0.2">
      <c r="E91" s="1063" t="s">
        <v>1916</v>
      </c>
      <c r="F91" s="1064" t="s">
        <v>1917</v>
      </c>
      <c r="G91" s="1064">
        <v>91</v>
      </c>
      <c r="H91" s="1064" t="s">
        <v>1810</v>
      </c>
      <c r="I91" s="1064" t="s">
        <v>1918</v>
      </c>
      <c r="J91" s="1065" t="s">
        <v>1919</v>
      </c>
    </row>
    <row r="92" spans="5:10" x14ac:dyDescent="0.2">
      <c r="E92" s="1063" t="s">
        <v>1916</v>
      </c>
      <c r="F92" s="1064" t="s">
        <v>1920</v>
      </c>
      <c r="G92" s="1064">
        <v>92</v>
      </c>
      <c r="H92" s="1064" t="s">
        <v>1810</v>
      </c>
      <c r="I92" s="1064" t="s">
        <v>1921</v>
      </c>
      <c r="J92" s="1065" t="s">
        <v>1922</v>
      </c>
    </row>
    <row r="93" spans="5:10" x14ac:dyDescent="0.2">
      <c r="E93" s="1063" t="s">
        <v>1916</v>
      </c>
      <c r="F93" s="1064" t="s">
        <v>1923</v>
      </c>
      <c r="G93" s="1064">
        <v>90</v>
      </c>
      <c r="H93" s="1064" t="s">
        <v>1810</v>
      </c>
      <c r="I93" s="1064" t="s">
        <v>1924</v>
      </c>
      <c r="J93" s="1065" t="s">
        <v>1925</v>
      </c>
    </row>
    <row r="94" spans="5:10" x14ac:dyDescent="0.2">
      <c r="E94" s="1063" t="s">
        <v>1916</v>
      </c>
      <c r="F94" s="1064" t="s">
        <v>1926</v>
      </c>
      <c r="G94" s="1064">
        <v>93</v>
      </c>
      <c r="H94" s="1064" t="s">
        <v>1810</v>
      </c>
      <c r="I94" s="1064" t="s">
        <v>1927</v>
      </c>
      <c r="J94" s="1065" t="s">
        <v>1928</v>
      </c>
    </row>
    <row r="95" spans="5:10" x14ac:dyDescent="0.2">
      <c r="E95" s="1063" t="s">
        <v>1916</v>
      </c>
      <c r="F95" s="1064" t="s">
        <v>1929</v>
      </c>
      <c r="G95" s="1064">
        <v>94</v>
      </c>
      <c r="H95" s="1064" t="s">
        <v>1810</v>
      </c>
      <c r="I95" s="1064" t="s">
        <v>1930</v>
      </c>
      <c r="J95" s="1065" t="s">
        <v>1931</v>
      </c>
    </row>
    <row r="96" spans="5:10" x14ac:dyDescent="0.2">
      <c r="E96" s="1063" t="s">
        <v>1916</v>
      </c>
      <c r="F96" s="1064" t="s">
        <v>1932</v>
      </c>
      <c r="G96" s="1064">
        <v>88</v>
      </c>
      <c r="H96" s="1064" t="s">
        <v>1810</v>
      </c>
      <c r="I96" s="1064" t="s">
        <v>1933</v>
      </c>
      <c r="J96" s="1065" t="s">
        <v>1934</v>
      </c>
    </row>
    <row r="97" spans="5:10" x14ac:dyDescent="0.2">
      <c r="E97" s="1063" t="s">
        <v>1916</v>
      </c>
      <c r="F97" s="1064" t="s">
        <v>1935</v>
      </c>
      <c r="G97" s="1064">
        <v>89</v>
      </c>
      <c r="H97" s="1064" t="s">
        <v>1810</v>
      </c>
      <c r="I97" s="1064" t="s">
        <v>1936</v>
      </c>
      <c r="J97" s="1065" t="s">
        <v>1937</v>
      </c>
    </row>
    <row r="98" spans="5:10" x14ac:dyDescent="0.2">
      <c r="E98" s="1063" t="s">
        <v>1916</v>
      </c>
      <c r="F98" s="1064" t="s">
        <v>1938</v>
      </c>
      <c r="G98" s="1064">
        <v>87</v>
      </c>
      <c r="H98" s="1064" t="s">
        <v>1810</v>
      </c>
      <c r="I98" s="1064" t="s">
        <v>1939</v>
      </c>
      <c r="J98" s="1065" t="s">
        <v>1940</v>
      </c>
    </row>
    <row r="99" spans="5:10" x14ac:dyDescent="0.2">
      <c r="E99" s="1063" t="s">
        <v>1941</v>
      </c>
      <c r="F99" s="1064" t="s">
        <v>1942</v>
      </c>
      <c r="G99" s="1064">
        <v>53</v>
      </c>
      <c r="H99" s="1064" t="s">
        <v>1943</v>
      </c>
      <c r="I99" s="1064" t="s">
        <v>1943</v>
      </c>
      <c r="J99" s="1065" t="s">
        <v>1944</v>
      </c>
    </row>
    <row r="100" spans="5:10" x14ac:dyDescent="0.2">
      <c r="E100" s="1063" t="s">
        <v>1945</v>
      </c>
      <c r="F100" s="1064" t="s">
        <v>1946</v>
      </c>
      <c r="G100" s="1064">
        <v>99</v>
      </c>
      <c r="H100" s="1064" t="s">
        <v>1947</v>
      </c>
      <c r="I100" s="1064" t="s">
        <v>1948</v>
      </c>
      <c r="J100" s="1065" t="s">
        <v>1949</v>
      </c>
    </row>
    <row r="101" spans="5:10" x14ac:dyDescent="0.2">
      <c r="E101" s="1063" t="s">
        <v>1945</v>
      </c>
      <c r="F101" s="1064" t="s">
        <v>1950</v>
      </c>
      <c r="G101" s="1064">
        <v>102</v>
      </c>
      <c r="H101" s="1064" t="s">
        <v>1947</v>
      </c>
      <c r="I101" s="1064" t="s">
        <v>1951</v>
      </c>
      <c r="J101" s="1065" t="s">
        <v>1952</v>
      </c>
    </row>
    <row r="102" spans="5:10" x14ac:dyDescent="0.2">
      <c r="E102" s="1063" t="s">
        <v>1945</v>
      </c>
      <c r="F102" s="1064" t="s">
        <v>1953</v>
      </c>
      <c r="G102" s="1064">
        <v>101</v>
      </c>
      <c r="H102" s="1064" t="s">
        <v>1947</v>
      </c>
      <c r="I102" s="1064" t="s">
        <v>1954</v>
      </c>
      <c r="J102" s="1065" t="s">
        <v>1955</v>
      </c>
    </row>
    <row r="103" spans="5:10" x14ac:dyDescent="0.2">
      <c r="E103" s="1063" t="s">
        <v>1945</v>
      </c>
      <c r="F103" s="1064" t="s">
        <v>1956</v>
      </c>
      <c r="G103" s="1064">
        <v>100</v>
      </c>
      <c r="H103" s="1064" t="s">
        <v>1947</v>
      </c>
      <c r="I103" s="1064" t="s">
        <v>1957</v>
      </c>
      <c r="J103" s="1065" t="s">
        <v>1958</v>
      </c>
    </row>
    <row r="104" spans="5:10" x14ac:dyDescent="0.2">
      <c r="E104" s="1063" t="s">
        <v>1959</v>
      </c>
      <c r="F104" s="1064" t="s">
        <v>1960</v>
      </c>
      <c r="G104" s="1064">
        <v>81</v>
      </c>
      <c r="H104" s="1064" t="s">
        <v>1961</v>
      </c>
      <c r="I104" s="1064" t="s">
        <v>1962</v>
      </c>
      <c r="J104" s="1065" t="s">
        <v>1963</v>
      </c>
    </row>
    <row r="105" spans="5:10" x14ac:dyDescent="0.2">
      <c r="E105" s="1063" t="s">
        <v>1959</v>
      </c>
      <c r="F105" s="1064" t="s">
        <v>1964</v>
      </c>
      <c r="G105" s="1064">
        <v>80</v>
      </c>
      <c r="H105" s="1064" t="s">
        <v>1961</v>
      </c>
      <c r="I105" s="1064" t="s">
        <v>1965</v>
      </c>
      <c r="J105" s="1065" t="s">
        <v>1966</v>
      </c>
    </row>
    <row r="106" spans="5:10" x14ac:dyDescent="0.2">
      <c r="E106" s="1063" t="s">
        <v>1959</v>
      </c>
      <c r="F106" s="1064" t="s">
        <v>1967</v>
      </c>
      <c r="G106" s="1064">
        <v>82</v>
      </c>
      <c r="H106" s="1064" t="s">
        <v>1961</v>
      </c>
      <c r="I106" s="1064" t="s">
        <v>1968</v>
      </c>
      <c r="J106" s="1065" t="s">
        <v>1969</v>
      </c>
    </row>
    <row r="107" spans="5:10" x14ac:dyDescent="0.2">
      <c r="E107" s="1063" t="s">
        <v>1959</v>
      </c>
      <c r="F107" s="1064" t="s">
        <v>1970</v>
      </c>
      <c r="G107" s="1064">
        <v>83</v>
      </c>
      <c r="H107" s="1064" t="s">
        <v>1961</v>
      </c>
      <c r="I107" s="1064" t="s">
        <v>1971</v>
      </c>
      <c r="J107" s="1065" t="s">
        <v>1972</v>
      </c>
    </row>
    <row r="108" spans="5:10" x14ac:dyDescent="0.2">
      <c r="E108" s="1063" t="s">
        <v>1959</v>
      </c>
      <c r="F108" s="1064" t="s">
        <v>1973</v>
      </c>
      <c r="G108" s="1064">
        <v>86</v>
      </c>
      <c r="H108" s="1064" t="s">
        <v>1961</v>
      </c>
      <c r="I108" s="1064" t="s">
        <v>1974</v>
      </c>
      <c r="J108" s="1065" t="s">
        <v>1975</v>
      </c>
    </row>
    <row r="109" spans="5:10" x14ac:dyDescent="0.2">
      <c r="E109" s="1063" t="s">
        <v>1959</v>
      </c>
      <c r="F109" s="1064" t="s">
        <v>1976</v>
      </c>
      <c r="G109" s="1064">
        <v>74</v>
      </c>
      <c r="H109" s="1064" t="s">
        <v>1961</v>
      </c>
      <c r="I109" s="1064" t="s">
        <v>1977</v>
      </c>
      <c r="J109" s="1065" t="s">
        <v>1978</v>
      </c>
    </row>
    <row r="110" spans="5:10" x14ac:dyDescent="0.2">
      <c r="E110" s="1063" t="s">
        <v>1959</v>
      </c>
      <c r="F110" s="1064" t="s">
        <v>1979</v>
      </c>
      <c r="G110" s="1064">
        <v>73</v>
      </c>
      <c r="H110" s="1064" t="s">
        <v>1961</v>
      </c>
      <c r="I110" s="1064" t="s">
        <v>1980</v>
      </c>
      <c r="J110" s="1065" t="s">
        <v>1981</v>
      </c>
    </row>
    <row r="111" spans="5:10" x14ac:dyDescent="0.2">
      <c r="E111" s="1063" t="s">
        <v>1959</v>
      </c>
      <c r="F111" s="1064" t="s">
        <v>1982</v>
      </c>
      <c r="G111" s="1064">
        <v>75</v>
      </c>
      <c r="H111" s="1064" t="s">
        <v>1961</v>
      </c>
      <c r="I111" s="1064" t="s">
        <v>1983</v>
      </c>
      <c r="J111" s="1065" t="s">
        <v>1984</v>
      </c>
    </row>
    <row r="112" spans="5:10" x14ac:dyDescent="0.2">
      <c r="E112" s="1063" t="s">
        <v>1959</v>
      </c>
      <c r="F112" s="1064" t="s">
        <v>1985</v>
      </c>
      <c r="G112" s="1064">
        <v>84</v>
      </c>
      <c r="H112" s="1064" t="s">
        <v>1961</v>
      </c>
      <c r="I112" s="1064" t="s">
        <v>1986</v>
      </c>
      <c r="J112" s="1065" t="s">
        <v>1987</v>
      </c>
    </row>
    <row r="113" spans="5:10" x14ac:dyDescent="0.2">
      <c r="E113" s="1063" t="s">
        <v>1959</v>
      </c>
      <c r="F113" s="1064" t="s">
        <v>1988</v>
      </c>
      <c r="G113" s="1064">
        <v>85</v>
      </c>
      <c r="H113" s="1064" t="s">
        <v>1961</v>
      </c>
      <c r="I113" s="1064" t="s">
        <v>1989</v>
      </c>
      <c r="J113" s="1065" t="s">
        <v>1990</v>
      </c>
    </row>
    <row r="114" spans="5:10" x14ac:dyDescent="0.2">
      <c r="E114" s="1063" t="s">
        <v>1959</v>
      </c>
      <c r="F114" s="1064" t="s">
        <v>1991</v>
      </c>
      <c r="G114" s="1064">
        <v>77</v>
      </c>
      <c r="H114" s="1064" t="s">
        <v>1961</v>
      </c>
      <c r="I114" s="1064" t="s">
        <v>1992</v>
      </c>
      <c r="J114" s="1065" t="s">
        <v>1993</v>
      </c>
    </row>
    <row r="115" spans="5:10" x14ac:dyDescent="0.2">
      <c r="E115" s="1063" t="s">
        <v>1959</v>
      </c>
      <c r="F115" s="1064" t="s">
        <v>1994</v>
      </c>
      <c r="G115" s="1064">
        <v>76</v>
      </c>
      <c r="H115" s="1064" t="s">
        <v>1961</v>
      </c>
      <c r="I115" s="1064" t="s">
        <v>1995</v>
      </c>
      <c r="J115" s="1065" t="s">
        <v>1996</v>
      </c>
    </row>
    <row r="116" spans="5:10" x14ac:dyDescent="0.2">
      <c r="E116" s="1063" t="s">
        <v>1959</v>
      </c>
      <c r="F116" s="1064" t="s">
        <v>1997</v>
      </c>
      <c r="G116" s="1064">
        <v>79</v>
      </c>
      <c r="H116" s="1064" t="s">
        <v>1961</v>
      </c>
      <c r="I116" s="1064" t="s">
        <v>1998</v>
      </c>
      <c r="J116" s="1065" t="s">
        <v>1999</v>
      </c>
    </row>
    <row r="117" spans="5:10" x14ac:dyDescent="0.2">
      <c r="E117" s="1063" t="s">
        <v>1959</v>
      </c>
      <c r="F117" s="1064" t="s">
        <v>2000</v>
      </c>
      <c r="G117" s="1064">
        <v>78</v>
      </c>
      <c r="H117" s="1064" t="s">
        <v>1961</v>
      </c>
      <c r="I117" s="1064" t="s">
        <v>2001</v>
      </c>
      <c r="J117" s="1065" t="s">
        <v>2002</v>
      </c>
    </row>
    <row r="118" spans="5:10" x14ac:dyDescent="0.2">
      <c r="E118" s="1063" t="s">
        <v>2003</v>
      </c>
      <c r="F118" s="1064" t="s">
        <v>2004</v>
      </c>
      <c r="G118" s="1064">
        <v>72</v>
      </c>
      <c r="H118" s="1064" t="s">
        <v>2005</v>
      </c>
      <c r="I118" s="1064" t="s">
        <v>2006</v>
      </c>
      <c r="J118" s="1065" t="s">
        <v>2007</v>
      </c>
    </row>
    <row r="119" spans="5:10" x14ac:dyDescent="0.2">
      <c r="E119" s="1063" t="s">
        <v>2003</v>
      </c>
      <c r="F119" s="1064" t="s">
        <v>2008</v>
      </c>
      <c r="G119" s="1064">
        <v>70</v>
      </c>
      <c r="H119" s="1064" t="s">
        <v>2005</v>
      </c>
      <c r="I119" s="1064" t="s">
        <v>2009</v>
      </c>
      <c r="J119" s="1065" t="s">
        <v>2010</v>
      </c>
    </row>
    <row r="120" spans="5:10" x14ac:dyDescent="0.2">
      <c r="E120" s="1063" t="s">
        <v>2003</v>
      </c>
      <c r="F120" s="1064" t="s">
        <v>2011</v>
      </c>
      <c r="G120" s="1064">
        <v>69</v>
      </c>
      <c r="H120" s="1064" t="s">
        <v>2005</v>
      </c>
      <c r="I120" s="1064" t="s">
        <v>2012</v>
      </c>
      <c r="J120" s="1065" t="s">
        <v>2013</v>
      </c>
    </row>
    <row r="121" spans="5:10" x14ac:dyDescent="0.2">
      <c r="E121" s="1063" t="s">
        <v>2003</v>
      </c>
      <c r="F121" s="1064" t="s">
        <v>2014</v>
      </c>
      <c r="G121" s="1064">
        <v>71</v>
      </c>
      <c r="H121" s="1064" t="s">
        <v>2005</v>
      </c>
      <c r="I121" s="1064" t="s">
        <v>2015</v>
      </c>
      <c r="J121" s="1065" t="s">
        <v>2016</v>
      </c>
    </row>
    <row r="122" spans="5:10" x14ac:dyDescent="0.2">
      <c r="E122" s="1063" t="s">
        <v>2003</v>
      </c>
      <c r="F122" s="1064" t="s">
        <v>2017</v>
      </c>
      <c r="G122" s="1064">
        <v>68</v>
      </c>
      <c r="H122" s="1064" t="s">
        <v>2005</v>
      </c>
      <c r="I122" s="1064" t="s">
        <v>2018</v>
      </c>
      <c r="J122" s="1065" t="s">
        <v>2019</v>
      </c>
    </row>
    <row r="123" spans="5:10" x14ac:dyDescent="0.2">
      <c r="E123" s="1063" t="s">
        <v>2003</v>
      </c>
      <c r="F123" s="1064" t="s">
        <v>2020</v>
      </c>
      <c r="G123" s="1064">
        <v>67</v>
      </c>
      <c r="H123" s="1064" t="s">
        <v>2005</v>
      </c>
      <c r="I123" s="1064" t="s">
        <v>2021</v>
      </c>
      <c r="J123" s="1065" t="s">
        <v>2022</v>
      </c>
    </row>
    <row r="124" spans="5:10" x14ac:dyDescent="0.2">
      <c r="E124" s="1063" t="s">
        <v>2023</v>
      </c>
      <c r="F124" s="1064" t="s">
        <v>2024</v>
      </c>
      <c r="G124" s="1064">
        <v>5</v>
      </c>
      <c r="H124" s="1064" t="s">
        <v>2025</v>
      </c>
      <c r="I124" s="1064" t="s">
        <v>2026</v>
      </c>
      <c r="J124" s="1065" t="s">
        <v>1116</v>
      </c>
    </row>
    <row r="125" spans="5:10" x14ac:dyDescent="0.2">
      <c r="E125" s="1063" t="s">
        <v>2023</v>
      </c>
      <c r="F125" s="1064" t="s">
        <v>2027</v>
      </c>
      <c r="G125" s="1064">
        <v>6</v>
      </c>
      <c r="H125" s="1064" t="s">
        <v>2025</v>
      </c>
      <c r="I125" s="1064" t="s">
        <v>1683</v>
      </c>
      <c r="J125" s="1065" t="s">
        <v>2028</v>
      </c>
    </row>
    <row r="126" spans="5:10" x14ac:dyDescent="0.2">
      <c r="E126" s="1063" t="s">
        <v>2023</v>
      </c>
      <c r="F126" s="1064" t="s">
        <v>2029</v>
      </c>
      <c r="G126" s="1064">
        <v>7</v>
      </c>
      <c r="H126" s="1064" t="s">
        <v>2025</v>
      </c>
      <c r="I126" s="1064" t="s">
        <v>2030</v>
      </c>
      <c r="J126" s="1065" t="s">
        <v>2031</v>
      </c>
    </row>
    <row r="127" spans="5:10" x14ac:dyDescent="0.2">
      <c r="E127" s="1063" t="s">
        <v>2032</v>
      </c>
      <c r="F127" s="1064" t="s">
        <v>2033</v>
      </c>
      <c r="G127" s="1064">
        <v>103</v>
      </c>
      <c r="H127" s="1064" t="s">
        <v>2034</v>
      </c>
      <c r="I127" s="1064" t="s">
        <v>2035</v>
      </c>
      <c r="J127" s="1065" t="s">
        <v>2036</v>
      </c>
    </row>
    <row r="128" spans="5:10" x14ac:dyDescent="0.2">
      <c r="E128" s="1063" t="s">
        <v>2037</v>
      </c>
      <c r="F128" s="1064" t="s">
        <v>2038</v>
      </c>
      <c r="G128" s="1064">
        <v>98</v>
      </c>
      <c r="H128" s="1064" t="s">
        <v>2039</v>
      </c>
      <c r="I128" s="1064" t="s">
        <v>2040</v>
      </c>
      <c r="J128" s="1065" t="s">
        <v>2041</v>
      </c>
    </row>
    <row r="129" spans="5:10" x14ac:dyDescent="0.2">
      <c r="E129" s="1063" t="s">
        <v>26</v>
      </c>
      <c r="F129" s="1064" t="s">
        <v>1617</v>
      </c>
      <c r="G129" s="1064">
        <v>8</v>
      </c>
      <c r="H129" s="1064" t="s">
        <v>1618</v>
      </c>
      <c r="I129" s="1064" t="s">
        <v>1619</v>
      </c>
      <c r="J129" s="1065" t="s">
        <v>331</v>
      </c>
    </row>
    <row r="130" spans="5:10" x14ac:dyDescent="0.2">
      <c r="E130" s="1066" t="s">
        <v>26</v>
      </c>
      <c r="F130" s="1067" t="s">
        <v>1626</v>
      </c>
      <c r="G130" s="1067">
        <v>9</v>
      </c>
      <c r="H130" s="1067" t="s">
        <v>1618</v>
      </c>
      <c r="I130" s="1067" t="s">
        <v>1627</v>
      </c>
      <c r="J130" s="1068" t="s">
        <v>684</v>
      </c>
    </row>
    <row r="131" spans="5:10" x14ac:dyDescent="0.2">
      <c r="E131" s="1063" t="s">
        <v>2042</v>
      </c>
      <c r="F131" s="1064" t="s">
        <v>2042</v>
      </c>
      <c r="G131" s="1064"/>
      <c r="H131" s="1064" t="s">
        <v>2042</v>
      </c>
      <c r="I131" s="1064" t="s">
        <v>2042</v>
      </c>
      <c r="J131" s="1065" t="s">
        <v>2043</v>
      </c>
    </row>
    <row r="132" spans="5:10" x14ac:dyDescent="0.2">
      <c r="E132" s="1066" t="s">
        <v>756</v>
      </c>
      <c r="F132" s="1067" t="s">
        <v>756</v>
      </c>
      <c r="G132" s="1067" t="s">
        <v>756</v>
      </c>
      <c r="H132" s="1067" t="s">
        <v>756</v>
      </c>
      <c r="I132" s="1067" t="s">
        <v>756</v>
      </c>
      <c r="J132" s="1068" t="s">
        <v>756</v>
      </c>
    </row>
    <row r="133" spans="5:10" x14ac:dyDescent="0.2">
      <c r="E133" s="1066" t="s">
        <v>756</v>
      </c>
      <c r="F133" s="1067" t="s">
        <v>756</v>
      </c>
      <c r="G133" s="1067" t="s">
        <v>756</v>
      </c>
      <c r="H133" s="1067" t="s">
        <v>756</v>
      </c>
      <c r="I133" s="1067" t="s">
        <v>756</v>
      </c>
      <c r="J133" s="1068" t="s">
        <v>756</v>
      </c>
    </row>
  </sheetData>
  <phoneticPr fontId="34"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A156"/>
  <sheetViews>
    <sheetView topLeftCell="A5" zoomScaleNormal="100" workbookViewId="0">
      <selection activeCell="B49" sqref="B49"/>
    </sheetView>
  </sheetViews>
  <sheetFormatPr defaultColWidth="8.88671875" defaultRowHeight="15" x14ac:dyDescent="0.2"/>
  <cols>
    <col min="1" max="1" width="23.6640625" bestFit="1" customWidth="1"/>
    <col min="2" max="2" width="22.88671875" customWidth="1"/>
    <col min="3" max="3" width="18.109375" customWidth="1"/>
    <col min="4" max="4" width="23.109375" customWidth="1"/>
    <col min="5" max="5" width="29.88671875" bestFit="1" customWidth="1"/>
    <col min="6" max="6" width="32" customWidth="1"/>
    <col min="7" max="7" width="23.5546875" customWidth="1"/>
    <col min="8" max="8" width="28.33203125" customWidth="1"/>
    <col min="9" max="10" width="26.88671875" customWidth="1"/>
    <col min="11" max="11" width="32.88671875" customWidth="1"/>
    <col min="12" max="12" width="25.44140625" customWidth="1"/>
    <col min="257" max="257" width="1.44140625" customWidth="1"/>
    <col min="258" max="258" width="3.88671875" customWidth="1"/>
    <col min="259" max="259" width="17.109375" customWidth="1"/>
    <col min="260" max="260" width="16.109375" customWidth="1"/>
    <col min="261" max="261" width="23.109375" customWidth="1"/>
    <col min="262" max="262" width="29.88671875" bestFit="1" customWidth="1"/>
    <col min="263" max="263" width="16.109375" customWidth="1"/>
    <col min="264" max="264" width="16.5546875" customWidth="1"/>
    <col min="265" max="265" width="16.44140625" customWidth="1"/>
    <col min="266" max="266" width="36.88671875" customWidth="1"/>
    <col min="268" max="268" width="2" customWidth="1"/>
    <col min="513" max="513" width="1.44140625" customWidth="1"/>
    <col min="514" max="514" width="3.88671875" customWidth="1"/>
    <col min="515" max="515" width="17.109375" customWidth="1"/>
    <col min="516" max="516" width="16.109375" customWidth="1"/>
    <col min="517" max="517" width="23.109375" customWidth="1"/>
    <col min="518" max="518" width="29.88671875" bestFit="1" customWidth="1"/>
    <col min="519" max="519" width="16.109375" customWidth="1"/>
    <col min="520" max="520" width="16.5546875" customWidth="1"/>
    <col min="521" max="521" width="16.44140625" customWidth="1"/>
    <col min="522" max="522" width="36.88671875" customWidth="1"/>
    <col min="524" max="524" width="2" customWidth="1"/>
    <col min="769" max="769" width="1.44140625" customWidth="1"/>
    <col min="770" max="770" width="3.88671875" customWidth="1"/>
    <col min="771" max="771" width="17.109375" customWidth="1"/>
    <col min="772" max="772" width="16.109375" customWidth="1"/>
    <col min="773" max="773" width="23.109375" customWidth="1"/>
    <col min="774" max="774" width="29.88671875" bestFit="1" customWidth="1"/>
    <col min="775" max="775" width="16.109375" customWidth="1"/>
    <col min="776" max="776" width="16.5546875" customWidth="1"/>
    <col min="777" max="777" width="16.44140625" customWidth="1"/>
    <col min="778" max="778" width="36.88671875" customWidth="1"/>
    <col min="780" max="780" width="2" customWidth="1"/>
    <col min="1025" max="1025" width="1.44140625" customWidth="1"/>
    <col min="1026" max="1026" width="3.88671875" customWidth="1"/>
    <col min="1027" max="1027" width="17.109375" customWidth="1"/>
    <col min="1028" max="1028" width="16.109375" customWidth="1"/>
    <col min="1029" max="1029" width="23.109375" customWidth="1"/>
    <col min="1030" max="1030" width="29.88671875" bestFit="1" customWidth="1"/>
    <col min="1031" max="1031" width="16.109375" customWidth="1"/>
    <col min="1032" max="1032" width="16.5546875" customWidth="1"/>
    <col min="1033" max="1033" width="16.44140625" customWidth="1"/>
    <col min="1034" max="1034" width="36.88671875" customWidth="1"/>
    <col min="1036" max="1036" width="2" customWidth="1"/>
    <col min="1281" max="1281" width="1.44140625" customWidth="1"/>
    <col min="1282" max="1282" width="3.88671875" customWidth="1"/>
    <col min="1283" max="1283" width="17.109375" customWidth="1"/>
    <col min="1284" max="1284" width="16.109375" customWidth="1"/>
    <col min="1285" max="1285" width="23.109375" customWidth="1"/>
    <col min="1286" max="1286" width="29.88671875" bestFit="1" customWidth="1"/>
    <col min="1287" max="1287" width="16.109375" customWidth="1"/>
    <col min="1288" max="1288" width="16.5546875" customWidth="1"/>
    <col min="1289" max="1289" width="16.44140625" customWidth="1"/>
    <col min="1290" max="1290" width="36.88671875" customWidth="1"/>
    <col min="1292" max="1292" width="2" customWidth="1"/>
    <col min="1537" max="1537" width="1.44140625" customWidth="1"/>
    <col min="1538" max="1538" width="3.88671875" customWidth="1"/>
    <col min="1539" max="1539" width="17.109375" customWidth="1"/>
    <col min="1540" max="1540" width="16.109375" customWidth="1"/>
    <col min="1541" max="1541" width="23.109375" customWidth="1"/>
    <col min="1542" max="1542" width="29.88671875" bestFit="1" customWidth="1"/>
    <col min="1543" max="1543" width="16.109375" customWidth="1"/>
    <col min="1544" max="1544" width="16.5546875" customWidth="1"/>
    <col min="1545" max="1545" width="16.44140625" customWidth="1"/>
    <col min="1546" max="1546" width="36.88671875" customWidth="1"/>
    <col min="1548" max="1548" width="2" customWidth="1"/>
    <col min="1793" max="1793" width="1.44140625" customWidth="1"/>
    <col min="1794" max="1794" width="3.88671875" customWidth="1"/>
    <col min="1795" max="1795" width="17.109375" customWidth="1"/>
    <col min="1796" max="1796" width="16.109375" customWidth="1"/>
    <col min="1797" max="1797" width="23.109375" customWidth="1"/>
    <col min="1798" max="1798" width="29.88671875" bestFit="1" customWidth="1"/>
    <col min="1799" max="1799" width="16.109375" customWidth="1"/>
    <col min="1800" max="1800" width="16.5546875" customWidth="1"/>
    <col min="1801" max="1801" width="16.44140625" customWidth="1"/>
    <col min="1802" max="1802" width="36.88671875" customWidth="1"/>
    <col min="1804" max="1804" width="2" customWidth="1"/>
    <col min="2049" max="2049" width="1.44140625" customWidth="1"/>
    <col min="2050" max="2050" width="3.88671875" customWidth="1"/>
    <col min="2051" max="2051" width="17.109375" customWidth="1"/>
    <col min="2052" max="2052" width="16.109375" customWidth="1"/>
    <col min="2053" max="2053" width="23.109375" customWidth="1"/>
    <col min="2054" max="2054" width="29.88671875" bestFit="1" customWidth="1"/>
    <col min="2055" max="2055" width="16.109375" customWidth="1"/>
    <col min="2056" max="2056" width="16.5546875" customWidth="1"/>
    <col min="2057" max="2057" width="16.44140625" customWidth="1"/>
    <col min="2058" max="2058" width="36.88671875" customWidth="1"/>
    <col min="2060" max="2060" width="2" customWidth="1"/>
    <col min="2305" max="2305" width="1.44140625" customWidth="1"/>
    <col min="2306" max="2306" width="3.88671875" customWidth="1"/>
    <col min="2307" max="2307" width="17.109375" customWidth="1"/>
    <col min="2308" max="2308" width="16.109375" customWidth="1"/>
    <col min="2309" max="2309" width="23.109375" customWidth="1"/>
    <col min="2310" max="2310" width="29.88671875" bestFit="1" customWidth="1"/>
    <col min="2311" max="2311" width="16.109375" customWidth="1"/>
    <col min="2312" max="2312" width="16.5546875" customWidth="1"/>
    <col min="2313" max="2313" width="16.44140625" customWidth="1"/>
    <col min="2314" max="2314" width="36.88671875" customWidth="1"/>
    <col min="2316" max="2316" width="2" customWidth="1"/>
    <col min="2561" max="2561" width="1.44140625" customWidth="1"/>
    <col min="2562" max="2562" width="3.88671875" customWidth="1"/>
    <col min="2563" max="2563" width="17.109375" customWidth="1"/>
    <col min="2564" max="2564" width="16.109375" customWidth="1"/>
    <col min="2565" max="2565" width="23.109375" customWidth="1"/>
    <col min="2566" max="2566" width="29.88671875" bestFit="1" customWidth="1"/>
    <col min="2567" max="2567" width="16.109375" customWidth="1"/>
    <col min="2568" max="2568" width="16.5546875" customWidth="1"/>
    <col min="2569" max="2569" width="16.44140625" customWidth="1"/>
    <col min="2570" max="2570" width="36.88671875" customWidth="1"/>
    <col min="2572" max="2572" width="2" customWidth="1"/>
    <col min="2817" max="2817" width="1.44140625" customWidth="1"/>
    <col min="2818" max="2818" width="3.88671875" customWidth="1"/>
    <col min="2819" max="2819" width="17.109375" customWidth="1"/>
    <col min="2820" max="2820" width="16.109375" customWidth="1"/>
    <col min="2821" max="2821" width="23.109375" customWidth="1"/>
    <col min="2822" max="2822" width="29.88671875" bestFit="1" customWidth="1"/>
    <col min="2823" max="2823" width="16.109375" customWidth="1"/>
    <col min="2824" max="2824" width="16.5546875" customWidth="1"/>
    <col min="2825" max="2825" width="16.44140625" customWidth="1"/>
    <col min="2826" max="2826" width="36.88671875" customWidth="1"/>
    <col min="2828" max="2828" width="2" customWidth="1"/>
    <col min="3073" max="3073" width="1.44140625" customWidth="1"/>
    <col min="3074" max="3074" width="3.88671875" customWidth="1"/>
    <col min="3075" max="3075" width="17.109375" customWidth="1"/>
    <col min="3076" max="3076" width="16.109375" customWidth="1"/>
    <col min="3077" max="3077" width="23.109375" customWidth="1"/>
    <col min="3078" max="3078" width="29.88671875" bestFit="1" customWidth="1"/>
    <col min="3079" max="3079" width="16.109375" customWidth="1"/>
    <col min="3080" max="3080" width="16.5546875" customWidth="1"/>
    <col min="3081" max="3081" width="16.44140625" customWidth="1"/>
    <col min="3082" max="3082" width="36.88671875" customWidth="1"/>
    <col min="3084" max="3084" width="2" customWidth="1"/>
    <col min="3329" max="3329" width="1.44140625" customWidth="1"/>
    <col min="3330" max="3330" width="3.88671875" customWidth="1"/>
    <col min="3331" max="3331" width="17.109375" customWidth="1"/>
    <col min="3332" max="3332" width="16.109375" customWidth="1"/>
    <col min="3333" max="3333" width="23.109375" customWidth="1"/>
    <col min="3334" max="3334" width="29.88671875" bestFit="1" customWidth="1"/>
    <col min="3335" max="3335" width="16.109375" customWidth="1"/>
    <col min="3336" max="3336" width="16.5546875" customWidth="1"/>
    <col min="3337" max="3337" width="16.44140625" customWidth="1"/>
    <col min="3338" max="3338" width="36.88671875" customWidth="1"/>
    <col min="3340" max="3340" width="2" customWidth="1"/>
    <col min="3585" max="3585" width="1.44140625" customWidth="1"/>
    <col min="3586" max="3586" width="3.88671875" customWidth="1"/>
    <col min="3587" max="3587" width="17.109375" customWidth="1"/>
    <col min="3588" max="3588" width="16.109375" customWidth="1"/>
    <col min="3589" max="3589" width="23.109375" customWidth="1"/>
    <col min="3590" max="3590" width="29.88671875" bestFit="1" customWidth="1"/>
    <col min="3591" max="3591" width="16.109375" customWidth="1"/>
    <col min="3592" max="3592" width="16.5546875" customWidth="1"/>
    <col min="3593" max="3593" width="16.44140625" customWidth="1"/>
    <col min="3594" max="3594" width="36.88671875" customWidth="1"/>
    <col min="3596" max="3596" width="2" customWidth="1"/>
    <col min="3841" max="3841" width="1.44140625" customWidth="1"/>
    <col min="3842" max="3842" width="3.88671875" customWidth="1"/>
    <col min="3843" max="3843" width="17.109375" customWidth="1"/>
    <col min="3844" max="3844" width="16.109375" customWidth="1"/>
    <col min="3845" max="3845" width="23.109375" customWidth="1"/>
    <col min="3846" max="3846" width="29.88671875" bestFit="1" customWidth="1"/>
    <col min="3847" max="3847" width="16.109375" customWidth="1"/>
    <col min="3848" max="3848" width="16.5546875" customWidth="1"/>
    <col min="3849" max="3849" width="16.44140625" customWidth="1"/>
    <col min="3850" max="3850" width="36.88671875" customWidth="1"/>
    <col min="3852" max="3852" width="2" customWidth="1"/>
    <col min="4097" max="4097" width="1.44140625" customWidth="1"/>
    <col min="4098" max="4098" width="3.88671875" customWidth="1"/>
    <col min="4099" max="4099" width="17.109375" customWidth="1"/>
    <col min="4100" max="4100" width="16.109375" customWidth="1"/>
    <col min="4101" max="4101" width="23.109375" customWidth="1"/>
    <col min="4102" max="4102" width="29.88671875" bestFit="1" customWidth="1"/>
    <col min="4103" max="4103" width="16.109375" customWidth="1"/>
    <col min="4104" max="4104" width="16.5546875" customWidth="1"/>
    <col min="4105" max="4105" width="16.44140625" customWidth="1"/>
    <col min="4106" max="4106" width="36.88671875" customWidth="1"/>
    <col min="4108" max="4108" width="2" customWidth="1"/>
    <col min="4353" max="4353" width="1.44140625" customWidth="1"/>
    <col min="4354" max="4354" width="3.88671875" customWidth="1"/>
    <col min="4355" max="4355" width="17.109375" customWidth="1"/>
    <col min="4356" max="4356" width="16.109375" customWidth="1"/>
    <col min="4357" max="4357" width="23.109375" customWidth="1"/>
    <col min="4358" max="4358" width="29.88671875" bestFit="1" customWidth="1"/>
    <col min="4359" max="4359" width="16.109375" customWidth="1"/>
    <col min="4360" max="4360" width="16.5546875" customWidth="1"/>
    <col min="4361" max="4361" width="16.44140625" customWidth="1"/>
    <col min="4362" max="4362" width="36.88671875" customWidth="1"/>
    <col min="4364" max="4364" width="2" customWidth="1"/>
    <col min="4609" max="4609" width="1.44140625" customWidth="1"/>
    <col min="4610" max="4610" width="3.88671875" customWidth="1"/>
    <col min="4611" max="4611" width="17.109375" customWidth="1"/>
    <col min="4612" max="4612" width="16.109375" customWidth="1"/>
    <col min="4613" max="4613" width="23.109375" customWidth="1"/>
    <col min="4614" max="4614" width="29.88671875" bestFit="1" customWidth="1"/>
    <col min="4615" max="4615" width="16.109375" customWidth="1"/>
    <col min="4616" max="4616" width="16.5546875" customWidth="1"/>
    <col min="4617" max="4617" width="16.44140625" customWidth="1"/>
    <col min="4618" max="4618" width="36.88671875" customWidth="1"/>
    <col min="4620" max="4620" width="2" customWidth="1"/>
    <col min="4865" max="4865" width="1.44140625" customWidth="1"/>
    <col min="4866" max="4866" width="3.88671875" customWidth="1"/>
    <col min="4867" max="4867" width="17.109375" customWidth="1"/>
    <col min="4868" max="4868" width="16.109375" customWidth="1"/>
    <col min="4869" max="4869" width="23.109375" customWidth="1"/>
    <col min="4870" max="4870" width="29.88671875" bestFit="1" customWidth="1"/>
    <col min="4871" max="4871" width="16.109375" customWidth="1"/>
    <col min="4872" max="4872" width="16.5546875" customWidth="1"/>
    <col min="4873" max="4873" width="16.44140625" customWidth="1"/>
    <col min="4874" max="4874" width="36.88671875" customWidth="1"/>
    <col min="4876" max="4876" width="2" customWidth="1"/>
    <col min="5121" max="5121" width="1.44140625" customWidth="1"/>
    <col min="5122" max="5122" width="3.88671875" customWidth="1"/>
    <col min="5123" max="5123" width="17.109375" customWidth="1"/>
    <col min="5124" max="5124" width="16.109375" customWidth="1"/>
    <col min="5125" max="5125" width="23.109375" customWidth="1"/>
    <col min="5126" max="5126" width="29.88671875" bestFit="1" customWidth="1"/>
    <col min="5127" max="5127" width="16.109375" customWidth="1"/>
    <col min="5128" max="5128" width="16.5546875" customWidth="1"/>
    <col min="5129" max="5129" width="16.44140625" customWidth="1"/>
    <col min="5130" max="5130" width="36.88671875" customWidth="1"/>
    <col min="5132" max="5132" width="2" customWidth="1"/>
    <col min="5377" max="5377" width="1.44140625" customWidth="1"/>
    <col min="5378" max="5378" width="3.88671875" customWidth="1"/>
    <col min="5379" max="5379" width="17.109375" customWidth="1"/>
    <col min="5380" max="5380" width="16.109375" customWidth="1"/>
    <col min="5381" max="5381" width="23.109375" customWidth="1"/>
    <col min="5382" max="5382" width="29.88671875" bestFit="1" customWidth="1"/>
    <col min="5383" max="5383" width="16.109375" customWidth="1"/>
    <col min="5384" max="5384" width="16.5546875" customWidth="1"/>
    <col min="5385" max="5385" width="16.44140625" customWidth="1"/>
    <col min="5386" max="5386" width="36.88671875" customWidth="1"/>
    <col min="5388" max="5388" width="2" customWidth="1"/>
    <col min="5633" max="5633" width="1.44140625" customWidth="1"/>
    <col min="5634" max="5634" width="3.88671875" customWidth="1"/>
    <col min="5635" max="5635" width="17.109375" customWidth="1"/>
    <col min="5636" max="5636" width="16.109375" customWidth="1"/>
    <col min="5637" max="5637" width="23.109375" customWidth="1"/>
    <col min="5638" max="5638" width="29.88671875" bestFit="1" customWidth="1"/>
    <col min="5639" max="5639" width="16.109375" customWidth="1"/>
    <col min="5640" max="5640" width="16.5546875" customWidth="1"/>
    <col min="5641" max="5641" width="16.44140625" customWidth="1"/>
    <col min="5642" max="5642" width="36.88671875" customWidth="1"/>
    <col min="5644" max="5644" width="2" customWidth="1"/>
    <col min="5889" max="5889" width="1.44140625" customWidth="1"/>
    <col min="5890" max="5890" width="3.88671875" customWidth="1"/>
    <col min="5891" max="5891" width="17.109375" customWidth="1"/>
    <col min="5892" max="5892" width="16.109375" customWidth="1"/>
    <col min="5893" max="5893" width="23.109375" customWidth="1"/>
    <col min="5894" max="5894" width="29.88671875" bestFit="1" customWidth="1"/>
    <col min="5895" max="5895" width="16.109375" customWidth="1"/>
    <col min="5896" max="5896" width="16.5546875" customWidth="1"/>
    <col min="5897" max="5897" width="16.44140625" customWidth="1"/>
    <col min="5898" max="5898" width="36.88671875" customWidth="1"/>
    <col min="5900" max="5900" width="2" customWidth="1"/>
    <col min="6145" max="6145" width="1.44140625" customWidth="1"/>
    <col min="6146" max="6146" width="3.88671875" customWidth="1"/>
    <col min="6147" max="6147" width="17.109375" customWidth="1"/>
    <col min="6148" max="6148" width="16.109375" customWidth="1"/>
    <col min="6149" max="6149" width="23.109375" customWidth="1"/>
    <col min="6150" max="6150" width="29.88671875" bestFit="1" customWidth="1"/>
    <col min="6151" max="6151" width="16.109375" customWidth="1"/>
    <col min="6152" max="6152" width="16.5546875" customWidth="1"/>
    <col min="6153" max="6153" width="16.44140625" customWidth="1"/>
    <col min="6154" max="6154" width="36.88671875" customWidth="1"/>
    <col min="6156" max="6156" width="2" customWidth="1"/>
    <col min="6401" max="6401" width="1.44140625" customWidth="1"/>
    <col min="6402" max="6402" width="3.88671875" customWidth="1"/>
    <col min="6403" max="6403" width="17.109375" customWidth="1"/>
    <col min="6404" max="6404" width="16.109375" customWidth="1"/>
    <col min="6405" max="6405" width="23.109375" customWidth="1"/>
    <col min="6406" max="6406" width="29.88671875" bestFit="1" customWidth="1"/>
    <col min="6407" max="6407" width="16.109375" customWidth="1"/>
    <col min="6408" max="6408" width="16.5546875" customWidth="1"/>
    <col min="6409" max="6409" width="16.44140625" customWidth="1"/>
    <col min="6410" max="6410" width="36.88671875" customWidth="1"/>
    <col min="6412" max="6412" width="2" customWidth="1"/>
    <col min="6657" max="6657" width="1.44140625" customWidth="1"/>
    <col min="6658" max="6658" width="3.88671875" customWidth="1"/>
    <col min="6659" max="6659" width="17.109375" customWidth="1"/>
    <col min="6660" max="6660" width="16.109375" customWidth="1"/>
    <col min="6661" max="6661" width="23.109375" customWidth="1"/>
    <col min="6662" max="6662" width="29.88671875" bestFit="1" customWidth="1"/>
    <col min="6663" max="6663" width="16.109375" customWidth="1"/>
    <col min="6664" max="6664" width="16.5546875" customWidth="1"/>
    <col min="6665" max="6665" width="16.44140625" customWidth="1"/>
    <col min="6666" max="6666" width="36.88671875" customWidth="1"/>
    <col min="6668" max="6668" width="2" customWidth="1"/>
    <col min="6913" max="6913" width="1.44140625" customWidth="1"/>
    <col min="6914" max="6914" width="3.88671875" customWidth="1"/>
    <col min="6915" max="6915" width="17.109375" customWidth="1"/>
    <col min="6916" max="6916" width="16.109375" customWidth="1"/>
    <col min="6917" max="6917" width="23.109375" customWidth="1"/>
    <col min="6918" max="6918" width="29.88671875" bestFit="1" customWidth="1"/>
    <col min="6919" max="6919" width="16.109375" customWidth="1"/>
    <col min="6920" max="6920" width="16.5546875" customWidth="1"/>
    <col min="6921" max="6921" width="16.44140625" customWidth="1"/>
    <col min="6922" max="6922" width="36.88671875" customWidth="1"/>
    <col min="6924" max="6924" width="2" customWidth="1"/>
    <col min="7169" max="7169" width="1.44140625" customWidth="1"/>
    <col min="7170" max="7170" width="3.88671875" customWidth="1"/>
    <col min="7171" max="7171" width="17.109375" customWidth="1"/>
    <col min="7172" max="7172" width="16.109375" customWidth="1"/>
    <col min="7173" max="7173" width="23.109375" customWidth="1"/>
    <col min="7174" max="7174" width="29.88671875" bestFit="1" customWidth="1"/>
    <col min="7175" max="7175" width="16.109375" customWidth="1"/>
    <col min="7176" max="7176" width="16.5546875" customWidth="1"/>
    <col min="7177" max="7177" width="16.44140625" customWidth="1"/>
    <col min="7178" max="7178" width="36.88671875" customWidth="1"/>
    <col min="7180" max="7180" width="2" customWidth="1"/>
    <col min="7425" max="7425" width="1.44140625" customWidth="1"/>
    <col min="7426" max="7426" width="3.88671875" customWidth="1"/>
    <col min="7427" max="7427" width="17.109375" customWidth="1"/>
    <col min="7428" max="7428" width="16.109375" customWidth="1"/>
    <col min="7429" max="7429" width="23.109375" customWidth="1"/>
    <col min="7430" max="7430" width="29.88671875" bestFit="1" customWidth="1"/>
    <col min="7431" max="7431" width="16.109375" customWidth="1"/>
    <col min="7432" max="7432" width="16.5546875" customWidth="1"/>
    <col min="7433" max="7433" width="16.44140625" customWidth="1"/>
    <col min="7434" max="7434" width="36.88671875" customWidth="1"/>
    <col min="7436" max="7436" width="2" customWidth="1"/>
    <col min="7681" max="7681" width="1.44140625" customWidth="1"/>
    <col min="7682" max="7682" width="3.88671875" customWidth="1"/>
    <col min="7683" max="7683" width="17.109375" customWidth="1"/>
    <col min="7684" max="7684" width="16.109375" customWidth="1"/>
    <col min="7685" max="7685" width="23.109375" customWidth="1"/>
    <col min="7686" max="7686" width="29.88671875" bestFit="1" customWidth="1"/>
    <col min="7687" max="7687" width="16.109375" customWidth="1"/>
    <col min="7688" max="7688" width="16.5546875" customWidth="1"/>
    <col min="7689" max="7689" width="16.44140625" customWidth="1"/>
    <col min="7690" max="7690" width="36.88671875" customWidth="1"/>
    <col min="7692" max="7692" width="2" customWidth="1"/>
    <col min="7937" max="7937" width="1.44140625" customWidth="1"/>
    <col min="7938" max="7938" width="3.88671875" customWidth="1"/>
    <col min="7939" max="7939" width="17.109375" customWidth="1"/>
    <col min="7940" max="7940" width="16.109375" customWidth="1"/>
    <col min="7941" max="7941" width="23.109375" customWidth="1"/>
    <col min="7942" max="7942" width="29.88671875" bestFit="1" customWidth="1"/>
    <col min="7943" max="7943" width="16.109375" customWidth="1"/>
    <col min="7944" max="7944" width="16.5546875" customWidth="1"/>
    <col min="7945" max="7945" width="16.44140625" customWidth="1"/>
    <col min="7946" max="7946" width="36.88671875" customWidth="1"/>
    <col min="7948" max="7948" width="2" customWidth="1"/>
    <col min="8193" max="8193" width="1.44140625" customWidth="1"/>
    <col min="8194" max="8194" width="3.88671875" customWidth="1"/>
    <col min="8195" max="8195" width="17.109375" customWidth="1"/>
    <col min="8196" max="8196" width="16.109375" customWidth="1"/>
    <col min="8197" max="8197" width="23.109375" customWidth="1"/>
    <col min="8198" max="8198" width="29.88671875" bestFit="1" customWidth="1"/>
    <col min="8199" max="8199" width="16.109375" customWidth="1"/>
    <col min="8200" max="8200" width="16.5546875" customWidth="1"/>
    <col min="8201" max="8201" width="16.44140625" customWidth="1"/>
    <col min="8202" max="8202" width="36.88671875" customWidth="1"/>
    <col min="8204" max="8204" width="2" customWidth="1"/>
    <col min="8449" max="8449" width="1.44140625" customWidth="1"/>
    <col min="8450" max="8450" width="3.88671875" customWidth="1"/>
    <col min="8451" max="8451" width="17.109375" customWidth="1"/>
    <col min="8452" max="8452" width="16.109375" customWidth="1"/>
    <col min="8453" max="8453" width="23.109375" customWidth="1"/>
    <col min="8454" max="8454" width="29.88671875" bestFit="1" customWidth="1"/>
    <col min="8455" max="8455" width="16.109375" customWidth="1"/>
    <col min="8456" max="8456" width="16.5546875" customWidth="1"/>
    <col min="8457" max="8457" width="16.44140625" customWidth="1"/>
    <col min="8458" max="8458" width="36.88671875" customWidth="1"/>
    <col min="8460" max="8460" width="2" customWidth="1"/>
    <col min="8705" max="8705" width="1.44140625" customWidth="1"/>
    <col min="8706" max="8706" width="3.88671875" customWidth="1"/>
    <col min="8707" max="8707" width="17.109375" customWidth="1"/>
    <col min="8708" max="8708" width="16.109375" customWidth="1"/>
    <col min="8709" max="8709" width="23.109375" customWidth="1"/>
    <col min="8710" max="8710" width="29.88671875" bestFit="1" customWidth="1"/>
    <col min="8711" max="8711" width="16.109375" customWidth="1"/>
    <col min="8712" max="8712" width="16.5546875" customWidth="1"/>
    <col min="8713" max="8713" width="16.44140625" customWidth="1"/>
    <col min="8714" max="8714" width="36.88671875" customWidth="1"/>
    <col min="8716" max="8716" width="2" customWidth="1"/>
    <col min="8961" max="8961" width="1.44140625" customWidth="1"/>
    <col min="8962" max="8962" width="3.88671875" customWidth="1"/>
    <col min="8963" max="8963" width="17.109375" customWidth="1"/>
    <col min="8964" max="8964" width="16.109375" customWidth="1"/>
    <col min="8965" max="8965" width="23.109375" customWidth="1"/>
    <col min="8966" max="8966" width="29.88671875" bestFit="1" customWidth="1"/>
    <col min="8967" max="8967" width="16.109375" customWidth="1"/>
    <col min="8968" max="8968" width="16.5546875" customWidth="1"/>
    <col min="8969" max="8969" width="16.44140625" customWidth="1"/>
    <col min="8970" max="8970" width="36.88671875" customWidth="1"/>
    <col min="8972" max="8972" width="2" customWidth="1"/>
    <col min="9217" max="9217" width="1.44140625" customWidth="1"/>
    <col min="9218" max="9218" width="3.88671875" customWidth="1"/>
    <col min="9219" max="9219" width="17.109375" customWidth="1"/>
    <col min="9220" max="9220" width="16.109375" customWidth="1"/>
    <col min="9221" max="9221" width="23.109375" customWidth="1"/>
    <col min="9222" max="9222" width="29.88671875" bestFit="1" customWidth="1"/>
    <col min="9223" max="9223" width="16.109375" customWidth="1"/>
    <col min="9224" max="9224" width="16.5546875" customWidth="1"/>
    <col min="9225" max="9225" width="16.44140625" customWidth="1"/>
    <col min="9226" max="9226" width="36.88671875" customWidth="1"/>
    <col min="9228" max="9228" width="2" customWidth="1"/>
    <col min="9473" max="9473" width="1.44140625" customWidth="1"/>
    <col min="9474" max="9474" width="3.88671875" customWidth="1"/>
    <col min="9475" max="9475" width="17.109375" customWidth="1"/>
    <col min="9476" max="9476" width="16.109375" customWidth="1"/>
    <col min="9477" max="9477" width="23.109375" customWidth="1"/>
    <col min="9478" max="9478" width="29.88671875" bestFit="1" customWidth="1"/>
    <col min="9479" max="9479" width="16.109375" customWidth="1"/>
    <col min="9480" max="9480" width="16.5546875" customWidth="1"/>
    <col min="9481" max="9481" width="16.44140625" customWidth="1"/>
    <col min="9482" max="9482" width="36.88671875" customWidth="1"/>
    <col min="9484" max="9484" width="2" customWidth="1"/>
    <col min="9729" max="9729" width="1.44140625" customWidth="1"/>
    <col min="9730" max="9730" width="3.88671875" customWidth="1"/>
    <col min="9731" max="9731" width="17.109375" customWidth="1"/>
    <col min="9732" max="9732" width="16.109375" customWidth="1"/>
    <col min="9733" max="9733" width="23.109375" customWidth="1"/>
    <col min="9734" max="9734" width="29.88671875" bestFit="1" customWidth="1"/>
    <col min="9735" max="9735" width="16.109375" customWidth="1"/>
    <col min="9736" max="9736" width="16.5546875" customWidth="1"/>
    <col min="9737" max="9737" width="16.44140625" customWidth="1"/>
    <col min="9738" max="9738" width="36.88671875" customWidth="1"/>
    <col min="9740" max="9740" width="2" customWidth="1"/>
    <col min="9985" max="9985" width="1.44140625" customWidth="1"/>
    <col min="9986" max="9986" width="3.88671875" customWidth="1"/>
    <col min="9987" max="9987" width="17.109375" customWidth="1"/>
    <col min="9988" max="9988" width="16.109375" customWidth="1"/>
    <col min="9989" max="9989" width="23.109375" customWidth="1"/>
    <col min="9990" max="9990" width="29.88671875" bestFit="1" customWidth="1"/>
    <col min="9991" max="9991" width="16.109375" customWidth="1"/>
    <col min="9992" max="9992" width="16.5546875" customWidth="1"/>
    <col min="9993" max="9993" width="16.44140625" customWidth="1"/>
    <col min="9994" max="9994" width="36.88671875" customWidth="1"/>
    <col min="9996" max="9996" width="2" customWidth="1"/>
    <col min="10241" max="10241" width="1.44140625" customWidth="1"/>
    <col min="10242" max="10242" width="3.88671875" customWidth="1"/>
    <col min="10243" max="10243" width="17.109375" customWidth="1"/>
    <col min="10244" max="10244" width="16.109375" customWidth="1"/>
    <col min="10245" max="10245" width="23.109375" customWidth="1"/>
    <col min="10246" max="10246" width="29.88671875" bestFit="1" customWidth="1"/>
    <col min="10247" max="10247" width="16.109375" customWidth="1"/>
    <col min="10248" max="10248" width="16.5546875" customWidth="1"/>
    <col min="10249" max="10249" width="16.44140625" customWidth="1"/>
    <col min="10250" max="10250" width="36.88671875" customWidth="1"/>
    <col min="10252" max="10252" width="2" customWidth="1"/>
    <col min="10497" max="10497" width="1.44140625" customWidth="1"/>
    <col min="10498" max="10498" width="3.88671875" customWidth="1"/>
    <col min="10499" max="10499" width="17.109375" customWidth="1"/>
    <col min="10500" max="10500" width="16.109375" customWidth="1"/>
    <col min="10501" max="10501" width="23.109375" customWidth="1"/>
    <col min="10502" max="10502" width="29.88671875" bestFit="1" customWidth="1"/>
    <col min="10503" max="10503" width="16.109375" customWidth="1"/>
    <col min="10504" max="10504" width="16.5546875" customWidth="1"/>
    <col min="10505" max="10505" width="16.44140625" customWidth="1"/>
    <col min="10506" max="10506" width="36.88671875" customWidth="1"/>
    <col min="10508" max="10508" width="2" customWidth="1"/>
    <col min="10753" max="10753" width="1.44140625" customWidth="1"/>
    <col min="10754" max="10754" width="3.88671875" customWidth="1"/>
    <col min="10755" max="10755" width="17.109375" customWidth="1"/>
    <col min="10756" max="10756" width="16.109375" customWidth="1"/>
    <col min="10757" max="10757" width="23.109375" customWidth="1"/>
    <col min="10758" max="10758" width="29.88671875" bestFit="1" customWidth="1"/>
    <col min="10759" max="10759" width="16.109375" customWidth="1"/>
    <col min="10760" max="10760" width="16.5546875" customWidth="1"/>
    <col min="10761" max="10761" width="16.44140625" customWidth="1"/>
    <col min="10762" max="10762" width="36.88671875" customWidth="1"/>
    <col min="10764" max="10764" width="2" customWidth="1"/>
    <col min="11009" max="11009" width="1.44140625" customWidth="1"/>
    <col min="11010" max="11010" width="3.88671875" customWidth="1"/>
    <col min="11011" max="11011" width="17.109375" customWidth="1"/>
    <col min="11012" max="11012" width="16.109375" customWidth="1"/>
    <col min="11013" max="11013" width="23.109375" customWidth="1"/>
    <col min="11014" max="11014" width="29.88671875" bestFit="1" customWidth="1"/>
    <col min="11015" max="11015" width="16.109375" customWidth="1"/>
    <col min="11016" max="11016" width="16.5546875" customWidth="1"/>
    <col min="11017" max="11017" width="16.44140625" customWidth="1"/>
    <col min="11018" max="11018" width="36.88671875" customWidth="1"/>
    <col min="11020" max="11020" width="2" customWidth="1"/>
    <col min="11265" max="11265" width="1.44140625" customWidth="1"/>
    <col min="11266" max="11266" width="3.88671875" customWidth="1"/>
    <col min="11267" max="11267" width="17.109375" customWidth="1"/>
    <col min="11268" max="11268" width="16.109375" customWidth="1"/>
    <col min="11269" max="11269" width="23.109375" customWidth="1"/>
    <col min="11270" max="11270" width="29.88671875" bestFit="1" customWidth="1"/>
    <col min="11271" max="11271" width="16.109375" customWidth="1"/>
    <col min="11272" max="11272" width="16.5546875" customWidth="1"/>
    <col min="11273" max="11273" width="16.44140625" customWidth="1"/>
    <col min="11274" max="11274" width="36.88671875" customWidth="1"/>
    <col min="11276" max="11276" width="2" customWidth="1"/>
    <col min="11521" max="11521" width="1.44140625" customWidth="1"/>
    <col min="11522" max="11522" width="3.88671875" customWidth="1"/>
    <col min="11523" max="11523" width="17.109375" customWidth="1"/>
    <col min="11524" max="11524" width="16.109375" customWidth="1"/>
    <col min="11525" max="11525" width="23.109375" customWidth="1"/>
    <col min="11526" max="11526" width="29.88671875" bestFit="1" customWidth="1"/>
    <col min="11527" max="11527" width="16.109375" customWidth="1"/>
    <col min="11528" max="11528" width="16.5546875" customWidth="1"/>
    <col min="11529" max="11529" width="16.44140625" customWidth="1"/>
    <col min="11530" max="11530" width="36.88671875" customWidth="1"/>
    <col min="11532" max="11532" width="2" customWidth="1"/>
    <col min="11777" max="11777" width="1.44140625" customWidth="1"/>
    <col min="11778" max="11778" width="3.88671875" customWidth="1"/>
    <col min="11779" max="11779" width="17.109375" customWidth="1"/>
    <col min="11780" max="11780" width="16.109375" customWidth="1"/>
    <col min="11781" max="11781" width="23.109375" customWidth="1"/>
    <col min="11782" max="11782" width="29.88671875" bestFit="1" customWidth="1"/>
    <col min="11783" max="11783" width="16.109375" customWidth="1"/>
    <col min="11784" max="11784" width="16.5546875" customWidth="1"/>
    <col min="11785" max="11785" width="16.44140625" customWidth="1"/>
    <col min="11786" max="11786" width="36.88671875" customWidth="1"/>
    <col min="11788" max="11788" width="2" customWidth="1"/>
    <col min="12033" max="12033" width="1.44140625" customWidth="1"/>
    <col min="12034" max="12034" width="3.88671875" customWidth="1"/>
    <col min="12035" max="12035" width="17.109375" customWidth="1"/>
    <col min="12036" max="12036" width="16.109375" customWidth="1"/>
    <col min="12037" max="12037" width="23.109375" customWidth="1"/>
    <col min="12038" max="12038" width="29.88671875" bestFit="1" customWidth="1"/>
    <col min="12039" max="12039" width="16.109375" customWidth="1"/>
    <col min="12040" max="12040" width="16.5546875" customWidth="1"/>
    <col min="12041" max="12041" width="16.44140625" customWidth="1"/>
    <col min="12042" max="12042" width="36.88671875" customWidth="1"/>
    <col min="12044" max="12044" width="2" customWidth="1"/>
    <col min="12289" max="12289" width="1.44140625" customWidth="1"/>
    <col min="12290" max="12290" width="3.88671875" customWidth="1"/>
    <col min="12291" max="12291" width="17.109375" customWidth="1"/>
    <col min="12292" max="12292" width="16.109375" customWidth="1"/>
    <col min="12293" max="12293" width="23.109375" customWidth="1"/>
    <col min="12294" max="12294" width="29.88671875" bestFit="1" customWidth="1"/>
    <col min="12295" max="12295" width="16.109375" customWidth="1"/>
    <col min="12296" max="12296" width="16.5546875" customWidth="1"/>
    <col min="12297" max="12297" width="16.44140625" customWidth="1"/>
    <col min="12298" max="12298" width="36.88671875" customWidth="1"/>
    <col min="12300" max="12300" width="2" customWidth="1"/>
    <col min="12545" max="12545" width="1.44140625" customWidth="1"/>
    <col min="12546" max="12546" width="3.88671875" customWidth="1"/>
    <col min="12547" max="12547" width="17.109375" customWidth="1"/>
    <col min="12548" max="12548" width="16.109375" customWidth="1"/>
    <col min="12549" max="12549" width="23.109375" customWidth="1"/>
    <col min="12550" max="12550" width="29.88671875" bestFit="1" customWidth="1"/>
    <col min="12551" max="12551" width="16.109375" customWidth="1"/>
    <col min="12552" max="12552" width="16.5546875" customWidth="1"/>
    <col min="12553" max="12553" width="16.44140625" customWidth="1"/>
    <col min="12554" max="12554" width="36.88671875" customWidth="1"/>
    <col min="12556" max="12556" width="2" customWidth="1"/>
    <col min="12801" max="12801" width="1.44140625" customWidth="1"/>
    <col min="12802" max="12802" width="3.88671875" customWidth="1"/>
    <col min="12803" max="12803" width="17.109375" customWidth="1"/>
    <col min="12804" max="12804" width="16.109375" customWidth="1"/>
    <col min="12805" max="12805" width="23.109375" customWidth="1"/>
    <col min="12806" max="12806" width="29.88671875" bestFit="1" customWidth="1"/>
    <col min="12807" max="12807" width="16.109375" customWidth="1"/>
    <col min="12808" max="12808" width="16.5546875" customWidth="1"/>
    <col min="12809" max="12809" width="16.44140625" customWidth="1"/>
    <col min="12810" max="12810" width="36.88671875" customWidth="1"/>
    <col min="12812" max="12812" width="2" customWidth="1"/>
    <col min="13057" max="13057" width="1.44140625" customWidth="1"/>
    <col min="13058" max="13058" width="3.88671875" customWidth="1"/>
    <col min="13059" max="13059" width="17.109375" customWidth="1"/>
    <col min="13060" max="13060" width="16.109375" customWidth="1"/>
    <col min="13061" max="13061" width="23.109375" customWidth="1"/>
    <col min="13062" max="13062" width="29.88671875" bestFit="1" customWidth="1"/>
    <col min="13063" max="13063" width="16.109375" customWidth="1"/>
    <col min="13064" max="13064" width="16.5546875" customWidth="1"/>
    <col min="13065" max="13065" width="16.44140625" customWidth="1"/>
    <col min="13066" max="13066" width="36.88671875" customWidth="1"/>
    <col min="13068" max="13068" width="2" customWidth="1"/>
    <col min="13313" max="13313" width="1.44140625" customWidth="1"/>
    <col min="13314" max="13314" width="3.88671875" customWidth="1"/>
    <col min="13315" max="13315" width="17.109375" customWidth="1"/>
    <col min="13316" max="13316" width="16.109375" customWidth="1"/>
    <col min="13317" max="13317" width="23.109375" customWidth="1"/>
    <col min="13318" max="13318" width="29.88671875" bestFit="1" customWidth="1"/>
    <col min="13319" max="13319" width="16.109375" customWidth="1"/>
    <col min="13320" max="13320" width="16.5546875" customWidth="1"/>
    <col min="13321" max="13321" width="16.44140625" customWidth="1"/>
    <col min="13322" max="13322" width="36.88671875" customWidth="1"/>
    <col min="13324" max="13324" width="2" customWidth="1"/>
    <col min="13569" max="13569" width="1.44140625" customWidth="1"/>
    <col min="13570" max="13570" width="3.88671875" customWidth="1"/>
    <col min="13571" max="13571" width="17.109375" customWidth="1"/>
    <col min="13572" max="13572" width="16.109375" customWidth="1"/>
    <col min="13573" max="13573" width="23.109375" customWidth="1"/>
    <col min="13574" max="13574" width="29.88671875" bestFit="1" customWidth="1"/>
    <col min="13575" max="13575" width="16.109375" customWidth="1"/>
    <col min="13576" max="13576" width="16.5546875" customWidth="1"/>
    <col min="13577" max="13577" width="16.44140625" customWidth="1"/>
    <col min="13578" max="13578" width="36.88671875" customWidth="1"/>
    <col min="13580" max="13580" width="2" customWidth="1"/>
    <col min="13825" max="13825" width="1.44140625" customWidth="1"/>
    <col min="13826" max="13826" width="3.88671875" customWidth="1"/>
    <col min="13827" max="13827" width="17.109375" customWidth="1"/>
    <col min="13828" max="13828" width="16.109375" customWidth="1"/>
    <col min="13829" max="13829" width="23.109375" customWidth="1"/>
    <col min="13830" max="13830" width="29.88671875" bestFit="1" customWidth="1"/>
    <col min="13831" max="13831" width="16.109375" customWidth="1"/>
    <col min="13832" max="13832" width="16.5546875" customWidth="1"/>
    <col min="13833" max="13833" width="16.44140625" customWidth="1"/>
    <col min="13834" max="13834" width="36.88671875" customWidth="1"/>
    <col min="13836" max="13836" width="2" customWidth="1"/>
    <col min="14081" max="14081" width="1.44140625" customWidth="1"/>
    <col min="14082" max="14082" width="3.88671875" customWidth="1"/>
    <col min="14083" max="14083" width="17.109375" customWidth="1"/>
    <col min="14084" max="14084" width="16.109375" customWidth="1"/>
    <col min="14085" max="14085" width="23.109375" customWidth="1"/>
    <col min="14086" max="14086" width="29.88671875" bestFit="1" customWidth="1"/>
    <col min="14087" max="14087" width="16.109375" customWidth="1"/>
    <col min="14088" max="14088" width="16.5546875" customWidth="1"/>
    <col min="14089" max="14089" width="16.44140625" customWidth="1"/>
    <col min="14090" max="14090" width="36.88671875" customWidth="1"/>
    <col min="14092" max="14092" width="2" customWidth="1"/>
    <col min="14337" max="14337" width="1.44140625" customWidth="1"/>
    <col min="14338" max="14338" width="3.88671875" customWidth="1"/>
    <col min="14339" max="14339" width="17.109375" customWidth="1"/>
    <col min="14340" max="14340" width="16.109375" customWidth="1"/>
    <col min="14341" max="14341" width="23.109375" customWidth="1"/>
    <col min="14342" max="14342" width="29.88671875" bestFit="1" customWidth="1"/>
    <col min="14343" max="14343" width="16.109375" customWidth="1"/>
    <col min="14344" max="14344" width="16.5546875" customWidth="1"/>
    <col min="14345" max="14345" width="16.44140625" customWidth="1"/>
    <col min="14346" max="14346" width="36.88671875" customWidth="1"/>
    <col min="14348" max="14348" width="2" customWidth="1"/>
    <col min="14593" max="14593" width="1.44140625" customWidth="1"/>
    <col min="14594" max="14594" width="3.88671875" customWidth="1"/>
    <col min="14595" max="14595" width="17.109375" customWidth="1"/>
    <col min="14596" max="14596" width="16.109375" customWidth="1"/>
    <col min="14597" max="14597" width="23.109375" customWidth="1"/>
    <col min="14598" max="14598" width="29.88671875" bestFit="1" customWidth="1"/>
    <col min="14599" max="14599" width="16.109375" customWidth="1"/>
    <col min="14600" max="14600" width="16.5546875" customWidth="1"/>
    <col min="14601" max="14601" width="16.44140625" customWidth="1"/>
    <col min="14602" max="14602" width="36.88671875" customWidth="1"/>
    <col min="14604" max="14604" width="2" customWidth="1"/>
    <col min="14849" max="14849" width="1.44140625" customWidth="1"/>
    <col min="14850" max="14850" width="3.88671875" customWidth="1"/>
    <col min="14851" max="14851" width="17.109375" customWidth="1"/>
    <col min="14852" max="14852" width="16.109375" customWidth="1"/>
    <col min="14853" max="14853" width="23.109375" customWidth="1"/>
    <col min="14854" max="14854" width="29.88671875" bestFit="1" customWidth="1"/>
    <col min="14855" max="14855" width="16.109375" customWidth="1"/>
    <col min="14856" max="14856" width="16.5546875" customWidth="1"/>
    <col min="14857" max="14857" width="16.44140625" customWidth="1"/>
    <col min="14858" max="14858" width="36.88671875" customWidth="1"/>
    <col min="14860" max="14860" width="2" customWidth="1"/>
    <col min="15105" max="15105" width="1.44140625" customWidth="1"/>
    <col min="15106" max="15106" width="3.88671875" customWidth="1"/>
    <col min="15107" max="15107" width="17.109375" customWidth="1"/>
    <col min="15108" max="15108" width="16.109375" customWidth="1"/>
    <col min="15109" max="15109" width="23.109375" customWidth="1"/>
    <col min="15110" max="15110" width="29.88671875" bestFit="1" customWidth="1"/>
    <col min="15111" max="15111" width="16.109375" customWidth="1"/>
    <col min="15112" max="15112" width="16.5546875" customWidth="1"/>
    <col min="15113" max="15113" width="16.44140625" customWidth="1"/>
    <col min="15114" max="15114" width="36.88671875" customWidth="1"/>
    <col min="15116" max="15116" width="2" customWidth="1"/>
    <col min="15361" max="15361" width="1.44140625" customWidth="1"/>
    <col min="15362" max="15362" width="3.88671875" customWidth="1"/>
    <col min="15363" max="15363" width="17.109375" customWidth="1"/>
    <col min="15364" max="15364" width="16.109375" customWidth="1"/>
    <col min="15365" max="15365" width="23.109375" customWidth="1"/>
    <col min="15366" max="15366" width="29.88671875" bestFit="1" customWidth="1"/>
    <col min="15367" max="15367" width="16.109375" customWidth="1"/>
    <col min="15368" max="15368" width="16.5546875" customWidth="1"/>
    <col min="15369" max="15369" width="16.44140625" customWidth="1"/>
    <col min="15370" max="15370" width="36.88671875" customWidth="1"/>
    <col min="15372" max="15372" width="2" customWidth="1"/>
    <col min="15617" max="15617" width="1.44140625" customWidth="1"/>
    <col min="15618" max="15618" width="3.88671875" customWidth="1"/>
    <col min="15619" max="15619" width="17.109375" customWidth="1"/>
    <col min="15620" max="15620" width="16.109375" customWidth="1"/>
    <col min="15621" max="15621" width="23.109375" customWidth="1"/>
    <col min="15622" max="15622" width="29.88671875" bestFit="1" customWidth="1"/>
    <col min="15623" max="15623" width="16.109375" customWidth="1"/>
    <col min="15624" max="15624" width="16.5546875" customWidth="1"/>
    <col min="15625" max="15625" width="16.44140625" customWidth="1"/>
    <col min="15626" max="15626" width="36.88671875" customWidth="1"/>
    <col min="15628" max="15628" width="2" customWidth="1"/>
    <col min="15873" max="15873" width="1.44140625" customWidth="1"/>
    <col min="15874" max="15874" width="3.88671875" customWidth="1"/>
    <col min="15875" max="15875" width="17.109375" customWidth="1"/>
    <col min="15876" max="15876" width="16.109375" customWidth="1"/>
    <col min="15877" max="15877" width="23.109375" customWidth="1"/>
    <col min="15878" max="15878" width="29.88671875" bestFit="1" customWidth="1"/>
    <col min="15879" max="15879" width="16.109375" customWidth="1"/>
    <col min="15880" max="15880" width="16.5546875" customWidth="1"/>
    <col min="15881" max="15881" width="16.44140625" customWidth="1"/>
    <col min="15882" max="15882" width="36.88671875" customWidth="1"/>
    <col min="15884" max="15884" width="2" customWidth="1"/>
    <col min="16129" max="16129" width="1.44140625" customWidth="1"/>
    <col min="16130" max="16130" width="3.88671875" customWidth="1"/>
    <col min="16131" max="16131" width="17.109375" customWidth="1"/>
    <col min="16132" max="16132" width="16.109375" customWidth="1"/>
    <col min="16133" max="16133" width="23.109375" customWidth="1"/>
    <col min="16134" max="16134" width="29.88671875" bestFit="1" customWidth="1"/>
    <col min="16135" max="16135" width="16.109375" customWidth="1"/>
    <col min="16136" max="16136" width="16.5546875" customWidth="1"/>
    <col min="16137" max="16137" width="16.44140625" customWidth="1"/>
    <col min="16138" max="16138" width="36.88671875" customWidth="1"/>
    <col min="16140" max="16140" width="2" customWidth="1"/>
  </cols>
  <sheetData>
    <row r="3" spans="1:1" ht="26.25" x14ac:dyDescent="0.4">
      <c r="A3" s="1327" t="s">
        <v>76</v>
      </c>
    </row>
    <row r="6" spans="1:1" ht="35.1" customHeight="1" x14ac:dyDescent="0.2"/>
    <row r="8" spans="1:1" ht="58.5" customHeight="1" x14ac:dyDescent="0.2"/>
    <row r="149" ht="15" customHeight="1" x14ac:dyDescent="0.2"/>
    <row r="150" ht="96.75" customHeight="1" x14ac:dyDescent="0.2"/>
    <row r="151" ht="15.6" customHeight="1" x14ac:dyDescent="0.2"/>
    <row r="152" ht="15.6" customHeight="1" x14ac:dyDescent="0.2"/>
    <row r="153" ht="15.6" customHeight="1" x14ac:dyDescent="0.2"/>
    <row r="156" ht="15" customHeight="1" x14ac:dyDescent="0.2"/>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Y91"/>
  <sheetViews>
    <sheetView zoomScale="70" zoomScaleNormal="70" workbookViewId="0">
      <selection activeCell="D4" sqref="D4"/>
    </sheetView>
  </sheetViews>
  <sheetFormatPr defaultColWidth="9.44140625" defaultRowHeight="14.25" x14ac:dyDescent="0.2"/>
  <cols>
    <col min="1" max="1" width="2.109375" style="1" customWidth="1"/>
    <col min="2" max="2" width="22.88671875" style="1" customWidth="1"/>
    <col min="3" max="3" width="31.109375" style="1" bestFit="1" customWidth="1"/>
    <col min="4" max="4" width="38" style="1" customWidth="1"/>
    <col min="5" max="5" width="6.109375" style="1" customWidth="1"/>
    <col min="6" max="6" width="16.5546875" style="1" customWidth="1"/>
    <col min="7" max="9" width="10.109375" style="1" customWidth="1"/>
    <col min="10" max="17" width="10.5546875" style="1" customWidth="1"/>
    <col min="18" max="19" width="10.109375" style="1" customWidth="1"/>
    <col min="20" max="27" width="10.5546875" style="1" customWidth="1"/>
    <col min="28" max="29" width="10.109375" style="1" customWidth="1"/>
    <col min="30" max="37" width="10.5546875" style="1" customWidth="1"/>
    <col min="38" max="39" width="10.109375" style="1" customWidth="1"/>
    <col min="40" max="47" width="10.5546875" style="1" customWidth="1"/>
    <col min="48" max="49" width="10.109375" style="1" customWidth="1"/>
    <col min="50" max="57" width="10.5546875" style="1" customWidth="1"/>
    <col min="58" max="59" width="10.109375" style="1" customWidth="1"/>
    <col min="60" max="67" width="10.5546875" style="1" customWidth="1"/>
    <col min="68" max="69" width="10.109375" style="1" customWidth="1"/>
    <col min="70" max="77" width="10.5546875" style="1" customWidth="1"/>
    <col min="78" max="79" width="10.109375" style="1" customWidth="1"/>
    <col min="80" max="86" width="10.5546875" style="1" customWidth="1"/>
    <col min="87" max="87" width="11.109375" style="1" customWidth="1"/>
    <col min="88" max="89" width="9.88671875" style="1" customWidth="1"/>
    <col min="90" max="92" width="10.109375" style="1" customWidth="1"/>
    <col min="93" max="16384" width="9.44140625" style="1"/>
  </cols>
  <sheetData>
    <row r="1" spans="2:103" ht="15" x14ac:dyDescent="0.2">
      <c r="B1" s="1027" t="s">
        <v>77</v>
      </c>
    </row>
    <row r="2" spans="2:103" ht="39" thickBot="1" x14ac:dyDescent="0.25">
      <c r="F2" s="1103" t="s">
        <v>78</v>
      </c>
      <c r="G2" s="1106" t="s">
        <v>79</v>
      </c>
    </row>
    <row r="3" spans="2:103" ht="51" x14ac:dyDescent="0.2">
      <c r="B3" s="318" t="s">
        <v>80</v>
      </c>
      <c r="C3" s="319" t="str">
        <f>'TITLE PAGE'!$D$18</f>
        <v>Yorkshire Water</v>
      </c>
      <c r="D3" s="317" t="s">
        <v>2</v>
      </c>
      <c r="E3" s="2"/>
      <c r="F3" s="1104" t="s">
        <v>81</v>
      </c>
      <c r="G3" s="1107" t="s">
        <v>82</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row>
    <row r="4" spans="2:103" ht="76.5" x14ac:dyDescent="0.2">
      <c r="B4" s="9" t="s">
        <v>83</v>
      </c>
      <c r="C4" s="329" t="s">
        <v>84</v>
      </c>
      <c r="D4" s="1326">
        <v>7</v>
      </c>
      <c r="E4" s="5"/>
      <c r="F4" s="1105" t="s">
        <v>85</v>
      </c>
      <c r="G4" s="1107" t="s">
        <v>86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row>
    <row r="5" spans="2:103" ht="15" thickBot="1" x14ac:dyDescent="0.25"/>
    <row r="6" spans="2:103" ht="46.5" customHeight="1" x14ac:dyDescent="0.2">
      <c r="B6" s="330" t="s">
        <v>78</v>
      </c>
      <c r="C6" s="1103" t="s">
        <v>87</v>
      </c>
    </row>
    <row r="7" spans="2:103" ht="30" x14ac:dyDescent="0.2">
      <c r="B7" s="327" t="s">
        <v>88</v>
      </c>
      <c r="C7" s="325" t="s">
        <v>89</v>
      </c>
      <c r="D7" s="325" t="s">
        <v>90</v>
      </c>
      <c r="E7" s="325" t="s">
        <v>91</v>
      </c>
      <c r="F7" s="326" t="s">
        <v>92</v>
      </c>
      <c r="G7" s="327" t="s">
        <v>93</v>
      </c>
      <c r="H7" s="325" t="s">
        <v>94</v>
      </c>
      <c r="I7" s="325" t="s">
        <v>95</v>
      </c>
      <c r="J7" s="325" t="s">
        <v>96</v>
      </c>
      <c r="K7" s="325" t="s">
        <v>97</v>
      </c>
      <c r="L7" s="325" t="s">
        <v>98</v>
      </c>
      <c r="M7" s="325" t="s">
        <v>99</v>
      </c>
      <c r="N7" s="325" t="s">
        <v>100</v>
      </c>
      <c r="O7" s="325" t="s">
        <v>101</v>
      </c>
      <c r="P7" s="325" t="s">
        <v>102</v>
      </c>
      <c r="Q7" s="328" t="s">
        <v>103</v>
      </c>
      <c r="R7" s="1125" t="s">
        <v>104</v>
      </c>
      <c r="S7" s="1125" t="s">
        <v>105</v>
      </c>
      <c r="T7" s="1125" t="s">
        <v>106</v>
      </c>
      <c r="U7" s="1125" t="s">
        <v>107</v>
      </c>
      <c r="V7" s="1125" t="s">
        <v>108</v>
      </c>
      <c r="W7" s="1125" t="s">
        <v>109</v>
      </c>
      <c r="X7" s="1125" t="s">
        <v>110</v>
      </c>
      <c r="Y7" s="1125" t="s">
        <v>111</v>
      </c>
      <c r="Z7" s="1125" t="s">
        <v>112</v>
      </c>
      <c r="AA7" s="1125" t="s">
        <v>113</v>
      </c>
      <c r="AB7" s="1125" t="s">
        <v>114</v>
      </c>
      <c r="AC7" s="1125" t="s">
        <v>115</v>
      </c>
      <c r="AD7" s="1125" t="s">
        <v>116</v>
      </c>
      <c r="AE7" s="1125" t="s">
        <v>117</v>
      </c>
      <c r="AF7" s="1125" t="s">
        <v>118</v>
      </c>
    </row>
    <row r="8" spans="2:103" x14ac:dyDescent="0.2">
      <c r="B8" s="338" t="s">
        <v>119</v>
      </c>
      <c r="C8" s="339" t="s">
        <v>120</v>
      </c>
      <c r="D8" s="340" t="s">
        <v>121</v>
      </c>
      <c r="E8" s="341" t="s">
        <v>122</v>
      </c>
      <c r="F8" s="342">
        <v>2</v>
      </c>
      <c r="G8" s="1272">
        <v>652.35</v>
      </c>
      <c r="H8" s="1273">
        <v>720.92</v>
      </c>
      <c r="I8" s="1273">
        <v>700.41</v>
      </c>
      <c r="J8" s="1273">
        <v>670.75</v>
      </c>
      <c r="K8" s="191">
        <v>794.80673098461818</v>
      </c>
      <c r="L8" s="191">
        <v>794.26242281927659</v>
      </c>
      <c r="M8" s="191">
        <v>791.69818575543934</v>
      </c>
      <c r="N8" s="191">
        <v>786.7674095667827</v>
      </c>
      <c r="O8" s="191">
        <v>780.59039575299209</v>
      </c>
      <c r="P8" s="191">
        <v>773.68701814085273</v>
      </c>
      <c r="Q8" s="191">
        <v>767.55482608594514</v>
      </c>
      <c r="R8" s="192">
        <v>752.359436790877</v>
      </c>
      <c r="S8" s="192">
        <v>737.31626133979205</v>
      </c>
      <c r="T8" s="192">
        <v>724.09570656383403</v>
      </c>
      <c r="U8" s="192">
        <v>713.64199860054225</v>
      </c>
      <c r="V8" s="192">
        <v>718.42555936044664</v>
      </c>
      <c r="W8" s="192">
        <v>726.15346787392934</v>
      </c>
      <c r="X8" s="192">
        <v>736.18174910853259</v>
      </c>
      <c r="Y8" s="192">
        <v>746.29712618911174</v>
      </c>
      <c r="Z8" s="192">
        <v>755.9393944496918</v>
      </c>
      <c r="AA8" s="192">
        <v>765.36862902170731</v>
      </c>
      <c r="AB8" s="192">
        <v>775.28641360050665</v>
      </c>
      <c r="AC8" s="192"/>
      <c r="AD8" s="192"/>
      <c r="AE8" s="192"/>
      <c r="AF8" s="192"/>
    </row>
    <row r="9" spans="2:103" x14ac:dyDescent="0.2">
      <c r="B9" s="343" t="s">
        <v>123</v>
      </c>
      <c r="C9" s="334" t="s">
        <v>124</v>
      </c>
      <c r="D9" s="335" t="s">
        <v>121</v>
      </c>
      <c r="E9" s="344" t="s">
        <v>125</v>
      </c>
      <c r="F9" s="345">
        <v>1</v>
      </c>
      <c r="G9" s="1274">
        <v>127.70789285330378</v>
      </c>
      <c r="H9" s="1275">
        <v>141.40324011347232</v>
      </c>
      <c r="I9" s="1275">
        <v>131.38061577898827</v>
      </c>
      <c r="J9" s="1275">
        <v>123.9</v>
      </c>
      <c r="K9" s="258">
        <v>126.09162021894285</v>
      </c>
      <c r="L9" s="258">
        <v>125.18068269875828</v>
      </c>
      <c r="M9" s="258">
        <v>124.14081426181818</v>
      </c>
      <c r="N9" s="258">
        <v>122.95108726360996</v>
      </c>
      <c r="O9" s="258">
        <v>121.75988540025082</v>
      </c>
      <c r="P9" s="258">
        <v>120.4810878272265</v>
      </c>
      <c r="Q9" s="259">
        <v>119.2881992918113</v>
      </c>
      <c r="R9" s="260">
        <v>114.75484852986638</v>
      </c>
      <c r="S9" s="260">
        <v>109.91148549385409</v>
      </c>
      <c r="T9" s="260">
        <v>106.05695203010838</v>
      </c>
      <c r="U9" s="260">
        <v>102.94782601761284</v>
      </c>
      <c r="V9" s="260">
        <v>102.50810308718415</v>
      </c>
      <c r="W9" s="260">
        <v>102.5292069821633</v>
      </c>
      <c r="X9" s="260">
        <v>102.818132123537</v>
      </c>
      <c r="Y9" s="260">
        <v>103.12689011929307</v>
      </c>
      <c r="Z9" s="260">
        <v>103.40772320916282</v>
      </c>
      <c r="AA9" s="260">
        <v>103.65867948449377</v>
      </c>
      <c r="AB9" s="260">
        <v>103.92999088885738</v>
      </c>
      <c r="AC9" s="260"/>
      <c r="AD9" s="260"/>
      <c r="AE9" s="260"/>
      <c r="AF9" s="260"/>
    </row>
    <row r="10" spans="2:103" x14ac:dyDescent="0.2">
      <c r="B10" s="346" t="s">
        <v>126</v>
      </c>
      <c r="C10" s="347" t="s">
        <v>127</v>
      </c>
      <c r="D10" s="348" t="s">
        <v>121</v>
      </c>
      <c r="E10" s="349" t="s">
        <v>122</v>
      </c>
      <c r="F10" s="350">
        <v>2</v>
      </c>
      <c r="G10" s="1276">
        <v>272.06</v>
      </c>
      <c r="H10" s="1277">
        <v>236.67000000000002</v>
      </c>
      <c r="I10" s="1277">
        <v>251.2080473972525</v>
      </c>
      <c r="J10" s="1277">
        <v>268.81148669733011</v>
      </c>
      <c r="K10" s="193">
        <v>270.02748048790505</v>
      </c>
      <c r="L10" s="193">
        <v>269.56736851221621</v>
      </c>
      <c r="M10" s="193">
        <v>269.96719289934788</v>
      </c>
      <c r="N10" s="193">
        <v>268.16850685615964</v>
      </c>
      <c r="O10" s="193">
        <v>266.41616360759468</v>
      </c>
      <c r="P10" s="193">
        <v>264.43372546243296</v>
      </c>
      <c r="Q10" s="194">
        <v>262.69198843695312</v>
      </c>
      <c r="R10" s="195">
        <v>257.13770811220684</v>
      </c>
      <c r="S10" s="195">
        <v>254.06900878395967</v>
      </c>
      <c r="T10" s="195">
        <v>251.39167528916192</v>
      </c>
      <c r="U10" s="195">
        <v>250.62166097328009</v>
      </c>
      <c r="V10" s="195">
        <v>250.24489046183413</v>
      </c>
      <c r="W10" s="195">
        <v>249.98744328199828</v>
      </c>
      <c r="X10" s="195">
        <v>249.98752841739926</v>
      </c>
      <c r="Y10" s="195">
        <v>249.98755461245901</v>
      </c>
      <c r="Z10" s="195">
        <v>249.98748912441414</v>
      </c>
      <c r="AA10" s="195">
        <v>249.98743018404653</v>
      </c>
      <c r="AB10" s="195">
        <v>249.98744328199828</v>
      </c>
      <c r="AC10" s="195"/>
      <c r="AD10" s="195"/>
      <c r="AE10" s="195"/>
      <c r="AF10" s="195"/>
      <c r="CY10" s="3"/>
    </row>
    <row r="11" spans="2:103" x14ac:dyDescent="0.2">
      <c r="B11" s="336" t="s">
        <v>128</v>
      </c>
      <c r="C11" s="331" t="s">
        <v>129</v>
      </c>
      <c r="D11" s="332" t="s">
        <v>121</v>
      </c>
      <c r="E11" s="337" t="s">
        <v>122</v>
      </c>
      <c r="F11" s="333">
        <v>2</v>
      </c>
      <c r="G11" s="1278">
        <v>298.67</v>
      </c>
      <c r="H11" s="1279">
        <v>289.8</v>
      </c>
      <c r="I11" s="1279">
        <v>283.08</v>
      </c>
      <c r="J11" s="1279">
        <v>282.77999999999997</v>
      </c>
      <c r="K11" s="196">
        <v>267.89999999999998</v>
      </c>
      <c r="L11" s="196">
        <v>256.29999999999995</v>
      </c>
      <c r="M11" s="196">
        <v>251.81895683171268</v>
      </c>
      <c r="N11" s="196">
        <v>243.31536213226281</v>
      </c>
      <c r="O11" s="196">
        <v>235.63859941592065</v>
      </c>
      <c r="P11" s="196">
        <v>228.87853171369582</v>
      </c>
      <c r="Q11" s="197">
        <v>223.55913635898753</v>
      </c>
      <c r="R11" s="198">
        <v>199.60961113988944</v>
      </c>
      <c r="S11" s="198">
        <v>183.97005755695565</v>
      </c>
      <c r="T11" s="198">
        <v>170.48514834766178</v>
      </c>
      <c r="U11" s="198">
        <v>161.33544170045397</v>
      </c>
      <c r="V11" s="198">
        <v>161.34300432907858</v>
      </c>
      <c r="W11" s="198">
        <v>161.34866188049307</v>
      </c>
      <c r="X11" s="198">
        <v>161.35338427260044</v>
      </c>
      <c r="Y11" s="198">
        <v>161.35796610395067</v>
      </c>
      <c r="Z11" s="198">
        <v>161.36187322880471</v>
      </c>
      <c r="AA11" s="198">
        <v>161.36543840410582</v>
      </c>
      <c r="AB11" s="198">
        <v>161.36935184111383</v>
      </c>
      <c r="AC11" s="198"/>
      <c r="AD11" s="198"/>
      <c r="AE11" s="198"/>
      <c r="AF11" s="198"/>
      <c r="CY11" s="3"/>
    </row>
    <row r="12" spans="2:103" x14ac:dyDescent="0.2">
      <c r="B12" s="351" t="s">
        <v>130</v>
      </c>
      <c r="C12" s="352" t="s">
        <v>131</v>
      </c>
      <c r="D12" s="353" t="s">
        <v>121</v>
      </c>
      <c r="E12" s="354" t="s">
        <v>122</v>
      </c>
      <c r="F12" s="355">
        <v>2</v>
      </c>
      <c r="G12" s="1280">
        <v>1253.8599999999999</v>
      </c>
      <c r="H12" s="1281">
        <v>1283.77</v>
      </c>
      <c r="I12" s="1281">
        <v>1267.6500000000001</v>
      </c>
      <c r="J12" s="1281">
        <v>1260.78</v>
      </c>
      <c r="K12" s="199">
        <v>1234.2154224528063</v>
      </c>
      <c r="L12" s="199">
        <v>1221.7088717491065</v>
      </c>
      <c r="M12" s="199">
        <v>1216.2748438968742</v>
      </c>
      <c r="N12" s="199">
        <v>1204.2571828650682</v>
      </c>
      <c r="O12" s="199">
        <v>1192.6389138862119</v>
      </c>
      <c r="P12" s="199">
        <v>1181.0195709032434</v>
      </c>
      <c r="Q12" s="200">
        <v>1171.3933358752804</v>
      </c>
      <c r="R12" s="201">
        <v>1134.4616471174927</v>
      </c>
      <c r="S12" s="201">
        <v>1103.7253590766518</v>
      </c>
      <c r="T12" s="201">
        <v>1078.3489733162423</v>
      </c>
      <c r="U12" s="201">
        <v>1060.7128678483232</v>
      </c>
      <c r="V12" s="201">
        <v>1064.7033459892582</v>
      </c>
      <c r="W12" s="201">
        <v>1071.0374884365763</v>
      </c>
      <c r="X12" s="201">
        <v>1079.3601773068731</v>
      </c>
      <c r="Y12" s="201">
        <v>1087.6794014228776</v>
      </c>
      <c r="Z12" s="201">
        <v>1095.6916330612366</v>
      </c>
      <c r="AA12" s="201">
        <v>1103.6280098115865</v>
      </c>
      <c r="AB12" s="201">
        <v>1111.9080187705129</v>
      </c>
      <c r="AC12" s="201"/>
      <c r="AD12" s="201"/>
      <c r="AE12" s="201"/>
      <c r="AF12" s="201"/>
      <c r="CY12" s="3"/>
    </row>
    <row r="14" spans="2:103" x14ac:dyDescent="0.2">
      <c r="B14" s="8" t="s">
        <v>80</v>
      </c>
      <c r="C14" s="96" t="str">
        <f>'TITLE PAGE'!D18</f>
        <v>Yorkshire Water</v>
      </c>
      <c r="D14" s="30" t="s">
        <v>2</v>
      </c>
    </row>
    <row r="15" spans="2:103" x14ac:dyDescent="0.2">
      <c r="B15" s="9" t="s">
        <v>83</v>
      </c>
      <c r="C15" s="324" t="s">
        <v>132</v>
      </c>
      <c r="D15" s="32">
        <v>5</v>
      </c>
    </row>
    <row r="16" spans="2:103" ht="15" thickBot="1" x14ac:dyDescent="0.25"/>
    <row r="17" spans="2:88" ht="45" x14ac:dyDescent="0.2">
      <c r="B17" s="356" t="s">
        <v>81</v>
      </c>
      <c r="C17" s="1103" t="s">
        <v>87</v>
      </c>
    </row>
    <row r="18" spans="2:88" ht="15.75" thickBot="1" x14ac:dyDescent="0.25">
      <c r="B18" s="357" t="s">
        <v>88</v>
      </c>
      <c r="C18" s="322" t="s">
        <v>89</v>
      </c>
      <c r="D18" s="322" t="s">
        <v>90</v>
      </c>
      <c r="E18" s="322" t="s">
        <v>91</v>
      </c>
      <c r="F18" s="323" t="s">
        <v>92</v>
      </c>
      <c r="G18" s="321" t="s">
        <v>93</v>
      </c>
      <c r="H18" s="322" t="s">
        <v>94</v>
      </c>
      <c r="I18" s="322" t="s">
        <v>95</v>
      </c>
      <c r="J18" s="322" t="s">
        <v>96</v>
      </c>
      <c r="K18" s="322" t="s">
        <v>97</v>
      </c>
      <c r="L18" s="322" t="s">
        <v>98</v>
      </c>
      <c r="M18" s="322" t="s">
        <v>99</v>
      </c>
      <c r="N18" s="322" t="s">
        <v>100</v>
      </c>
      <c r="O18" s="322" t="s">
        <v>101</v>
      </c>
      <c r="P18" s="322" t="s">
        <v>102</v>
      </c>
      <c r="Q18" s="322" t="s">
        <v>103</v>
      </c>
      <c r="R18" s="322" t="s">
        <v>133</v>
      </c>
      <c r="S18" s="322" t="s">
        <v>134</v>
      </c>
      <c r="T18" s="322" t="s">
        <v>135</v>
      </c>
      <c r="U18" s="322" t="s">
        <v>136</v>
      </c>
      <c r="V18" s="322" t="s">
        <v>104</v>
      </c>
      <c r="W18" s="322" t="s">
        <v>137</v>
      </c>
      <c r="X18" s="322" t="s">
        <v>138</v>
      </c>
      <c r="Y18" s="322" t="s">
        <v>139</v>
      </c>
      <c r="Z18" s="322" t="s">
        <v>140</v>
      </c>
      <c r="AA18" s="322" t="s">
        <v>105</v>
      </c>
      <c r="AB18" s="322" t="s">
        <v>141</v>
      </c>
      <c r="AC18" s="322" t="s">
        <v>142</v>
      </c>
      <c r="AD18" s="322" t="s">
        <v>143</v>
      </c>
      <c r="AE18" s="322" t="s">
        <v>144</v>
      </c>
      <c r="AF18" s="322" t="s">
        <v>106</v>
      </c>
      <c r="AG18" s="322" t="s">
        <v>145</v>
      </c>
      <c r="AH18" s="322" t="s">
        <v>146</v>
      </c>
      <c r="AI18" s="322" t="s">
        <v>147</v>
      </c>
      <c r="AJ18" s="322" t="s">
        <v>148</v>
      </c>
      <c r="AK18" s="322" t="s">
        <v>107</v>
      </c>
      <c r="AL18" s="322" t="s">
        <v>149</v>
      </c>
      <c r="AM18" s="322" t="s">
        <v>150</v>
      </c>
      <c r="AN18" s="322" t="s">
        <v>151</v>
      </c>
      <c r="AO18" s="322" t="s">
        <v>152</v>
      </c>
      <c r="AP18" s="322" t="s">
        <v>108</v>
      </c>
      <c r="AQ18" s="322" t="s">
        <v>153</v>
      </c>
      <c r="AR18" s="322" t="s">
        <v>154</v>
      </c>
      <c r="AS18" s="322" t="s">
        <v>155</v>
      </c>
      <c r="AT18" s="322" t="s">
        <v>156</v>
      </c>
      <c r="AU18" s="322" t="s">
        <v>109</v>
      </c>
      <c r="AV18" s="322" t="s">
        <v>157</v>
      </c>
      <c r="AW18" s="322" t="s">
        <v>158</v>
      </c>
      <c r="AX18" s="322" t="s">
        <v>159</v>
      </c>
      <c r="AY18" s="322" t="s">
        <v>160</v>
      </c>
      <c r="AZ18" s="322" t="s">
        <v>110</v>
      </c>
      <c r="BA18" s="322" t="s">
        <v>161</v>
      </c>
      <c r="BB18" s="322" t="s">
        <v>162</v>
      </c>
      <c r="BC18" s="322" t="s">
        <v>163</v>
      </c>
      <c r="BD18" s="322" t="s">
        <v>164</v>
      </c>
      <c r="BE18" s="322" t="s">
        <v>111</v>
      </c>
      <c r="BF18" s="322" t="s">
        <v>165</v>
      </c>
      <c r="BG18" s="322" t="s">
        <v>166</v>
      </c>
      <c r="BH18" s="322" t="s">
        <v>167</v>
      </c>
      <c r="BI18" s="322" t="s">
        <v>168</v>
      </c>
      <c r="BJ18" s="322" t="s">
        <v>112</v>
      </c>
      <c r="BK18" s="322" t="s">
        <v>169</v>
      </c>
      <c r="BL18" s="322" t="s">
        <v>170</v>
      </c>
      <c r="BM18" s="322" t="s">
        <v>171</v>
      </c>
      <c r="BN18" s="322" t="s">
        <v>172</v>
      </c>
      <c r="BO18" s="322" t="s">
        <v>113</v>
      </c>
      <c r="BP18" s="322" t="s">
        <v>173</v>
      </c>
      <c r="BQ18" s="322" t="s">
        <v>174</v>
      </c>
      <c r="BR18" s="322" t="s">
        <v>175</v>
      </c>
      <c r="BS18" s="322" t="s">
        <v>176</v>
      </c>
      <c r="BT18" s="322" t="s">
        <v>114</v>
      </c>
      <c r="BU18" s="322" t="s">
        <v>177</v>
      </c>
      <c r="BV18" s="322" t="s">
        <v>178</v>
      </c>
      <c r="BW18" s="322" t="s">
        <v>179</v>
      </c>
      <c r="BX18" s="322" t="s">
        <v>180</v>
      </c>
      <c r="BY18" s="322" t="s">
        <v>115</v>
      </c>
      <c r="BZ18" s="322" t="s">
        <v>181</v>
      </c>
      <c r="CA18" s="322" t="s">
        <v>182</v>
      </c>
      <c r="CB18" s="322" t="s">
        <v>183</v>
      </c>
      <c r="CC18" s="322" t="s">
        <v>184</v>
      </c>
      <c r="CD18" s="322" t="s">
        <v>116</v>
      </c>
      <c r="CE18" s="322" t="s">
        <v>185</v>
      </c>
      <c r="CF18" s="322" t="s">
        <v>186</v>
      </c>
      <c r="CG18" s="322" t="s">
        <v>187</v>
      </c>
      <c r="CH18" s="322" t="s">
        <v>188</v>
      </c>
      <c r="CI18" s="322" t="s">
        <v>117</v>
      </c>
      <c r="CJ18" s="322" t="s">
        <v>189</v>
      </c>
    </row>
    <row r="19" spans="2:88" ht="14.1" customHeight="1" x14ac:dyDescent="0.2">
      <c r="B19" s="385" t="s">
        <v>190</v>
      </c>
      <c r="C19" s="386" t="s">
        <v>191</v>
      </c>
      <c r="D19" s="387" t="s">
        <v>192</v>
      </c>
      <c r="E19" s="387" t="s">
        <v>125</v>
      </c>
      <c r="F19" s="388">
        <v>1</v>
      </c>
      <c r="G19" s="252">
        <f>SUM(G20:G28)</f>
        <v>109.0009342954755</v>
      </c>
      <c r="H19" s="252">
        <f t="shared" ref="H19:BS19" si="0">SUM(H20:H28)</f>
        <v>121.3142055218716</v>
      </c>
      <c r="I19" s="252">
        <f t="shared" si="0"/>
        <v>113.37066929839462</v>
      </c>
      <c r="J19" s="252">
        <f t="shared" si="0"/>
        <v>110.20894534016074</v>
      </c>
      <c r="K19" s="252">
        <f t="shared" si="0"/>
        <v>110.00962922750109</v>
      </c>
      <c r="L19" s="252">
        <f t="shared" si="0"/>
        <v>109.80479005024043</v>
      </c>
      <c r="M19" s="252">
        <f t="shared" si="0"/>
        <v>109.33642479337684</v>
      </c>
      <c r="N19" s="252">
        <f t="shared" si="0"/>
        <v>108.6389899210146</v>
      </c>
      <c r="O19" s="252">
        <f t="shared" si="0"/>
        <v>107.83901326493175</v>
      </c>
      <c r="P19" s="252">
        <f t="shared" si="0"/>
        <v>106.9224978384654</v>
      </c>
      <c r="Q19" s="252">
        <f t="shared" si="0"/>
        <v>106.15343584330033</v>
      </c>
      <c r="R19" s="252">
        <f t="shared" si="0"/>
        <v>105.61810940746898</v>
      </c>
      <c r="S19" s="252">
        <f t="shared" si="0"/>
        <v>105.28659644245775</v>
      </c>
      <c r="T19" s="252">
        <f t="shared" si="0"/>
        <v>105.01561076136228</v>
      </c>
      <c r="U19" s="252">
        <f t="shared" si="0"/>
        <v>104.62027644203908</v>
      </c>
      <c r="V19" s="252">
        <f t="shared" si="0"/>
        <v>103.90225358558463</v>
      </c>
      <c r="W19" s="252">
        <f t="shared" si="0"/>
        <v>103.28790978196093</v>
      </c>
      <c r="X19" s="252">
        <f t="shared" si="0"/>
        <v>102.68206192911683</v>
      </c>
      <c r="Y19" s="252">
        <f t="shared" si="0"/>
        <v>102.07667535156361</v>
      </c>
      <c r="Z19" s="252">
        <f t="shared" si="0"/>
        <v>101.47682064139752</v>
      </c>
      <c r="AA19" s="252">
        <f t="shared" si="0"/>
        <v>100.87212488895398</v>
      </c>
      <c r="AB19" s="252">
        <f t="shared" si="0"/>
        <v>100.38312890096991</v>
      </c>
      <c r="AC19" s="252">
        <f t="shared" si="0"/>
        <v>99.90427424665917</v>
      </c>
      <c r="AD19" s="252">
        <f t="shared" si="0"/>
        <v>99.415098481039081</v>
      </c>
      <c r="AE19" s="252">
        <f t="shared" si="0"/>
        <v>98.930536147958705</v>
      </c>
      <c r="AF19" s="252">
        <f t="shared" si="0"/>
        <v>98.498349061901635</v>
      </c>
      <c r="AG19" s="252">
        <f t="shared" si="0"/>
        <v>98.083538060364504</v>
      </c>
      <c r="AH19" s="252">
        <f t="shared" si="0"/>
        <v>97.673315830188358</v>
      </c>
      <c r="AI19" s="252">
        <f t="shared" si="0"/>
        <v>97.252775228114487</v>
      </c>
      <c r="AJ19" s="252">
        <f t="shared" si="0"/>
        <v>96.835129222288671</v>
      </c>
      <c r="AK19" s="252">
        <f t="shared" si="0"/>
        <v>96.415903338647283</v>
      </c>
      <c r="AL19" s="252">
        <f t="shared" si="0"/>
        <v>96.482040087475781</v>
      </c>
      <c r="AM19" s="252">
        <f t="shared" si="0"/>
        <v>96.544879278938268</v>
      </c>
      <c r="AN19" s="252">
        <f t="shared" si="0"/>
        <v>96.605132295601564</v>
      </c>
      <c r="AO19" s="252">
        <f t="shared" si="0"/>
        <v>96.666904869636809</v>
      </c>
      <c r="AP19" s="252">
        <f t="shared" si="0"/>
        <v>96.732485188919128</v>
      </c>
      <c r="AQ19" s="252">
        <f t="shared" si="0"/>
        <v>96.798124890136506</v>
      </c>
      <c r="AR19" s="252">
        <f t="shared" si="0"/>
        <v>96.877345908213485</v>
      </c>
      <c r="AS19" s="252">
        <f t="shared" si="0"/>
        <v>96.953770906657951</v>
      </c>
      <c r="AT19" s="252">
        <f t="shared" si="0"/>
        <v>97.027575794304923</v>
      </c>
      <c r="AU19" s="252">
        <f t="shared" si="0"/>
        <v>97.10403254279899</v>
      </c>
      <c r="AV19" s="252">
        <f t="shared" si="0"/>
        <v>97.181389982493315</v>
      </c>
      <c r="AW19" s="252">
        <f t="shared" si="0"/>
        <v>97.258704237592355</v>
      </c>
      <c r="AX19" s="252">
        <f t="shared" si="0"/>
        <v>97.339673763569678</v>
      </c>
      <c r="AY19" s="252">
        <f t="shared" si="0"/>
        <v>97.423866695279727</v>
      </c>
      <c r="AZ19" s="252">
        <f t="shared" si="0"/>
        <v>97.512743435771426</v>
      </c>
      <c r="BA19" s="252">
        <f t="shared" si="0"/>
        <v>97.602892406626722</v>
      </c>
      <c r="BB19" s="252">
        <f t="shared" si="0"/>
        <v>97.690983118025713</v>
      </c>
      <c r="BC19" s="252">
        <f t="shared" si="0"/>
        <v>97.776660969120215</v>
      </c>
      <c r="BD19" s="252">
        <f t="shared" si="0"/>
        <v>97.861040115717785</v>
      </c>
      <c r="BE19" s="252">
        <f t="shared" si="0"/>
        <v>97.943501449416004</v>
      </c>
      <c r="BF19" s="252">
        <f t="shared" si="0"/>
        <v>98.024671370361489</v>
      </c>
      <c r="BG19" s="252">
        <f t="shared" si="0"/>
        <v>98.103768230575355</v>
      </c>
      <c r="BH19" s="252">
        <f t="shared" si="0"/>
        <v>98.181911218511729</v>
      </c>
      <c r="BI19" s="252">
        <f t="shared" si="0"/>
        <v>98.258406416956959</v>
      </c>
      <c r="BJ19" s="252">
        <f t="shared" si="0"/>
        <v>98.331772869800389</v>
      </c>
      <c r="BK19" s="252">
        <f t="shared" si="0"/>
        <v>98.403862751556076</v>
      </c>
      <c r="BL19" s="252">
        <f t="shared" si="0"/>
        <v>98.47280851722347</v>
      </c>
      <c r="BM19" s="252">
        <f t="shared" si="0"/>
        <v>98.540628519990833</v>
      </c>
      <c r="BN19" s="252">
        <f t="shared" si="0"/>
        <v>98.609936639090918</v>
      </c>
      <c r="BO19" s="252">
        <f t="shared" si="0"/>
        <v>98.67860677698954</v>
      </c>
      <c r="BP19" s="252">
        <f t="shared" si="0"/>
        <v>98.75057498696296</v>
      </c>
      <c r="BQ19" s="252">
        <f t="shared" si="0"/>
        <v>98.824381927157802</v>
      </c>
      <c r="BR19" s="252">
        <f t="shared" si="0"/>
        <v>98.900358827327622</v>
      </c>
      <c r="BS19" s="252">
        <f t="shared" si="0"/>
        <v>98.976269571494143</v>
      </c>
      <c r="BT19" s="252">
        <f t="shared" ref="BT19" si="1">SUM(BT20:BT28)</f>
        <v>99.052507715799919</v>
      </c>
      <c r="BU19" s="253"/>
      <c r="BV19" s="253"/>
      <c r="BW19" s="253"/>
      <c r="BX19" s="253"/>
      <c r="BY19" s="253"/>
      <c r="BZ19" s="253"/>
      <c r="CA19" s="253"/>
      <c r="CB19" s="253"/>
      <c r="CC19" s="253"/>
      <c r="CD19" s="253"/>
      <c r="CE19" s="253"/>
      <c r="CF19" s="253"/>
      <c r="CG19" s="253"/>
      <c r="CH19" s="253"/>
      <c r="CI19" s="253"/>
      <c r="CJ19" s="253"/>
    </row>
    <row r="20" spans="2:88" x14ac:dyDescent="0.2">
      <c r="B20" s="389" t="s">
        <v>193</v>
      </c>
      <c r="C20" s="390" t="s">
        <v>194</v>
      </c>
      <c r="D20" s="391" t="s">
        <v>121</v>
      </c>
      <c r="E20" s="391" t="s">
        <v>125</v>
      </c>
      <c r="F20" s="392">
        <v>1</v>
      </c>
      <c r="G20" s="1290">
        <v>26.618054773009892</v>
      </c>
      <c r="H20" s="1290">
        <v>29.624958613399656</v>
      </c>
      <c r="I20" s="1290">
        <v>27.685145127813094</v>
      </c>
      <c r="J20" s="1290">
        <v>26.913051365118616</v>
      </c>
      <c r="K20" s="1290">
        <v>26.864378321734087</v>
      </c>
      <c r="L20" s="1290">
        <v>26.814356544625255</v>
      </c>
      <c r="M20" s="1290">
        <v>26.699981634524256</v>
      </c>
      <c r="N20" s="1290">
        <v>26.529667868379633</v>
      </c>
      <c r="O20" s="1290">
        <v>26.334313373609707</v>
      </c>
      <c r="P20" s="1290">
        <v>26.110500082653335</v>
      </c>
      <c r="Q20" s="1290">
        <v>25.922694955628895</v>
      </c>
      <c r="R20" s="1290">
        <v>25.791968109272034</v>
      </c>
      <c r="S20" s="1290">
        <v>25.711012562260745</v>
      </c>
      <c r="T20" s="1290">
        <v>25.644837792762459</v>
      </c>
      <c r="U20" s="1290">
        <v>25.548297055442998</v>
      </c>
      <c r="V20" s="1290">
        <v>25.372955698555462</v>
      </c>
      <c r="W20" s="1290">
        <v>25.222932791687647</v>
      </c>
      <c r="X20" s="1290">
        <v>25.07498459807492</v>
      </c>
      <c r="Y20" s="1290">
        <v>24.927149048000878</v>
      </c>
      <c r="Z20" s="1290">
        <v>24.780664381293654</v>
      </c>
      <c r="AA20" s="1290">
        <v>24.63299753088009</v>
      </c>
      <c r="AB20" s="1290">
        <v>24.51358459120144</v>
      </c>
      <c r="AC20" s="1290">
        <v>24.396648167682336</v>
      </c>
      <c r="AD20" s="1290">
        <v>24.277191326261072</v>
      </c>
      <c r="AE20" s="1290">
        <v>24.158861086192601</v>
      </c>
      <c r="AF20" s="1290">
        <v>24.05332089423727</v>
      </c>
      <c r="AG20" s="1290">
        <v>23.95202394636496</v>
      </c>
      <c r="AH20" s="1290">
        <v>23.851847577579573</v>
      </c>
      <c r="AI20" s="1290">
        <v>23.749151459857014</v>
      </c>
      <c r="AJ20" s="1290">
        <v>23.647162203245095</v>
      </c>
      <c r="AK20" s="1290">
        <v>23.544787140084807</v>
      </c>
      <c r="AL20" s="1290">
        <v>23.560937750299335</v>
      </c>
      <c r="AM20" s="1290">
        <v>23.57628309619982</v>
      </c>
      <c r="AN20" s="1290">
        <v>23.590996897582798</v>
      </c>
      <c r="AO20" s="1290">
        <v>23.606081775247084</v>
      </c>
      <c r="AP20" s="1290">
        <v>23.622096505230559</v>
      </c>
      <c r="AQ20" s="1290">
        <v>23.638125736297074</v>
      </c>
      <c r="AR20" s="1290">
        <v>23.657471528257265</v>
      </c>
      <c r="AS20" s="1290">
        <v>23.676134531540406</v>
      </c>
      <c r="AT20" s="1290">
        <v>23.694157703126965</v>
      </c>
      <c r="AU20" s="1290">
        <v>23.712828459779974</v>
      </c>
      <c r="AV20" s="1290">
        <v>23.73171916544403</v>
      </c>
      <c r="AW20" s="1290">
        <v>23.75059932541938</v>
      </c>
      <c r="AX20" s="1290">
        <v>23.770372103435818</v>
      </c>
      <c r="AY20" s="1290">
        <v>23.790932037919351</v>
      </c>
      <c r="AZ20" s="1290">
        <v>23.812635759651137</v>
      </c>
      <c r="BA20" s="1290">
        <v>23.834650160348406</v>
      </c>
      <c r="BB20" s="1290">
        <v>23.856161933583813</v>
      </c>
      <c r="BC20" s="1290">
        <v>23.877084485743637</v>
      </c>
      <c r="BD20" s="1290">
        <v>23.897689893948176</v>
      </c>
      <c r="BE20" s="1290">
        <v>23.917826971774364</v>
      </c>
      <c r="BF20" s="1290">
        <v>23.937648686290959</v>
      </c>
      <c r="BG20" s="1290">
        <v>23.956964158870658</v>
      </c>
      <c r="BH20" s="1290">
        <v>23.976046695607259</v>
      </c>
      <c r="BI20" s="1290">
        <v>23.994726841747731</v>
      </c>
      <c r="BJ20" s="1290">
        <v>24.012642947448203</v>
      </c>
      <c r="BK20" s="1290">
        <v>24.030247314177309</v>
      </c>
      <c r="BL20" s="1290">
        <v>24.04708388698986</v>
      </c>
      <c r="BM20" s="1290">
        <v>24.06364554822731</v>
      </c>
      <c r="BN20" s="1290">
        <v>24.080570607836613</v>
      </c>
      <c r="BO20" s="1290">
        <v>24.097339872280717</v>
      </c>
      <c r="BP20" s="1290">
        <v>24.114914526730882</v>
      </c>
      <c r="BQ20" s="1290">
        <v>24.132938199550136</v>
      </c>
      <c r="BR20" s="1290">
        <v>24.15149177712518</v>
      </c>
      <c r="BS20" s="1290">
        <v>24.170029199388065</v>
      </c>
      <c r="BT20" s="1290">
        <v>24.188646572844913</v>
      </c>
      <c r="BU20" s="254"/>
      <c r="BV20" s="254"/>
      <c r="BW20" s="254"/>
      <c r="BX20" s="254"/>
      <c r="BY20" s="254"/>
      <c r="BZ20" s="254"/>
      <c r="CA20" s="254"/>
      <c r="CB20" s="254"/>
      <c r="CC20" s="254"/>
      <c r="CD20" s="254"/>
      <c r="CE20" s="254"/>
      <c r="CF20" s="254"/>
      <c r="CG20" s="254"/>
      <c r="CH20" s="254"/>
      <c r="CI20" s="254"/>
      <c r="CJ20" s="254"/>
    </row>
    <row r="21" spans="2:88" x14ac:dyDescent="0.2">
      <c r="B21" s="389" t="s">
        <v>195</v>
      </c>
      <c r="C21" s="390" t="s">
        <v>196</v>
      </c>
      <c r="D21" s="391" t="s">
        <v>121</v>
      </c>
      <c r="E21" s="391" t="s">
        <v>125</v>
      </c>
      <c r="F21" s="392">
        <v>1</v>
      </c>
      <c r="G21" s="1291">
        <v>42.633251061437505</v>
      </c>
      <c r="H21" s="1291">
        <v>47.449308712461786</v>
      </c>
      <c r="I21" s="1291">
        <v>44.342374113047306</v>
      </c>
      <c r="J21" s="1291">
        <v>43.105737269798311</v>
      </c>
      <c r="K21" s="1291">
        <v>43.027779278644097</v>
      </c>
      <c r="L21" s="1291">
        <v>42.947661065641455</v>
      </c>
      <c r="M21" s="1291">
        <v>42.764470584629692</v>
      </c>
      <c r="N21" s="1291">
        <v>42.491684702521383</v>
      </c>
      <c r="O21" s="1291">
        <v>42.178791920064882</v>
      </c>
      <c r="P21" s="1291">
        <v>41.820317632383087</v>
      </c>
      <c r="Q21" s="1291">
        <v>41.519516420598947</v>
      </c>
      <c r="R21" s="1291">
        <v>41.310135588350711</v>
      </c>
      <c r="S21" s="1291">
        <v>41.180471787220959</v>
      </c>
      <c r="T21" s="1291">
        <v>41.074481864741216</v>
      </c>
      <c r="U21" s="1291">
        <v>40.919855783801196</v>
      </c>
      <c r="V21" s="1291">
        <v>40.639017377186335</v>
      </c>
      <c r="W21" s="1291">
        <v>40.398730688019711</v>
      </c>
      <c r="X21" s="1291">
        <v>40.161766997916665</v>
      </c>
      <c r="Y21" s="1291">
        <v>39.924983725214744</v>
      </c>
      <c r="Z21" s="1291">
        <v>39.690364117372006</v>
      </c>
      <c r="AA21" s="1291">
        <v>39.453851045292936</v>
      </c>
      <c r="AB21" s="1291">
        <v>39.262591320240972</v>
      </c>
      <c r="AC21" s="1291">
        <v>39.075298148571207</v>
      </c>
      <c r="AD21" s="1291">
        <v>38.883968107561479</v>
      </c>
      <c r="AE21" s="1291">
        <v>38.694442506385151</v>
      </c>
      <c r="AF21" s="1291">
        <v>38.525402298936697</v>
      </c>
      <c r="AG21" s="1291">
        <v>38.363158354094537</v>
      </c>
      <c r="AH21" s="1291">
        <v>38.202709203423282</v>
      </c>
      <c r="AI21" s="1291">
        <v>38.038224254870983</v>
      </c>
      <c r="AJ21" s="1291">
        <v>37.874871462197561</v>
      </c>
      <c r="AK21" s="1291">
        <v>37.710900736035832</v>
      </c>
      <c r="AL21" s="1291">
        <v>37.736768630062762</v>
      </c>
      <c r="AM21" s="1291">
        <v>37.761346759080048</v>
      </c>
      <c r="AN21" s="1291">
        <v>37.784913364295114</v>
      </c>
      <c r="AO21" s="1291">
        <v>37.809074310020748</v>
      </c>
      <c r="AP21" s="1291">
        <v>37.834724569210941</v>
      </c>
      <c r="AQ21" s="1291">
        <v>37.860398054302479</v>
      </c>
      <c r="AR21" s="1291">
        <v>37.891383564425382</v>
      </c>
      <c r="AS21" s="1291">
        <v>37.921275474683881</v>
      </c>
      <c r="AT21" s="1291">
        <v>37.950142587841697</v>
      </c>
      <c r="AU21" s="1291">
        <v>37.98004691641426</v>
      </c>
      <c r="AV21" s="1291">
        <v>38.010303529986189</v>
      </c>
      <c r="AW21" s="1291">
        <v>38.040543252880042</v>
      </c>
      <c r="AX21" s="1291">
        <v>38.072212652336368</v>
      </c>
      <c r="AY21" s="1291">
        <v>38.105142814067491</v>
      </c>
      <c r="AZ21" s="1291">
        <v>38.139904941707904</v>
      </c>
      <c r="BA21" s="1291">
        <v>38.175164673491366</v>
      </c>
      <c r="BB21" s="1291">
        <v>38.20961936362341</v>
      </c>
      <c r="BC21" s="1291">
        <v>38.243130317999395</v>
      </c>
      <c r="BD21" s="1291">
        <v>38.276133313473665</v>
      </c>
      <c r="BE21" s="1291">
        <v>38.308386199791933</v>
      </c>
      <c r="BF21" s="1291">
        <v>38.340133979209355</v>
      </c>
      <c r="BG21" s="1291">
        <v>38.371070927791166</v>
      </c>
      <c r="BH21" s="1291">
        <v>38.40163479079763</v>
      </c>
      <c r="BI21" s="1291">
        <v>38.431554158199283</v>
      </c>
      <c r="BJ21" s="1291">
        <v>38.460249787496203</v>
      </c>
      <c r="BK21" s="1291">
        <v>38.488446114873994</v>
      </c>
      <c r="BL21" s="1291">
        <v>38.515412692328759</v>
      </c>
      <c r="BM21" s="1291">
        <v>38.541938953077405</v>
      </c>
      <c r="BN21" s="1291">
        <v>38.569047256884971</v>
      </c>
      <c r="BO21" s="1291">
        <v>38.595906028769612</v>
      </c>
      <c r="BP21" s="1291">
        <v>38.624054766980628</v>
      </c>
      <c r="BQ21" s="1291">
        <v>38.652922682946134</v>
      </c>
      <c r="BR21" s="1291">
        <v>38.682639329695498</v>
      </c>
      <c r="BS21" s="1291">
        <v>38.712330101019887</v>
      </c>
      <c r="BT21" s="1291">
        <v>38.742148927506598</v>
      </c>
      <c r="BU21" s="254"/>
      <c r="BV21" s="254"/>
      <c r="BW21" s="254"/>
      <c r="BX21" s="254"/>
      <c r="BY21" s="254"/>
      <c r="BZ21" s="254"/>
      <c r="CA21" s="254"/>
      <c r="CB21" s="254"/>
      <c r="CC21" s="254"/>
      <c r="CD21" s="254"/>
      <c r="CE21" s="254"/>
      <c r="CF21" s="254"/>
      <c r="CG21" s="254"/>
      <c r="CH21" s="254"/>
      <c r="CI21" s="254"/>
      <c r="CJ21" s="254"/>
    </row>
    <row r="22" spans="2:88" x14ac:dyDescent="0.2">
      <c r="B22" s="389" t="s">
        <v>197</v>
      </c>
      <c r="C22" s="390" t="s">
        <v>198</v>
      </c>
      <c r="D22" s="391" t="s">
        <v>121</v>
      </c>
      <c r="E22" s="391" t="s">
        <v>125</v>
      </c>
      <c r="F22" s="392">
        <v>1</v>
      </c>
      <c r="G22" s="1291">
        <v>13.93011533120851</v>
      </c>
      <c r="H22" s="1291">
        <v>15.503728341012486</v>
      </c>
      <c r="I22" s="1291">
        <v>14.488559283555519</v>
      </c>
      <c r="J22" s="1291">
        <v>14.084496881078742</v>
      </c>
      <c r="K22" s="1291">
        <v>14.059024655040838</v>
      </c>
      <c r="L22" s="1291">
        <v>14.032846591687218</v>
      </c>
      <c r="M22" s="1291">
        <v>13.972990388734361</v>
      </c>
      <c r="N22" s="1291">
        <v>13.883859517785341</v>
      </c>
      <c r="O22" s="1291">
        <v>13.781623998855746</v>
      </c>
      <c r="P22" s="1291">
        <v>13.664495043255245</v>
      </c>
      <c r="Q22" s="1291">
        <v>13.566210360112455</v>
      </c>
      <c r="R22" s="1291">
        <v>13.497796643852364</v>
      </c>
      <c r="S22" s="1291">
        <v>13.455429907583124</v>
      </c>
      <c r="T22" s="1291">
        <v>13.42079844487902</v>
      </c>
      <c r="U22" s="1291">
        <v>13.370275459015168</v>
      </c>
      <c r="V22" s="1291">
        <v>13.278513482244025</v>
      </c>
      <c r="W22" s="1291">
        <v>13.200001494316535</v>
      </c>
      <c r="X22" s="1291">
        <v>13.122575272992542</v>
      </c>
      <c r="Y22" s="1291">
        <v>13.045208001787126</v>
      </c>
      <c r="Z22" s="1291">
        <v>12.968547692877012</v>
      </c>
      <c r="AA22" s="1291">
        <v>12.891268707827248</v>
      </c>
      <c r="AB22" s="1291">
        <v>12.828775936062087</v>
      </c>
      <c r="AC22" s="1291">
        <v>12.767579207753757</v>
      </c>
      <c r="AD22" s="1291">
        <v>12.705063460743293</v>
      </c>
      <c r="AE22" s="1291">
        <v>12.643137301774129</v>
      </c>
      <c r="AF22" s="1291">
        <v>12.587904601317504</v>
      </c>
      <c r="AG22" s="1291">
        <v>12.534892531930996</v>
      </c>
      <c r="AH22" s="1291">
        <v>12.482466898933311</v>
      </c>
      <c r="AI22" s="1291">
        <v>12.428722597325171</v>
      </c>
      <c r="AJ22" s="1291">
        <v>12.375348219698267</v>
      </c>
      <c r="AK22" s="1291">
        <v>12.321771936644382</v>
      </c>
      <c r="AL22" s="1291">
        <v>12.330224089323318</v>
      </c>
      <c r="AM22" s="1291">
        <v>12.338254820344572</v>
      </c>
      <c r="AN22" s="1291">
        <v>12.345955043068331</v>
      </c>
      <c r="AO22" s="1291">
        <v>12.353849462379307</v>
      </c>
      <c r="AP22" s="1291">
        <v>12.362230504403993</v>
      </c>
      <c r="AQ22" s="1291">
        <v>12.370619135328802</v>
      </c>
      <c r="AR22" s="1291">
        <v>12.380743433121301</v>
      </c>
      <c r="AS22" s="1291">
        <v>12.390510404839478</v>
      </c>
      <c r="AT22" s="1291">
        <v>12.399942531303111</v>
      </c>
      <c r="AU22" s="1291">
        <v>12.409713560618187</v>
      </c>
      <c r="AV22" s="1291">
        <v>12.419599696582376</v>
      </c>
      <c r="AW22" s="1291">
        <v>12.429480313636143</v>
      </c>
      <c r="AX22" s="1291">
        <v>12.439828067464745</v>
      </c>
      <c r="AY22" s="1291">
        <v>12.450587766511127</v>
      </c>
      <c r="AZ22" s="1291">
        <v>12.461946047550761</v>
      </c>
      <c r="BA22" s="1291">
        <v>12.473466917248999</v>
      </c>
      <c r="BB22" s="1291">
        <v>12.484724745242195</v>
      </c>
      <c r="BC22" s="1291">
        <v>12.495674214205836</v>
      </c>
      <c r="BD22" s="1291">
        <v>12.506457711166211</v>
      </c>
      <c r="BE22" s="1291">
        <v>12.516996115228583</v>
      </c>
      <c r="BF22" s="1291">
        <v>12.527369479158935</v>
      </c>
      <c r="BG22" s="1291">
        <v>12.537477909808977</v>
      </c>
      <c r="BH22" s="1291">
        <v>12.547464437367799</v>
      </c>
      <c r="BI22" s="1291">
        <v>12.557240380514646</v>
      </c>
      <c r="BJ22" s="1291">
        <v>12.566616475831227</v>
      </c>
      <c r="BK22" s="1291">
        <v>12.575829427752792</v>
      </c>
      <c r="BL22" s="1291">
        <v>12.584640567524694</v>
      </c>
      <c r="BM22" s="1291">
        <v>12.593307836905625</v>
      </c>
      <c r="BN22" s="1291">
        <v>12.602165284767828</v>
      </c>
      <c r="BO22" s="1291">
        <v>12.610941199826909</v>
      </c>
      <c r="BP22" s="1291">
        <v>12.620138602322495</v>
      </c>
      <c r="BQ22" s="1291">
        <v>12.629570991097903</v>
      </c>
      <c r="BR22" s="1291">
        <v>12.639280696695511</v>
      </c>
      <c r="BS22" s="1291">
        <v>12.648981947679754</v>
      </c>
      <c r="BT22" s="1291">
        <v>12.658725039788838</v>
      </c>
      <c r="BU22" s="254"/>
      <c r="BV22" s="254"/>
      <c r="BW22" s="254"/>
      <c r="BX22" s="254"/>
      <c r="BY22" s="254"/>
      <c r="BZ22" s="254"/>
      <c r="CA22" s="254"/>
      <c r="CB22" s="254"/>
      <c r="CC22" s="254"/>
      <c r="CD22" s="254"/>
      <c r="CE22" s="254"/>
      <c r="CF22" s="254"/>
      <c r="CG22" s="254"/>
      <c r="CH22" s="254"/>
      <c r="CI22" s="254"/>
      <c r="CJ22" s="254"/>
    </row>
    <row r="23" spans="2:88" x14ac:dyDescent="0.2">
      <c r="B23" s="389" t="s">
        <v>199</v>
      </c>
      <c r="C23" s="390" t="s">
        <v>200</v>
      </c>
      <c r="D23" s="391" t="s">
        <v>121</v>
      </c>
      <c r="E23" s="391" t="s">
        <v>125</v>
      </c>
      <c r="F23" s="392">
        <v>1</v>
      </c>
      <c r="G23" s="1291">
        <v>11.046492730799105</v>
      </c>
      <c r="H23" s="1291">
        <v>12.294357824560857</v>
      </c>
      <c r="I23" s="1291">
        <v>11.489335228042435</v>
      </c>
      <c r="J23" s="1291">
        <v>11.168916316524227</v>
      </c>
      <c r="K23" s="1291">
        <v>11.148717003519648</v>
      </c>
      <c r="L23" s="1291">
        <v>11.127957966019482</v>
      </c>
      <c r="M23" s="1291">
        <v>11.080492378327568</v>
      </c>
      <c r="N23" s="1291">
        <v>11.009812165377548</v>
      </c>
      <c r="O23" s="1291">
        <v>10.928740050048029</v>
      </c>
      <c r="P23" s="1291">
        <v>10.835857534301136</v>
      </c>
      <c r="Q23" s="1291">
        <v>10.757918406585992</v>
      </c>
      <c r="R23" s="1291">
        <v>10.703666765347895</v>
      </c>
      <c r="S23" s="1291">
        <v>10.67007021333821</v>
      </c>
      <c r="T23" s="1291">
        <v>10.642607683996422</v>
      </c>
      <c r="U23" s="1291">
        <v>10.602543278008845</v>
      </c>
      <c r="V23" s="1291">
        <v>10.52977661490052</v>
      </c>
      <c r="W23" s="1291">
        <v>10.467517108550375</v>
      </c>
      <c r="X23" s="1291">
        <v>10.406118608201094</v>
      </c>
      <c r="Y23" s="1291">
        <v>10.344766854920366</v>
      </c>
      <c r="Z23" s="1291">
        <v>10.283975718236869</v>
      </c>
      <c r="AA23" s="1291">
        <v>10.222693975315238</v>
      </c>
      <c r="AB23" s="1291">
        <v>10.1731376053486</v>
      </c>
      <c r="AC23" s="1291">
        <v>10.124608989588172</v>
      </c>
      <c r="AD23" s="1291">
        <v>10.075034400398344</v>
      </c>
      <c r="AE23" s="1291">
        <v>10.025927350769932</v>
      </c>
      <c r="AF23" s="1291">
        <v>9.9821281711084673</v>
      </c>
      <c r="AG23" s="1291">
        <v>9.9400899377414582</v>
      </c>
      <c r="AH23" s="1291">
        <v>9.8985167446955238</v>
      </c>
      <c r="AI23" s="1291">
        <v>9.8558978558406629</v>
      </c>
      <c r="AJ23" s="1291">
        <v>9.8135723143467146</v>
      </c>
      <c r="AK23" s="1291">
        <v>9.7710866631351969</v>
      </c>
      <c r="AL23" s="1291">
        <v>9.7777891663742231</v>
      </c>
      <c r="AM23" s="1291">
        <v>9.7841574849229271</v>
      </c>
      <c r="AN23" s="1291">
        <v>9.7902637124968628</v>
      </c>
      <c r="AO23" s="1291">
        <v>9.7965239367275423</v>
      </c>
      <c r="AP23" s="1291">
        <v>9.8031700496706815</v>
      </c>
      <c r="AQ23" s="1291">
        <v>9.8098221805632857</v>
      </c>
      <c r="AR23" s="1291">
        <v>9.8178506842267641</v>
      </c>
      <c r="AS23" s="1291">
        <v>9.8255958305892701</v>
      </c>
      <c r="AT23" s="1291">
        <v>9.8330754467976913</v>
      </c>
      <c r="AU23" s="1291">
        <v>9.8408238108086898</v>
      </c>
      <c r="AV23" s="1291">
        <v>9.8486634536592721</v>
      </c>
      <c r="AW23" s="1291">
        <v>9.8564987200490428</v>
      </c>
      <c r="AX23" s="1291">
        <v>9.8647044229258647</v>
      </c>
      <c r="AY23" s="1291">
        <v>9.8732367957365295</v>
      </c>
      <c r="AZ23" s="1291">
        <v>9.8822438402552208</v>
      </c>
      <c r="BA23" s="1291">
        <v>9.8913798165445908</v>
      </c>
      <c r="BB23" s="1291">
        <v>9.9003072024372827</v>
      </c>
      <c r="BC23" s="1291">
        <v>9.9089900615836104</v>
      </c>
      <c r="BD23" s="1291">
        <v>9.9175413059884931</v>
      </c>
      <c r="BE23" s="1291">
        <v>9.9258981932863612</v>
      </c>
      <c r="BF23" s="1291">
        <v>9.9341242048107503</v>
      </c>
      <c r="BG23" s="1291">
        <v>9.9421401259313242</v>
      </c>
      <c r="BH23" s="1291">
        <v>9.9500593786770128</v>
      </c>
      <c r="BI23" s="1291">
        <v>9.9578116393253087</v>
      </c>
      <c r="BJ23" s="1291">
        <v>9.9652468231910056</v>
      </c>
      <c r="BK23" s="1291">
        <v>9.9725526353835843</v>
      </c>
      <c r="BL23" s="1291">
        <v>9.9795398131007946</v>
      </c>
      <c r="BM23" s="1291">
        <v>9.9864129025143349</v>
      </c>
      <c r="BN23" s="1291">
        <v>9.9934368022521944</v>
      </c>
      <c r="BO23" s="1291">
        <v>10.000396046996498</v>
      </c>
      <c r="BP23" s="1291">
        <v>10.007689528593318</v>
      </c>
      <c r="BQ23" s="1291">
        <v>10.015169352813306</v>
      </c>
      <c r="BR23" s="1291">
        <v>10.022869087506951</v>
      </c>
      <c r="BS23" s="1291">
        <v>10.030562117746047</v>
      </c>
      <c r="BT23" s="1291">
        <v>10.038288327730639</v>
      </c>
      <c r="BU23" s="254"/>
      <c r="BV23" s="254"/>
      <c r="BW23" s="254"/>
      <c r="BX23" s="254"/>
      <c r="BY23" s="254"/>
      <c r="BZ23" s="254"/>
      <c r="CA23" s="254"/>
      <c r="CB23" s="254"/>
      <c r="CC23" s="254"/>
      <c r="CD23" s="254"/>
      <c r="CE23" s="254"/>
      <c r="CF23" s="254"/>
      <c r="CG23" s="254"/>
      <c r="CH23" s="254"/>
      <c r="CI23" s="254"/>
      <c r="CJ23" s="254"/>
    </row>
    <row r="24" spans="2:88" x14ac:dyDescent="0.2">
      <c r="B24" s="389" t="s">
        <v>201</v>
      </c>
      <c r="C24" s="390" t="s">
        <v>202</v>
      </c>
      <c r="D24" s="391" t="s">
        <v>121</v>
      </c>
      <c r="E24" s="391" t="s">
        <v>125</v>
      </c>
      <c r="F24" s="392">
        <v>1</v>
      </c>
      <c r="G24" s="1291">
        <v>13.663934783478412</v>
      </c>
      <c r="H24" s="1291">
        <v>15.20747875487849</v>
      </c>
      <c r="I24" s="1291">
        <v>14.211707832277391</v>
      </c>
      <c r="J24" s="1291">
        <v>13.815366367427556</v>
      </c>
      <c r="K24" s="1291">
        <v>13.790380871823501</v>
      </c>
      <c r="L24" s="1291">
        <v>13.764703026240966</v>
      </c>
      <c r="M24" s="1291">
        <v>13.705990572389123</v>
      </c>
      <c r="N24" s="1291">
        <v>13.618562839101548</v>
      </c>
      <c r="O24" s="1291">
        <v>13.518280865119651</v>
      </c>
      <c r="P24" s="1291">
        <v>13.403390042428715</v>
      </c>
      <c r="Q24" s="1291">
        <v>13.306983410556168</v>
      </c>
      <c r="R24" s="1291">
        <v>13.239876962759645</v>
      </c>
      <c r="S24" s="1291">
        <v>13.198319781960517</v>
      </c>
      <c r="T24" s="1291">
        <v>13.164350066951398</v>
      </c>
      <c r="U24" s="1291">
        <v>13.11479248846074</v>
      </c>
      <c r="V24" s="1291">
        <v>13.024783925258472</v>
      </c>
      <c r="W24" s="1291">
        <v>12.947772166399661</v>
      </c>
      <c r="X24" s="1291">
        <v>12.871825427011796</v>
      </c>
      <c r="Y24" s="1291">
        <v>12.79593651130712</v>
      </c>
      <c r="Z24" s="1291">
        <v>12.720741049064078</v>
      </c>
      <c r="AA24" s="1291">
        <v>12.644938732518447</v>
      </c>
      <c r="AB24" s="1291">
        <v>12.583640090150077</v>
      </c>
      <c r="AC24" s="1291">
        <v>12.523612726076935</v>
      </c>
      <c r="AD24" s="1291">
        <v>12.462291547480685</v>
      </c>
      <c r="AE24" s="1291">
        <v>12.401548690912204</v>
      </c>
      <c r="AF24" s="1291">
        <v>12.347371392375134</v>
      </c>
      <c r="AG24" s="1291">
        <v>12.295372292467347</v>
      </c>
      <c r="AH24" s="1291">
        <v>12.243948423157516</v>
      </c>
      <c r="AI24" s="1291">
        <v>12.191231082726601</v>
      </c>
      <c r="AJ24" s="1291">
        <v>12.138876597665817</v>
      </c>
      <c r="AK24" s="1291">
        <v>12.086324065243536</v>
      </c>
      <c r="AL24" s="1291">
        <v>12.094614711820325</v>
      </c>
      <c r="AM24" s="1291">
        <v>12.102491989382575</v>
      </c>
      <c r="AN24" s="1291">
        <v>12.110045074092504</v>
      </c>
      <c r="AO24" s="1291">
        <v>12.117788644626838</v>
      </c>
      <c r="AP24" s="1291">
        <v>12.126009539351688</v>
      </c>
      <c r="AQ24" s="1291">
        <v>12.134237877965832</v>
      </c>
      <c r="AR24" s="1291">
        <v>12.144168717838729</v>
      </c>
      <c r="AS24" s="1291">
        <v>12.153749059524078</v>
      </c>
      <c r="AT24" s="1291">
        <v>12.163000954271844</v>
      </c>
      <c r="AU24" s="1291">
        <v>12.172585276020389</v>
      </c>
      <c r="AV24" s="1291">
        <v>12.182282504927937</v>
      </c>
      <c r="AW24" s="1291">
        <v>12.191974320381949</v>
      </c>
      <c r="AX24" s="1291">
        <v>12.202124346430388</v>
      </c>
      <c r="AY24" s="1291">
        <v>12.212678446131934</v>
      </c>
      <c r="AZ24" s="1291">
        <v>12.223819689954253</v>
      </c>
      <c r="BA24" s="1291">
        <v>12.235120415645518</v>
      </c>
      <c r="BB24" s="1291">
        <v>12.24616312590636</v>
      </c>
      <c r="BC24" s="1291">
        <v>12.256903369348402</v>
      </c>
      <c r="BD24" s="1291">
        <v>12.267480812226733</v>
      </c>
      <c r="BE24" s="1291">
        <v>12.277817845510839</v>
      </c>
      <c r="BF24" s="1291">
        <v>12.287992992296028</v>
      </c>
      <c r="BG24" s="1291">
        <v>12.297908268220272</v>
      </c>
      <c r="BH24" s="1291">
        <v>12.307703970411728</v>
      </c>
      <c r="BI24" s="1291">
        <v>12.317293112097172</v>
      </c>
      <c r="BJ24" s="1291">
        <v>12.326490046356746</v>
      </c>
      <c r="BK24" s="1291">
        <v>12.335526954611019</v>
      </c>
      <c r="BL24" s="1291">
        <v>12.344169728654796</v>
      </c>
      <c r="BM24" s="1291">
        <v>12.352671381423354</v>
      </c>
      <c r="BN24" s="1291">
        <v>12.361359578689463</v>
      </c>
      <c r="BO24" s="1291">
        <v>12.369967801104101</v>
      </c>
      <c r="BP24" s="1291">
        <v>12.378989457055187</v>
      </c>
      <c r="BQ24" s="1291">
        <v>12.388241609102405</v>
      </c>
      <c r="BR24" s="1291">
        <v>12.397765778924262</v>
      </c>
      <c r="BS24" s="1291">
        <v>12.407281655685875</v>
      </c>
      <c r="BT24" s="1291">
        <v>12.416838574060389</v>
      </c>
      <c r="BU24" s="254"/>
      <c r="BV24" s="254"/>
      <c r="BW24" s="254"/>
      <c r="BX24" s="254"/>
      <c r="BY24" s="254"/>
      <c r="BZ24" s="254"/>
      <c r="CA24" s="254"/>
      <c r="CB24" s="254"/>
      <c r="CC24" s="254"/>
      <c r="CD24" s="254"/>
      <c r="CE24" s="254"/>
      <c r="CF24" s="254"/>
      <c r="CG24" s="254"/>
      <c r="CH24" s="254"/>
      <c r="CI24" s="254"/>
      <c r="CJ24" s="254"/>
    </row>
    <row r="25" spans="2:88" x14ac:dyDescent="0.2">
      <c r="B25" s="393" t="s">
        <v>203</v>
      </c>
      <c r="C25" s="390" t="s">
        <v>204</v>
      </c>
      <c r="D25" s="391" t="s">
        <v>121</v>
      </c>
      <c r="E25" s="391" t="s">
        <v>125</v>
      </c>
      <c r="F25" s="392">
        <v>1</v>
      </c>
      <c r="G25" s="1292">
        <v>1.109085615542079</v>
      </c>
      <c r="H25" s="1292">
        <v>1.234373275558319</v>
      </c>
      <c r="I25" s="1292">
        <v>1.153547713658879</v>
      </c>
      <c r="J25" s="1292">
        <v>1.1213771402132757</v>
      </c>
      <c r="K25" s="1292">
        <v>1.1193490967389204</v>
      </c>
      <c r="L25" s="1292">
        <v>1.1172648560260523</v>
      </c>
      <c r="M25" s="1292">
        <v>1.1124992347718441</v>
      </c>
      <c r="N25" s="1292">
        <v>1.1054028278491514</v>
      </c>
      <c r="O25" s="1292">
        <v>1.0972630572337378</v>
      </c>
      <c r="P25" s="1292">
        <v>1.087937503443889</v>
      </c>
      <c r="Q25" s="1292">
        <v>1.0801122898178706</v>
      </c>
      <c r="R25" s="1292">
        <v>1.0746653378863349</v>
      </c>
      <c r="S25" s="1292">
        <v>1.0712921900941978</v>
      </c>
      <c r="T25" s="1292">
        <v>1.0685349080317692</v>
      </c>
      <c r="U25" s="1292">
        <v>1.0645123773101248</v>
      </c>
      <c r="V25" s="1292">
        <v>1.057206487439811</v>
      </c>
      <c r="W25" s="1292">
        <v>1.0509555329869853</v>
      </c>
      <c r="X25" s="1292">
        <v>1.0447910249197885</v>
      </c>
      <c r="Y25" s="1292">
        <v>1.0386312103333699</v>
      </c>
      <c r="Z25" s="1292">
        <v>1.0325276825539025</v>
      </c>
      <c r="AA25" s="1292">
        <v>1.0263748971200037</v>
      </c>
      <c r="AB25" s="1292">
        <v>1.0213993579667267</v>
      </c>
      <c r="AC25" s="1292">
        <v>1.016527006986764</v>
      </c>
      <c r="AD25" s="1292">
        <v>1.0115496385942113</v>
      </c>
      <c r="AE25" s="1292">
        <v>1.0066192119246917</v>
      </c>
      <c r="AF25" s="1292">
        <v>1.0022217039265529</v>
      </c>
      <c r="AG25" s="1292">
        <v>0.99800099776520668</v>
      </c>
      <c r="AH25" s="1292">
        <v>0.99382698239914891</v>
      </c>
      <c r="AI25" s="1292">
        <v>0.98954797749404233</v>
      </c>
      <c r="AJ25" s="1292">
        <v>0.98529842513521237</v>
      </c>
      <c r="AK25" s="1292">
        <v>0.98103279750353367</v>
      </c>
      <c r="AL25" s="1292">
        <v>0.98170573959580565</v>
      </c>
      <c r="AM25" s="1292">
        <v>0.98234512900832582</v>
      </c>
      <c r="AN25" s="1292">
        <v>0.98295820406595003</v>
      </c>
      <c r="AO25" s="1292">
        <v>0.98358674063529528</v>
      </c>
      <c r="AP25" s="1292">
        <v>0.98425402105127324</v>
      </c>
      <c r="AQ25" s="1292">
        <v>0.98492190567904481</v>
      </c>
      <c r="AR25" s="1292">
        <v>0.98572798034405273</v>
      </c>
      <c r="AS25" s="1292">
        <v>0.98650560548085031</v>
      </c>
      <c r="AT25" s="1292">
        <v>0.98725657096362363</v>
      </c>
      <c r="AU25" s="1292">
        <v>0.98803451915749907</v>
      </c>
      <c r="AV25" s="1292">
        <v>0.98882163189350136</v>
      </c>
      <c r="AW25" s="1292">
        <v>0.98960830522580756</v>
      </c>
      <c r="AX25" s="1292">
        <v>0.99043217097649239</v>
      </c>
      <c r="AY25" s="1292">
        <v>0.99128883491330633</v>
      </c>
      <c r="AZ25" s="1292">
        <v>0.9921931566521307</v>
      </c>
      <c r="BA25" s="1292">
        <v>0.99311042334785038</v>
      </c>
      <c r="BB25" s="1292">
        <v>0.99400674723265903</v>
      </c>
      <c r="BC25" s="1292">
        <v>0.99487852023931833</v>
      </c>
      <c r="BD25" s="1292">
        <v>0.99573707891450747</v>
      </c>
      <c r="BE25" s="1292">
        <v>0.99657612382393179</v>
      </c>
      <c r="BF25" s="1292">
        <v>0.99740202859545679</v>
      </c>
      <c r="BG25" s="1292">
        <v>0.99820683995294412</v>
      </c>
      <c r="BH25" s="1292">
        <v>0.99900194565030243</v>
      </c>
      <c r="BI25" s="1292">
        <v>0.99978028507282224</v>
      </c>
      <c r="BJ25" s="1292">
        <v>1.0005267894770085</v>
      </c>
      <c r="BK25" s="1292">
        <v>1.001260304757388</v>
      </c>
      <c r="BL25" s="1292">
        <v>1.0019618286245777</v>
      </c>
      <c r="BM25" s="1292">
        <v>1.0026518978428045</v>
      </c>
      <c r="BN25" s="1292">
        <v>1.0033571086598589</v>
      </c>
      <c r="BO25" s="1292">
        <v>1.0040558280116965</v>
      </c>
      <c r="BP25" s="1292">
        <v>1.0047881052804535</v>
      </c>
      <c r="BQ25" s="1292">
        <v>1.0055390916479223</v>
      </c>
      <c r="BR25" s="1292">
        <v>1.0063121573802158</v>
      </c>
      <c r="BS25" s="1292">
        <v>1.0070845499745027</v>
      </c>
      <c r="BT25" s="1292">
        <v>1.007860273868538</v>
      </c>
      <c r="BU25" s="255"/>
      <c r="BV25" s="255"/>
      <c r="BW25" s="255"/>
      <c r="BX25" s="255"/>
      <c r="BY25" s="255"/>
      <c r="BZ25" s="255"/>
      <c r="CA25" s="255"/>
      <c r="CB25" s="255"/>
      <c r="CC25" s="255"/>
      <c r="CD25" s="255"/>
      <c r="CE25" s="255"/>
      <c r="CF25" s="255"/>
      <c r="CG25" s="255"/>
      <c r="CH25" s="255"/>
      <c r="CI25" s="255"/>
      <c r="CJ25" s="255"/>
    </row>
    <row r="26" spans="2:88" x14ac:dyDescent="0.2">
      <c r="B26" s="393" t="s">
        <v>205</v>
      </c>
      <c r="C26" s="390" t="s">
        <v>206</v>
      </c>
      <c r="D26" s="391" t="s">
        <v>121</v>
      </c>
      <c r="E26" s="391" t="s">
        <v>125</v>
      </c>
      <c r="F26" s="392">
        <v>1</v>
      </c>
      <c r="G26" s="1293">
        <v>0</v>
      </c>
      <c r="H26" s="1293">
        <v>0</v>
      </c>
      <c r="I26" s="1293">
        <v>0</v>
      </c>
      <c r="J26" s="1293">
        <v>0</v>
      </c>
      <c r="K26" s="1293">
        <v>0</v>
      </c>
      <c r="L26" s="1293">
        <v>0</v>
      </c>
      <c r="M26" s="1293">
        <v>0</v>
      </c>
      <c r="N26" s="1293">
        <v>0</v>
      </c>
      <c r="O26" s="1293">
        <v>0</v>
      </c>
      <c r="P26" s="1293">
        <v>0</v>
      </c>
      <c r="Q26" s="1293">
        <v>0</v>
      </c>
      <c r="R26" s="1293">
        <v>0</v>
      </c>
      <c r="S26" s="1293">
        <v>0</v>
      </c>
      <c r="T26" s="1293">
        <v>0</v>
      </c>
      <c r="U26" s="1293">
        <v>0</v>
      </c>
      <c r="V26" s="1293">
        <v>0</v>
      </c>
      <c r="W26" s="1293">
        <v>0</v>
      </c>
      <c r="X26" s="1293">
        <v>0</v>
      </c>
      <c r="Y26" s="1293">
        <v>0</v>
      </c>
      <c r="Z26" s="1293">
        <v>0</v>
      </c>
      <c r="AA26" s="1293">
        <v>0</v>
      </c>
      <c r="AB26" s="1293">
        <v>0</v>
      </c>
      <c r="AC26" s="1293">
        <v>0</v>
      </c>
      <c r="AD26" s="1293">
        <v>0</v>
      </c>
      <c r="AE26" s="1293">
        <v>0</v>
      </c>
      <c r="AF26" s="1293">
        <v>0</v>
      </c>
      <c r="AG26" s="1293">
        <v>0</v>
      </c>
      <c r="AH26" s="1293">
        <v>0</v>
      </c>
      <c r="AI26" s="1293">
        <v>0</v>
      </c>
      <c r="AJ26" s="1293">
        <v>0</v>
      </c>
      <c r="AK26" s="1293">
        <v>0</v>
      </c>
      <c r="AL26" s="1293">
        <v>0</v>
      </c>
      <c r="AM26" s="1293">
        <v>0</v>
      </c>
      <c r="AN26" s="1293">
        <v>0</v>
      </c>
      <c r="AO26" s="1293">
        <v>0</v>
      </c>
      <c r="AP26" s="1293">
        <v>0</v>
      </c>
      <c r="AQ26" s="1293">
        <v>0</v>
      </c>
      <c r="AR26" s="1293">
        <v>0</v>
      </c>
      <c r="AS26" s="1293">
        <v>0</v>
      </c>
      <c r="AT26" s="1293">
        <v>0</v>
      </c>
      <c r="AU26" s="1293">
        <v>0</v>
      </c>
      <c r="AV26" s="1293">
        <v>0</v>
      </c>
      <c r="AW26" s="1293">
        <v>0</v>
      </c>
      <c r="AX26" s="1293">
        <v>0</v>
      </c>
      <c r="AY26" s="1293">
        <v>0</v>
      </c>
      <c r="AZ26" s="1293">
        <v>0</v>
      </c>
      <c r="BA26" s="1293">
        <v>0</v>
      </c>
      <c r="BB26" s="1293">
        <v>0</v>
      </c>
      <c r="BC26" s="1293">
        <v>0</v>
      </c>
      <c r="BD26" s="1293">
        <v>0</v>
      </c>
      <c r="BE26" s="1293">
        <v>0</v>
      </c>
      <c r="BF26" s="1293">
        <v>0</v>
      </c>
      <c r="BG26" s="1293">
        <v>0</v>
      </c>
      <c r="BH26" s="1293">
        <v>0</v>
      </c>
      <c r="BI26" s="1293">
        <v>0</v>
      </c>
      <c r="BJ26" s="1293">
        <v>0</v>
      </c>
      <c r="BK26" s="1293">
        <v>0</v>
      </c>
      <c r="BL26" s="1293">
        <v>0</v>
      </c>
      <c r="BM26" s="1293">
        <v>0</v>
      </c>
      <c r="BN26" s="1293">
        <v>0</v>
      </c>
      <c r="BO26" s="1293">
        <v>0</v>
      </c>
      <c r="BP26" s="1293">
        <v>0</v>
      </c>
      <c r="BQ26" s="1293">
        <v>0</v>
      </c>
      <c r="BR26" s="1293">
        <v>0</v>
      </c>
      <c r="BS26" s="1293">
        <v>0</v>
      </c>
      <c r="BT26" s="1293">
        <v>0</v>
      </c>
      <c r="BU26" s="255"/>
      <c r="BV26" s="255"/>
      <c r="BW26" s="255"/>
      <c r="BX26" s="255"/>
      <c r="BY26" s="255"/>
      <c r="BZ26" s="255"/>
      <c r="CA26" s="255"/>
      <c r="CB26" s="255"/>
      <c r="CC26" s="255"/>
      <c r="CD26" s="255"/>
      <c r="CE26" s="255"/>
      <c r="CF26" s="255"/>
      <c r="CG26" s="255"/>
      <c r="CH26" s="255"/>
      <c r="CI26" s="255"/>
      <c r="CJ26" s="255"/>
    </row>
    <row r="27" spans="2:88" x14ac:dyDescent="0.2">
      <c r="B27" s="393" t="s">
        <v>207</v>
      </c>
      <c r="C27" s="394" t="s">
        <v>206</v>
      </c>
      <c r="D27" s="395" t="s">
        <v>121</v>
      </c>
      <c r="E27" s="395" t="s">
        <v>125</v>
      </c>
      <c r="F27" s="396">
        <v>1</v>
      </c>
      <c r="G27" s="1293">
        <v>0</v>
      </c>
      <c r="H27" s="1293">
        <v>0</v>
      </c>
      <c r="I27" s="1293">
        <v>0</v>
      </c>
      <c r="J27" s="1293">
        <v>0</v>
      </c>
      <c r="K27" s="1293">
        <v>0</v>
      </c>
      <c r="L27" s="1293">
        <v>0</v>
      </c>
      <c r="M27" s="1293">
        <v>0</v>
      </c>
      <c r="N27" s="1293">
        <v>0</v>
      </c>
      <c r="O27" s="1293">
        <v>0</v>
      </c>
      <c r="P27" s="1293">
        <v>0</v>
      </c>
      <c r="Q27" s="1293">
        <v>0</v>
      </c>
      <c r="R27" s="1293">
        <v>0</v>
      </c>
      <c r="S27" s="1293">
        <v>0</v>
      </c>
      <c r="T27" s="1293">
        <v>0</v>
      </c>
      <c r="U27" s="1293">
        <v>0</v>
      </c>
      <c r="V27" s="1293">
        <v>0</v>
      </c>
      <c r="W27" s="1293">
        <v>0</v>
      </c>
      <c r="X27" s="1293">
        <v>0</v>
      </c>
      <c r="Y27" s="1293">
        <v>0</v>
      </c>
      <c r="Z27" s="1293">
        <v>0</v>
      </c>
      <c r="AA27" s="1293">
        <v>0</v>
      </c>
      <c r="AB27" s="1293">
        <v>0</v>
      </c>
      <c r="AC27" s="1293">
        <v>0</v>
      </c>
      <c r="AD27" s="1293">
        <v>0</v>
      </c>
      <c r="AE27" s="1293">
        <v>0</v>
      </c>
      <c r="AF27" s="1293">
        <v>0</v>
      </c>
      <c r="AG27" s="1293">
        <v>0</v>
      </c>
      <c r="AH27" s="1293">
        <v>0</v>
      </c>
      <c r="AI27" s="1293">
        <v>0</v>
      </c>
      <c r="AJ27" s="1293">
        <v>0</v>
      </c>
      <c r="AK27" s="1293">
        <v>0</v>
      </c>
      <c r="AL27" s="1293">
        <v>0</v>
      </c>
      <c r="AM27" s="1293">
        <v>0</v>
      </c>
      <c r="AN27" s="1293">
        <v>0</v>
      </c>
      <c r="AO27" s="1293">
        <v>0</v>
      </c>
      <c r="AP27" s="1293">
        <v>0</v>
      </c>
      <c r="AQ27" s="1293">
        <v>0</v>
      </c>
      <c r="AR27" s="1293">
        <v>0</v>
      </c>
      <c r="AS27" s="1293">
        <v>0</v>
      </c>
      <c r="AT27" s="1293">
        <v>0</v>
      </c>
      <c r="AU27" s="1293">
        <v>0</v>
      </c>
      <c r="AV27" s="1293">
        <v>0</v>
      </c>
      <c r="AW27" s="1293">
        <v>0</v>
      </c>
      <c r="AX27" s="1293">
        <v>0</v>
      </c>
      <c r="AY27" s="1293">
        <v>0</v>
      </c>
      <c r="AZ27" s="1293">
        <v>0</v>
      </c>
      <c r="BA27" s="1293">
        <v>0</v>
      </c>
      <c r="BB27" s="1293">
        <v>0</v>
      </c>
      <c r="BC27" s="1293">
        <v>0</v>
      </c>
      <c r="BD27" s="1293">
        <v>0</v>
      </c>
      <c r="BE27" s="1293">
        <v>0</v>
      </c>
      <c r="BF27" s="1293">
        <v>0</v>
      </c>
      <c r="BG27" s="1293">
        <v>0</v>
      </c>
      <c r="BH27" s="1293">
        <v>0</v>
      </c>
      <c r="BI27" s="1293">
        <v>0</v>
      </c>
      <c r="BJ27" s="1293">
        <v>0</v>
      </c>
      <c r="BK27" s="1293">
        <v>0</v>
      </c>
      <c r="BL27" s="1293">
        <v>0</v>
      </c>
      <c r="BM27" s="1293">
        <v>0</v>
      </c>
      <c r="BN27" s="1293">
        <v>0</v>
      </c>
      <c r="BO27" s="1293">
        <v>0</v>
      </c>
      <c r="BP27" s="1293">
        <v>0</v>
      </c>
      <c r="BQ27" s="1293">
        <v>0</v>
      </c>
      <c r="BR27" s="1293">
        <v>0</v>
      </c>
      <c r="BS27" s="1293">
        <v>0</v>
      </c>
      <c r="BT27" s="1293">
        <v>0</v>
      </c>
      <c r="BU27" s="255"/>
      <c r="BV27" s="255"/>
      <c r="BW27" s="255"/>
      <c r="BX27" s="255"/>
      <c r="BY27" s="255"/>
      <c r="BZ27" s="255"/>
      <c r="CA27" s="255"/>
      <c r="CB27" s="255"/>
      <c r="CC27" s="255"/>
      <c r="CD27" s="255"/>
      <c r="CE27" s="255"/>
      <c r="CF27" s="255"/>
      <c r="CG27" s="255"/>
      <c r="CH27" s="255"/>
      <c r="CI27" s="255"/>
      <c r="CJ27" s="255"/>
    </row>
    <row r="28" spans="2:88" x14ac:dyDescent="0.2">
      <c r="B28" s="393" t="s">
        <v>208</v>
      </c>
      <c r="C28" s="394" t="s">
        <v>206</v>
      </c>
      <c r="D28" s="395" t="s">
        <v>121</v>
      </c>
      <c r="E28" s="395" t="s">
        <v>125</v>
      </c>
      <c r="F28" s="396">
        <v>1</v>
      </c>
      <c r="G28" s="1294">
        <v>0</v>
      </c>
      <c r="H28" s="1294">
        <v>0</v>
      </c>
      <c r="I28" s="1294">
        <v>0</v>
      </c>
      <c r="J28" s="1294">
        <v>0</v>
      </c>
      <c r="K28" s="1294">
        <v>0</v>
      </c>
      <c r="L28" s="1294">
        <v>0</v>
      </c>
      <c r="M28" s="1294">
        <v>0</v>
      </c>
      <c r="N28" s="1294">
        <v>0</v>
      </c>
      <c r="O28" s="1294">
        <v>0</v>
      </c>
      <c r="P28" s="1294">
        <v>0</v>
      </c>
      <c r="Q28" s="1294">
        <v>0</v>
      </c>
      <c r="R28" s="1294">
        <v>0</v>
      </c>
      <c r="S28" s="1294">
        <v>0</v>
      </c>
      <c r="T28" s="1294">
        <v>0</v>
      </c>
      <c r="U28" s="1294">
        <v>0</v>
      </c>
      <c r="V28" s="1294">
        <v>0</v>
      </c>
      <c r="W28" s="1294">
        <v>0</v>
      </c>
      <c r="X28" s="1294">
        <v>0</v>
      </c>
      <c r="Y28" s="1294">
        <v>0</v>
      </c>
      <c r="Z28" s="1294">
        <v>0</v>
      </c>
      <c r="AA28" s="1294">
        <v>0</v>
      </c>
      <c r="AB28" s="1294">
        <v>0</v>
      </c>
      <c r="AC28" s="1294">
        <v>0</v>
      </c>
      <c r="AD28" s="1294">
        <v>0</v>
      </c>
      <c r="AE28" s="1294">
        <v>0</v>
      </c>
      <c r="AF28" s="1294">
        <v>0</v>
      </c>
      <c r="AG28" s="1294">
        <v>0</v>
      </c>
      <c r="AH28" s="1294">
        <v>0</v>
      </c>
      <c r="AI28" s="1294">
        <v>0</v>
      </c>
      <c r="AJ28" s="1294">
        <v>0</v>
      </c>
      <c r="AK28" s="1294">
        <v>0</v>
      </c>
      <c r="AL28" s="1294">
        <v>0</v>
      </c>
      <c r="AM28" s="1294">
        <v>0</v>
      </c>
      <c r="AN28" s="1294">
        <v>0</v>
      </c>
      <c r="AO28" s="1294">
        <v>0</v>
      </c>
      <c r="AP28" s="1294">
        <v>0</v>
      </c>
      <c r="AQ28" s="1294">
        <v>0</v>
      </c>
      <c r="AR28" s="1294">
        <v>0</v>
      </c>
      <c r="AS28" s="1294">
        <v>0</v>
      </c>
      <c r="AT28" s="1294">
        <v>0</v>
      </c>
      <c r="AU28" s="1294">
        <v>0</v>
      </c>
      <c r="AV28" s="1294">
        <v>0</v>
      </c>
      <c r="AW28" s="1294">
        <v>0</v>
      </c>
      <c r="AX28" s="1294">
        <v>0</v>
      </c>
      <c r="AY28" s="1294">
        <v>0</v>
      </c>
      <c r="AZ28" s="1294">
        <v>0</v>
      </c>
      <c r="BA28" s="1294">
        <v>0</v>
      </c>
      <c r="BB28" s="1294">
        <v>0</v>
      </c>
      <c r="BC28" s="1294">
        <v>0</v>
      </c>
      <c r="BD28" s="1294">
        <v>0</v>
      </c>
      <c r="BE28" s="1294">
        <v>0</v>
      </c>
      <c r="BF28" s="1294">
        <v>0</v>
      </c>
      <c r="BG28" s="1294">
        <v>0</v>
      </c>
      <c r="BH28" s="1294">
        <v>0</v>
      </c>
      <c r="BI28" s="1294">
        <v>0</v>
      </c>
      <c r="BJ28" s="1294">
        <v>0</v>
      </c>
      <c r="BK28" s="1294">
        <v>0</v>
      </c>
      <c r="BL28" s="1294">
        <v>0</v>
      </c>
      <c r="BM28" s="1294">
        <v>0</v>
      </c>
      <c r="BN28" s="1294">
        <v>0</v>
      </c>
      <c r="BO28" s="1294">
        <v>0</v>
      </c>
      <c r="BP28" s="1294">
        <v>0</v>
      </c>
      <c r="BQ28" s="1294">
        <v>0</v>
      </c>
      <c r="BR28" s="1294">
        <v>0</v>
      </c>
      <c r="BS28" s="1294">
        <v>0</v>
      </c>
      <c r="BT28" s="1294">
        <v>0</v>
      </c>
      <c r="BU28" s="256"/>
      <c r="BV28" s="256"/>
      <c r="BW28" s="256"/>
      <c r="BX28" s="256"/>
      <c r="BY28" s="256"/>
      <c r="BZ28" s="256"/>
      <c r="CA28" s="256"/>
      <c r="CB28" s="256"/>
      <c r="CC28" s="256"/>
      <c r="CD28" s="256"/>
      <c r="CE28" s="256"/>
      <c r="CF28" s="256"/>
      <c r="CG28" s="256"/>
      <c r="CH28" s="256"/>
      <c r="CI28" s="256"/>
      <c r="CJ28" s="256"/>
    </row>
    <row r="29" spans="2:88" ht="14.1" customHeight="1" x14ac:dyDescent="0.2">
      <c r="B29" s="358" t="s">
        <v>209</v>
      </c>
      <c r="C29" s="359" t="s">
        <v>210</v>
      </c>
      <c r="D29" s="360" t="s">
        <v>211</v>
      </c>
      <c r="E29" s="360" t="s">
        <v>125</v>
      </c>
      <c r="F29" s="361">
        <v>1</v>
      </c>
      <c r="G29" s="257">
        <f t="shared" ref="G29:BR29" si="2">SUM(G30:G38)</f>
        <v>154.92918412297473</v>
      </c>
      <c r="H29" s="257">
        <f t="shared" si="2"/>
        <v>172.47482138850393</v>
      </c>
      <c r="I29" s="257">
        <f t="shared" si="2"/>
        <v>161.24340668949981</v>
      </c>
      <c r="J29" s="257">
        <f t="shared" si="2"/>
        <v>156.77687865673258</v>
      </c>
      <c r="K29" s="257">
        <f t="shared" si="2"/>
        <v>156.53368956488049</v>
      </c>
      <c r="L29" s="257">
        <f t="shared" si="2"/>
        <v>156.2830049079642</v>
      </c>
      <c r="M29" s="257">
        <f t="shared" si="2"/>
        <v>155.99673041251333</v>
      </c>
      <c r="N29" s="257">
        <f t="shared" si="2"/>
        <v>155.69490299501268</v>
      </c>
      <c r="O29" s="257">
        <f t="shared" si="2"/>
        <v>155.54363894540046</v>
      </c>
      <c r="P29" s="257">
        <f t="shared" si="2"/>
        <v>155.36991663479847</v>
      </c>
      <c r="Q29" s="257">
        <f t="shared" si="2"/>
        <v>155.19083316549722</v>
      </c>
      <c r="R29" s="257">
        <f t="shared" si="2"/>
        <v>155.02467863750761</v>
      </c>
      <c r="S29" s="257">
        <f t="shared" si="2"/>
        <v>154.86445739854156</v>
      </c>
      <c r="T29" s="257">
        <f t="shared" si="2"/>
        <v>154.64433215282966</v>
      </c>
      <c r="U29" s="257">
        <f t="shared" si="2"/>
        <v>154.30750129059163</v>
      </c>
      <c r="V29" s="257">
        <f t="shared" si="2"/>
        <v>153.751619520872</v>
      </c>
      <c r="W29" s="257">
        <f t="shared" si="2"/>
        <v>153.29970804183631</v>
      </c>
      <c r="X29" s="257">
        <f t="shared" si="2"/>
        <v>152.84742762911961</v>
      </c>
      <c r="Y29" s="257">
        <f t="shared" si="2"/>
        <v>152.39109383169159</v>
      </c>
      <c r="Z29" s="257">
        <f t="shared" si="2"/>
        <v>151.94434139746039</v>
      </c>
      <c r="AA29" s="257">
        <f t="shared" si="2"/>
        <v>151.48305316385802</v>
      </c>
      <c r="AB29" s="257">
        <f t="shared" si="2"/>
        <v>151.0377387193239</v>
      </c>
      <c r="AC29" s="257">
        <f t="shared" si="2"/>
        <v>150.60252845350905</v>
      </c>
      <c r="AD29" s="257">
        <f t="shared" si="2"/>
        <v>150.16639849108708</v>
      </c>
      <c r="AE29" s="257">
        <f t="shared" si="2"/>
        <v>149.73357351673468</v>
      </c>
      <c r="AF29" s="257">
        <f t="shared" si="2"/>
        <v>149.37704662106333</v>
      </c>
      <c r="AG29" s="257">
        <f t="shared" si="2"/>
        <v>149.03424874001902</v>
      </c>
      <c r="AH29" s="257">
        <f t="shared" si="2"/>
        <v>148.70252386393793</v>
      </c>
      <c r="AI29" s="257">
        <f t="shared" si="2"/>
        <v>148.37141287292874</v>
      </c>
      <c r="AJ29" s="257">
        <f t="shared" si="2"/>
        <v>148.04531534486847</v>
      </c>
      <c r="AK29" s="257">
        <f t="shared" si="2"/>
        <v>147.73025474330012</v>
      </c>
      <c r="AL29" s="257">
        <f t="shared" si="2"/>
        <v>147.68994830922568</v>
      </c>
      <c r="AM29" s="257">
        <f t="shared" si="2"/>
        <v>147.65386327551246</v>
      </c>
      <c r="AN29" s="257">
        <f t="shared" si="2"/>
        <v>147.62617988576798</v>
      </c>
      <c r="AO29" s="257">
        <f t="shared" si="2"/>
        <v>147.60980278162697</v>
      </c>
      <c r="AP29" s="257">
        <f t="shared" si="2"/>
        <v>147.60976903680358</v>
      </c>
      <c r="AQ29" s="257">
        <f t="shared" si="2"/>
        <v>147.62146226309443</v>
      </c>
      <c r="AR29" s="257">
        <f t="shared" si="2"/>
        <v>147.6542113601767</v>
      </c>
      <c r="AS29" s="257">
        <f t="shared" si="2"/>
        <v>147.69580576202836</v>
      </c>
      <c r="AT29" s="257">
        <f t="shared" si="2"/>
        <v>147.74714891234922</v>
      </c>
      <c r="AU29" s="257">
        <f t="shared" si="2"/>
        <v>147.81517171738233</v>
      </c>
      <c r="AV29" s="257">
        <f t="shared" si="2"/>
        <v>147.89498193729952</v>
      </c>
      <c r="AW29" s="257">
        <f t="shared" si="2"/>
        <v>147.97476414443625</v>
      </c>
      <c r="AX29" s="257">
        <f t="shared" si="2"/>
        <v>148.05843477134016</v>
      </c>
      <c r="AY29" s="257">
        <f t="shared" si="2"/>
        <v>148.14623759600781</v>
      </c>
      <c r="AZ29" s="257">
        <f t="shared" si="2"/>
        <v>148.23931575376477</v>
      </c>
      <c r="BA29" s="257">
        <f t="shared" si="2"/>
        <v>148.33408728492662</v>
      </c>
      <c r="BB29" s="257">
        <f t="shared" si="2"/>
        <v>148.42654714183112</v>
      </c>
      <c r="BC29" s="257">
        <f t="shared" si="2"/>
        <v>148.51634576790832</v>
      </c>
      <c r="BD29" s="257">
        <f t="shared" si="2"/>
        <v>148.60494040330587</v>
      </c>
      <c r="BE29" s="257">
        <f t="shared" si="2"/>
        <v>148.69190375459792</v>
      </c>
      <c r="BF29" s="257">
        <f t="shared" si="2"/>
        <v>148.77750912821884</v>
      </c>
      <c r="BG29" s="257">
        <f t="shared" si="2"/>
        <v>148.86108835268888</v>
      </c>
      <c r="BH29" s="257">
        <f t="shared" si="2"/>
        <v>148.94370242877008</v>
      </c>
      <c r="BI29" s="257">
        <f t="shared" si="2"/>
        <v>149.02425901484699</v>
      </c>
      <c r="BJ29" s="257">
        <f t="shared" si="2"/>
        <v>149.10173622928897</v>
      </c>
      <c r="BK29" s="257">
        <f t="shared" si="2"/>
        <v>149.17808762674574</v>
      </c>
      <c r="BL29" s="257">
        <f t="shared" si="2"/>
        <v>149.25095264876506</v>
      </c>
      <c r="BM29" s="257">
        <f t="shared" si="2"/>
        <v>149.32216035864693</v>
      </c>
      <c r="BN29" s="257">
        <f t="shared" si="2"/>
        <v>149.39522890990273</v>
      </c>
      <c r="BO29" s="257">
        <f t="shared" si="2"/>
        <v>149.46750399539945</v>
      </c>
      <c r="BP29" s="257">
        <f t="shared" si="2"/>
        <v>149.54324493808789</v>
      </c>
      <c r="BQ29" s="257">
        <f t="shared" si="2"/>
        <v>149.62115801276383</v>
      </c>
      <c r="BR29" s="257">
        <f t="shared" si="2"/>
        <v>149.70131011913017</v>
      </c>
      <c r="BS29" s="257">
        <f t="shared" ref="BS29" si="3">SUM(BS30:BS38)</f>
        <v>149.7817826901846</v>
      </c>
      <c r="BT29" s="257">
        <f>SUM(BT30:BT38)</f>
        <v>149.86255094790189</v>
      </c>
      <c r="BU29" s="257"/>
      <c r="BV29" s="257"/>
      <c r="BW29" s="257"/>
      <c r="BX29" s="257"/>
      <c r="BY29" s="257"/>
      <c r="BZ29" s="257"/>
      <c r="CA29" s="257"/>
      <c r="CB29" s="257"/>
      <c r="CC29" s="257"/>
      <c r="CD29" s="257"/>
      <c r="CE29" s="257"/>
      <c r="CF29" s="257"/>
      <c r="CG29" s="257"/>
      <c r="CH29" s="257"/>
      <c r="CI29" s="257"/>
      <c r="CJ29" s="257"/>
    </row>
    <row r="30" spans="2:88" x14ac:dyDescent="0.2">
      <c r="B30" s="362" t="s">
        <v>212</v>
      </c>
      <c r="C30" s="363" t="s">
        <v>213</v>
      </c>
      <c r="D30" s="364" t="s">
        <v>121</v>
      </c>
      <c r="E30" s="364" t="s">
        <v>125</v>
      </c>
      <c r="F30" s="365">
        <v>1</v>
      </c>
      <c r="G30" s="1290">
        <v>35.186839486801802</v>
      </c>
      <c r="H30" s="1290">
        <v>39.171727974085009</v>
      </c>
      <c r="I30" s="1290">
        <v>36.620898132304681</v>
      </c>
      <c r="J30" s="1290">
        <v>35.606479797618725</v>
      </c>
      <c r="K30" s="1290">
        <v>35.551247753453637</v>
      </c>
      <c r="L30" s="1290">
        <v>35.494313349295709</v>
      </c>
      <c r="M30" s="1290">
        <v>35.429295936484699</v>
      </c>
      <c r="N30" s="1290">
        <v>35.360746211961008</v>
      </c>
      <c r="O30" s="1290">
        <v>35.326391781813072</v>
      </c>
      <c r="P30" s="1290">
        <v>35.286936729538503</v>
      </c>
      <c r="Q30" s="1290">
        <v>35.246264074320486</v>
      </c>
      <c r="R30" s="1290">
        <v>35.208527783772823</v>
      </c>
      <c r="S30" s="1290">
        <v>35.172139035908515</v>
      </c>
      <c r="T30" s="1290">
        <v>35.12214515172392</v>
      </c>
      <c r="U30" s="1290">
        <v>35.045645597744709</v>
      </c>
      <c r="V30" s="1290">
        <v>34.919396158586501</v>
      </c>
      <c r="W30" s="1290">
        <v>34.816759997652163</v>
      </c>
      <c r="X30" s="1290">
        <v>34.714040046111883</v>
      </c>
      <c r="Y30" s="1290">
        <v>34.610399507543264</v>
      </c>
      <c r="Z30" s="1290">
        <v>34.508935046327522</v>
      </c>
      <c r="AA30" s="1290">
        <v>34.404169277858536</v>
      </c>
      <c r="AB30" s="1290">
        <v>34.303031406580907</v>
      </c>
      <c r="AC30" s="1290">
        <v>34.204188352233714</v>
      </c>
      <c r="AD30" s="1290">
        <v>34.105136420410808</v>
      </c>
      <c r="AE30" s="1290">
        <v>34.006835103040352</v>
      </c>
      <c r="AF30" s="1290">
        <v>33.925862271990276</v>
      </c>
      <c r="AG30" s="1290">
        <v>33.848007514766827</v>
      </c>
      <c r="AH30" s="1290">
        <v>33.772667610057987</v>
      </c>
      <c r="AI30" s="1290">
        <v>33.697467128244895</v>
      </c>
      <c r="AJ30" s="1290">
        <v>33.623405282235353</v>
      </c>
      <c r="AK30" s="1290">
        <v>33.551850094755622</v>
      </c>
      <c r="AL30" s="1290">
        <v>33.542695873528096</v>
      </c>
      <c r="AM30" s="1290">
        <v>33.534500398309326</v>
      </c>
      <c r="AN30" s="1290">
        <v>33.528213067766004</v>
      </c>
      <c r="AO30" s="1290">
        <v>33.524493571417203</v>
      </c>
      <c r="AP30" s="1290">
        <v>33.524485907440322</v>
      </c>
      <c r="AQ30" s="1290">
        <v>33.527141621913422</v>
      </c>
      <c r="AR30" s="1290">
        <v>33.53457945377766</v>
      </c>
      <c r="AS30" s="1290">
        <v>33.544026192620237</v>
      </c>
      <c r="AT30" s="1290">
        <v>33.555687024627538</v>
      </c>
      <c r="AU30" s="1290">
        <v>33.571136066947687</v>
      </c>
      <c r="AV30" s="1290">
        <v>33.589262215442766</v>
      </c>
      <c r="AW30" s="1290">
        <v>33.607382001797504</v>
      </c>
      <c r="AX30" s="1290">
        <v>33.626384909063127</v>
      </c>
      <c r="AY30" s="1290">
        <v>33.646326303033263</v>
      </c>
      <c r="AZ30" s="1290">
        <v>33.667465807609254</v>
      </c>
      <c r="BA30" s="1290">
        <v>33.688989903755427</v>
      </c>
      <c r="BB30" s="1290">
        <v>33.709988982542853</v>
      </c>
      <c r="BC30" s="1290">
        <v>33.730383654210435</v>
      </c>
      <c r="BD30" s="1290">
        <v>33.750504880774514</v>
      </c>
      <c r="BE30" s="1290">
        <v>33.770255617218837</v>
      </c>
      <c r="BF30" s="1290">
        <v>33.789697935706847</v>
      </c>
      <c r="BG30" s="1290">
        <v>33.808680084050984</v>
      </c>
      <c r="BH30" s="1290">
        <v>33.827443032109329</v>
      </c>
      <c r="BI30" s="1290">
        <v>33.845738692026075</v>
      </c>
      <c r="BJ30" s="1290">
        <v>33.863334978509393</v>
      </c>
      <c r="BK30" s="1290">
        <v>33.880675574357177</v>
      </c>
      <c r="BL30" s="1290">
        <v>33.897224359845914</v>
      </c>
      <c r="BM30" s="1290">
        <v>33.913396743841993</v>
      </c>
      <c r="BN30" s="1290">
        <v>33.929991754001804</v>
      </c>
      <c r="BO30" s="1290">
        <v>33.946406555684668</v>
      </c>
      <c r="BP30" s="1290">
        <v>33.963608507712266</v>
      </c>
      <c r="BQ30" s="1290">
        <v>33.981303784867848</v>
      </c>
      <c r="BR30" s="1290">
        <v>33.999507581119708</v>
      </c>
      <c r="BS30" s="1290">
        <v>34.017784159911571</v>
      </c>
      <c r="BT30" s="1290">
        <v>34.036127893766597</v>
      </c>
      <c r="BU30" s="254"/>
      <c r="BV30" s="254"/>
      <c r="BW30" s="254"/>
      <c r="BX30" s="254"/>
      <c r="BY30" s="254"/>
      <c r="BZ30" s="254"/>
      <c r="CA30" s="254"/>
      <c r="CB30" s="254"/>
      <c r="CC30" s="254"/>
      <c r="CD30" s="254"/>
      <c r="CE30" s="254"/>
      <c r="CF30" s="254"/>
      <c r="CG30" s="254"/>
      <c r="CH30" s="254"/>
      <c r="CI30" s="254"/>
      <c r="CJ30" s="254"/>
    </row>
    <row r="31" spans="2:88" x14ac:dyDescent="0.2">
      <c r="B31" s="362" t="s">
        <v>214</v>
      </c>
      <c r="C31" s="363" t="s">
        <v>215</v>
      </c>
      <c r="D31" s="364" t="s">
        <v>121</v>
      </c>
      <c r="E31" s="364" t="s">
        <v>125</v>
      </c>
      <c r="F31" s="365">
        <v>1</v>
      </c>
      <c r="G31" s="1291">
        <v>56.543721192704112</v>
      </c>
      <c r="H31" s="1291">
        <v>62.94726373574705</v>
      </c>
      <c r="I31" s="1291">
        <v>58.848191085651344</v>
      </c>
      <c r="J31" s="1291">
        <v>57.218064926956004</v>
      </c>
      <c r="K31" s="1291">
        <v>57.129309433375937</v>
      </c>
      <c r="L31" s="1291">
        <v>57.037818321303014</v>
      </c>
      <c r="M31" s="1291">
        <v>56.933338165759771</v>
      </c>
      <c r="N31" s="1291">
        <v>56.823181738873004</v>
      </c>
      <c r="O31" s="1291">
        <v>56.767975663296141</v>
      </c>
      <c r="P31" s="1291">
        <v>56.70457310972796</v>
      </c>
      <c r="Q31" s="1291">
        <v>56.639213921168924</v>
      </c>
      <c r="R31" s="1291">
        <v>56.578573342967111</v>
      </c>
      <c r="S31" s="1291">
        <v>56.520098207268639</v>
      </c>
      <c r="T31" s="1291">
        <v>56.439760209031128</v>
      </c>
      <c r="U31" s="1291">
        <v>56.316828751854104</v>
      </c>
      <c r="V31" s="1291">
        <v>56.113951392232913</v>
      </c>
      <c r="W31" s="1291">
        <v>55.949019544053215</v>
      </c>
      <c r="X31" s="1291">
        <v>55.783953048012833</v>
      </c>
      <c r="Y31" s="1291">
        <v>55.617407208643435</v>
      </c>
      <c r="Z31" s="1291">
        <v>55.454358230968054</v>
      </c>
      <c r="AA31" s="1291">
        <v>55.286004196071794</v>
      </c>
      <c r="AB31" s="1291">
        <v>55.123480034227413</v>
      </c>
      <c r="AC31" s="1291">
        <v>54.964643543415562</v>
      </c>
      <c r="AD31" s="1291">
        <v>54.805471395581883</v>
      </c>
      <c r="AE31" s="1291">
        <v>54.647505452537899</v>
      </c>
      <c r="AF31" s="1291">
        <v>54.517385633598295</v>
      </c>
      <c r="AG31" s="1291">
        <v>54.392276423729655</v>
      </c>
      <c r="AH31" s="1291">
        <v>54.271208472510565</v>
      </c>
      <c r="AI31" s="1291">
        <v>54.150364567823104</v>
      </c>
      <c r="AJ31" s="1291">
        <v>54.031350401366026</v>
      </c>
      <c r="AK31" s="1291">
        <v>53.91636432618121</v>
      </c>
      <c r="AL31" s="1291">
        <v>53.90165389067819</v>
      </c>
      <c r="AM31" s="1291">
        <v>53.888484118326645</v>
      </c>
      <c r="AN31" s="1291">
        <v>53.878380651505715</v>
      </c>
      <c r="AO31" s="1291">
        <v>53.872403582590422</v>
      </c>
      <c r="AP31" s="1291">
        <v>53.872391266912793</v>
      </c>
      <c r="AQ31" s="1291">
        <v>53.876658884605213</v>
      </c>
      <c r="AR31" s="1291">
        <v>53.888611157027057</v>
      </c>
      <c r="AS31" s="1291">
        <v>53.903791655619301</v>
      </c>
      <c r="AT31" s="1291">
        <v>53.922530105662347</v>
      </c>
      <c r="AU31" s="1291">
        <v>53.947356044973333</v>
      </c>
      <c r="AV31" s="1291">
        <v>53.976483977511506</v>
      </c>
      <c r="AW31" s="1291">
        <v>54.005601686366774</v>
      </c>
      <c r="AX31" s="1291">
        <v>54.036138532129272</v>
      </c>
      <c r="AY31" s="1291">
        <v>54.06818348522215</v>
      </c>
      <c r="AZ31" s="1291">
        <v>54.102153749966867</v>
      </c>
      <c r="BA31" s="1291">
        <v>54.136742036643511</v>
      </c>
      <c r="BB31" s="1291">
        <v>54.170486643251479</v>
      </c>
      <c r="BC31" s="1291">
        <v>54.20325999389641</v>
      </c>
      <c r="BD31" s="1291">
        <v>54.235593930148951</v>
      </c>
      <c r="BE31" s="1291">
        <v>54.267332504887314</v>
      </c>
      <c r="BF31" s="1291">
        <v>54.298575465379358</v>
      </c>
      <c r="BG31" s="1291">
        <v>54.329078952457593</v>
      </c>
      <c r="BH31" s="1291">
        <v>54.359230194206987</v>
      </c>
      <c r="BI31" s="1291">
        <v>54.388630524229725</v>
      </c>
      <c r="BJ31" s="1291">
        <v>54.41690699155248</v>
      </c>
      <c r="BK31" s="1291">
        <v>54.444772575140924</v>
      </c>
      <c r="BL31" s="1291">
        <v>54.471365753908913</v>
      </c>
      <c r="BM31" s="1291">
        <v>54.497354071843475</v>
      </c>
      <c r="BN31" s="1291">
        <v>54.524021531648103</v>
      </c>
      <c r="BO31" s="1291">
        <v>54.550399404265463</v>
      </c>
      <c r="BP31" s="1291">
        <v>54.578042193262831</v>
      </c>
      <c r="BQ31" s="1291">
        <v>54.606477734291985</v>
      </c>
      <c r="BR31" s="1291">
        <v>54.635730443399325</v>
      </c>
      <c r="BS31" s="1291">
        <v>54.665100110883991</v>
      </c>
      <c r="BT31" s="1291">
        <v>54.694577693635367</v>
      </c>
      <c r="BU31" s="254"/>
      <c r="BV31" s="254"/>
      <c r="BW31" s="254"/>
      <c r="BX31" s="254"/>
      <c r="BY31" s="254"/>
      <c r="BZ31" s="254"/>
      <c r="CA31" s="254"/>
      <c r="CB31" s="254"/>
      <c r="CC31" s="254"/>
      <c r="CD31" s="254"/>
      <c r="CE31" s="254"/>
      <c r="CF31" s="254"/>
      <c r="CG31" s="254"/>
      <c r="CH31" s="254"/>
      <c r="CI31" s="254"/>
      <c r="CJ31" s="254"/>
    </row>
    <row r="32" spans="2:88" x14ac:dyDescent="0.2">
      <c r="B32" s="362" t="s">
        <v>216</v>
      </c>
      <c r="C32" s="363" t="s">
        <v>217</v>
      </c>
      <c r="D32" s="364" t="s">
        <v>121</v>
      </c>
      <c r="E32" s="364" t="s">
        <v>125</v>
      </c>
      <c r="F32" s="365">
        <v>1</v>
      </c>
      <c r="G32" s="1291">
        <v>19.184476833238922</v>
      </c>
      <c r="H32" s="1291">
        <v>21.357107338914208</v>
      </c>
      <c r="I32" s="1291">
        <v>19.96635054691745</v>
      </c>
      <c r="J32" s="1291">
        <v>19.413272028788672</v>
      </c>
      <c r="K32" s="1291">
        <v>19.38315855775258</v>
      </c>
      <c r="L32" s="1291">
        <v>19.352116930442122</v>
      </c>
      <c r="M32" s="1291">
        <v>19.316668306239951</v>
      </c>
      <c r="N32" s="1291">
        <v>19.279293804260512</v>
      </c>
      <c r="O32" s="1291">
        <v>19.260563171475507</v>
      </c>
      <c r="P32" s="1291">
        <v>19.239051590800585</v>
      </c>
      <c r="Q32" s="1291">
        <v>19.216876151825197</v>
      </c>
      <c r="R32" s="1291">
        <v>19.196301669935298</v>
      </c>
      <c r="S32" s="1291">
        <v>19.176461891751888</v>
      </c>
      <c r="T32" s="1291">
        <v>19.14920435663559</v>
      </c>
      <c r="U32" s="1291">
        <v>19.107495469379103</v>
      </c>
      <c r="V32" s="1291">
        <v>19.038662079507624</v>
      </c>
      <c r="W32" s="1291">
        <v>18.982703059589511</v>
      </c>
      <c r="X32" s="1291">
        <v>18.926698355575812</v>
      </c>
      <c r="Y32" s="1291">
        <v>18.870191731504054</v>
      </c>
      <c r="Z32" s="1291">
        <v>18.8148715426499</v>
      </c>
      <c r="AA32" s="1291">
        <v>18.757751423667248</v>
      </c>
      <c r="AB32" s="1291">
        <v>18.702609297327186</v>
      </c>
      <c r="AC32" s="1291">
        <v>18.648718345087453</v>
      </c>
      <c r="AD32" s="1291">
        <v>18.59471350921531</v>
      </c>
      <c r="AE32" s="1291">
        <v>18.541117921396811</v>
      </c>
      <c r="AF32" s="1291">
        <v>18.496970125685163</v>
      </c>
      <c r="AG32" s="1291">
        <v>18.454522358051161</v>
      </c>
      <c r="AH32" s="1291">
        <v>18.413445731744687</v>
      </c>
      <c r="AI32" s="1291">
        <v>18.372445121225724</v>
      </c>
      <c r="AJ32" s="1291">
        <v>18.332065314749215</v>
      </c>
      <c r="AK32" s="1291">
        <v>18.293052182097224</v>
      </c>
      <c r="AL32" s="1291">
        <v>18.288061141480128</v>
      </c>
      <c r="AM32" s="1291">
        <v>18.283592825860854</v>
      </c>
      <c r="AN32" s="1291">
        <v>18.280164863903753</v>
      </c>
      <c r="AO32" s="1291">
        <v>18.278136929807491</v>
      </c>
      <c r="AP32" s="1291">
        <v>18.278132751274011</v>
      </c>
      <c r="AQ32" s="1291">
        <v>18.279580692991082</v>
      </c>
      <c r="AR32" s="1291">
        <v>18.283635928277061</v>
      </c>
      <c r="AS32" s="1291">
        <v>18.28878645458515</v>
      </c>
      <c r="AT32" s="1291">
        <v>18.295144142992608</v>
      </c>
      <c r="AU32" s="1291">
        <v>18.303567229544548</v>
      </c>
      <c r="AV32" s="1291">
        <v>18.31344992094143</v>
      </c>
      <c r="AW32" s="1291">
        <v>18.323329143588754</v>
      </c>
      <c r="AX32" s="1291">
        <v>18.333689859115314</v>
      </c>
      <c r="AY32" s="1291">
        <v>18.344562253914685</v>
      </c>
      <c r="AZ32" s="1291">
        <v>18.356087879453071</v>
      </c>
      <c r="BA32" s="1291">
        <v>18.367823191004071</v>
      </c>
      <c r="BB32" s="1291">
        <v>18.379272253960345</v>
      </c>
      <c r="BC32" s="1291">
        <v>18.390391783643455</v>
      </c>
      <c r="BD32" s="1291">
        <v>18.401362226300567</v>
      </c>
      <c r="BE32" s="1291">
        <v>18.412130671301082</v>
      </c>
      <c r="BF32" s="1291">
        <v>18.422730961468023</v>
      </c>
      <c r="BG32" s="1291">
        <v>18.433080358869567</v>
      </c>
      <c r="BH32" s="1291">
        <v>18.443310244463113</v>
      </c>
      <c r="BI32" s="1291">
        <v>18.453285356435114</v>
      </c>
      <c r="BJ32" s="1291">
        <v>18.462879157848192</v>
      </c>
      <c r="BK32" s="1291">
        <v>18.472333552279981</v>
      </c>
      <c r="BL32" s="1291">
        <v>18.481356237933408</v>
      </c>
      <c r="BM32" s="1291">
        <v>18.490173702946919</v>
      </c>
      <c r="BN32" s="1291">
        <v>18.499221591094923</v>
      </c>
      <c r="BO32" s="1291">
        <v>18.508171226447235</v>
      </c>
      <c r="BP32" s="1291">
        <v>18.517550029857063</v>
      </c>
      <c r="BQ32" s="1291">
        <v>18.527197802706237</v>
      </c>
      <c r="BR32" s="1291">
        <v>18.537122829010514</v>
      </c>
      <c r="BS32" s="1291">
        <v>18.54708753762138</v>
      </c>
      <c r="BT32" s="1291">
        <v>18.557088860340603</v>
      </c>
      <c r="BU32" s="254"/>
      <c r="BV32" s="254"/>
      <c r="BW32" s="254"/>
      <c r="BX32" s="254"/>
      <c r="BY32" s="254"/>
      <c r="BZ32" s="254"/>
      <c r="CA32" s="254"/>
      <c r="CB32" s="254"/>
      <c r="CC32" s="254"/>
      <c r="CD32" s="254"/>
      <c r="CE32" s="254"/>
      <c r="CF32" s="254"/>
      <c r="CG32" s="254"/>
      <c r="CH32" s="254"/>
      <c r="CI32" s="254"/>
      <c r="CJ32" s="254"/>
    </row>
    <row r="33" spans="2:88" x14ac:dyDescent="0.2">
      <c r="B33" s="362" t="s">
        <v>218</v>
      </c>
      <c r="C33" s="363" t="s">
        <v>219</v>
      </c>
      <c r="D33" s="364" t="s">
        <v>121</v>
      </c>
      <c r="E33" s="364" t="s">
        <v>125</v>
      </c>
      <c r="F33" s="365">
        <v>1</v>
      </c>
      <c r="G33" s="1291">
        <v>14.747875332729105</v>
      </c>
      <c r="H33" s="1291">
        <v>16.418063376964326</v>
      </c>
      <c r="I33" s="1291">
        <v>15.348932956322484</v>
      </c>
      <c r="J33" s="1291">
        <v>14.92375935865411</v>
      </c>
      <c r="K33" s="1291">
        <v>14.900609927969265</v>
      </c>
      <c r="L33" s="1291">
        <v>14.876746986400462</v>
      </c>
      <c r="M33" s="1291">
        <v>14.849496209900545</v>
      </c>
      <c r="N33" s="1291">
        <v>14.820764934056703</v>
      </c>
      <c r="O33" s="1291">
        <v>14.806365946812091</v>
      </c>
      <c r="P33" s="1291">
        <v>14.789829133597877</v>
      </c>
      <c r="Q33" s="1291">
        <v>14.772781985932587</v>
      </c>
      <c r="R33" s="1291">
        <v>14.756965558068263</v>
      </c>
      <c r="S33" s="1291">
        <v>14.741713926354699</v>
      </c>
      <c r="T33" s="1291">
        <v>14.720759967939937</v>
      </c>
      <c r="U33" s="1291">
        <v>14.688696676619957</v>
      </c>
      <c r="V33" s="1291">
        <v>14.635781694294517</v>
      </c>
      <c r="W33" s="1291">
        <v>14.592763755537689</v>
      </c>
      <c r="X33" s="1291">
        <v>14.549710697587766</v>
      </c>
      <c r="Y33" s="1291">
        <v>14.506271793596396</v>
      </c>
      <c r="Z33" s="1291">
        <v>14.463744949852057</v>
      </c>
      <c r="AA33" s="1291">
        <v>14.419834427763318</v>
      </c>
      <c r="AB33" s="1291">
        <v>14.377444467801737</v>
      </c>
      <c r="AC33" s="1291">
        <v>14.336016335457956</v>
      </c>
      <c r="AD33" s="1291">
        <v>14.294500656206964</v>
      </c>
      <c r="AE33" s="1291">
        <v>14.253299582317783</v>
      </c>
      <c r="AF33" s="1291">
        <v>14.219361404434185</v>
      </c>
      <c r="AG33" s="1291">
        <v>14.186730106189227</v>
      </c>
      <c r="AH33" s="1291">
        <v>14.15515285917213</v>
      </c>
      <c r="AI33" s="1291">
        <v>14.123634048533949</v>
      </c>
      <c r="AJ33" s="1291">
        <v>14.092592474815167</v>
      </c>
      <c r="AK33" s="1291">
        <v>14.062601517975835</v>
      </c>
      <c r="AL33" s="1291">
        <v>14.058764705252646</v>
      </c>
      <c r="AM33" s="1291">
        <v>14.055329732160953</v>
      </c>
      <c r="AN33" s="1291">
        <v>14.052694520576708</v>
      </c>
      <c r="AO33" s="1291">
        <v>14.05113556645486</v>
      </c>
      <c r="AP33" s="1291">
        <v>14.051132354248901</v>
      </c>
      <c r="AQ33" s="1291">
        <v>14.052245445010668</v>
      </c>
      <c r="AR33" s="1291">
        <v>14.055362866713766</v>
      </c>
      <c r="AS33" s="1291">
        <v>14.059322282472134</v>
      </c>
      <c r="AT33" s="1291">
        <v>14.064209692061283</v>
      </c>
      <c r="AU33" s="1291">
        <v>14.070684855885903</v>
      </c>
      <c r="AV33" s="1291">
        <v>14.078282076385578</v>
      </c>
      <c r="AW33" s="1291">
        <v>14.085876630318607</v>
      </c>
      <c r="AX33" s="1291">
        <v>14.093841327102981</v>
      </c>
      <c r="AY33" s="1291">
        <v>14.102199372227854</v>
      </c>
      <c r="AZ33" s="1291">
        <v>14.111059581971878</v>
      </c>
      <c r="BA33" s="1291">
        <v>14.120080985747929</v>
      </c>
      <c r="BB33" s="1291">
        <v>14.128882338770136</v>
      </c>
      <c r="BC33" s="1291">
        <v>14.137430366373415</v>
      </c>
      <c r="BD33" s="1291">
        <v>14.145863784811578</v>
      </c>
      <c r="BE33" s="1291">
        <v>14.154141919564763</v>
      </c>
      <c r="BF33" s="1291">
        <v>14.162290786965826</v>
      </c>
      <c r="BG33" s="1291">
        <v>14.170246783054413</v>
      </c>
      <c r="BH33" s="1291">
        <v>14.178110905631911</v>
      </c>
      <c r="BI33" s="1291">
        <v>14.18577917352745</v>
      </c>
      <c r="BJ33" s="1291">
        <v>14.193154312731764</v>
      </c>
      <c r="BK33" s="1291">
        <v>14.200422284208834</v>
      </c>
      <c r="BL33" s="1291">
        <v>14.207358383865854</v>
      </c>
      <c r="BM33" s="1291">
        <v>14.2141367222016</v>
      </c>
      <c r="BN33" s="1291">
        <v>14.221092196025102</v>
      </c>
      <c r="BO33" s="1291">
        <v>14.227972138991316</v>
      </c>
      <c r="BP33" s="1291">
        <v>14.235182000623752</v>
      </c>
      <c r="BQ33" s="1291">
        <v>14.242598629831569</v>
      </c>
      <c r="BR33" s="1291">
        <v>14.250228394869307</v>
      </c>
      <c r="BS33" s="1291">
        <v>14.257888665284678</v>
      </c>
      <c r="BT33" s="1291">
        <v>14.265577082430871</v>
      </c>
      <c r="BU33" s="254"/>
      <c r="BV33" s="254"/>
      <c r="BW33" s="254"/>
      <c r="BX33" s="254"/>
      <c r="BY33" s="254"/>
      <c r="BZ33" s="254"/>
      <c r="CA33" s="254"/>
      <c r="CB33" s="254"/>
      <c r="CC33" s="254"/>
      <c r="CD33" s="254"/>
      <c r="CE33" s="254"/>
      <c r="CF33" s="254"/>
      <c r="CG33" s="254"/>
      <c r="CH33" s="254"/>
      <c r="CI33" s="254"/>
      <c r="CJ33" s="254"/>
    </row>
    <row r="34" spans="2:88" x14ac:dyDescent="0.2">
      <c r="B34" s="362" t="s">
        <v>220</v>
      </c>
      <c r="C34" s="363" t="s">
        <v>221</v>
      </c>
      <c r="D34" s="364" t="s">
        <v>121</v>
      </c>
      <c r="E34" s="364" t="s">
        <v>125</v>
      </c>
      <c r="F34" s="365">
        <v>1</v>
      </c>
      <c r="G34" s="1291">
        <v>20.087095759204679</v>
      </c>
      <c r="H34" s="1291">
        <v>22.361947317379837</v>
      </c>
      <c r="I34" s="1291">
        <v>20.905756194659151</v>
      </c>
      <c r="J34" s="1291">
        <v>20.326655640988427</v>
      </c>
      <c r="K34" s="1291">
        <v>20.295125347949838</v>
      </c>
      <c r="L34" s="1291">
        <v>20.262623229402291</v>
      </c>
      <c r="M34" s="1291">
        <v>20.225506767219311</v>
      </c>
      <c r="N34" s="1291">
        <v>20.186373815784698</v>
      </c>
      <c r="O34" s="1291">
        <v>20.166761917182857</v>
      </c>
      <c r="P34" s="1291">
        <v>20.144238228645243</v>
      </c>
      <c r="Q34" s="1291">
        <v>20.121019447644695</v>
      </c>
      <c r="R34" s="1291">
        <v>20.099476947866833</v>
      </c>
      <c r="S34" s="1291">
        <v>20.078703719194731</v>
      </c>
      <c r="T34" s="1291">
        <v>20.050163732266739</v>
      </c>
      <c r="U34" s="1291">
        <v>20.006492465147307</v>
      </c>
      <c r="V34" s="1291">
        <v>19.934420502706121</v>
      </c>
      <c r="W34" s="1291">
        <v>19.875828642137954</v>
      </c>
      <c r="X34" s="1291">
        <v>19.817188948063002</v>
      </c>
      <c r="Y34" s="1291">
        <v>19.758023718871438</v>
      </c>
      <c r="Z34" s="1291">
        <v>19.70010074601219</v>
      </c>
      <c r="AA34" s="1291">
        <v>19.640293157316634</v>
      </c>
      <c r="AB34" s="1291">
        <v>19.582556624713362</v>
      </c>
      <c r="AC34" s="1291">
        <v>19.526130133253417</v>
      </c>
      <c r="AD34" s="1291">
        <v>19.469584399999732</v>
      </c>
      <c r="AE34" s="1291">
        <v>19.413467169692169</v>
      </c>
      <c r="AF34" s="1291">
        <v>19.367242244836191</v>
      </c>
      <c r="AG34" s="1291">
        <v>19.322797333429932</v>
      </c>
      <c r="AH34" s="1291">
        <v>19.279788074785277</v>
      </c>
      <c r="AI34" s="1291">
        <v>19.2368584084285</v>
      </c>
      <c r="AJ34" s="1291">
        <v>19.194578754597835</v>
      </c>
      <c r="AK34" s="1291">
        <v>19.153730075832232</v>
      </c>
      <c r="AL34" s="1291">
        <v>19.148504209540167</v>
      </c>
      <c r="AM34" s="1291">
        <v>19.143825662165284</v>
      </c>
      <c r="AN34" s="1291">
        <v>19.140236416511634</v>
      </c>
      <c r="AO34" s="1291">
        <v>19.138113069248167</v>
      </c>
      <c r="AP34" s="1291">
        <v>19.138108694117019</v>
      </c>
      <c r="AQ34" s="1291">
        <v>19.139624760683617</v>
      </c>
      <c r="AR34" s="1291">
        <v>19.143870792526116</v>
      </c>
      <c r="AS34" s="1291">
        <v>19.149263648221901</v>
      </c>
      <c r="AT34" s="1291">
        <v>19.155920462319983</v>
      </c>
      <c r="AU34" s="1291">
        <v>19.164739850392312</v>
      </c>
      <c r="AV34" s="1291">
        <v>19.175087516902764</v>
      </c>
      <c r="AW34" s="1291">
        <v>19.185431551460923</v>
      </c>
      <c r="AX34" s="1291">
        <v>19.196279732869517</v>
      </c>
      <c r="AY34" s="1291">
        <v>19.207663667775076</v>
      </c>
      <c r="AZ34" s="1291">
        <v>19.219731567561283</v>
      </c>
      <c r="BA34" s="1291">
        <v>19.232019018969947</v>
      </c>
      <c r="BB34" s="1291">
        <v>19.244006753947293</v>
      </c>
      <c r="BC34" s="1291">
        <v>19.255649451294914</v>
      </c>
      <c r="BD34" s="1291">
        <v>19.267136047155191</v>
      </c>
      <c r="BE34" s="1291">
        <v>19.278411141481882</v>
      </c>
      <c r="BF34" s="1291">
        <v>19.289510169383952</v>
      </c>
      <c r="BG34" s="1291">
        <v>19.300346500156063</v>
      </c>
      <c r="BH34" s="1291">
        <v>19.311057696156329</v>
      </c>
      <c r="BI34" s="1291">
        <v>19.321502131578363</v>
      </c>
      <c r="BJ34" s="1291">
        <v>19.331547315992534</v>
      </c>
      <c r="BK34" s="1291">
        <v>19.341446534404771</v>
      </c>
      <c r="BL34" s="1291">
        <v>19.350893732381603</v>
      </c>
      <c r="BM34" s="1291">
        <v>19.36012605420197</v>
      </c>
      <c r="BN34" s="1291">
        <v>19.369599640436682</v>
      </c>
      <c r="BO34" s="1291">
        <v>19.378970351136513</v>
      </c>
      <c r="BP34" s="1291">
        <v>19.388790422011397</v>
      </c>
      <c r="BQ34" s="1291">
        <v>19.398892117187604</v>
      </c>
      <c r="BR34" s="1291">
        <v>19.409284110439209</v>
      </c>
      <c r="BS34" s="1291">
        <v>19.419717653027782</v>
      </c>
      <c r="BT34" s="1291">
        <v>19.430189532398064</v>
      </c>
      <c r="BU34" s="254"/>
      <c r="BV34" s="254"/>
      <c r="BW34" s="254"/>
      <c r="BX34" s="254"/>
      <c r="BY34" s="254"/>
      <c r="BZ34" s="254"/>
      <c r="CA34" s="254"/>
      <c r="CB34" s="254"/>
      <c r="CC34" s="254"/>
      <c r="CD34" s="254"/>
      <c r="CE34" s="254"/>
      <c r="CF34" s="254"/>
      <c r="CG34" s="254"/>
      <c r="CH34" s="254"/>
      <c r="CI34" s="254"/>
      <c r="CJ34" s="254"/>
    </row>
    <row r="35" spans="2:88" x14ac:dyDescent="0.2">
      <c r="B35" s="362" t="s">
        <v>222</v>
      </c>
      <c r="C35" s="363" t="s">
        <v>223</v>
      </c>
      <c r="D35" s="364" t="s">
        <v>121</v>
      </c>
      <c r="E35" s="364" t="s">
        <v>125</v>
      </c>
      <c r="F35" s="365">
        <v>1</v>
      </c>
      <c r="G35" s="1292">
        <v>9.1791755182961214</v>
      </c>
      <c r="H35" s="1292">
        <v>10.21871164541348</v>
      </c>
      <c r="I35" s="1292">
        <v>9.5532777736446981</v>
      </c>
      <c r="J35" s="1292">
        <v>9.2886469037266224</v>
      </c>
      <c r="K35" s="1292">
        <v>9.2742385443792106</v>
      </c>
      <c r="L35" s="1292">
        <v>9.2593860911206178</v>
      </c>
      <c r="M35" s="1292">
        <v>9.2424250269090518</v>
      </c>
      <c r="N35" s="1292">
        <v>9.2245424900767841</v>
      </c>
      <c r="O35" s="1292">
        <v>9.2155804648208015</v>
      </c>
      <c r="P35" s="1292">
        <v>9.2052878424883051</v>
      </c>
      <c r="Q35" s="1292">
        <v>9.1946775846053441</v>
      </c>
      <c r="R35" s="1292">
        <v>9.1848333348972577</v>
      </c>
      <c r="S35" s="1292">
        <v>9.175340618063089</v>
      </c>
      <c r="T35" s="1292">
        <v>9.1622987352323264</v>
      </c>
      <c r="U35" s="1292">
        <v>9.1423423298464463</v>
      </c>
      <c r="V35" s="1292">
        <v>9.1094076935443038</v>
      </c>
      <c r="W35" s="1292">
        <v>9.0826330428657815</v>
      </c>
      <c r="X35" s="1292">
        <v>9.0558365337683178</v>
      </c>
      <c r="Y35" s="1292">
        <v>9.0287998715330247</v>
      </c>
      <c r="Z35" s="1292">
        <v>9.0023308816506571</v>
      </c>
      <c r="AA35" s="1292">
        <v>8.9750006811804859</v>
      </c>
      <c r="AB35" s="1292">
        <v>8.9486168886732784</v>
      </c>
      <c r="AC35" s="1292">
        <v>8.9228317440609679</v>
      </c>
      <c r="AD35" s="1292">
        <v>8.8969921096723841</v>
      </c>
      <c r="AE35" s="1292">
        <v>8.8713482877496563</v>
      </c>
      <c r="AF35" s="1292">
        <v>8.8502249405192028</v>
      </c>
      <c r="AG35" s="1292">
        <v>8.8299150038522143</v>
      </c>
      <c r="AH35" s="1292">
        <v>8.8102611156672985</v>
      </c>
      <c r="AI35" s="1292">
        <v>8.790643598672581</v>
      </c>
      <c r="AJ35" s="1292">
        <v>8.771323117104874</v>
      </c>
      <c r="AK35" s="1292">
        <v>8.7526565464579882</v>
      </c>
      <c r="AL35" s="1292">
        <v>8.7502684887464586</v>
      </c>
      <c r="AM35" s="1292">
        <v>8.7481305386893897</v>
      </c>
      <c r="AN35" s="1292">
        <v>8.7464903655041741</v>
      </c>
      <c r="AO35" s="1292">
        <v>8.7455200621088345</v>
      </c>
      <c r="AP35" s="1292">
        <v>8.7455180628105182</v>
      </c>
      <c r="AQ35" s="1292">
        <v>8.7462108578904569</v>
      </c>
      <c r="AR35" s="1292">
        <v>8.7481511618550396</v>
      </c>
      <c r="AS35" s="1292">
        <v>8.750615528509627</v>
      </c>
      <c r="AT35" s="1292">
        <v>8.7536574846854442</v>
      </c>
      <c r="AU35" s="1292">
        <v>8.7576876696385266</v>
      </c>
      <c r="AV35" s="1292">
        <v>8.7624162301155035</v>
      </c>
      <c r="AW35" s="1292">
        <v>8.7671431309036958</v>
      </c>
      <c r="AX35" s="1292">
        <v>8.7721004110599452</v>
      </c>
      <c r="AY35" s="1292">
        <v>8.7773025138347638</v>
      </c>
      <c r="AZ35" s="1292">
        <v>8.7828171672024133</v>
      </c>
      <c r="BA35" s="1292">
        <v>8.7884321488057626</v>
      </c>
      <c r="BB35" s="1292">
        <v>8.7939101693590036</v>
      </c>
      <c r="BC35" s="1292">
        <v>8.7992305184896775</v>
      </c>
      <c r="BD35" s="1292">
        <v>8.8044795341150888</v>
      </c>
      <c r="BE35" s="1292">
        <v>8.8096319001440442</v>
      </c>
      <c r="BF35" s="1292">
        <v>8.81470380931483</v>
      </c>
      <c r="BG35" s="1292">
        <v>8.8196556741002574</v>
      </c>
      <c r="BH35" s="1292">
        <v>8.8245503562024332</v>
      </c>
      <c r="BI35" s="1292">
        <v>8.8293231370502792</v>
      </c>
      <c r="BJ35" s="1292">
        <v>8.8339134726546238</v>
      </c>
      <c r="BK35" s="1292">
        <v>8.8384371063540446</v>
      </c>
      <c r="BL35" s="1292">
        <v>8.8427541808293686</v>
      </c>
      <c r="BM35" s="1292">
        <v>8.8469730636109531</v>
      </c>
      <c r="BN35" s="1292">
        <v>8.8513021966961212</v>
      </c>
      <c r="BO35" s="1292">
        <v>8.8555843188742607</v>
      </c>
      <c r="BP35" s="1292">
        <v>8.8600717846205903</v>
      </c>
      <c r="BQ35" s="1292">
        <v>8.8646879438785682</v>
      </c>
      <c r="BR35" s="1292">
        <v>8.869436760292098</v>
      </c>
      <c r="BS35" s="1292">
        <v>8.8742045634551925</v>
      </c>
      <c r="BT35" s="1292">
        <v>8.8789898853304159</v>
      </c>
      <c r="BU35" s="254"/>
      <c r="BV35" s="254"/>
      <c r="BW35" s="254"/>
      <c r="BX35" s="254"/>
      <c r="BY35" s="254"/>
      <c r="BZ35" s="254"/>
      <c r="CA35" s="254"/>
      <c r="CB35" s="254"/>
      <c r="CC35" s="254"/>
      <c r="CD35" s="254"/>
      <c r="CE35" s="254"/>
      <c r="CF35" s="254"/>
      <c r="CG35" s="254"/>
      <c r="CH35" s="254"/>
      <c r="CI35" s="254"/>
      <c r="CJ35" s="254"/>
    </row>
    <row r="36" spans="2:88" x14ac:dyDescent="0.2">
      <c r="B36" s="362" t="s">
        <v>224</v>
      </c>
      <c r="C36" s="363" t="s">
        <v>225</v>
      </c>
      <c r="D36" s="364" t="s">
        <v>121</v>
      </c>
      <c r="E36" s="364" t="s">
        <v>125</v>
      </c>
      <c r="F36" s="365">
        <v>1</v>
      </c>
      <c r="G36" s="1290">
        <v>0</v>
      </c>
      <c r="H36" s="1290">
        <v>0</v>
      </c>
      <c r="I36" s="1290">
        <v>0</v>
      </c>
      <c r="J36" s="1290">
        <v>0</v>
      </c>
      <c r="K36" s="1290">
        <v>0</v>
      </c>
      <c r="L36" s="1290">
        <v>0</v>
      </c>
      <c r="M36" s="1290">
        <v>0</v>
      </c>
      <c r="N36" s="1290">
        <v>0</v>
      </c>
      <c r="O36" s="1290">
        <v>0</v>
      </c>
      <c r="P36" s="1290">
        <v>0</v>
      </c>
      <c r="Q36" s="1290">
        <v>0</v>
      </c>
      <c r="R36" s="1290">
        <v>0</v>
      </c>
      <c r="S36" s="1290">
        <v>0</v>
      </c>
      <c r="T36" s="1290">
        <v>0</v>
      </c>
      <c r="U36" s="1290">
        <v>0</v>
      </c>
      <c r="V36" s="1290">
        <v>0</v>
      </c>
      <c r="W36" s="1290">
        <v>0</v>
      </c>
      <c r="X36" s="1290">
        <v>0</v>
      </c>
      <c r="Y36" s="1290">
        <v>0</v>
      </c>
      <c r="Z36" s="1290">
        <v>0</v>
      </c>
      <c r="AA36" s="1290">
        <v>0</v>
      </c>
      <c r="AB36" s="1290">
        <v>0</v>
      </c>
      <c r="AC36" s="1290">
        <v>0</v>
      </c>
      <c r="AD36" s="1290">
        <v>0</v>
      </c>
      <c r="AE36" s="1290">
        <v>0</v>
      </c>
      <c r="AF36" s="1290">
        <v>0</v>
      </c>
      <c r="AG36" s="1290">
        <v>0</v>
      </c>
      <c r="AH36" s="1290">
        <v>0</v>
      </c>
      <c r="AI36" s="1290">
        <v>0</v>
      </c>
      <c r="AJ36" s="1290">
        <v>0</v>
      </c>
      <c r="AK36" s="1290">
        <v>0</v>
      </c>
      <c r="AL36" s="1290">
        <v>0</v>
      </c>
      <c r="AM36" s="1290">
        <v>0</v>
      </c>
      <c r="AN36" s="1290">
        <v>0</v>
      </c>
      <c r="AO36" s="1290">
        <v>0</v>
      </c>
      <c r="AP36" s="1290">
        <v>0</v>
      </c>
      <c r="AQ36" s="1290">
        <v>0</v>
      </c>
      <c r="AR36" s="1290">
        <v>0</v>
      </c>
      <c r="AS36" s="1290">
        <v>0</v>
      </c>
      <c r="AT36" s="1290">
        <v>0</v>
      </c>
      <c r="AU36" s="1290">
        <v>0</v>
      </c>
      <c r="AV36" s="1290">
        <v>0</v>
      </c>
      <c r="AW36" s="1290">
        <v>0</v>
      </c>
      <c r="AX36" s="1290">
        <v>0</v>
      </c>
      <c r="AY36" s="1290">
        <v>0</v>
      </c>
      <c r="AZ36" s="1290">
        <v>0</v>
      </c>
      <c r="BA36" s="1290">
        <v>0</v>
      </c>
      <c r="BB36" s="1290">
        <v>0</v>
      </c>
      <c r="BC36" s="1290">
        <v>0</v>
      </c>
      <c r="BD36" s="1290">
        <v>0</v>
      </c>
      <c r="BE36" s="1290">
        <v>0</v>
      </c>
      <c r="BF36" s="1290">
        <v>0</v>
      </c>
      <c r="BG36" s="1290">
        <v>0</v>
      </c>
      <c r="BH36" s="1290">
        <v>0</v>
      </c>
      <c r="BI36" s="1290">
        <v>0</v>
      </c>
      <c r="BJ36" s="1290">
        <v>0</v>
      </c>
      <c r="BK36" s="1290">
        <v>0</v>
      </c>
      <c r="BL36" s="1290">
        <v>0</v>
      </c>
      <c r="BM36" s="1290">
        <v>0</v>
      </c>
      <c r="BN36" s="1290">
        <v>0</v>
      </c>
      <c r="BO36" s="1290">
        <v>0</v>
      </c>
      <c r="BP36" s="1290">
        <v>0</v>
      </c>
      <c r="BQ36" s="1290">
        <v>0</v>
      </c>
      <c r="BR36" s="1290">
        <v>0</v>
      </c>
      <c r="BS36" s="1290">
        <v>0</v>
      </c>
      <c r="BT36" s="1290">
        <v>0</v>
      </c>
      <c r="BU36" s="254"/>
      <c r="BV36" s="254"/>
      <c r="BW36" s="254"/>
      <c r="BX36" s="254"/>
      <c r="BY36" s="254"/>
      <c r="BZ36" s="254"/>
      <c r="CA36" s="254"/>
      <c r="CB36" s="254"/>
      <c r="CC36" s="254"/>
      <c r="CD36" s="254"/>
      <c r="CE36" s="254"/>
      <c r="CF36" s="254"/>
      <c r="CG36" s="254"/>
      <c r="CH36" s="254"/>
      <c r="CI36" s="254"/>
      <c r="CJ36" s="254"/>
    </row>
    <row r="37" spans="2:88" x14ac:dyDescent="0.2">
      <c r="B37" s="362" t="s">
        <v>226</v>
      </c>
      <c r="C37" s="363" t="s">
        <v>225</v>
      </c>
      <c r="D37" s="364" t="s">
        <v>121</v>
      </c>
      <c r="E37" s="364" t="s">
        <v>125</v>
      </c>
      <c r="F37" s="365">
        <v>1</v>
      </c>
      <c r="G37" s="1291">
        <v>0</v>
      </c>
      <c r="H37" s="1291">
        <v>0</v>
      </c>
      <c r="I37" s="1291">
        <v>0</v>
      </c>
      <c r="J37" s="1291">
        <v>0</v>
      </c>
      <c r="K37" s="1291">
        <v>0</v>
      </c>
      <c r="L37" s="1291">
        <v>0</v>
      </c>
      <c r="M37" s="1291">
        <v>0</v>
      </c>
      <c r="N37" s="1291">
        <v>0</v>
      </c>
      <c r="O37" s="1291">
        <v>0</v>
      </c>
      <c r="P37" s="1291">
        <v>0</v>
      </c>
      <c r="Q37" s="1291">
        <v>0</v>
      </c>
      <c r="R37" s="1291">
        <v>0</v>
      </c>
      <c r="S37" s="1291">
        <v>0</v>
      </c>
      <c r="T37" s="1291">
        <v>0</v>
      </c>
      <c r="U37" s="1291">
        <v>0</v>
      </c>
      <c r="V37" s="1291">
        <v>0</v>
      </c>
      <c r="W37" s="1291">
        <v>0</v>
      </c>
      <c r="X37" s="1291">
        <v>0</v>
      </c>
      <c r="Y37" s="1291">
        <v>0</v>
      </c>
      <c r="Z37" s="1291">
        <v>0</v>
      </c>
      <c r="AA37" s="1291">
        <v>0</v>
      </c>
      <c r="AB37" s="1291">
        <v>0</v>
      </c>
      <c r="AC37" s="1291">
        <v>0</v>
      </c>
      <c r="AD37" s="1291">
        <v>0</v>
      </c>
      <c r="AE37" s="1291">
        <v>0</v>
      </c>
      <c r="AF37" s="1291">
        <v>0</v>
      </c>
      <c r="AG37" s="1291">
        <v>0</v>
      </c>
      <c r="AH37" s="1291">
        <v>0</v>
      </c>
      <c r="AI37" s="1291">
        <v>0</v>
      </c>
      <c r="AJ37" s="1291">
        <v>0</v>
      </c>
      <c r="AK37" s="1291">
        <v>0</v>
      </c>
      <c r="AL37" s="1291">
        <v>0</v>
      </c>
      <c r="AM37" s="1291">
        <v>0</v>
      </c>
      <c r="AN37" s="1291">
        <v>0</v>
      </c>
      <c r="AO37" s="1291">
        <v>0</v>
      </c>
      <c r="AP37" s="1291">
        <v>0</v>
      </c>
      <c r="AQ37" s="1291">
        <v>0</v>
      </c>
      <c r="AR37" s="1291">
        <v>0</v>
      </c>
      <c r="AS37" s="1291">
        <v>0</v>
      </c>
      <c r="AT37" s="1291">
        <v>0</v>
      </c>
      <c r="AU37" s="1291">
        <v>0</v>
      </c>
      <c r="AV37" s="1291">
        <v>0</v>
      </c>
      <c r="AW37" s="1291">
        <v>0</v>
      </c>
      <c r="AX37" s="1291">
        <v>0</v>
      </c>
      <c r="AY37" s="1291">
        <v>0</v>
      </c>
      <c r="AZ37" s="1291">
        <v>0</v>
      </c>
      <c r="BA37" s="1291">
        <v>0</v>
      </c>
      <c r="BB37" s="1291">
        <v>0</v>
      </c>
      <c r="BC37" s="1291">
        <v>0</v>
      </c>
      <c r="BD37" s="1291">
        <v>0</v>
      </c>
      <c r="BE37" s="1291">
        <v>0</v>
      </c>
      <c r="BF37" s="1291">
        <v>0</v>
      </c>
      <c r="BG37" s="1291">
        <v>0</v>
      </c>
      <c r="BH37" s="1291">
        <v>0</v>
      </c>
      <c r="BI37" s="1291">
        <v>0</v>
      </c>
      <c r="BJ37" s="1291">
        <v>0</v>
      </c>
      <c r="BK37" s="1291">
        <v>0</v>
      </c>
      <c r="BL37" s="1291">
        <v>0</v>
      </c>
      <c r="BM37" s="1291">
        <v>0</v>
      </c>
      <c r="BN37" s="1291">
        <v>0</v>
      </c>
      <c r="BO37" s="1291">
        <v>0</v>
      </c>
      <c r="BP37" s="1291">
        <v>0</v>
      </c>
      <c r="BQ37" s="1291">
        <v>0</v>
      </c>
      <c r="BR37" s="1291">
        <v>0</v>
      </c>
      <c r="BS37" s="1291">
        <v>0</v>
      </c>
      <c r="BT37" s="1291">
        <v>0</v>
      </c>
      <c r="BU37" s="254"/>
      <c r="BV37" s="254"/>
      <c r="BW37" s="254"/>
      <c r="BX37" s="254"/>
      <c r="BY37" s="254"/>
      <c r="BZ37" s="254"/>
      <c r="CA37" s="254"/>
      <c r="CB37" s="254"/>
      <c r="CC37" s="254"/>
      <c r="CD37" s="254"/>
      <c r="CE37" s="254"/>
      <c r="CF37" s="254"/>
      <c r="CG37" s="254"/>
      <c r="CH37" s="254"/>
      <c r="CI37" s="254"/>
      <c r="CJ37" s="254"/>
    </row>
    <row r="38" spans="2:88" x14ac:dyDescent="0.2">
      <c r="B38" s="366" t="s">
        <v>227</v>
      </c>
      <c r="C38" s="367" t="s">
        <v>225</v>
      </c>
      <c r="D38" s="368" t="s">
        <v>121</v>
      </c>
      <c r="E38" s="368" t="s">
        <v>125</v>
      </c>
      <c r="F38" s="369">
        <v>1</v>
      </c>
      <c r="G38" s="1295">
        <v>0</v>
      </c>
      <c r="H38" s="1295">
        <v>0</v>
      </c>
      <c r="I38" s="1295">
        <v>0</v>
      </c>
      <c r="J38" s="1295">
        <v>0</v>
      </c>
      <c r="K38" s="1295">
        <v>0</v>
      </c>
      <c r="L38" s="1295">
        <v>0</v>
      </c>
      <c r="M38" s="1295">
        <v>0</v>
      </c>
      <c r="N38" s="1295">
        <v>0</v>
      </c>
      <c r="O38" s="1295">
        <v>0</v>
      </c>
      <c r="P38" s="1295">
        <v>0</v>
      </c>
      <c r="Q38" s="1295">
        <v>0</v>
      </c>
      <c r="R38" s="1295">
        <v>0</v>
      </c>
      <c r="S38" s="1295">
        <v>0</v>
      </c>
      <c r="T38" s="1295">
        <v>0</v>
      </c>
      <c r="U38" s="1295">
        <v>0</v>
      </c>
      <c r="V38" s="1295">
        <v>0</v>
      </c>
      <c r="W38" s="1295">
        <v>0</v>
      </c>
      <c r="X38" s="1295">
        <v>0</v>
      </c>
      <c r="Y38" s="1295">
        <v>0</v>
      </c>
      <c r="Z38" s="1295">
        <v>0</v>
      </c>
      <c r="AA38" s="1295">
        <v>0</v>
      </c>
      <c r="AB38" s="1295">
        <v>0</v>
      </c>
      <c r="AC38" s="1295">
        <v>0</v>
      </c>
      <c r="AD38" s="1295">
        <v>0</v>
      </c>
      <c r="AE38" s="1295">
        <v>0</v>
      </c>
      <c r="AF38" s="1295">
        <v>0</v>
      </c>
      <c r="AG38" s="1295">
        <v>0</v>
      </c>
      <c r="AH38" s="1295">
        <v>0</v>
      </c>
      <c r="AI38" s="1295">
        <v>0</v>
      </c>
      <c r="AJ38" s="1295">
        <v>0</v>
      </c>
      <c r="AK38" s="1295">
        <v>0</v>
      </c>
      <c r="AL38" s="1295">
        <v>0</v>
      </c>
      <c r="AM38" s="1295">
        <v>0</v>
      </c>
      <c r="AN38" s="1295">
        <v>0</v>
      </c>
      <c r="AO38" s="1295">
        <v>0</v>
      </c>
      <c r="AP38" s="1295">
        <v>0</v>
      </c>
      <c r="AQ38" s="1295">
        <v>0</v>
      </c>
      <c r="AR38" s="1295">
        <v>0</v>
      </c>
      <c r="AS38" s="1295">
        <v>0</v>
      </c>
      <c r="AT38" s="1295">
        <v>0</v>
      </c>
      <c r="AU38" s="1295">
        <v>0</v>
      </c>
      <c r="AV38" s="1295">
        <v>0</v>
      </c>
      <c r="AW38" s="1295">
        <v>0</v>
      </c>
      <c r="AX38" s="1295">
        <v>0</v>
      </c>
      <c r="AY38" s="1295">
        <v>0</v>
      </c>
      <c r="AZ38" s="1295">
        <v>0</v>
      </c>
      <c r="BA38" s="1295">
        <v>0</v>
      </c>
      <c r="BB38" s="1295">
        <v>0</v>
      </c>
      <c r="BC38" s="1295">
        <v>0</v>
      </c>
      <c r="BD38" s="1295">
        <v>0</v>
      </c>
      <c r="BE38" s="1295">
        <v>0</v>
      </c>
      <c r="BF38" s="1295">
        <v>0</v>
      </c>
      <c r="BG38" s="1295">
        <v>0</v>
      </c>
      <c r="BH38" s="1295">
        <v>0</v>
      </c>
      <c r="BI38" s="1295">
        <v>0</v>
      </c>
      <c r="BJ38" s="1295">
        <v>0</v>
      </c>
      <c r="BK38" s="1295">
        <v>0</v>
      </c>
      <c r="BL38" s="1295">
        <v>0</v>
      </c>
      <c r="BM38" s="1295">
        <v>0</v>
      </c>
      <c r="BN38" s="1295">
        <v>0</v>
      </c>
      <c r="BO38" s="1295">
        <v>0</v>
      </c>
      <c r="BP38" s="1295">
        <v>0</v>
      </c>
      <c r="BQ38" s="1295">
        <v>0</v>
      </c>
      <c r="BR38" s="1295">
        <v>0</v>
      </c>
      <c r="BS38" s="1295">
        <v>0</v>
      </c>
      <c r="BT38" s="1295">
        <v>0</v>
      </c>
      <c r="BU38" s="256"/>
      <c r="BV38" s="256"/>
      <c r="BW38" s="256"/>
      <c r="BX38" s="256"/>
      <c r="BY38" s="256"/>
      <c r="BZ38" s="256"/>
      <c r="CA38" s="256"/>
      <c r="CB38" s="256"/>
      <c r="CC38" s="256"/>
      <c r="CD38" s="256"/>
      <c r="CE38" s="256"/>
      <c r="CF38" s="256"/>
      <c r="CG38" s="256"/>
      <c r="CH38" s="256"/>
      <c r="CI38" s="256"/>
      <c r="CJ38" s="256"/>
    </row>
    <row r="40" spans="2:88" ht="87.75" customHeight="1" x14ac:dyDescent="0.2">
      <c r="B40" s="356" t="s">
        <v>85</v>
      </c>
      <c r="C40" s="1103" t="s">
        <v>87</v>
      </c>
    </row>
    <row r="41" spans="2:88" ht="13.5" customHeight="1" thickBot="1" x14ac:dyDescent="0.25">
      <c r="B41" s="370" t="s">
        <v>88</v>
      </c>
      <c r="C41" s="371" t="s">
        <v>89</v>
      </c>
      <c r="D41" s="371" t="s">
        <v>90</v>
      </c>
      <c r="E41" s="371" t="s">
        <v>91</v>
      </c>
      <c r="F41" s="372" t="s">
        <v>92</v>
      </c>
      <c r="G41" s="1124" t="s">
        <v>93</v>
      </c>
      <c r="H41" s="1123" t="s">
        <v>94</v>
      </c>
      <c r="I41" s="1123" t="s">
        <v>95</v>
      </c>
      <c r="J41" s="1123" t="s">
        <v>96</v>
      </c>
      <c r="K41" s="1123" t="s">
        <v>97</v>
      </c>
      <c r="L41" s="1123" t="s">
        <v>98</v>
      </c>
      <c r="M41" s="1123" t="s">
        <v>99</v>
      </c>
      <c r="N41" s="1123" t="s">
        <v>100</v>
      </c>
      <c r="O41" s="1123" t="s">
        <v>101</v>
      </c>
      <c r="P41" s="1123" t="s">
        <v>102</v>
      </c>
      <c r="Q41" s="1123" t="s">
        <v>103</v>
      </c>
      <c r="R41" s="1123" t="s">
        <v>133</v>
      </c>
      <c r="S41" s="1123" t="s">
        <v>134</v>
      </c>
      <c r="T41" s="1123" t="s">
        <v>135</v>
      </c>
      <c r="U41" s="1123" t="s">
        <v>136</v>
      </c>
      <c r="V41" s="1123" t="s">
        <v>104</v>
      </c>
      <c r="W41" s="1123" t="s">
        <v>137</v>
      </c>
      <c r="X41" s="1123" t="s">
        <v>138</v>
      </c>
      <c r="Y41" s="1123" t="s">
        <v>139</v>
      </c>
      <c r="Z41" s="1123" t="s">
        <v>140</v>
      </c>
      <c r="AA41" s="1123" t="s">
        <v>105</v>
      </c>
      <c r="AB41" s="1123" t="s">
        <v>141</v>
      </c>
      <c r="AC41" s="1123" t="s">
        <v>142</v>
      </c>
      <c r="AD41" s="1123" t="s">
        <v>143</v>
      </c>
      <c r="AE41" s="1123" t="s">
        <v>144</v>
      </c>
      <c r="AF41" s="1123" t="s">
        <v>106</v>
      </c>
      <c r="AG41" s="1123" t="s">
        <v>145</v>
      </c>
      <c r="AH41" s="1123" t="s">
        <v>146</v>
      </c>
      <c r="AI41" s="1123" t="s">
        <v>147</v>
      </c>
      <c r="AJ41" s="1123" t="s">
        <v>148</v>
      </c>
      <c r="AK41" s="1123" t="s">
        <v>107</v>
      </c>
      <c r="AL41" s="1123" t="s">
        <v>149</v>
      </c>
      <c r="AM41" s="1123" t="s">
        <v>150</v>
      </c>
      <c r="AN41" s="1123" t="s">
        <v>151</v>
      </c>
      <c r="AO41" s="1123" t="s">
        <v>152</v>
      </c>
      <c r="AP41" s="1123" t="s">
        <v>108</v>
      </c>
      <c r="AQ41" s="1123" t="s">
        <v>153</v>
      </c>
      <c r="AR41" s="1123" t="s">
        <v>154</v>
      </c>
      <c r="AS41" s="1123" t="s">
        <v>155</v>
      </c>
      <c r="AT41" s="1123" t="s">
        <v>156</v>
      </c>
      <c r="AU41" s="1123" t="s">
        <v>109</v>
      </c>
      <c r="AV41" s="1123" t="s">
        <v>157</v>
      </c>
      <c r="AW41" s="1123" t="s">
        <v>158</v>
      </c>
      <c r="AX41" s="1123" t="s">
        <v>159</v>
      </c>
      <c r="AY41" s="1123" t="s">
        <v>160</v>
      </c>
      <c r="AZ41" s="1123" t="s">
        <v>110</v>
      </c>
      <c r="BA41" s="1123" t="s">
        <v>161</v>
      </c>
      <c r="BB41" s="1123" t="s">
        <v>162</v>
      </c>
      <c r="BC41" s="1123" t="s">
        <v>163</v>
      </c>
      <c r="BD41" s="1123" t="s">
        <v>164</v>
      </c>
      <c r="BE41" s="1123" t="s">
        <v>111</v>
      </c>
      <c r="BF41" s="1123" t="s">
        <v>165</v>
      </c>
      <c r="BG41" s="1123" t="s">
        <v>166</v>
      </c>
      <c r="BH41" s="1123" t="s">
        <v>167</v>
      </c>
      <c r="BI41" s="1123" t="s">
        <v>168</v>
      </c>
      <c r="BJ41" s="1123" t="s">
        <v>112</v>
      </c>
      <c r="BK41" s="1123" t="s">
        <v>169</v>
      </c>
      <c r="BL41" s="1123" t="s">
        <v>170</v>
      </c>
      <c r="BM41" s="1123" t="s">
        <v>171</v>
      </c>
      <c r="BN41" s="1123" t="s">
        <v>172</v>
      </c>
      <c r="BO41" s="1123" t="s">
        <v>113</v>
      </c>
      <c r="BP41" s="1123" t="s">
        <v>173</v>
      </c>
      <c r="BQ41" s="1123" t="s">
        <v>174</v>
      </c>
      <c r="BR41" s="1123" t="s">
        <v>175</v>
      </c>
      <c r="BS41" s="1123" t="s">
        <v>176</v>
      </c>
      <c r="BT41" s="1123" t="s">
        <v>114</v>
      </c>
      <c r="BU41" s="1123" t="s">
        <v>177</v>
      </c>
      <c r="BV41" s="1123" t="s">
        <v>178</v>
      </c>
      <c r="BW41" s="1123" t="s">
        <v>179</v>
      </c>
      <c r="BX41" s="1123" t="s">
        <v>180</v>
      </c>
      <c r="BY41" s="1123" t="s">
        <v>115</v>
      </c>
      <c r="BZ41" s="1123" t="s">
        <v>181</v>
      </c>
      <c r="CA41" s="1123" t="s">
        <v>182</v>
      </c>
      <c r="CB41" s="1123" t="s">
        <v>183</v>
      </c>
      <c r="CC41" s="1123" t="s">
        <v>184</v>
      </c>
      <c r="CD41" s="1123" t="s">
        <v>116</v>
      </c>
      <c r="CE41" s="1123" t="s">
        <v>185</v>
      </c>
      <c r="CF41" s="1123" t="s">
        <v>186</v>
      </c>
      <c r="CG41" s="1123" t="s">
        <v>187</v>
      </c>
      <c r="CH41" s="1123" t="s">
        <v>188</v>
      </c>
      <c r="CI41" s="1123" t="s">
        <v>117</v>
      </c>
      <c r="CJ41" s="1123" t="s">
        <v>189</v>
      </c>
    </row>
    <row r="42" spans="2:88" ht="28.5" x14ac:dyDescent="0.2">
      <c r="B42" s="398" t="s">
        <v>228</v>
      </c>
      <c r="C42" s="398" t="s">
        <v>229</v>
      </c>
      <c r="D42" s="399" t="s">
        <v>121</v>
      </c>
      <c r="E42" s="399" t="s">
        <v>230</v>
      </c>
      <c r="F42" s="1060">
        <v>0</v>
      </c>
      <c r="G42" s="1254">
        <v>0</v>
      </c>
      <c r="H42" s="1253">
        <v>0</v>
      </c>
      <c r="I42" s="1253">
        <v>0</v>
      </c>
      <c r="J42" s="1253">
        <v>1</v>
      </c>
      <c r="K42" s="1253">
        <v>58</v>
      </c>
      <c r="L42" s="1253">
        <v>99</v>
      </c>
      <c r="M42" s="1253">
        <v>275.13139999999999</v>
      </c>
      <c r="N42" s="1253">
        <v>659.86490000000003</v>
      </c>
      <c r="O42" s="1253">
        <v>1044.3784000000001</v>
      </c>
      <c r="P42" s="1253">
        <v>1428.7019</v>
      </c>
      <c r="Q42" s="1253">
        <v>1673.934</v>
      </c>
      <c r="R42" s="1253">
        <v>1731.0538000000001</v>
      </c>
      <c r="S42" s="1253">
        <v>1786.6336000000003</v>
      </c>
      <c r="T42" s="1253">
        <v>1840.8834000000004</v>
      </c>
      <c r="U42" s="1253">
        <v>1893.5532000000005</v>
      </c>
      <c r="V42" s="1253">
        <v>1944.7330000000006</v>
      </c>
      <c r="W42" s="1253">
        <v>1969.9530000000007</v>
      </c>
      <c r="X42" s="1253">
        <v>1995.1730000000007</v>
      </c>
      <c r="Y42" s="1253">
        <v>2020.3930000000007</v>
      </c>
      <c r="Z42" s="1253">
        <v>2045.6130000000007</v>
      </c>
      <c r="AA42" s="1253">
        <v>2070.8330000000005</v>
      </c>
      <c r="AB42" s="1253">
        <v>2090.8950000000004</v>
      </c>
      <c r="AC42" s="1253">
        <v>2110.9570000000003</v>
      </c>
      <c r="AD42" s="1253">
        <v>2131.0190000000002</v>
      </c>
      <c r="AE42" s="1253">
        <v>2151.0810000000001</v>
      </c>
      <c r="AF42" s="1253">
        <v>2171.143</v>
      </c>
      <c r="AG42" s="1253">
        <v>2187.665</v>
      </c>
      <c r="AH42" s="1253">
        <v>2204.1869999999999</v>
      </c>
      <c r="AI42" s="1253">
        <v>2220.7089999999998</v>
      </c>
      <c r="AJ42" s="1253">
        <v>2237.2309999999998</v>
      </c>
      <c r="AK42" s="1253">
        <v>2253.7529999999997</v>
      </c>
      <c r="AL42" s="1253">
        <v>2253.7529999999997</v>
      </c>
      <c r="AM42" s="1253">
        <v>2253.7529999999997</v>
      </c>
      <c r="AN42" s="1253">
        <v>2253.7529999999997</v>
      </c>
      <c r="AO42" s="1253">
        <v>2253.7529999999997</v>
      </c>
      <c r="AP42" s="1253">
        <v>2253.7529999999997</v>
      </c>
      <c r="AQ42" s="1253">
        <v>2253.7529999999997</v>
      </c>
      <c r="AR42" s="1253">
        <v>2253.7529999999997</v>
      </c>
      <c r="AS42" s="1253">
        <v>2253.7529999999997</v>
      </c>
      <c r="AT42" s="1253">
        <v>2253.7529999999997</v>
      </c>
      <c r="AU42" s="1253">
        <v>2253.7529999999997</v>
      </c>
      <c r="AV42" s="1253">
        <v>2253.7529999999997</v>
      </c>
      <c r="AW42" s="1253">
        <v>2253.7529999999997</v>
      </c>
      <c r="AX42" s="1253">
        <v>2253.7529999999997</v>
      </c>
      <c r="AY42" s="1253">
        <v>2253.7529999999997</v>
      </c>
      <c r="AZ42" s="1253">
        <v>2253.7529999999997</v>
      </c>
      <c r="BA42" s="1253">
        <v>2253.7529999999997</v>
      </c>
      <c r="BB42" s="1253">
        <v>2253.7529999999997</v>
      </c>
      <c r="BC42" s="1253">
        <v>2253.7529999999997</v>
      </c>
      <c r="BD42" s="1253">
        <v>2253.7529999999997</v>
      </c>
      <c r="BE42" s="1253">
        <v>2253.7529999999997</v>
      </c>
      <c r="BF42" s="1253">
        <v>2253.7529999999997</v>
      </c>
      <c r="BG42" s="1253">
        <v>2253.7529999999997</v>
      </c>
      <c r="BH42" s="1253">
        <v>2253.7529999999997</v>
      </c>
      <c r="BI42" s="1253">
        <v>2253.7529999999997</v>
      </c>
      <c r="BJ42" s="1253">
        <v>2253.7529999999997</v>
      </c>
      <c r="BK42" s="1253">
        <v>2253.7529999999997</v>
      </c>
      <c r="BL42" s="1253">
        <v>2253.7529999999997</v>
      </c>
      <c r="BM42" s="1253">
        <v>2253.7529999999997</v>
      </c>
      <c r="BN42" s="1253">
        <v>2253.7529999999997</v>
      </c>
      <c r="BO42" s="1253">
        <v>2253.7529999999997</v>
      </c>
      <c r="BP42" s="1253">
        <v>2253.7529999999997</v>
      </c>
      <c r="BQ42" s="1253">
        <v>2253.7529999999997</v>
      </c>
      <c r="BR42" s="1253">
        <v>2253.7529999999997</v>
      </c>
      <c r="BS42" s="1253">
        <v>2253.7529999999997</v>
      </c>
      <c r="BT42" s="1253">
        <v>2253.7529999999997</v>
      </c>
      <c r="BU42" s="1253"/>
      <c r="BV42" s="1253"/>
      <c r="BW42" s="1253"/>
      <c r="BX42" s="1253"/>
      <c r="BY42" s="1253"/>
      <c r="BZ42" s="1253"/>
      <c r="CA42" s="1253"/>
      <c r="CB42" s="1253"/>
      <c r="CC42" s="1253"/>
      <c r="CD42" s="1253"/>
      <c r="CE42" s="1253"/>
      <c r="CF42" s="1253"/>
      <c r="CG42" s="1253"/>
      <c r="CH42" s="1253"/>
      <c r="CI42" s="1253"/>
      <c r="CJ42" s="1253"/>
    </row>
    <row r="43" spans="2:88" x14ac:dyDescent="0.2">
      <c r="B43" s="397" t="s">
        <v>231</v>
      </c>
      <c r="C43" s="398" t="s">
        <v>232</v>
      </c>
      <c r="D43" s="399" t="s">
        <v>233</v>
      </c>
      <c r="E43" s="399" t="s">
        <v>230</v>
      </c>
      <c r="F43" s="1060">
        <v>0</v>
      </c>
      <c r="G43" s="1269">
        <f>SUM(G44:G48)</f>
        <v>0</v>
      </c>
      <c r="H43" s="1269">
        <f t="shared" ref="H43:BS43" si="4">SUM(H44:H48)</f>
        <v>0</v>
      </c>
      <c r="I43" s="1269">
        <f t="shared" si="4"/>
        <v>0</v>
      </c>
      <c r="J43" s="1269">
        <f t="shared" si="4"/>
        <v>1</v>
      </c>
      <c r="K43" s="1269">
        <f t="shared" si="4"/>
        <v>57</v>
      </c>
      <c r="L43" s="1269">
        <f t="shared" si="4"/>
        <v>41</v>
      </c>
      <c r="M43" s="1269">
        <f t="shared" si="4"/>
        <v>165.3159</v>
      </c>
      <c r="N43" s="1269">
        <f t="shared" si="4"/>
        <v>358.44475</v>
      </c>
      <c r="O43" s="1269">
        <f t="shared" si="4"/>
        <v>358.22475000000003</v>
      </c>
      <c r="P43" s="1269">
        <f t="shared" si="4"/>
        <v>358.03475000000003</v>
      </c>
      <c r="Q43" s="1269">
        <f t="shared" si="4"/>
        <v>229.25885</v>
      </c>
      <c r="R43" s="1269">
        <f t="shared" si="4"/>
        <v>51.316800000000001</v>
      </c>
      <c r="S43" s="1269">
        <f t="shared" si="4"/>
        <v>49.776799999999994</v>
      </c>
      <c r="T43" s="1269">
        <f t="shared" si="4"/>
        <v>48.446799999999996</v>
      </c>
      <c r="U43" s="1269">
        <f t="shared" si="4"/>
        <v>46.866799999999998</v>
      </c>
      <c r="V43" s="1269">
        <f t="shared" si="4"/>
        <v>45.376800000000003</v>
      </c>
      <c r="W43" s="1269">
        <f t="shared" si="4"/>
        <v>24.72</v>
      </c>
      <c r="X43" s="1269">
        <f t="shared" si="4"/>
        <v>24.72</v>
      </c>
      <c r="Y43" s="1269">
        <f t="shared" si="4"/>
        <v>24.72</v>
      </c>
      <c r="Z43" s="1269">
        <f t="shared" si="4"/>
        <v>24.72</v>
      </c>
      <c r="AA43" s="1269">
        <f t="shared" si="4"/>
        <v>24.72</v>
      </c>
      <c r="AB43" s="1269">
        <f t="shared" si="4"/>
        <v>19.562000000000001</v>
      </c>
      <c r="AC43" s="1269">
        <f t="shared" si="4"/>
        <v>19.562000000000001</v>
      </c>
      <c r="AD43" s="1269">
        <f t="shared" si="4"/>
        <v>19.562000000000001</v>
      </c>
      <c r="AE43" s="1269">
        <f t="shared" si="4"/>
        <v>19.562000000000001</v>
      </c>
      <c r="AF43" s="1269">
        <f t="shared" si="4"/>
        <v>19.562000000000001</v>
      </c>
      <c r="AG43" s="1269">
        <f t="shared" si="4"/>
        <v>16.021999999999998</v>
      </c>
      <c r="AH43" s="1269">
        <f t="shared" si="4"/>
        <v>16.021999999999998</v>
      </c>
      <c r="AI43" s="1269">
        <f t="shared" si="4"/>
        <v>16.021999999999998</v>
      </c>
      <c r="AJ43" s="1269">
        <f t="shared" si="4"/>
        <v>16.021999999999998</v>
      </c>
      <c r="AK43" s="1269">
        <f t="shared" si="4"/>
        <v>16.021999999999998</v>
      </c>
      <c r="AL43" s="1269">
        <f t="shared" si="4"/>
        <v>0</v>
      </c>
      <c r="AM43" s="1269">
        <f t="shared" si="4"/>
        <v>0</v>
      </c>
      <c r="AN43" s="1269">
        <f t="shared" si="4"/>
        <v>0</v>
      </c>
      <c r="AO43" s="1269">
        <f t="shared" si="4"/>
        <v>0</v>
      </c>
      <c r="AP43" s="1269">
        <f t="shared" si="4"/>
        <v>0</v>
      </c>
      <c r="AQ43" s="1269">
        <f t="shared" si="4"/>
        <v>0</v>
      </c>
      <c r="AR43" s="1269">
        <f t="shared" si="4"/>
        <v>0</v>
      </c>
      <c r="AS43" s="1269">
        <f t="shared" si="4"/>
        <v>0</v>
      </c>
      <c r="AT43" s="1269">
        <f t="shared" si="4"/>
        <v>0</v>
      </c>
      <c r="AU43" s="1269">
        <f t="shared" si="4"/>
        <v>0</v>
      </c>
      <c r="AV43" s="1269">
        <f t="shared" si="4"/>
        <v>0</v>
      </c>
      <c r="AW43" s="1269">
        <f t="shared" si="4"/>
        <v>0</v>
      </c>
      <c r="AX43" s="1269">
        <f t="shared" si="4"/>
        <v>0</v>
      </c>
      <c r="AY43" s="1269">
        <f t="shared" si="4"/>
        <v>0</v>
      </c>
      <c r="AZ43" s="1269">
        <f t="shared" si="4"/>
        <v>0</v>
      </c>
      <c r="BA43" s="1269">
        <f t="shared" si="4"/>
        <v>0</v>
      </c>
      <c r="BB43" s="1269">
        <f t="shared" si="4"/>
        <v>0</v>
      </c>
      <c r="BC43" s="1269">
        <f t="shared" si="4"/>
        <v>0</v>
      </c>
      <c r="BD43" s="1269">
        <f t="shared" si="4"/>
        <v>0</v>
      </c>
      <c r="BE43" s="1269">
        <f t="shared" si="4"/>
        <v>0</v>
      </c>
      <c r="BF43" s="1269">
        <f t="shared" si="4"/>
        <v>0</v>
      </c>
      <c r="BG43" s="1269">
        <f t="shared" si="4"/>
        <v>0</v>
      </c>
      <c r="BH43" s="1269">
        <f t="shared" si="4"/>
        <v>0</v>
      </c>
      <c r="BI43" s="1269">
        <f t="shared" si="4"/>
        <v>0</v>
      </c>
      <c r="BJ43" s="1269">
        <f t="shared" si="4"/>
        <v>0</v>
      </c>
      <c r="BK43" s="1269">
        <f t="shared" si="4"/>
        <v>0</v>
      </c>
      <c r="BL43" s="1269">
        <f t="shared" si="4"/>
        <v>0</v>
      </c>
      <c r="BM43" s="1269">
        <f t="shared" si="4"/>
        <v>0</v>
      </c>
      <c r="BN43" s="1269">
        <f t="shared" si="4"/>
        <v>0</v>
      </c>
      <c r="BO43" s="1269">
        <f t="shared" si="4"/>
        <v>0</v>
      </c>
      <c r="BP43" s="1269">
        <f t="shared" si="4"/>
        <v>0</v>
      </c>
      <c r="BQ43" s="1269">
        <f t="shared" si="4"/>
        <v>0</v>
      </c>
      <c r="BR43" s="1269">
        <f t="shared" si="4"/>
        <v>0</v>
      </c>
      <c r="BS43" s="1269">
        <f t="shared" si="4"/>
        <v>0</v>
      </c>
      <c r="BT43" s="1269">
        <f t="shared" ref="BT43" si="5">SUM(BT44:BT48)</f>
        <v>0</v>
      </c>
      <c r="BU43" s="1269"/>
      <c r="BV43" s="1269"/>
      <c r="BW43" s="1269"/>
      <c r="BX43" s="1269"/>
      <c r="BY43" s="1269"/>
      <c r="BZ43" s="1269"/>
      <c r="CA43" s="1269"/>
      <c r="CB43" s="1269"/>
      <c r="CC43" s="1269"/>
      <c r="CD43" s="1269"/>
      <c r="CE43" s="1269"/>
      <c r="CF43" s="1269"/>
      <c r="CG43" s="1269"/>
      <c r="CH43" s="1269"/>
      <c r="CI43" s="1269"/>
      <c r="CJ43" s="1269"/>
    </row>
    <row r="44" spans="2:88" ht="28.5" x14ac:dyDescent="0.2">
      <c r="B44" s="401" t="s">
        <v>234</v>
      </c>
      <c r="C44" s="402" t="s">
        <v>235</v>
      </c>
      <c r="D44" s="403" t="s">
        <v>121</v>
      </c>
      <c r="E44" s="403" t="s">
        <v>230</v>
      </c>
      <c r="F44" s="404">
        <v>0</v>
      </c>
      <c r="G44" s="1201">
        <v>0</v>
      </c>
      <c r="H44" s="1196">
        <v>0</v>
      </c>
      <c r="I44" s="1196">
        <v>0</v>
      </c>
      <c r="J44" s="1196">
        <v>0</v>
      </c>
      <c r="K44" s="1196">
        <v>0</v>
      </c>
      <c r="L44" s="1196">
        <v>0</v>
      </c>
      <c r="M44" s="1196">
        <v>0</v>
      </c>
      <c r="N44" s="1196">
        <v>0</v>
      </c>
      <c r="O44" s="1196">
        <v>0</v>
      </c>
      <c r="P44" s="1196">
        <v>0</v>
      </c>
      <c r="Q44" s="1196">
        <v>0</v>
      </c>
      <c r="R44" s="1196">
        <v>0</v>
      </c>
      <c r="S44" s="1196">
        <v>0</v>
      </c>
      <c r="T44" s="1196">
        <v>0</v>
      </c>
      <c r="U44" s="1196">
        <v>0</v>
      </c>
      <c r="V44" s="1196">
        <v>0</v>
      </c>
      <c r="W44" s="1196">
        <v>0</v>
      </c>
      <c r="X44" s="1196">
        <v>0</v>
      </c>
      <c r="Y44" s="1196">
        <v>0</v>
      </c>
      <c r="Z44" s="1196">
        <v>0</v>
      </c>
      <c r="AA44" s="1196">
        <v>0</v>
      </c>
      <c r="AB44" s="1196">
        <v>0</v>
      </c>
      <c r="AC44" s="1196">
        <v>0</v>
      </c>
      <c r="AD44" s="1196">
        <v>0</v>
      </c>
      <c r="AE44" s="1196">
        <v>0</v>
      </c>
      <c r="AF44" s="1196">
        <v>0</v>
      </c>
      <c r="AG44" s="1196">
        <v>0</v>
      </c>
      <c r="AH44" s="1196">
        <v>0</v>
      </c>
      <c r="AI44" s="1196">
        <v>0</v>
      </c>
      <c r="AJ44" s="1196">
        <v>0</v>
      </c>
      <c r="AK44" s="1196">
        <v>0</v>
      </c>
      <c r="AL44" s="1196">
        <v>0</v>
      </c>
      <c r="AM44" s="1196">
        <v>0</v>
      </c>
      <c r="AN44" s="1196">
        <v>0</v>
      </c>
      <c r="AO44" s="1196">
        <v>0</v>
      </c>
      <c r="AP44" s="1196">
        <v>0</v>
      </c>
      <c r="AQ44" s="1196">
        <v>0</v>
      </c>
      <c r="AR44" s="1196">
        <v>0</v>
      </c>
      <c r="AS44" s="1196">
        <v>0</v>
      </c>
      <c r="AT44" s="1196">
        <v>0</v>
      </c>
      <c r="AU44" s="1196">
        <v>0</v>
      </c>
      <c r="AV44" s="1196">
        <v>0</v>
      </c>
      <c r="AW44" s="1196">
        <v>0</v>
      </c>
      <c r="AX44" s="1196">
        <v>0</v>
      </c>
      <c r="AY44" s="1196">
        <v>0</v>
      </c>
      <c r="AZ44" s="1196">
        <v>0</v>
      </c>
      <c r="BA44" s="1196">
        <v>0</v>
      </c>
      <c r="BB44" s="1196">
        <v>0</v>
      </c>
      <c r="BC44" s="1196">
        <v>0</v>
      </c>
      <c r="BD44" s="1196">
        <v>0</v>
      </c>
      <c r="BE44" s="1196">
        <v>0</v>
      </c>
      <c r="BF44" s="1196">
        <v>0</v>
      </c>
      <c r="BG44" s="1196">
        <v>0</v>
      </c>
      <c r="BH44" s="1196">
        <v>0</v>
      </c>
      <c r="BI44" s="1196">
        <v>0</v>
      </c>
      <c r="BJ44" s="1196">
        <v>0</v>
      </c>
      <c r="BK44" s="1196">
        <v>0</v>
      </c>
      <c r="BL44" s="1196">
        <v>0</v>
      </c>
      <c r="BM44" s="1196">
        <v>0</v>
      </c>
      <c r="BN44" s="1196">
        <v>0</v>
      </c>
      <c r="BO44" s="1196">
        <v>0</v>
      </c>
      <c r="BP44" s="1196">
        <v>0</v>
      </c>
      <c r="BQ44" s="1196">
        <v>0</v>
      </c>
      <c r="BR44" s="1196">
        <v>0</v>
      </c>
      <c r="BS44" s="1196">
        <v>0</v>
      </c>
      <c r="BT44" s="1196">
        <v>0</v>
      </c>
      <c r="BU44" s="1196"/>
      <c r="BV44" s="1196"/>
      <c r="BW44" s="1196"/>
      <c r="BX44" s="1196"/>
      <c r="BY44" s="1196"/>
      <c r="BZ44" s="1196"/>
      <c r="CA44" s="1196"/>
      <c r="CB44" s="1196"/>
      <c r="CC44" s="1196"/>
      <c r="CD44" s="1196"/>
      <c r="CE44" s="1196"/>
      <c r="CF44" s="1196"/>
      <c r="CG44" s="1196"/>
      <c r="CH44" s="1196"/>
      <c r="CI44" s="1196"/>
      <c r="CJ44" s="1196"/>
    </row>
    <row r="45" spans="2:88" ht="28.5" x14ac:dyDescent="0.2">
      <c r="B45" s="401" t="s">
        <v>236</v>
      </c>
      <c r="C45" s="402" t="s">
        <v>237</v>
      </c>
      <c r="D45" s="403" t="s">
        <v>121</v>
      </c>
      <c r="E45" s="403" t="s">
        <v>230</v>
      </c>
      <c r="F45" s="404">
        <v>0</v>
      </c>
      <c r="G45" s="1202">
        <v>0</v>
      </c>
      <c r="H45" s="1195">
        <v>0</v>
      </c>
      <c r="I45" s="1195">
        <v>0</v>
      </c>
      <c r="J45" s="1195">
        <v>0</v>
      </c>
      <c r="K45" s="1195">
        <v>15</v>
      </c>
      <c r="L45" s="1195">
        <v>0</v>
      </c>
      <c r="M45" s="1195">
        <v>0</v>
      </c>
      <c r="N45" s="1195">
        <v>0</v>
      </c>
      <c r="O45" s="1195">
        <v>0</v>
      </c>
      <c r="P45" s="1195">
        <v>0</v>
      </c>
      <c r="Q45" s="1195">
        <v>0</v>
      </c>
      <c r="R45" s="1195">
        <v>0</v>
      </c>
      <c r="S45" s="1195">
        <v>0</v>
      </c>
      <c r="T45" s="1195">
        <v>0</v>
      </c>
      <c r="U45" s="1195">
        <v>0</v>
      </c>
      <c r="V45" s="1195">
        <v>0</v>
      </c>
      <c r="W45" s="1195">
        <v>0</v>
      </c>
      <c r="X45" s="1195">
        <v>0</v>
      </c>
      <c r="Y45" s="1195">
        <v>0</v>
      </c>
      <c r="Z45" s="1195">
        <v>0</v>
      </c>
      <c r="AA45" s="1195">
        <v>0</v>
      </c>
      <c r="AB45" s="1195">
        <v>0</v>
      </c>
      <c r="AC45" s="1195">
        <v>0</v>
      </c>
      <c r="AD45" s="1195">
        <v>0</v>
      </c>
      <c r="AE45" s="1195">
        <v>0</v>
      </c>
      <c r="AF45" s="1195">
        <v>0</v>
      </c>
      <c r="AG45" s="1195">
        <v>0</v>
      </c>
      <c r="AH45" s="1195">
        <v>0</v>
      </c>
      <c r="AI45" s="1195">
        <v>0</v>
      </c>
      <c r="AJ45" s="1195">
        <v>0</v>
      </c>
      <c r="AK45" s="1195">
        <v>0</v>
      </c>
      <c r="AL45" s="1195">
        <v>0</v>
      </c>
      <c r="AM45" s="1195">
        <v>0</v>
      </c>
      <c r="AN45" s="1195">
        <v>0</v>
      </c>
      <c r="AO45" s="1195">
        <v>0</v>
      </c>
      <c r="AP45" s="1195">
        <v>0</v>
      </c>
      <c r="AQ45" s="1195">
        <v>0</v>
      </c>
      <c r="AR45" s="1195">
        <v>0</v>
      </c>
      <c r="AS45" s="1195">
        <v>0</v>
      </c>
      <c r="AT45" s="1195">
        <v>0</v>
      </c>
      <c r="AU45" s="1195">
        <v>0</v>
      </c>
      <c r="AV45" s="1195">
        <v>0</v>
      </c>
      <c r="AW45" s="1195">
        <v>0</v>
      </c>
      <c r="AX45" s="1195">
        <v>0</v>
      </c>
      <c r="AY45" s="1195">
        <v>0</v>
      </c>
      <c r="AZ45" s="1195">
        <v>0</v>
      </c>
      <c r="BA45" s="1195">
        <v>0</v>
      </c>
      <c r="BB45" s="1195">
        <v>0</v>
      </c>
      <c r="BC45" s="1195">
        <v>0</v>
      </c>
      <c r="BD45" s="1195">
        <v>0</v>
      </c>
      <c r="BE45" s="1195">
        <v>0</v>
      </c>
      <c r="BF45" s="1195">
        <v>0</v>
      </c>
      <c r="BG45" s="1195">
        <v>0</v>
      </c>
      <c r="BH45" s="1195">
        <v>0</v>
      </c>
      <c r="BI45" s="1195">
        <v>0</v>
      </c>
      <c r="BJ45" s="1195">
        <v>0</v>
      </c>
      <c r="BK45" s="1195">
        <v>0</v>
      </c>
      <c r="BL45" s="1195">
        <v>0</v>
      </c>
      <c r="BM45" s="1195">
        <v>0</v>
      </c>
      <c r="BN45" s="1195">
        <v>0</v>
      </c>
      <c r="BO45" s="1195">
        <v>0</v>
      </c>
      <c r="BP45" s="1195">
        <v>0</v>
      </c>
      <c r="BQ45" s="1195">
        <v>0</v>
      </c>
      <c r="BR45" s="1195">
        <v>0</v>
      </c>
      <c r="BS45" s="1195">
        <v>0</v>
      </c>
      <c r="BT45" s="1195">
        <v>0</v>
      </c>
      <c r="BU45" s="1195"/>
      <c r="BV45" s="1195"/>
      <c r="BW45" s="1195"/>
      <c r="BX45" s="1195"/>
      <c r="BY45" s="1195"/>
      <c r="BZ45" s="1195"/>
      <c r="CA45" s="1195"/>
      <c r="CB45" s="1195"/>
      <c r="CC45" s="1195"/>
      <c r="CD45" s="1195"/>
      <c r="CE45" s="1195"/>
      <c r="CF45" s="1195"/>
      <c r="CG45" s="1195"/>
      <c r="CH45" s="1195"/>
      <c r="CI45" s="1195"/>
      <c r="CJ45" s="1195"/>
    </row>
    <row r="46" spans="2:88" ht="52.5" customHeight="1" x14ac:dyDescent="0.2">
      <c r="B46" s="401" t="s">
        <v>238</v>
      </c>
      <c r="C46" s="402" t="s">
        <v>239</v>
      </c>
      <c r="D46" s="403" t="s">
        <v>121</v>
      </c>
      <c r="E46" s="407" t="s">
        <v>230</v>
      </c>
      <c r="F46" s="408">
        <v>0</v>
      </c>
      <c r="G46" s="1202">
        <v>0</v>
      </c>
      <c r="H46" s="1195">
        <v>0</v>
      </c>
      <c r="I46" s="1195">
        <v>0</v>
      </c>
      <c r="J46" s="1195">
        <v>0</v>
      </c>
      <c r="K46" s="1195">
        <v>0</v>
      </c>
      <c r="L46" s="1195">
        <v>0</v>
      </c>
      <c r="M46" s="1195">
        <v>0</v>
      </c>
      <c r="N46" s="1195">
        <v>0</v>
      </c>
      <c r="O46" s="1195">
        <v>0</v>
      </c>
      <c r="P46" s="1195">
        <v>0</v>
      </c>
      <c r="Q46" s="1195">
        <v>0</v>
      </c>
      <c r="R46" s="1195">
        <v>0</v>
      </c>
      <c r="S46" s="1195">
        <v>0</v>
      </c>
      <c r="T46" s="1195">
        <v>0</v>
      </c>
      <c r="U46" s="1195">
        <v>0</v>
      </c>
      <c r="V46" s="1195">
        <v>0</v>
      </c>
      <c r="W46" s="1195">
        <v>0</v>
      </c>
      <c r="X46" s="1195">
        <v>0</v>
      </c>
      <c r="Y46" s="1195">
        <v>0</v>
      </c>
      <c r="Z46" s="1195">
        <v>0</v>
      </c>
      <c r="AA46" s="1195">
        <v>0</v>
      </c>
      <c r="AB46" s="1195">
        <v>0</v>
      </c>
      <c r="AC46" s="1195">
        <v>0</v>
      </c>
      <c r="AD46" s="1195">
        <v>0</v>
      </c>
      <c r="AE46" s="1195">
        <v>0</v>
      </c>
      <c r="AF46" s="1195">
        <v>0</v>
      </c>
      <c r="AG46" s="1195">
        <v>0</v>
      </c>
      <c r="AH46" s="1195">
        <v>0</v>
      </c>
      <c r="AI46" s="1195">
        <v>0</v>
      </c>
      <c r="AJ46" s="1195">
        <v>0</v>
      </c>
      <c r="AK46" s="1195">
        <v>0</v>
      </c>
      <c r="AL46" s="1195">
        <v>0</v>
      </c>
      <c r="AM46" s="1195">
        <v>0</v>
      </c>
      <c r="AN46" s="1195">
        <v>0</v>
      </c>
      <c r="AO46" s="1195">
        <v>0</v>
      </c>
      <c r="AP46" s="1195">
        <v>0</v>
      </c>
      <c r="AQ46" s="1195">
        <v>0</v>
      </c>
      <c r="AR46" s="1195">
        <v>0</v>
      </c>
      <c r="AS46" s="1195">
        <v>0</v>
      </c>
      <c r="AT46" s="1195">
        <v>0</v>
      </c>
      <c r="AU46" s="1195">
        <v>0</v>
      </c>
      <c r="AV46" s="1195">
        <v>0</v>
      </c>
      <c r="AW46" s="1195">
        <v>0</v>
      </c>
      <c r="AX46" s="1195">
        <v>0</v>
      </c>
      <c r="AY46" s="1195">
        <v>0</v>
      </c>
      <c r="AZ46" s="1195">
        <v>0</v>
      </c>
      <c r="BA46" s="1195">
        <v>0</v>
      </c>
      <c r="BB46" s="1195">
        <v>0</v>
      </c>
      <c r="BC46" s="1195">
        <v>0</v>
      </c>
      <c r="BD46" s="1195">
        <v>0</v>
      </c>
      <c r="BE46" s="1195">
        <v>0</v>
      </c>
      <c r="BF46" s="1195">
        <v>0</v>
      </c>
      <c r="BG46" s="1195">
        <v>0</v>
      </c>
      <c r="BH46" s="1195">
        <v>0</v>
      </c>
      <c r="BI46" s="1195">
        <v>0</v>
      </c>
      <c r="BJ46" s="1195">
        <v>0</v>
      </c>
      <c r="BK46" s="1195">
        <v>0</v>
      </c>
      <c r="BL46" s="1195">
        <v>0</v>
      </c>
      <c r="BM46" s="1195">
        <v>0</v>
      </c>
      <c r="BN46" s="1195">
        <v>0</v>
      </c>
      <c r="BO46" s="1195">
        <v>0</v>
      </c>
      <c r="BP46" s="1195">
        <v>0</v>
      </c>
      <c r="BQ46" s="1195">
        <v>0</v>
      </c>
      <c r="BR46" s="1195">
        <v>0</v>
      </c>
      <c r="BS46" s="1195">
        <v>0</v>
      </c>
      <c r="BT46" s="1195">
        <v>0</v>
      </c>
      <c r="BU46" s="1195"/>
      <c r="BV46" s="1195"/>
      <c r="BW46" s="1195"/>
      <c r="BX46" s="1195"/>
      <c r="BY46" s="1195"/>
      <c r="BZ46" s="1195"/>
      <c r="CA46" s="1195"/>
      <c r="CB46" s="1195"/>
      <c r="CC46" s="1195"/>
      <c r="CD46" s="1195"/>
      <c r="CE46" s="1195"/>
      <c r="CF46" s="1195"/>
      <c r="CG46" s="1195"/>
      <c r="CH46" s="1195"/>
      <c r="CI46" s="1195"/>
      <c r="CJ46" s="1195"/>
    </row>
    <row r="47" spans="2:88" ht="72.95" customHeight="1" x14ac:dyDescent="0.2">
      <c r="B47" s="405" t="s">
        <v>240</v>
      </c>
      <c r="C47" s="406" t="s">
        <v>241</v>
      </c>
      <c r="D47" s="407" t="s">
        <v>121</v>
      </c>
      <c r="E47" s="407" t="s">
        <v>230</v>
      </c>
      <c r="F47" s="408">
        <v>0</v>
      </c>
      <c r="G47" s="1203">
        <v>0</v>
      </c>
      <c r="H47" s="1197">
        <v>0</v>
      </c>
      <c r="I47" s="1197">
        <v>0</v>
      </c>
      <c r="J47" s="1197">
        <v>0</v>
      </c>
      <c r="K47" s="1197">
        <v>15</v>
      </c>
      <c r="L47" s="1197">
        <v>41</v>
      </c>
      <c r="M47" s="1197">
        <v>36.85</v>
      </c>
      <c r="N47" s="1197">
        <v>37.58</v>
      </c>
      <c r="O47" s="1197">
        <v>37.36</v>
      </c>
      <c r="P47" s="1197">
        <v>37.17</v>
      </c>
      <c r="Q47" s="1197">
        <v>36.659999999999997</v>
      </c>
      <c r="R47" s="1197">
        <v>33.49</v>
      </c>
      <c r="S47" s="1197">
        <v>31.95</v>
      </c>
      <c r="T47" s="1197">
        <v>30.62</v>
      </c>
      <c r="U47" s="1197">
        <v>29.04</v>
      </c>
      <c r="V47" s="1197">
        <v>27.55</v>
      </c>
      <c r="W47" s="1197">
        <v>24.72</v>
      </c>
      <c r="X47" s="1197">
        <v>24.72</v>
      </c>
      <c r="Y47" s="1197">
        <v>24.72</v>
      </c>
      <c r="Z47" s="1197">
        <v>24.72</v>
      </c>
      <c r="AA47" s="1197">
        <v>24.72</v>
      </c>
      <c r="AB47" s="1197">
        <v>19.562000000000001</v>
      </c>
      <c r="AC47" s="1197">
        <v>19.562000000000001</v>
      </c>
      <c r="AD47" s="1197">
        <v>19.562000000000001</v>
      </c>
      <c r="AE47" s="1197">
        <v>19.562000000000001</v>
      </c>
      <c r="AF47" s="1197">
        <v>19.562000000000001</v>
      </c>
      <c r="AG47" s="1197">
        <v>16.021999999999998</v>
      </c>
      <c r="AH47" s="1197">
        <v>16.021999999999998</v>
      </c>
      <c r="AI47" s="1197">
        <v>16.021999999999998</v>
      </c>
      <c r="AJ47" s="1197">
        <v>16.021999999999998</v>
      </c>
      <c r="AK47" s="1197">
        <v>16.021999999999998</v>
      </c>
      <c r="AL47" s="1197">
        <v>0</v>
      </c>
      <c r="AM47" s="1197">
        <v>0</v>
      </c>
      <c r="AN47" s="1197">
        <v>0</v>
      </c>
      <c r="AO47" s="1197">
        <v>0</v>
      </c>
      <c r="AP47" s="1197">
        <v>0</v>
      </c>
      <c r="AQ47" s="1197">
        <v>0</v>
      </c>
      <c r="AR47" s="1197">
        <v>0</v>
      </c>
      <c r="AS47" s="1197">
        <v>0</v>
      </c>
      <c r="AT47" s="1197">
        <v>0</v>
      </c>
      <c r="AU47" s="1197">
        <v>0</v>
      </c>
      <c r="AV47" s="1197">
        <v>0</v>
      </c>
      <c r="AW47" s="1197">
        <v>0</v>
      </c>
      <c r="AX47" s="1197">
        <v>0</v>
      </c>
      <c r="AY47" s="1197">
        <v>0</v>
      </c>
      <c r="AZ47" s="1197">
        <v>0</v>
      </c>
      <c r="BA47" s="1197">
        <v>0</v>
      </c>
      <c r="BB47" s="1197">
        <v>0</v>
      </c>
      <c r="BC47" s="1197">
        <v>0</v>
      </c>
      <c r="BD47" s="1197">
        <v>0</v>
      </c>
      <c r="BE47" s="1197">
        <v>0</v>
      </c>
      <c r="BF47" s="1197">
        <v>0</v>
      </c>
      <c r="BG47" s="1197">
        <v>0</v>
      </c>
      <c r="BH47" s="1197">
        <v>0</v>
      </c>
      <c r="BI47" s="1197">
        <v>0</v>
      </c>
      <c r="BJ47" s="1197">
        <v>0</v>
      </c>
      <c r="BK47" s="1197">
        <v>0</v>
      </c>
      <c r="BL47" s="1197">
        <v>0</v>
      </c>
      <c r="BM47" s="1197">
        <v>0</v>
      </c>
      <c r="BN47" s="1197">
        <v>0</v>
      </c>
      <c r="BO47" s="1197">
        <v>0</v>
      </c>
      <c r="BP47" s="1197">
        <v>0</v>
      </c>
      <c r="BQ47" s="1197">
        <v>0</v>
      </c>
      <c r="BR47" s="1197">
        <v>0</v>
      </c>
      <c r="BS47" s="1197">
        <v>0</v>
      </c>
      <c r="BT47" s="1197">
        <v>0</v>
      </c>
      <c r="BU47" s="1197"/>
      <c r="BV47" s="1197"/>
      <c r="BW47" s="1197"/>
      <c r="BX47" s="1197"/>
      <c r="BY47" s="1197"/>
      <c r="BZ47" s="1197"/>
      <c r="CA47" s="1197"/>
      <c r="CB47" s="1197"/>
      <c r="CC47" s="1197"/>
      <c r="CD47" s="1197"/>
      <c r="CE47" s="1197"/>
      <c r="CF47" s="1197"/>
      <c r="CG47" s="1197"/>
      <c r="CH47" s="1197"/>
      <c r="CI47" s="1197"/>
      <c r="CJ47" s="1197"/>
    </row>
    <row r="48" spans="2:88" ht="42.75" x14ac:dyDescent="0.2">
      <c r="B48" s="401" t="s">
        <v>242</v>
      </c>
      <c r="C48" s="402" t="s">
        <v>243</v>
      </c>
      <c r="D48" s="403" t="s">
        <v>121</v>
      </c>
      <c r="E48" s="407" t="s">
        <v>230</v>
      </c>
      <c r="F48" s="408">
        <v>0</v>
      </c>
      <c r="G48" s="1202">
        <v>0</v>
      </c>
      <c r="H48" s="1195">
        <v>0</v>
      </c>
      <c r="I48" s="1195">
        <v>0</v>
      </c>
      <c r="J48" s="1195">
        <v>1</v>
      </c>
      <c r="K48" s="1195">
        <v>27</v>
      </c>
      <c r="L48" s="1195">
        <v>0</v>
      </c>
      <c r="M48" s="1195">
        <v>128.4659</v>
      </c>
      <c r="N48" s="1195">
        <v>320.86475000000002</v>
      </c>
      <c r="O48" s="1195">
        <v>320.86475000000002</v>
      </c>
      <c r="P48" s="1195">
        <v>320.86475000000002</v>
      </c>
      <c r="Q48" s="1195">
        <v>192.59885</v>
      </c>
      <c r="R48" s="1195">
        <v>17.826799999999999</v>
      </c>
      <c r="S48" s="1195">
        <v>17.826799999999999</v>
      </c>
      <c r="T48" s="1195">
        <v>17.826799999999999</v>
      </c>
      <c r="U48" s="1195">
        <v>17.826799999999999</v>
      </c>
      <c r="V48" s="1195">
        <v>17.826799999999999</v>
      </c>
      <c r="W48" s="1195">
        <v>0</v>
      </c>
      <c r="X48" s="1195">
        <v>0</v>
      </c>
      <c r="Y48" s="1195">
        <v>0</v>
      </c>
      <c r="Z48" s="1195">
        <v>0</v>
      </c>
      <c r="AA48" s="1195">
        <v>0</v>
      </c>
      <c r="AB48" s="1195">
        <v>0</v>
      </c>
      <c r="AC48" s="1195">
        <v>0</v>
      </c>
      <c r="AD48" s="1195">
        <v>0</v>
      </c>
      <c r="AE48" s="1195">
        <v>0</v>
      </c>
      <c r="AF48" s="1195">
        <v>0</v>
      </c>
      <c r="AG48" s="1195">
        <v>0</v>
      </c>
      <c r="AH48" s="1195">
        <v>0</v>
      </c>
      <c r="AI48" s="1195">
        <v>0</v>
      </c>
      <c r="AJ48" s="1195">
        <v>0</v>
      </c>
      <c r="AK48" s="1195">
        <v>0</v>
      </c>
      <c r="AL48" s="1195">
        <v>0</v>
      </c>
      <c r="AM48" s="1195">
        <v>0</v>
      </c>
      <c r="AN48" s="1195">
        <v>0</v>
      </c>
      <c r="AO48" s="1195">
        <v>0</v>
      </c>
      <c r="AP48" s="1195">
        <v>0</v>
      </c>
      <c r="AQ48" s="1195">
        <v>0</v>
      </c>
      <c r="AR48" s="1195">
        <v>0</v>
      </c>
      <c r="AS48" s="1195">
        <v>0</v>
      </c>
      <c r="AT48" s="1195">
        <v>0</v>
      </c>
      <c r="AU48" s="1195">
        <v>0</v>
      </c>
      <c r="AV48" s="1195">
        <v>0</v>
      </c>
      <c r="AW48" s="1195">
        <v>0</v>
      </c>
      <c r="AX48" s="1195">
        <v>0</v>
      </c>
      <c r="AY48" s="1195">
        <v>0</v>
      </c>
      <c r="AZ48" s="1195">
        <v>0</v>
      </c>
      <c r="BA48" s="1195">
        <v>0</v>
      </c>
      <c r="BB48" s="1195">
        <v>0</v>
      </c>
      <c r="BC48" s="1195">
        <v>0</v>
      </c>
      <c r="BD48" s="1195">
        <v>0</v>
      </c>
      <c r="BE48" s="1195">
        <v>0</v>
      </c>
      <c r="BF48" s="1195">
        <v>0</v>
      </c>
      <c r="BG48" s="1195">
        <v>0</v>
      </c>
      <c r="BH48" s="1195">
        <v>0</v>
      </c>
      <c r="BI48" s="1195">
        <v>0</v>
      </c>
      <c r="BJ48" s="1195">
        <v>0</v>
      </c>
      <c r="BK48" s="1195">
        <v>0</v>
      </c>
      <c r="BL48" s="1195">
        <v>0</v>
      </c>
      <c r="BM48" s="1195">
        <v>0</v>
      </c>
      <c r="BN48" s="1195">
        <v>0</v>
      </c>
      <c r="BO48" s="1195">
        <v>0</v>
      </c>
      <c r="BP48" s="1195">
        <v>0</v>
      </c>
      <c r="BQ48" s="1195">
        <v>0</v>
      </c>
      <c r="BR48" s="1195">
        <v>0</v>
      </c>
      <c r="BS48" s="1195">
        <v>0</v>
      </c>
      <c r="BT48" s="1195">
        <v>0</v>
      </c>
      <c r="BU48" s="1195"/>
      <c r="BV48" s="1195"/>
      <c r="BW48" s="1195"/>
      <c r="BX48" s="1195"/>
      <c r="BY48" s="1195"/>
      <c r="BZ48" s="1195"/>
      <c r="CA48" s="1195"/>
      <c r="CB48" s="1195"/>
      <c r="CC48" s="1195"/>
      <c r="CD48" s="1195"/>
      <c r="CE48" s="1195"/>
      <c r="CF48" s="1195"/>
      <c r="CG48" s="1195"/>
      <c r="CH48" s="1195"/>
      <c r="CI48" s="1195"/>
      <c r="CJ48" s="1195"/>
    </row>
    <row r="49" spans="2:92" ht="37.5" customHeight="1" x14ac:dyDescent="0.2">
      <c r="B49" s="401" t="s">
        <v>244</v>
      </c>
      <c r="C49" s="402" t="s">
        <v>245</v>
      </c>
      <c r="D49" s="403" t="s">
        <v>121</v>
      </c>
      <c r="E49" s="407" t="s">
        <v>230</v>
      </c>
      <c r="F49" s="408">
        <v>0</v>
      </c>
      <c r="G49" s="1202">
        <v>0</v>
      </c>
      <c r="H49" s="1195">
        <v>0</v>
      </c>
      <c r="I49" s="1195">
        <v>0</v>
      </c>
      <c r="J49" s="1195">
        <v>2</v>
      </c>
      <c r="K49" s="1195">
        <v>0</v>
      </c>
      <c r="L49" s="1195">
        <v>0</v>
      </c>
      <c r="M49" s="1195">
        <v>10.8155</v>
      </c>
      <c r="N49" s="1195">
        <v>26.28875</v>
      </c>
      <c r="O49" s="1195">
        <v>26.28875</v>
      </c>
      <c r="P49" s="1195">
        <v>26.28875</v>
      </c>
      <c r="Q49" s="1195">
        <v>15.97325</v>
      </c>
      <c r="R49" s="1195">
        <v>5.8029999999999999</v>
      </c>
      <c r="S49" s="1195">
        <v>5.8029999999999999</v>
      </c>
      <c r="T49" s="1195">
        <v>5.8029999999999999</v>
      </c>
      <c r="U49" s="1195">
        <v>5.8029999999999999</v>
      </c>
      <c r="V49" s="1195">
        <v>5.8029999999999999</v>
      </c>
      <c r="W49" s="1195">
        <v>0.5</v>
      </c>
      <c r="X49" s="1195">
        <v>0.5</v>
      </c>
      <c r="Y49" s="1195">
        <v>0.5</v>
      </c>
      <c r="Z49" s="1195">
        <v>0.5</v>
      </c>
      <c r="AA49" s="1195">
        <v>0.5</v>
      </c>
      <c r="AB49" s="1195">
        <v>0.5</v>
      </c>
      <c r="AC49" s="1195">
        <v>0.5</v>
      </c>
      <c r="AD49" s="1195">
        <v>0.5</v>
      </c>
      <c r="AE49" s="1195">
        <v>0.5</v>
      </c>
      <c r="AF49" s="1195">
        <v>0.5</v>
      </c>
      <c r="AG49" s="1195">
        <v>0.5</v>
      </c>
      <c r="AH49" s="1195">
        <v>0.5</v>
      </c>
      <c r="AI49" s="1195">
        <v>0.5</v>
      </c>
      <c r="AJ49" s="1195">
        <v>0.5</v>
      </c>
      <c r="AK49" s="1195">
        <v>0.5</v>
      </c>
      <c r="AL49" s="1195">
        <v>0</v>
      </c>
      <c r="AM49" s="1195">
        <v>0</v>
      </c>
      <c r="AN49" s="1195">
        <v>0</v>
      </c>
      <c r="AO49" s="1195">
        <v>0</v>
      </c>
      <c r="AP49" s="1195">
        <v>0</v>
      </c>
      <c r="AQ49" s="1195">
        <v>0</v>
      </c>
      <c r="AR49" s="1195">
        <v>0</v>
      </c>
      <c r="AS49" s="1195">
        <v>0</v>
      </c>
      <c r="AT49" s="1195">
        <v>0</v>
      </c>
      <c r="AU49" s="1195">
        <v>0</v>
      </c>
      <c r="AV49" s="1195">
        <v>0</v>
      </c>
      <c r="AW49" s="1195">
        <v>0</v>
      </c>
      <c r="AX49" s="1195">
        <v>0</v>
      </c>
      <c r="AY49" s="1195">
        <v>0</v>
      </c>
      <c r="AZ49" s="1195">
        <v>0</v>
      </c>
      <c r="BA49" s="1195">
        <v>0</v>
      </c>
      <c r="BB49" s="1195">
        <v>0</v>
      </c>
      <c r="BC49" s="1195">
        <v>0</v>
      </c>
      <c r="BD49" s="1195">
        <v>0</v>
      </c>
      <c r="BE49" s="1195">
        <v>0</v>
      </c>
      <c r="BF49" s="1195">
        <v>0</v>
      </c>
      <c r="BG49" s="1195">
        <v>0</v>
      </c>
      <c r="BH49" s="1195">
        <v>0</v>
      </c>
      <c r="BI49" s="1195">
        <v>0</v>
      </c>
      <c r="BJ49" s="1195">
        <v>0</v>
      </c>
      <c r="BK49" s="1195">
        <v>0</v>
      </c>
      <c r="BL49" s="1195">
        <v>0</v>
      </c>
      <c r="BM49" s="1195">
        <v>0</v>
      </c>
      <c r="BN49" s="1195">
        <v>0</v>
      </c>
      <c r="BO49" s="1195">
        <v>0</v>
      </c>
      <c r="BP49" s="1195">
        <v>0</v>
      </c>
      <c r="BQ49" s="1195">
        <v>0</v>
      </c>
      <c r="BR49" s="1195">
        <v>0</v>
      </c>
      <c r="BS49" s="1195">
        <v>0</v>
      </c>
      <c r="BT49" s="1195">
        <v>0</v>
      </c>
      <c r="BU49" s="1195"/>
      <c r="BV49" s="1195"/>
      <c r="BW49" s="1195"/>
      <c r="BX49" s="1195"/>
      <c r="BY49" s="1195"/>
      <c r="BZ49" s="1195"/>
      <c r="CA49" s="1195"/>
      <c r="CB49" s="1195"/>
      <c r="CC49" s="1195"/>
      <c r="CD49" s="1195"/>
      <c r="CE49" s="1195"/>
      <c r="CF49" s="1195"/>
      <c r="CG49" s="1195"/>
      <c r="CH49" s="1195"/>
      <c r="CI49" s="1195"/>
      <c r="CJ49" s="1204"/>
      <c r="CK49" s="1028"/>
    </row>
    <row r="50" spans="2:92" ht="28.5" x14ac:dyDescent="0.2">
      <c r="B50" s="401" t="s">
        <v>246</v>
      </c>
      <c r="C50" s="402" t="s">
        <v>247</v>
      </c>
      <c r="D50" s="403" t="s">
        <v>121</v>
      </c>
      <c r="E50" s="407" t="s">
        <v>230</v>
      </c>
      <c r="F50" s="408">
        <v>0</v>
      </c>
      <c r="G50" s="1202">
        <v>0</v>
      </c>
      <c r="H50" s="1195">
        <v>0</v>
      </c>
      <c r="I50" s="1195">
        <v>0</v>
      </c>
      <c r="J50" s="1195">
        <v>0</v>
      </c>
      <c r="K50" s="1195">
        <v>0</v>
      </c>
      <c r="L50" s="1195">
        <v>0</v>
      </c>
      <c r="M50" s="1195">
        <v>0</v>
      </c>
      <c r="N50" s="1195">
        <v>0</v>
      </c>
      <c r="O50" s="1195">
        <v>0</v>
      </c>
      <c r="P50" s="1195">
        <v>0</v>
      </c>
      <c r="Q50" s="1195">
        <v>0</v>
      </c>
      <c r="R50" s="1195">
        <v>0</v>
      </c>
      <c r="S50" s="1195">
        <v>0</v>
      </c>
      <c r="T50" s="1195">
        <v>0</v>
      </c>
      <c r="U50" s="1195">
        <v>0</v>
      </c>
      <c r="V50" s="1195">
        <v>0</v>
      </c>
      <c r="W50" s="1195">
        <v>0</v>
      </c>
      <c r="X50" s="1195">
        <v>0</v>
      </c>
      <c r="Y50" s="1195">
        <v>0</v>
      </c>
      <c r="Z50" s="1195">
        <v>0</v>
      </c>
      <c r="AA50" s="1195">
        <v>0</v>
      </c>
      <c r="AB50" s="1195">
        <v>0</v>
      </c>
      <c r="AC50" s="1195">
        <v>0</v>
      </c>
      <c r="AD50" s="1195">
        <v>0</v>
      </c>
      <c r="AE50" s="1195">
        <v>0</v>
      </c>
      <c r="AF50" s="1195">
        <v>0</v>
      </c>
      <c r="AG50" s="1195">
        <v>0</v>
      </c>
      <c r="AH50" s="1195">
        <v>0</v>
      </c>
      <c r="AI50" s="1195">
        <v>0</v>
      </c>
      <c r="AJ50" s="1195">
        <v>0</v>
      </c>
      <c r="AK50" s="1195">
        <v>0</v>
      </c>
      <c r="AL50" s="1195">
        <v>0</v>
      </c>
      <c r="AM50" s="1195">
        <v>0</v>
      </c>
      <c r="AN50" s="1195">
        <v>0</v>
      </c>
      <c r="AO50" s="1195">
        <v>0</v>
      </c>
      <c r="AP50" s="1195">
        <v>0</v>
      </c>
      <c r="AQ50" s="1195">
        <v>0</v>
      </c>
      <c r="AR50" s="1195">
        <v>0</v>
      </c>
      <c r="AS50" s="1195">
        <v>0</v>
      </c>
      <c r="AT50" s="1195">
        <v>0</v>
      </c>
      <c r="AU50" s="1195">
        <v>0</v>
      </c>
      <c r="AV50" s="1195">
        <v>0</v>
      </c>
      <c r="AW50" s="1195">
        <v>0</v>
      </c>
      <c r="AX50" s="1195">
        <v>0</v>
      </c>
      <c r="AY50" s="1195">
        <v>0</v>
      </c>
      <c r="AZ50" s="1195">
        <v>0</v>
      </c>
      <c r="BA50" s="1195">
        <v>0</v>
      </c>
      <c r="BB50" s="1195">
        <v>0</v>
      </c>
      <c r="BC50" s="1195">
        <v>0</v>
      </c>
      <c r="BD50" s="1195">
        <v>0</v>
      </c>
      <c r="BE50" s="1195">
        <v>0</v>
      </c>
      <c r="BF50" s="1195">
        <v>0</v>
      </c>
      <c r="BG50" s="1195">
        <v>0</v>
      </c>
      <c r="BH50" s="1195">
        <v>0</v>
      </c>
      <c r="BI50" s="1195">
        <v>0</v>
      </c>
      <c r="BJ50" s="1195">
        <v>0</v>
      </c>
      <c r="BK50" s="1195">
        <v>0</v>
      </c>
      <c r="BL50" s="1195">
        <v>0</v>
      </c>
      <c r="BM50" s="1195">
        <v>0</v>
      </c>
      <c r="BN50" s="1195">
        <v>0</v>
      </c>
      <c r="BO50" s="1195">
        <v>0</v>
      </c>
      <c r="BP50" s="1195">
        <v>0</v>
      </c>
      <c r="BQ50" s="1195">
        <v>0</v>
      </c>
      <c r="BR50" s="1195">
        <v>0</v>
      </c>
      <c r="BS50" s="1195">
        <v>0</v>
      </c>
      <c r="BT50" s="1195">
        <v>0</v>
      </c>
      <c r="BU50" s="1195"/>
      <c r="BV50" s="1195"/>
      <c r="BW50" s="1195"/>
      <c r="BX50" s="1195"/>
      <c r="BY50" s="1195"/>
      <c r="BZ50" s="1195"/>
      <c r="CA50" s="1195"/>
      <c r="CB50" s="1195"/>
      <c r="CC50" s="1195"/>
      <c r="CD50" s="1195"/>
      <c r="CE50" s="1195"/>
      <c r="CF50" s="1195"/>
      <c r="CG50" s="1195"/>
      <c r="CH50" s="1195"/>
      <c r="CI50" s="1195"/>
      <c r="CJ50" s="1195"/>
    </row>
    <row r="51" spans="2:92" ht="28.5" x14ac:dyDescent="0.2">
      <c r="B51" s="401" t="s">
        <v>248</v>
      </c>
      <c r="C51" s="402" t="s">
        <v>249</v>
      </c>
      <c r="D51" s="403" t="s">
        <v>121</v>
      </c>
      <c r="E51" s="407" t="s">
        <v>230</v>
      </c>
      <c r="F51" s="408">
        <v>0</v>
      </c>
      <c r="G51" s="1202">
        <v>0</v>
      </c>
      <c r="H51" s="1195">
        <v>0</v>
      </c>
      <c r="I51" s="1195">
        <v>0</v>
      </c>
      <c r="J51" s="1195">
        <v>0</v>
      </c>
      <c r="K51" s="1195">
        <v>0</v>
      </c>
      <c r="L51" s="1195">
        <v>0</v>
      </c>
      <c r="M51" s="1195">
        <v>0</v>
      </c>
      <c r="N51" s="1195">
        <v>0</v>
      </c>
      <c r="O51" s="1195">
        <v>0</v>
      </c>
      <c r="P51" s="1195">
        <v>0</v>
      </c>
      <c r="Q51" s="1195">
        <v>0</v>
      </c>
      <c r="R51" s="1195">
        <v>0</v>
      </c>
      <c r="S51" s="1195">
        <v>0</v>
      </c>
      <c r="T51" s="1195">
        <v>0</v>
      </c>
      <c r="U51" s="1195">
        <v>0</v>
      </c>
      <c r="V51" s="1195">
        <v>0</v>
      </c>
      <c r="W51" s="1195">
        <v>0</v>
      </c>
      <c r="X51" s="1195">
        <v>0</v>
      </c>
      <c r="Y51" s="1195">
        <v>0</v>
      </c>
      <c r="Z51" s="1195">
        <v>0</v>
      </c>
      <c r="AA51" s="1195">
        <v>0</v>
      </c>
      <c r="AB51" s="1195">
        <v>0</v>
      </c>
      <c r="AC51" s="1195">
        <v>0</v>
      </c>
      <c r="AD51" s="1195">
        <v>0</v>
      </c>
      <c r="AE51" s="1195">
        <v>0</v>
      </c>
      <c r="AF51" s="1195">
        <v>0</v>
      </c>
      <c r="AG51" s="1195">
        <v>0</v>
      </c>
      <c r="AH51" s="1195">
        <v>0</v>
      </c>
      <c r="AI51" s="1195">
        <v>0</v>
      </c>
      <c r="AJ51" s="1195">
        <v>0</v>
      </c>
      <c r="AK51" s="1195">
        <v>0</v>
      </c>
      <c r="AL51" s="1195">
        <v>0</v>
      </c>
      <c r="AM51" s="1195">
        <v>0</v>
      </c>
      <c r="AN51" s="1195">
        <v>0</v>
      </c>
      <c r="AO51" s="1195">
        <v>0</v>
      </c>
      <c r="AP51" s="1195">
        <v>0</v>
      </c>
      <c r="AQ51" s="1195">
        <v>0</v>
      </c>
      <c r="AR51" s="1195">
        <v>0</v>
      </c>
      <c r="AS51" s="1195">
        <v>0</v>
      </c>
      <c r="AT51" s="1195">
        <v>0</v>
      </c>
      <c r="AU51" s="1195">
        <v>0</v>
      </c>
      <c r="AV51" s="1195">
        <v>0</v>
      </c>
      <c r="AW51" s="1195">
        <v>0</v>
      </c>
      <c r="AX51" s="1195">
        <v>0</v>
      </c>
      <c r="AY51" s="1195">
        <v>0</v>
      </c>
      <c r="AZ51" s="1195">
        <v>0</v>
      </c>
      <c r="BA51" s="1195">
        <v>0</v>
      </c>
      <c r="BB51" s="1195">
        <v>0</v>
      </c>
      <c r="BC51" s="1195">
        <v>0</v>
      </c>
      <c r="BD51" s="1195">
        <v>0</v>
      </c>
      <c r="BE51" s="1195">
        <v>0</v>
      </c>
      <c r="BF51" s="1195">
        <v>0</v>
      </c>
      <c r="BG51" s="1195">
        <v>0</v>
      </c>
      <c r="BH51" s="1195">
        <v>0</v>
      </c>
      <c r="BI51" s="1195">
        <v>0</v>
      </c>
      <c r="BJ51" s="1195">
        <v>0</v>
      </c>
      <c r="BK51" s="1195">
        <v>0</v>
      </c>
      <c r="BL51" s="1195">
        <v>0</v>
      </c>
      <c r="BM51" s="1195">
        <v>0</v>
      </c>
      <c r="BN51" s="1195">
        <v>0</v>
      </c>
      <c r="BO51" s="1195">
        <v>0</v>
      </c>
      <c r="BP51" s="1195">
        <v>0</v>
      </c>
      <c r="BQ51" s="1195">
        <v>0</v>
      </c>
      <c r="BR51" s="1195">
        <v>0</v>
      </c>
      <c r="BS51" s="1195">
        <v>0</v>
      </c>
      <c r="BT51" s="1195">
        <v>0</v>
      </c>
      <c r="BU51" s="1195"/>
      <c r="BV51" s="1195"/>
      <c r="BW51" s="1195"/>
      <c r="BX51" s="1195"/>
      <c r="BY51" s="1195"/>
      <c r="BZ51" s="1195"/>
      <c r="CA51" s="1195"/>
      <c r="CB51" s="1195"/>
      <c r="CC51" s="1195"/>
      <c r="CD51" s="1195"/>
      <c r="CE51" s="1195"/>
      <c r="CF51" s="1195"/>
      <c r="CG51" s="1195"/>
      <c r="CH51" s="1195"/>
      <c r="CI51" s="1195"/>
      <c r="CJ51" s="1195"/>
    </row>
    <row r="52" spans="2:92" ht="50.1" customHeight="1" x14ac:dyDescent="0.2">
      <c r="B52" s="401" t="s">
        <v>250</v>
      </c>
      <c r="C52" s="402" t="s">
        <v>251</v>
      </c>
      <c r="D52" s="403" t="s">
        <v>121</v>
      </c>
      <c r="E52" s="407" t="s">
        <v>230</v>
      </c>
      <c r="F52" s="408">
        <v>0</v>
      </c>
      <c r="G52" s="1202">
        <v>0</v>
      </c>
      <c r="H52" s="1195">
        <v>0</v>
      </c>
      <c r="I52" s="1195">
        <v>0</v>
      </c>
      <c r="J52" s="1195">
        <v>2</v>
      </c>
      <c r="K52" s="1195">
        <v>0</v>
      </c>
      <c r="L52" s="1195">
        <v>0</v>
      </c>
      <c r="M52" s="1195">
        <v>10.8155</v>
      </c>
      <c r="N52" s="1195">
        <v>26.28875</v>
      </c>
      <c r="O52" s="1195">
        <v>26.28875</v>
      </c>
      <c r="P52" s="1195">
        <v>26.28875</v>
      </c>
      <c r="Q52" s="1195">
        <v>15.97325</v>
      </c>
      <c r="R52" s="1195">
        <v>5.8029999999999999</v>
      </c>
      <c r="S52" s="1195">
        <v>5.8029999999999999</v>
      </c>
      <c r="T52" s="1195">
        <v>5.8029999999999999</v>
      </c>
      <c r="U52" s="1195">
        <v>5.8029999999999999</v>
      </c>
      <c r="V52" s="1195">
        <v>5.8029999999999999</v>
      </c>
      <c r="W52" s="1195">
        <v>0.5</v>
      </c>
      <c r="X52" s="1195">
        <v>0.5</v>
      </c>
      <c r="Y52" s="1195">
        <v>0.5</v>
      </c>
      <c r="Z52" s="1195">
        <v>0.5</v>
      </c>
      <c r="AA52" s="1195">
        <v>0.5</v>
      </c>
      <c r="AB52" s="1195">
        <v>0.5</v>
      </c>
      <c r="AC52" s="1195">
        <v>0.5</v>
      </c>
      <c r="AD52" s="1195">
        <v>0.5</v>
      </c>
      <c r="AE52" s="1195">
        <v>0.5</v>
      </c>
      <c r="AF52" s="1195">
        <v>0.5</v>
      </c>
      <c r="AG52" s="1195">
        <v>0.5</v>
      </c>
      <c r="AH52" s="1195">
        <v>0.5</v>
      </c>
      <c r="AI52" s="1195">
        <v>0.5</v>
      </c>
      <c r="AJ52" s="1195">
        <v>0.5</v>
      </c>
      <c r="AK52" s="1195">
        <v>0.5</v>
      </c>
      <c r="AL52" s="1195">
        <v>0</v>
      </c>
      <c r="AM52" s="1195">
        <v>0</v>
      </c>
      <c r="AN52" s="1195">
        <v>0</v>
      </c>
      <c r="AO52" s="1195">
        <v>0</v>
      </c>
      <c r="AP52" s="1195">
        <v>0</v>
      </c>
      <c r="AQ52" s="1195">
        <v>0</v>
      </c>
      <c r="AR52" s="1195">
        <v>0</v>
      </c>
      <c r="AS52" s="1195">
        <v>0</v>
      </c>
      <c r="AT52" s="1195">
        <v>0</v>
      </c>
      <c r="AU52" s="1195">
        <v>0</v>
      </c>
      <c r="AV52" s="1195">
        <v>0</v>
      </c>
      <c r="AW52" s="1195">
        <v>0</v>
      </c>
      <c r="AX52" s="1195">
        <v>0</v>
      </c>
      <c r="AY52" s="1195">
        <v>0</v>
      </c>
      <c r="AZ52" s="1195">
        <v>0</v>
      </c>
      <c r="BA52" s="1195">
        <v>0</v>
      </c>
      <c r="BB52" s="1195">
        <v>0</v>
      </c>
      <c r="BC52" s="1195">
        <v>0</v>
      </c>
      <c r="BD52" s="1195">
        <v>0</v>
      </c>
      <c r="BE52" s="1195">
        <v>0</v>
      </c>
      <c r="BF52" s="1195">
        <v>0</v>
      </c>
      <c r="BG52" s="1195">
        <v>0</v>
      </c>
      <c r="BH52" s="1195">
        <v>0</v>
      </c>
      <c r="BI52" s="1195">
        <v>0</v>
      </c>
      <c r="BJ52" s="1195">
        <v>0</v>
      </c>
      <c r="BK52" s="1195">
        <v>0</v>
      </c>
      <c r="BL52" s="1195">
        <v>0</v>
      </c>
      <c r="BM52" s="1195">
        <v>0</v>
      </c>
      <c r="BN52" s="1195">
        <v>0</v>
      </c>
      <c r="BO52" s="1195">
        <v>0</v>
      </c>
      <c r="BP52" s="1195">
        <v>0</v>
      </c>
      <c r="BQ52" s="1195">
        <v>0</v>
      </c>
      <c r="BR52" s="1195">
        <v>0</v>
      </c>
      <c r="BS52" s="1195">
        <v>0</v>
      </c>
      <c r="BT52" s="1195">
        <v>0</v>
      </c>
      <c r="BU52" s="1195"/>
      <c r="BV52" s="1195"/>
      <c r="BW52" s="1195"/>
      <c r="BX52" s="1195"/>
      <c r="BY52" s="1195"/>
      <c r="BZ52" s="1195"/>
      <c r="CA52" s="1195"/>
      <c r="CB52" s="1195"/>
      <c r="CC52" s="1195"/>
      <c r="CD52" s="1195"/>
      <c r="CE52" s="1195"/>
      <c r="CF52" s="1195"/>
      <c r="CG52" s="1195"/>
      <c r="CH52" s="1195"/>
      <c r="CI52" s="1195"/>
      <c r="CJ52" s="1195"/>
    </row>
    <row r="53" spans="2:92" ht="15" thickBot="1" x14ac:dyDescent="0.25">
      <c r="C53" s="1103" t="s">
        <v>87</v>
      </c>
    </row>
    <row r="54" spans="2:92" ht="44.85" customHeight="1" thickBot="1" x14ac:dyDescent="0.25">
      <c r="B54" s="320" t="s">
        <v>252</v>
      </c>
      <c r="C54" s="6"/>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1028"/>
      <c r="CL54" s="1028"/>
      <c r="CM54" s="1028"/>
      <c r="CN54" s="1028"/>
    </row>
    <row r="55" spans="2:92" ht="15.75" thickBot="1" x14ac:dyDescent="0.25">
      <c r="B55" s="999" t="s">
        <v>88</v>
      </c>
      <c r="C55" s="1000" t="s">
        <v>89</v>
      </c>
      <c r="D55" s="1000" t="s">
        <v>90</v>
      </c>
      <c r="E55" s="1000" t="s">
        <v>91</v>
      </c>
      <c r="F55" s="1000" t="s">
        <v>92</v>
      </c>
      <c r="G55" s="999" t="s">
        <v>93</v>
      </c>
      <c r="H55" s="1000" t="s">
        <v>94</v>
      </c>
      <c r="I55" s="1000" t="s">
        <v>95</v>
      </c>
      <c r="J55" s="1000" t="s">
        <v>96</v>
      </c>
      <c r="K55" s="1000" t="s">
        <v>97</v>
      </c>
      <c r="L55" s="1000" t="s">
        <v>98</v>
      </c>
      <c r="M55" s="1000" t="s">
        <v>99</v>
      </c>
      <c r="N55" s="1000" t="s">
        <v>100</v>
      </c>
      <c r="O55" s="1000" t="s">
        <v>101</v>
      </c>
      <c r="P55" s="1000" t="s">
        <v>102</v>
      </c>
      <c r="Q55" s="1000" t="s">
        <v>103</v>
      </c>
      <c r="R55" s="1000" t="s">
        <v>133</v>
      </c>
      <c r="S55" s="1000" t="s">
        <v>134</v>
      </c>
      <c r="T55" s="1000" t="s">
        <v>135</v>
      </c>
      <c r="U55" s="1000" t="s">
        <v>136</v>
      </c>
      <c r="V55" s="1000" t="s">
        <v>104</v>
      </c>
      <c r="W55" s="1000" t="s">
        <v>137</v>
      </c>
      <c r="X55" s="1000" t="s">
        <v>138</v>
      </c>
      <c r="Y55" s="1000" t="s">
        <v>139</v>
      </c>
      <c r="Z55" s="1000" t="s">
        <v>140</v>
      </c>
      <c r="AA55" s="1000" t="s">
        <v>105</v>
      </c>
      <c r="AB55" s="1000" t="s">
        <v>141</v>
      </c>
      <c r="AC55" s="1000" t="s">
        <v>142</v>
      </c>
      <c r="AD55" s="1000" t="s">
        <v>143</v>
      </c>
      <c r="AE55" s="1000" t="s">
        <v>144</v>
      </c>
      <c r="AF55" s="1000" t="s">
        <v>106</v>
      </c>
      <c r="AG55" s="1000" t="s">
        <v>145</v>
      </c>
      <c r="AH55" s="1000" t="s">
        <v>146</v>
      </c>
      <c r="AI55" s="1000" t="s">
        <v>147</v>
      </c>
      <c r="AJ55" s="1000" t="s">
        <v>148</v>
      </c>
      <c r="AK55" s="1000" t="s">
        <v>107</v>
      </c>
      <c r="AL55" s="1000" t="s">
        <v>149</v>
      </c>
      <c r="AM55" s="1000" t="s">
        <v>150</v>
      </c>
      <c r="AN55" s="1000" t="s">
        <v>151</v>
      </c>
      <c r="AO55" s="1000" t="s">
        <v>152</v>
      </c>
      <c r="AP55" s="1000" t="s">
        <v>108</v>
      </c>
      <c r="AQ55" s="1000" t="s">
        <v>153</v>
      </c>
      <c r="AR55" s="1000" t="s">
        <v>154</v>
      </c>
      <c r="AS55" s="1000" t="s">
        <v>155</v>
      </c>
      <c r="AT55" s="1000" t="s">
        <v>156</v>
      </c>
      <c r="AU55" s="1000" t="s">
        <v>109</v>
      </c>
      <c r="AV55" s="1000" t="s">
        <v>157</v>
      </c>
      <c r="AW55" s="1000" t="s">
        <v>158</v>
      </c>
      <c r="AX55" s="1000" t="s">
        <v>159</v>
      </c>
      <c r="AY55" s="1000" t="s">
        <v>160</v>
      </c>
      <c r="AZ55" s="1000" t="s">
        <v>110</v>
      </c>
      <c r="BA55" s="1000" t="s">
        <v>161</v>
      </c>
      <c r="BB55" s="1000" t="s">
        <v>162</v>
      </c>
      <c r="BC55" s="1000" t="s">
        <v>163</v>
      </c>
      <c r="BD55" s="1000" t="s">
        <v>164</v>
      </c>
      <c r="BE55" s="1000" t="s">
        <v>111</v>
      </c>
      <c r="BF55" s="1000" t="s">
        <v>165</v>
      </c>
      <c r="BG55" s="1000" t="s">
        <v>166</v>
      </c>
      <c r="BH55" s="1000" t="s">
        <v>167</v>
      </c>
      <c r="BI55" s="1000" t="s">
        <v>168</v>
      </c>
      <c r="BJ55" s="1000" t="s">
        <v>112</v>
      </c>
      <c r="BK55" s="1000" t="s">
        <v>169</v>
      </c>
      <c r="BL55" s="1000" t="s">
        <v>170</v>
      </c>
      <c r="BM55" s="1000" t="s">
        <v>171</v>
      </c>
      <c r="BN55" s="1000" t="s">
        <v>172</v>
      </c>
      <c r="BO55" s="1000" t="s">
        <v>113</v>
      </c>
      <c r="BP55" s="1000" t="s">
        <v>173</v>
      </c>
      <c r="BQ55" s="1000" t="s">
        <v>174</v>
      </c>
      <c r="BR55" s="1000" t="s">
        <v>175</v>
      </c>
      <c r="BS55" s="1000" t="s">
        <v>176</v>
      </c>
      <c r="BT55" s="1000" t="s">
        <v>114</v>
      </c>
      <c r="BU55" s="1000" t="s">
        <v>177</v>
      </c>
      <c r="BV55" s="1000" t="s">
        <v>178</v>
      </c>
      <c r="BW55" s="1000" t="s">
        <v>179</v>
      </c>
      <c r="BX55" s="1000" t="s">
        <v>180</v>
      </c>
      <c r="BY55" s="1000" t="s">
        <v>115</v>
      </c>
      <c r="BZ55" s="1000" t="s">
        <v>181</v>
      </c>
      <c r="CA55" s="1000" t="s">
        <v>182</v>
      </c>
      <c r="CB55" s="1000" t="s">
        <v>183</v>
      </c>
      <c r="CC55" s="1000" t="s">
        <v>184</v>
      </c>
      <c r="CD55" s="1000" t="s">
        <v>116</v>
      </c>
      <c r="CE55" s="1000" t="s">
        <v>185</v>
      </c>
      <c r="CF55" s="1000" t="s">
        <v>186</v>
      </c>
      <c r="CG55" s="1000" t="s">
        <v>187</v>
      </c>
      <c r="CH55" s="1000" t="s">
        <v>188</v>
      </c>
      <c r="CI55" s="1000" t="s">
        <v>117</v>
      </c>
      <c r="CJ55" s="1037" t="s">
        <v>189</v>
      </c>
    </row>
    <row r="56" spans="2:92" ht="15" thickBot="1" x14ac:dyDescent="0.25">
      <c r="B56" s="1001" t="s">
        <v>253</v>
      </c>
      <c r="C56" s="409" t="s">
        <v>254</v>
      </c>
      <c r="D56" s="410" t="s">
        <v>255</v>
      </c>
      <c r="E56" s="409" t="s">
        <v>122</v>
      </c>
      <c r="F56" s="411">
        <v>2</v>
      </c>
      <c r="G56" s="291">
        <f>SUM(YWSEST:YWSGRD!G$40)</f>
        <v>43.905691959999999</v>
      </c>
      <c r="H56" s="291">
        <f>SUM(YWSEST:YWSGRD!H$40)</f>
        <v>43.905691959999999</v>
      </c>
      <c r="I56" s="291">
        <f>SUM(YWSEST:YWSGRD!I$40)</f>
        <v>43.905691959999999</v>
      </c>
      <c r="J56" s="291">
        <f>SUM(YWSEST:YWSGRD!J$40)</f>
        <v>43.905691959999999</v>
      </c>
      <c r="K56" s="291">
        <f>SUM(YWSEST:YWSGRD!K$40)</f>
        <v>43.905691959999999</v>
      </c>
      <c r="L56" s="291">
        <f>SUM(YWSEST:YWSGRD!L$40)</f>
        <v>43.905691959999999</v>
      </c>
      <c r="M56" s="291">
        <f>SUM(YWSEST:YWSGRD!M$40)</f>
        <v>43.905691959999999</v>
      </c>
      <c r="N56" s="291">
        <f>SUM(YWSEST:YWSGRD!N$40)</f>
        <v>43.905691959999999</v>
      </c>
      <c r="O56" s="291">
        <f>SUM(YWSEST:YWSGRD!O$40)</f>
        <v>43.905691959999999</v>
      </c>
      <c r="P56" s="291">
        <f>SUM(YWSEST:YWSGRD!P$40)</f>
        <v>43.905691959999999</v>
      </c>
      <c r="Q56" s="291">
        <f>SUM(YWSEST:YWSGRD!Q$40)</f>
        <v>43.905691959999999</v>
      </c>
      <c r="R56" s="291">
        <f>SUM(YWSEST:YWSGRD!R$40)</f>
        <v>43.905691959999999</v>
      </c>
      <c r="S56" s="291">
        <f>SUM(YWSEST:YWSGRD!S$40)</f>
        <v>43.905691959999999</v>
      </c>
      <c r="T56" s="291">
        <f>SUM(YWSEST:YWSGRD!T$40)</f>
        <v>43.905691959999999</v>
      </c>
      <c r="U56" s="291">
        <f>SUM(YWSEST:YWSGRD!U$40)</f>
        <v>43.905691959999999</v>
      </c>
      <c r="V56" s="291">
        <f>SUM(YWSEST:YWSGRD!V$40)</f>
        <v>43.905691959999999</v>
      </c>
      <c r="W56" s="291">
        <f>SUM(YWSEST:YWSGRD!W$40)</f>
        <v>43.905691959999999</v>
      </c>
      <c r="X56" s="291">
        <f>SUM(YWSEST:YWSGRD!X$40)</f>
        <v>43.905691959999999</v>
      </c>
      <c r="Y56" s="291">
        <f>SUM(YWSEST:YWSGRD!Y$40)</f>
        <v>43.905691959999999</v>
      </c>
      <c r="Z56" s="291">
        <f>SUM(YWSEST:YWSGRD!Z$40)</f>
        <v>43.905691959999999</v>
      </c>
      <c r="AA56" s="291">
        <f>SUM(YWSEST:YWSGRD!AA$40)</f>
        <v>43.905691959999999</v>
      </c>
      <c r="AB56" s="291">
        <f>SUM(YWSEST:YWSGRD!AB$40)</f>
        <v>43.905691959999999</v>
      </c>
      <c r="AC56" s="291">
        <f>SUM(YWSEST:YWSGRD!AC$40)</f>
        <v>43.905691959999999</v>
      </c>
      <c r="AD56" s="291">
        <f>SUM(YWSEST:YWSGRD!AD$40)</f>
        <v>43.905691959999999</v>
      </c>
      <c r="AE56" s="291">
        <f>SUM(YWSEST:YWSGRD!AE$40)</f>
        <v>43.905691959999999</v>
      </c>
      <c r="AF56" s="291">
        <f>SUM(YWSEST:YWSGRD!AF$40)</f>
        <v>43.905691959999999</v>
      </c>
      <c r="AG56" s="291">
        <f>SUM(YWSEST:YWSGRD!AG$40)</f>
        <v>43.905691959999999</v>
      </c>
      <c r="AH56" s="291">
        <f>SUM(YWSEST:YWSGRD!AH$40)</f>
        <v>43.905691959999999</v>
      </c>
      <c r="AI56" s="291">
        <f>SUM(YWSEST:YWSGRD!AI$40)</f>
        <v>43.905691959999999</v>
      </c>
      <c r="AJ56" s="291">
        <f>SUM(YWSEST:YWSGRD!AJ$40)</f>
        <v>43.905691959999999</v>
      </c>
      <c r="AK56" s="291">
        <f>SUM(YWSEST:YWSGRD!AK$40)</f>
        <v>43.905691959999999</v>
      </c>
      <c r="AL56" s="291">
        <f>SUM(YWSEST:YWSGRD!AL$40)</f>
        <v>43.905691959999999</v>
      </c>
      <c r="AM56" s="291">
        <f>SUM(YWSEST:YWSGRD!AM$40)</f>
        <v>43.905691959999999</v>
      </c>
      <c r="AN56" s="291">
        <f>SUM(YWSEST:YWSGRD!AN$40)</f>
        <v>43.905691959999999</v>
      </c>
      <c r="AO56" s="291">
        <f>SUM(YWSEST:YWSGRD!AO$40)</f>
        <v>43.905691959999999</v>
      </c>
      <c r="AP56" s="291">
        <f>SUM(YWSEST:YWSGRD!AP$40)</f>
        <v>43.905691959999999</v>
      </c>
      <c r="AQ56" s="291">
        <f>SUM(YWSEST:YWSGRD!AQ$40)</f>
        <v>43.905691959999999</v>
      </c>
      <c r="AR56" s="291">
        <f>SUM(YWSEST:YWSGRD!AR$40)</f>
        <v>43.905691959999999</v>
      </c>
      <c r="AS56" s="291">
        <f>SUM(YWSEST:YWSGRD!AS$40)</f>
        <v>43.905691959999999</v>
      </c>
      <c r="AT56" s="291">
        <f>SUM(YWSEST:YWSGRD!AT$40)</f>
        <v>43.905691959999999</v>
      </c>
      <c r="AU56" s="291">
        <f>SUM(YWSEST:YWSGRD!AU$40)</f>
        <v>43.905691959999999</v>
      </c>
      <c r="AV56" s="291">
        <f>SUM(YWSEST:YWSGRD!AV$40)</f>
        <v>43.905691959999999</v>
      </c>
      <c r="AW56" s="291">
        <f>SUM(YWSEST:YWSGRD!AW$40)</f>
        <v>43.905691959999999</v>
      </c>
      <c r="AX56" s="291">
        <f>SUM(YWSEST:YWSGRD!AX$40)</f>
        <v>43.905691959999999</v>
      </c>
      <c r="AY56" s="291">
        <f>SUM(YWSEST:YWSGRD!AY$40)</f>
        <v>43.905691959999999</v>
      </c>
      <c r="AZ56" s="291">
        <f>SUM(YWSEST:YWSGRD!AZ$40)</f>
        <v>43.905691959999999</v>
      </c>
      <c r="BA56" s="291">
        <f>SUM(YWSEST:YWSGRD!BA$40)</f>
        <v>43.905691959999999</v>
      </c>
      <c r="BB56" s="291">
        <f>SUM(YWSEST:YWSGRD!BB$40)</f>
        <v>43.905691959999999</v>
      </c>
      <c r="BC56" s="291">
        <f>SUM(YWSEST:YWSGRD!BC$40)</f>
        <v>43.905691959999999</v>
      </c>
      <c r="BD56" s="291">
        <f>SUM(YWSEST:YWSGRD!BD$40)</f>
        <v>43.905691959999999</v>
      </c>
      <c r="BE56" s="291">
        <f>SUM(YWSEST:YWSGRD!BE$40)</f>
        <v>43.905691959999999</v>
      </c>
      <c r="BF56" s="291">
        <f>SUM(YWSEST:YWSGRD!BF$40)</f>
        <v>43.905691959999999</v>
      </c>
      <c r="BG56" s="291">
        <f>SUM(YWSEST:YWSGRD!BG$40)</f>
        <v>43.905691959999999</v>
      </c>
      <c r="BH56" s="291">
        <f>SUM(YWSEST:YWSGRD!BH$40)</f>
        <v>43.905691959999999</v>
      </c>
      <c r="BI56" s="291">
        <f>SUM(YWSEST:YWSGRD!BI$40)</f>
        <v>43.905691959999999</v>
      </c>
      <c r="BJ56" s="291">
        <f>SUM(YWSEST:YWSGRD!BJ$40)</f>
        <v>43.905691959999999</v>
      </c>
      <c r="BK56" s="291">
        <f>SUM(YWSEST:YWSGRD!BK$40)</f>
        <v>43.905691959999999</v>
      </c>
      <c r="BL56" s="291">
        <f>SUM(YWSEST:YWSGRD!BL$40)</f>
        <v>43.905691959999999</v>
      </c>
      <c r="BM56" s="291">
        <f>SUM(YWSEST:YWSGRD!BM$40)</f>
        <v>43.905691959999999</v>
      </c>
      <c r="BN56" s="291">
        <f>SUM(YWSEST:YWSGRD!BN$40)</f>
        <v>43.905691959999999</v>
      </c>
      <c r="BO56" s="291">
        <f>SUM(YWSEST:YWSGRD!BO$40)</f>
        <v>43.905691959999999</v>
      </c>
      <c r="BP56" s="291">
        <f>SUM(YWSEST:YWSGRD!BP$40)</f>
        <v>43.905691959999999</v>
      </c>
      <c r="BQ56" s="291">
        <f>SUM(YWSEST:YWSGRD!BQ$40)</f>
        <v>43.905691959999999</v>
      </c>
      <c r="BR56" s="291">
        <f>SUM(YWSEST:YWSGRD!BR$40)</f>
        <v>43.905691959999999</v>
      </c>
      <c r="BS56" s="291">
        <f>SUM(YWSEST:YWSGRD!BS$40)</f>
        <v>43.905691959999999</v>
      </c>
      <c r="BT56" s="291">
        <f>SUM(YWSEST:YWSGRD!BT$40)</f>
        <v>43.905691959999999</v>
      </c>
      <c r="BU56" s="291"/>
      <c r="BV56" s="291"/>
      <c r="BW56" s="291"/>
      <c r="BX56" s="291"/>
      <c r="BY56" s="291"/>
      <c r="BZ56" s="291"/>
      <c r="CA56" s="291"/>
      <c r="CB56" s="291"/>
      <c r="CC56" s="291"/>
      <c r="CD56" s="291"/>
      <c r="CE56" s="291"/>
      <c r="CF56" s="291"/>
      <c r="CG56" s="291"/>
      <c r="CH56" s="291"/>
      <c r="CI56" s="291"/>
      <c r="CJ56" s="291"/>
    </row>
    <row r="57" spans="2:92" ht="42.75" x14ac:dyDescent="0.2">
      <c r="B57" s="1002" t="s">
        <v>256</v>
      </c>
      <c r="C57" s="1003" t="s">
        <v>124</v>
      </c>
      <c r="D57" s="374" t="s">
        <v>257</v>
      </c>
      <c r="E57" s="1003" t="s">
        <v>125</v>
      </c>
      <c r="F57" s="375">
        <v>1</v>
      </c>
      <c r="G57" s="292">
        <f xml:space="preserve"> ( ( SUM(YWSEST:YWSGRD!G$46) + SUM(YWSEST:YWSGRD!G$47)  -  SUM(YWSEST:YWSGRD!G$57) - SUM(YWSEST:YWSGRD!G$58) ) * 1000000 )/ ( ( SUM(YWSEST:YWSGRD!G$79) + SUM(YWSEST:YWSGRD!G$80) ) * 1000 )</f>
        <v>130.38764375971022</v>
      </c>
      <c r="H57" s="292">
        <f xml:space="preserve"> ( ( SUM(YWSEST:YWSGRD!H$46) + SUM(YWSEST:YWSGRD!H$47)  -  SUM(YWSEST:YWSGRD!H$57) - SUM(YWSEST:YWSGRD!H$58) ) * 1000000 )/ ( ( SUM(YWSEST:YWSGRD!H$79) + SUM(YWSEST:YWSGRD!H$80) ) * 1000 )</f>
        <v>144.38539240560848</v>
      </c>
      <c r="I57" s="292">
        <f xml:space="preserve"> ( ( SUM(YWSEST:YWSGRD!I$46) + SUM(YWSEST:YWSGRD!I$47)  -  SUM(YWSEST:YWSGRD!I$57) - SUM(YWSEST:YWSGRD!I$58) ) * 1000000 )/ ( ( SUM(YWSEST:YWSGRD!I$79) + SUM(YWSEST:YWSGRD!I$80) ) * 1000 )</f>
        <v>134.14678385063286</v>
      </c>
      <c r="J57" s="292">
        <f xml:space="preserve"> ( ( SUM(YWSEST:YWSGRD!J$46) + SUM(YWSEST:YWSGRD!J$47)  -  SUM(YWSEST:YWSGRD!J$57) - SUM(YWSEST:YWSGRD!J$58) ) * 1000000 )/ ( ( SUM(YWSEST:YWSGRD!J$79) + SUM(YWSEST:YWSGRD!J$80) ) * 1000 )</f>
        <v>129.66255980776393</v>
      </c>
      <c r="K57" s="292">
        <f xml:space="preserve"> ( ( SUM(YWSEST:YWSGRD!K$46) + SUM(YWSEST:YWSGRD!K$47)  -  SUM(YWSEST:YWSGRD!K$57) - SUM(YWSEST:YWSGRD!K$58) ) * 1000000 )/ ( ( SUM(YWSEST:YWSGRD!K$79) + SUM(YWSEST:YWSGRD!K$80) ) * 1000 )</f>
        <v>128.74618224571273</v>
      </c>
      <c r="L57" s="292">
        <f xml:space="preserve"> ( ( SUM(YWSEST:YWSGRD!L$46) + SUM(YWSEST:YWSGRD!L$47)  -  SUM(YWSEST:YWSGRD!L$57) - SUM(YWSEST:YWSGRD!L$58) ) * 1000000 )/ ( ( SUM(YWSEST:YWSGRD!L$79) + SUM(YWSEST:YWSGRD!L$80) ) * 1000 )</f>
        <v>127.82104295376374</v>
      </c>
      <c r="M57" s="292">
        <f xml:space="preserve"> ( ( SUM(YWSEST:YWSGRD!M$46) + SUM(YWSEST:YWSGRD!M$47)  -  SUM(YWSEST:YWSGRD!M$57) - SUM(YWSEST:YWSGRD!M$58) ) * 1000000 )/ ( ( SUM(YWSEST:YWSGRD!M$79) + SUM(YWSEST:YWSGRD!M$80) ) * 1000 )</f>
        <v>127.05220485145341</v>
      </c>
      <c r="N57" s="292">
        <f xml:space="preserve"> ( ( SUM(YWSEST:YWSGRD!N$46) + SUM(YWSEST:YWSGRD!N$47)  -  SUM(YWSEST:YWSGRD!N$57) - SUM(YWSEST:YWSGRD!N$58) ) * 1000000 )/ ( ( SUM(YWSEST:YWSGRD!N$79) + SUM(YWSEST:YWSGRD!N$80) ) * 1000 )</f>
        <v>126.31853789828669</v>
      </c>
      <c r="O57" s="292">
        <f xml:space="preserve"> ( ( SUM(YWSEST:YWSGRD!O$46) + SUM(YWSEST:YWSGRD!O$47)  -  SUM(YWSEST:YWSGRD!O$57) - SUM(YWSEST:YWSGRD!O$58) ) * 1000000 )/ ( ( SUM(YWSEST:YWSGRD!O$79) + SUM(YWSEST:YWSGRD!O$80) ) * 1000 )</f>
        <v>125.6132640547971</v>
      </c>
      <c r="P57" s="292">
        <f xml:space="preserve"> ( ( SUM(YWSEST:YWSGRD!P$46) + SUM(YWSEST:YWSGRD!P$47)  -  SUM(YWSEST:YWSGRD!P$57) - SUM(YWSEST:YWSGRD!P$58) ) * 1000000 )/ ( ( SUM(YWSEST:YWSGRD!P$79) + SUM(YWSEST:YWSGRD!P$80) ) * 1000 )</f>
        <v>124.91876368454786</v>
      </c>
      <c r="Q57" s="292">
        <f xml:space="preserve"> ( ( SUM(YWSEST:YWSGRD!Q$46) + SUM(YWSEST:YWSGRD!Q$47)  -  SUM(YWSEST:YWSGRD!Q$57) - SUM(YWSEST:YWSGRD!Q$58) ) * 1000000 )/ ( ( SUM(YWSEST:YWSGRD!Q$79) + SUM(YWSEST:YWSGRD!Q$80) ) * 1000 )</f>
        <v>124.23518329962491</v>
      </c>
      <c r="R57" s="292">
        <f xml:space="preserve"> ( ( SUM(YWSEST:YWSGRD!R$46) + SUM(YWSEST:YWSGRD!R$47)  -  SUM(YWSEST:YWSGRD!R$57) - SUM(YWSEST:YWSGRD!R$58) ) * 1000000 )/ ( ( SUM(YWSEST:YWSGRD!R$79) + SUM(YWSEST:YWSGRD!R$80) ) * 1000 )</f>
        <v>123.63481427596557</v>
      </c>
      <c r="S57" s="292">
        <f xml:space="preserve"> ( ( SUM(YWSEST:YWSGRD!S$46) + SUM(YWSEST:YWSGRD!S$47)  -  SUM(YWSEST:YWSGRD!S$57) - SUM(YWSEST:YWSGRD!S$58) ) * 1000000 )/ ( ( SUM(YWSEST:YWSGRD!S$79) + SUM(YWSEST:YWSGRD!S$80) ) * 1000 )</f>
        <v>123.07705585434864</v>
      </c>
      <c r="T57" s="292">
        <f xml:space="preserve"> ( ( SUM(YWSEST:YWSGRD!T$46) + SUM(YWSEST:YWSGRD!T$47)  -  SUM(YWSEST:YWSGRD!T$57) - SUM(YWSEST:YWSGRD!T$58) ) * 1000000 )/ ( ( SUM(YWSEST:YWSGRD!T$79) + SUM(YWSEST:YWSGRD!T$80) ) * 1000 )</f>
        <v>122.53869005857378</v>
      </c>
      <c r="U57" s="292">
        <f xml:space="preserve"> ( ( SUM(YWSEST:YWSGRD!U$46) + SUM(YWSEST:YWSGRD!U$47)  -  SUM(YWSEST:YWSGRD!U$57) - SUM(YWSEST:YWSGRD!U$58) ) * 1000000 )/ ( ( SUM(YWSEST:YWSGRD!U$79) + SUM(YWSEST:YWSGRD!U$80) ) * 1000 )</f>
        <v>122.01887033860939</v>
      </c>
      <c r="V57" s="292">
        <f xml:space="preserve"> ( ( SUM(YWSEST:YWSGRD!V$46) + SUM(YWSEST:YWSGRD!V$47)  -  SUM(YWSEST:YWSGRD!V$57) - SUM(YWSEST:YWSGRD!V$58) ) * 1000000 )/ ( ( SUM(YWSEST:YWSGRD!V$79) + SUM(YWSEST:YWSGRD!V$80) ) * 1000 )</f>
        <v>121.52320262015628</v>
      </c>
      <c r="W57" s="292">
        <f xml:space="preserve"> ( ( SUM(YWSEST:YWSGRD!W$46) + SUM(YWSEST:YWSGRD!W$47)  -  SUM(YWSEST:YWSGRD!W$57) - SUM(YWSEST:YWSGRD!W$58) ) * 1000000 )/ ( ( SUM(YWSEST:YWSGRD!W$79) + SUM(YWSEST:YWSGRD!W$80) ) * 1000 )</f>
        <v>121.05868838827944</v>
      </c>
      <c r="X57" s="292">
        <f xml:space="preserve"> ( ( SUM(YWSEST:YWSGRD!X$46) + SUM(YWSEST:YWSGRD!X$47)  -  SUM(YWSEST:YWSGRD!X$57) - SUM(YWSEST:YWSGRD!X$58) ) * 1000000 )/ ( ( SUM(YWSEST:YWSGRD!X$79) + SUM(YWSEST:YWSGRD!X$80) ) * 1000 )</f>
        <v>120.61553719089532</v>
      </c>
      <c r="Y57" s="292">
        <f xml:space="preserve"> ( ( SUM(YWSEST:YWSGRD!Y$46) + SUM(YWSEST:YWSGRD!Y$47)  -  SUM(YWSEST:YWSGRD!Y$57) - SUM(YWSEST:YWSGRD!Y$58) ) * 1000000 )/ ( ( SUM(YWSEST:YWSGRD!Y$79) + SUM(YWSEST:YWSGRD!Y$80) ) * 1000 )</f>
        <v>120.18712783216756</v>
      </c>
      <c r="Z57" s="292">
        <f xml:space="preserve"> ( ( SUM(YWSEST:YWSGRD!Z$46) + SUM(YWSEST:YWSGRD!Z$47)  -  SUM(YWSEST:YWSGRD!Z$57) - SUM(YWSEST:YWSGRD!Z$58) ) * 1000000 )/ ( ( SUM(YWSEST:YWSGRD!Z$79) + SUM(YWSEST:YWSGRD!Z$80) ) * 1000 )</f>
        <v>119.78561840320734</v>
      </c>
      <c r="AA57" s="292">
        <f xml:space="preserve"> ( ( SUM(YWSEST:YWSGRD!AA$46) + SUM(YWSEST:YWSGRD!AA$47)  -  SUM(YWSEST:YWSGRD!AA$57) - SUM(YWSEST:YWSGRD!AA$58) ) * 1000000 )/ ( ( SUM(YWSEST:YWSGRD!AA$79) + SUM(YWSEST:YWSGRD!AA$80) ) * 1000 )</f>
        <v>119.38850006900761</v>
      </c>
      <c r="AB57" s="292">
        <f xml:space="preserve"> ( ( SUM(YWSEST:YWSGRD!AB$46) + SUM(YWSEST:YWSGRD!AB$47)  -  SUM(YWSEST:YWSGRD!AB$57) - SUM(YWSEST:YWSGRD!AB$58) ) * 1000000 )/ ( ( SUM(YWSEST:YWSGRD!AB$79) + SUM(YWSEST:YWSGRD!AB$80) ) * 1000 )</f>
        <v>119.02343582905084</v>
      </c>
      <c r="AC57" s="292">
        <f xml:space="preserve"> ( ( SUM(YWSEST:YWSGRD!AC$46) + SUM(YWSEST:YWSGRD!AC$47)  -  SUM(YWSEST:YWSGRD!AC$57) - SUM(YWSEST:YWSGRD!AC$58) ) * 1000000 )/ ( ( SUM(YWSEST:YWSGRD!AC$79) + SUM(YWSEST:YWSGRD!AC$80) ) * 1000 )</f>
        <v>118.67905814306417</v>
      </c>
      <c r="AD57" s="292">
        <f xml:space="preserve"> ( ( SUM(YWSEST:YWSGRD!AD$46) + SUM(YWSEST:YWSGRD!AD$47)  -  SUM(YWSEST:YWSGRD!AD$57) - SUM(YWSEST:YWSGRD!AD$58) ) * 1000000 )/ ( ( SUM(YWSEST:YWSGRD!AD$79) + SUM(YWSEST:YWSGRD!AD$80) ) * 1000 )</f>
        <v>118.35427204078144</v>
      </c>
      <c r="AE57" s="292">
        <f xml:space="preserve"> ( ( SUM(YWSEST:YWSGRD!AE$46) + SUM(YWSEST:YWSGRD!AE$47)  -  SUM(YWSEST:YWSGRD!AE$57) - SUM(YWSEST:YWSGRD!AE$58) ) * 1000000 )/ ( ( SUM(YWSEST:YWSGRD!AE$79) + SUM(YWSEST:YWSGRD!AE$80) ) * 1000 )</f>
        <v>118.0423912567679</v>
      </c>
      <c r="AF57" s="292">
        <f xml:space="preserve"> ( ( SUM(YWSEST:YWSGRD!AF$46) + SUM(YWSEST:YWSGRD!AF$47)  -  SUM(YWSEST:YWSGRD!AF$57) - SUM(YWSEST:YWSGRD!AF$58) ) * 1000000 )/ ( ( SUM(YWSEST:YWSGRD!AF$79) + SUM(YWSEST:YWSGRD!AF$80) ) * 1000 )</f>
        <v>117.80800969678559</v>
      </c>
      <c r="AG57" s="292">
        <f xml:space="preserve"> ( ( SUM(YWSEST:YWSGRD!AG$46) + SUM(YWSEST:YWSGRD!AG$47)  -  SUM(YWSEST:YWSGRD!AG$57) - SUM(YWSEST:YWSGRD!AG$58) ) * 1000000 )/ ( ( SUM(YWSEST:YWSGRD!AG$79) + SUM(YWSEST:YWSGRD!AG$80) ) * 1000 )</f>
        <v>117.59965940993558</v>
      </c>
      <c r="AH57" s="292">
        <f xml:space="preserve"> ( ( SUM(YWSEST:YWSGRD!AH$46) + SUM(YWSEST:YWSGRD!AH$47)  -  SUM(YWSEST:YWSGRD!AH$57) - SUM(YWSEST:YWSGRD!AH$58) ) * 1000000 )/ ( ( SUM(YWSEST:YWSGRD!AH$79) + SUM(YWSEST:YWSGRD!AH$80) ) * 1000 )</f>
        <v>117.41072719947365</v>
      </c>
      <c r="AI57" s="292">
        <f xml:space="preserve"> ( ( SUM(YWSEST:YWSGRD!AI$46) + SUM(YWSEST:YWSGRD!AI$47)  -  SUM(YWSEST:YWSGRD!AI$57) - SUM(YWSEST:YWSGRD!AI$58) ) * 1000000 )/ ( ( SUM(YWSEST:YWSGRD!AI$79) + SUM(YWSEST:YWSGRD!AI$80) ) * 1000 )</f>
        <v>117.23292096628505</v>
      </c>
      <c r="AJ57" s="292">
        <f xml:space="preserve"> ( ( SUM(YWSEST:YWSGRD!AJ$46) + SUM(YWSEST:YWSGRD!AJ$47)  -  SUM(YWSEST:YWSGRD!AJ$57) - SUM(YWSEST:YWSGRD!AJ$58) ) * 1000000 )/ ( ( SUM(YWSEST:YWSGRD!AJ$79) + SUM(YWSEST:YWSGRD!AJ$80) ) * 1000 )</f>
        <v>117.07084750766397</v>
      </c>
      <c r="AK57" s="292">
        <f xml:space="preserve"> ( ( SUM(YWSEST:YWSGRD!AK$46) + SUM(YWSEST:YWSGRD!AK$47)  -  SUM(YWSEST:YWSGRD!AK$57) - SUM(YWSEST:YWSGRD!AK$58) ) * 1000000 )/ ( ( SUM(YWSEST:YWSGRD!AK$79) + SUM(YWSEST:YWSGRD!AK$80) ) * 1000 )</f>
        <v>116.92675276096958</v>
      </c>
      <c r="AL57" s="292">
        <f xml:space="preserve"> ( ( SUM(YWSEST:YWSGRD!AL$46) + SUM(YWSEST:YWSGRD!AL$47)  -  SUM(YWSEST:YWSGRD!AL$57) - SUM(YWSEST:YWSGRD!AL$58) ) * 1000000 )/ ( ( SUM(YWSEST:YWSGRD!AL$79) + SUM(YWSEST:YWSGRD!AL$80) ) * 1000 )</f>
        <v>116.79300196047345</v>
      </c>
      <c r="AM57" s="292">
        <f xml:space="preserve"> ( ( SUM(YWSEST:YWSGRD!AM$46) + SUM(YWSEST:YWSGRD!AM$47)  -  SUM(YWSEST:YWSGRD!AM$57) - SUM(YWSEST:YWSGRD!AM$58) ) * 1000000 )/ ( ( SUM(YWSEST:YWSGRD!AM$79) + SUM(YWSEST:YWSGRD!AM$80) ) * 1000 )</f>
        <v>116.67416490914438</v>
      </c>
      <c r="AN57" s="292">
        <f xml:space="preserve"> ( ( SUM(YWSEST:YWSGRD!AN$46) + SUM(YWSEST:YWSGRD!AN$47)  -  SUM(YWSEST:YWSGRD!AN$57) - SUM(YWSEST:YWSGRD!AN$58) ) * 1000000 )/ ( ( SUM(YWSEST:YWSGRD!AN$79) + SUM(YWSEST:YWSGRD!AN$80) ) * 1000 )</f>
        <v>116.57116352870229</v>
      </c>
      <c r="AO57" s="292">
        <f xml:space="preserve"> ( ( SUM(YWSEST:YWSGRD!AO$46) + SUM(YWSEST:YWSGRD!AO$47)  -  SUM(YWSEST:YWSGRD!AO$57) - SUM(YWSEST:YWSGRD!AO$58) ) * 1000000 )/ ( ( SUM(YWSEST:YWSGRD!AO$79) + SUM(YWSEST:YWSGRD!AO$80) ) * 1000 )</f>
        <v>116.48610902771328</v>
      </c>
      <c r="AP57" s="292">
        <f xml:space="preserve"> ( ( SUM(YWSEST:YWSGRD!AP$46) + SUM(YWSEST:YWSGRD!AP$47)  -  SUM(YWSEST:YWSGRD!AP$57) - SUM(YWSEST:YWSGRD!AP$58) ) * 1000000 )/ ( ( SUM(YWSEST:YWSGRD!AP$79) + SUM(YWSEST:YWSGRD!AP$80) ) * 1000 )</f>
        <v>116.42066424430347</v>
      </c>
      <c r="AQ57" s="292">
        <f xml:space="preserve"> ( ( SUM(YWSEST:YWSGRD!AQ$46) + SUM(YWSEST:YWSGRD!AQ$47)  -  SUM(YWSEST:YWSGRD!AQ$57) - SUM(YWSEST:YWSGRD!AQ$58) ) * 1000000 )/ ( ( SUM(YWSEST:YWSGRD!AQ$79) + SUM(YWSEST:YWSGRD!AQ$80) ) * 1000 )</f>
        <v>116.37425043796469</v>
      </c>
      <c r="AR57" s="292">
        <f xml:space="preserve"> ( ( SUM(YWSEST:YWSGRD!AR$46) + SUM(YWSEST:YWSGRD!AR$47)  -  SUM(YWSEST:YWSGRD!AR$57) - SUM(YWSEST:YWSGRD!AR$58) ) * 1000000 )/ ( ( SUM(YWSEST:YWSGRD!AR$79) + SUM(YWSEST:YWSGRD!AR$80) ) * 1000 )</f>
        <v>116.34275823489433</v>
      </c>
      <c r="AS57" s="292">
        <f xml:space="preserve"> ( ( SUM(YWSEST:YWSGRD!AS$46) + SUM(YWSEST:YWSGRD!AS$47)  -  SUM(YWSEST:YWSGRD!AS$57) - SUM(YWSEST:YWSGRD!AS$58) ) * 1000000 )/ ( ( SUM(YWSEST:YWSGRD!AS$79) + SUM(YWSEST:YWSGRD!AS$80) ) * 1000 )</f>
        <v>116.3251912593952</v>
      </c>
      <c r="AT57" s="292">
        <f xml:space="preserve"> ( ( SUM(YWSEST:YWSGRD!AT$46) + SUM(YWSEST:YWSGRD!AT$47)  -  SUM(YWSEST:YWSGRD!AT$57) - SUM(YWSEST:YWSGRD!AT$58) ) * 1000000 )/ ( ( SUM(YWSEST:YWSGRD!AT$79) + SUM(YWSEST:YWSGRD!AT$80) ) * 1000 )</f>
        <v>116.32243469066667</v>
      </c>
      <c r="AU57" s="292">
        <f xml:space="preserve"> ( ( SUM(YWSEST:YWSGRD!AU$46) + SUM(YWSEST:YWSGRD!AU$47)  -  SUM(YWSEST:YWSGRD!AU$57) - SUM(YWSEST:YWSGRD!AU$58) ) * 1000000 )/ ( ( SUM(YWSEST:YWSGRD!AU$79) + SUM(YWSEST:YWSGRD!AU$80) ) * 1000 )</f>
        <v>116.33777828960092</v>
      </c>
      <c r="AV57" s="292">
        <f xml:space="preserve"> ( ( SUM(YWSEST:YWSGRD!AV$46) + SUM(YWSEST:YWSGRD!AV$47)  -  SUM(YWSEST:YWSGRD!AV$57) - SUM(YWSEST:YWSGRD!AV$58) ) * 1000000 )/ ( ( SUM(YWSEST:YWSGRD!AV$79) + SUM(YWSEST:YWSGRD!AV$80) ) * 1000 )</f>
        <v>116.36938217745497</v>
      </c>
      <c r="AW57" s="292">
        <f xml:space="preserve"> ( ( SUM(YWSEST:YWSGRD!AW$46) + SUM(YWSEST:YWSGRD!AW$47)  -  SUM(YWSEST:YWSGRD!AW$57) - SUM(YWSEST:YWSGRD!AW$58) ) * 1000000 )/ ( ( SUM(YWSEST:YWSGRD!AW$79) + SUM(YWSEST:YWSGRD!AW$80) ) * 1000 )</f>
        <v>116.40055057688005</v>
      </c>
      <c r="AX57" s="292">
        <f xml:space="preserve"> ( ( SUM(YWSEST:YWSGRD!AX$46) + SUM(YWSEST:YWSGRD!AX$47)  -  SUM(YWSEST:YWSGRD!AX$57) - SUM(YWSEST:YWSGRD!AX$58) ) * 1000000 )/ ( ( SUM(YWSEST:YWSGRD!AX$79) + SUM(YWSEST:YWSGRD!AX$80) ) * 1000 )</f>
        <v>116.43458812662729</v>
      </c>
      <c r="AY57" s="292">
        <f xml:space="preserve"> ( ( SUM(YWSEST:YWSGRD!AY$46) + SUM(YWSEST:YWSGRD!AY$47)  -  SUM(YWSEST:YWSGRD!AY$57) - SUM(YWSEST:YWSGRD!AY$58) ) * 1000000 )/ ( ( SUM(YWSEST:YWSGRD!AY$79) + SUM(YWSEST:YWSGRD!AY$80) ) * 1000 )</f>
        <v>116.47219842993483</v>
      </c>
      <c r="AZ57" s="292">
        <f xml:space="preserve"> ( ( SUM(YWSEST:YWSGRD!AZ$46) + SUM(YWSEST:YWSGRD!AZ$47)  -  SUM(YWSEST:YWSGRD!AZ$57) - SUM(YWSEST:YWSGRD!AZ$58) ) * 1000000 )/ ( ( SUM(YWSEST:YWSGRD!AZ$79) + SUM(YWSEST:YWSGRD!AZ$80) ) * 1000 )</f>
        <v>116.51409156339425</v>
      </c>
      <c r="BA57" s="292">
        <f xml:space="preserve"> ( ( SUM(YWSEST:YWSGRD!BA$46) + SUM(YWSEST:YWSGRD!BA$47)  -  SUM(YWSEST:YWSGRD!BA$57) - SUM(YWSEST:YWSGRD!BA$58) ) * 1000000 )/ ( ( SUM(YWSEST:YWSGRD!BA$79) + SUM(YWSEST:YWSGRD!BA$80) ) * 1000 )</f>
        <v>116.55729189612521</v>
      </c>
      <c r="BB57" s="292">
        <f xml:space="preserve"> ( ( SUM(YWSEST:YWSGRD!BB$46) + SUM(YWSEST:YWSGRD!BB$47)  -  SUM(YWSEST:YWSGRD!BB$57) - SUM(YWSEST:YWSGRD!BB$58) ) * 1000000 )/ ( ( SUM(YWSEST:YWSGRD!BB$79) + SUM(YWSEST:YWSGRD!BB$80) ) * 1000 )</f>
        <v>116.59873048918909</v>
      </c>
      <c r="BC57" s="292">
        <f xml:space="preserve"> ( ( SUM(YWSEST:YWSGRD!BC$46) + SUM(YWSEST:YWSGRD!BC$47)  -  SUM(YWSEST:YWSGRD!BC$57) - SUM(YWSEST:YWSGRD!BC$58) ) * 1000000 )/ ( ( SUM(YWSEST:YWSGRD!BC$79) + SUM(YWSEST:YWSGRD!BC$80) ) * 1000 )</f>
        <v>116.63864969837675</v>
      </c>
      <c r="BD57" s="292">
        <f xml:space="preserve"> ( ( SUM(YWSEST:YWSGRD!BD$46) + SUM(YWSEST:YWSGRD!BD$47)  -  SUM(YWSEST:YWSGRD!BD$57) - SUM(YWSEST:YWSGRD!BD$58) ) * 1000000 )/ ( ( SUM(YWSEST:YWSGRD!BD$79) + SUM(YWSEST:YWSGRD!BD$80) ) * 1000 )</f>
        <v>116.67771204994636</v>
      </c>
      <c r="BE57" s="292">
        <f xml:space="preserve"> ( ( SUM(YWSEST:YWSGRD!BE$46) + SUM(YWSEST:YWSGRD!BE$47)  -  SUM(YWSEST:YWSGRD!BE$57) - SUM(YWSEST:YWSGRD!BE$58) ) * 1000000 )/ ( ( SUM(YWSEST:YWSGRD!BE$79) + SUM(YWSEST:YWSGRD!BE$80) ) * 1000 )</f>
        <v>116.71633288446083</v>
      </c>
      <c r="BF57" s="292">
        <f xml:space="preserve"> ( ( SUM(YWSEST:YWSGRD!BF$46) + SUM(YWSEST:YWSGRD!BF$47)  -  SUM(YWSEST:YWSGRD!BF$57) - SUM(YWSEST:YWSGRD!BF$58) ) * 1000000 )/ ( ( SUM(YWSEST:YWSGRD!BF$79) + SUM(YWSEST:YWSGRD!BF$80) ) * 1000 )</f>
        <v>116.75456540505226</v>
      </c>
      <c r="BG57" s="292">
        <f xml:space="preserve"> ( ( SUM(YWSEST:YWSGRD!BG$46) + SUM(YWSEST:YWSGRD!BG$47)  -  SUM(YWSEST:YWSGRD!BG$57) - SUM(YWSEST:YWSGRD!BG$58) ) * 1000000 )/ ( ( SUM(YWSEST:YWSGRD!BG$79) + SUM(YWSEST:YWSGRD!BG$80) ) * 1000 )</f>
        <v>116.79141600550814</v>
      </c>
      <c r="BH57" s="292">
        <f xml:space="preserve"> ( ( SUM(YWSEST:YWSGRD!BH$46) + SUM(YWSEST:YWSGRD!BH$47)  -  SUM(YWSEST:YWSGRD!BH$57) - SUM(YWSEST:YWSGRD!BH$58) ) * 1000000 )/ ( ( SUM(YWSEST:YWSGRD!BH$79) + SUM(YWSEST:YWSGRD!BH$80) ) * 1000 )</f>
        <v>116.82763318956623</v>
      </c>
      <c r="BI57" s="292">
        <f xml:space="preserve"> ( ( SUM(YWSEST:YWSGRD!BI$46) + SUM(YWSEST:YWSGRD!BI$47)  -  SUM(YWSEST:YWSGRD!BI$57) - SUM(YWSEST:YWSGRD!BI$58) ) * 1000000 )/ ( ( SUM(YWSEST:YWSGRD!BI$79) + SUM(YWSEST:YWSGRD!BI$80) ) * 1000 )</f>
        <v>116.86230998777003</v>
      </c>
      <c r="BJ57" s="292">
        <f xml:space="preserve"> ( ( SUM(YWSEST:YWSGRD!BJ$46) + SUM(YWSEST:YWSGRD!BJ$47)  -  SUM(YWSEST:YWSGRD!BJ$57) - SUM(YWSEST:YWSGRD!BJ$58) ) * 1000000 )/ ( ( SUM(YWSEST:YWSGRD!BJ$79) + SUM(YWSEST:YWSGRD!BJ$80) ) * 1000 )</f>
        <v>116.89500932517896</v>
      </c>
      <c r="BK57" s="292">
        <f xml:space="preserve"> ( ( SUM(YWSEST:YWSGRD!BK$46) + SUM(YWSEST:YWSGRD!BK$47)  -  SUM(YWSEST:YWSGRD!BK$57) - SUM(YWSEST:YWSGRD!BK$58) ) * 1000000 )/ ( ( SUM(YWSEST:YWSGRD!BK$79) + SUM(YWSEST:YWSGRD!BK$80) ) * 1000 )</f>
        <v>116.9274196213246</v>
      </c>
      <c r="BL57" s="292">
        <f xml:space="preserve"> ( ( SUM(YWSEST:YWSGRD!BL$46) + SUM(YWSEST:YWSGRD!BL$47)  -  SUM(YWSEST:YWSGRD!BL$57) - SUM(YWSEST:YWSGRD!BL$58) ) * 1000000 )/ ( ( SUM(YWSEST:YWSGRD!BL$79) + SUM(YWSEST:YWSGRD!BL$80) ) * 1000 )</f>
        <v>116.95727708107444</v>
      </c>
      <c r="BM57" s="292">
        <f xml:space="preserve"> ( ( SUM(YWSEST:YWSGRD!BM$46) + SUM(YWSEST:YWSGRD!BM$47)  -  SUM(YWSEST:YWSGRD!BM$57) - SUM(YWSEST:YWSGRD!BM$58) ) * 1000000 )/ ( ( SUM(YWSEST:YWSGRD!BM$79) + SUM(YWSEST:YWSGRD!BM$80) ) * 1000 )</f>
        <v>116.9855736085252</v>
      </c>
      <c r="BN57" s="292">
        <f xml:space="preserve"> ( ( SUM(YWSEST:YWSGRD!BN$46) + SUM(YWSEST:YWSGRD!BN$47)  -  SUM(YWSEST:YWSGRD!BN$57) - SUM(YWSEST:YWSGRD!BN$58) ) * 1000000 )/ ( ( SUM(YWSEST:YWSGRD!BN$79) + SUM(YWSEST:YWSGRD!BN$80) ) * 1000 )</f>
        <v>117.01514428699876</v>
      </c>
      <c r="BO57" s="292">
        <f xml:space="preserve"> ( ( SUM(YWSEST:YWSGRD!BO$46) + SUM(YWSEST:YWSGRD!BO$47)  -  SUM(YWSEST:YWSGRD!BO$57) - SUM(YWSEST:YWSGRD!BO$58) ) * 1000000 )/ ( ( SUM(YWSEST:YWSGRD!BO$79) + SUM(YWSEST:YWSGRD!BO$80) ) * 1000 )</f>
        <v>117.04395031020171</v>
      </c>
      <c r="BP57" s="292">
        <f xml:space="preserve"> ( ( SUM(YWSEST:YWSGRD!BP$46) + SUM(YWSEST:YWSGRD!BP$47)  -  SUM(YWSEST:YWSGRD!BP$57) - SUM(YWSEST:YWSGRD!BP$58) ) * 1000000 )/ ( ( SUM(YWSEST:YWSGRD!BP$79) + SUM(YWSEST:YWSGRD!BP$80) ) * 1000 )</f>
        <v>117.07525883470785</v>
      </c>
      <c r="BQ57" s="292">
        <f xml:space="preserve"> ( ( SUM(YWSEST:YWSGRD!BQ$46) + SUM(YWSEST:YWSGRD!BQ$47)  -  SUM(YWSEST:YWSGRD!BQ$57) - SUM(YWSEST:YWSGRD!BQ$58) ) * 1000000 )/ ( ( SUM(YWSEST:YWSGRD!BQ$79) + SUM(YWSEST:YWSGRD!BQ$80) ) * 1000 )</f>
        <v>117.10808676558567</v>
      </c>
      <c r="BR57" s="292">
        <f xml:space="preserve"> ( ( SUM(YWSEST:YWSGRD!BR$46) + SUM(YWSEST:YWSGRD!BR$47)  -  SUM(YWSEST:YWSGRD!BR$57) - SUM(YWSEST:YWSGRD!BR$58) ) * 1000000 )/ ( ( SUM(YWSEST:YWSGRD!BR$79) + SUM(YWSEST:YWSGRD!BR$80) ) * 1000 )</f>
        <v>117.14249951033744</v>
      </c>
      <c r="BS57" s="292">
        <f xml:space="preserve"> ( ( SUM(YWSEST:YWSGRD!BS$46) + SUM(YWSEST:YWSGRD!BS$47)  -  SUM(YWSEST:YWSGRD!BS$57) - SUM(YWSEST:YWSGRD!BS$58) ) * 1000000 )/ ( ( SUM(YWSEST:YWSGRD!BS$79) + SUM(YWSEST:YWSGRD!BS$80) ) * 1000 )</f>
        <v>117.17744661182877</v>
      </c>
      <c r="BT57" s="292">
        <f xml:space="preserve"> ( ( SUM(YWSEST:YWSGRD!BT$46) + SUM(YWSEST:YWSGRD!BT$47)  -  SUM(YWSEST:YWSGRD!BT$57) - SUM(YWSEST:YWSGRD!BT$58) ) * 1000000 )/ ( ( SUM(YWSEST:YWSGRD!BT$79) + SUM(YWSEST:YWSGRD!BT$80) ) * 1000 )</f>
        <v>117.2125323768596</v>
      </c>
      <c r="BU57" s="292"/>
      <c r="BV57" s="292"/>
      <c r="BW57" s="292"/>
      <c r="BX57" s="292"/>
      <c r="BY57" s="292"/>
      <c r="BZ57" s="292"/>
      <c r="CA57" s="292"/>
      <c r="CB57" s="292"/>
      <c r="CC57" s="292"/>
      <c r="CD57" s="292"/>
      <c r="CE57" s="292"/>
      <c r="CF57" s="292"/>
      <c r="CG57" s="292"/>
      <c r="CH57" s="292"/>
      <c r="CI57" s="292"/>
      <c r="CJ57" s="1031"/>
    </row>
    <row r="58" spans="2:92" ht="28.5" x14ac:dyDescent="0.2">
      <c r="B58" s="1004" t="s">
        <v>258</v>
      </c>
      <c r="C58" s="1005" t="s">
        <v>259</v>
      </c>
      <c r="D58" s="376" t="s">
        <v>260</v>
      </c>
      <c r="E58" s="1005" t="s">
        <v>261</v>
      </c>
      <c r="F58" s="377">
        <v>1</v>
      </c>
      <c r="G58" s="293">
        <f>( SUM(YWSEST:YWSGRD!G$66) ) / ( SUM(YWSEST:YWSGRD!G$66) + SUM(YWSEST:YWSGRD!G$73) + SUM(YWSEST:YWSGRD!G$74) + SUM(YWSEST:YWSGRD!G$75) )</f>
        <v>0.53497317260316302</v>
      </c>
      <c r="H58" s="293">
        <f>( SUM(YWSEST:YWSGRD!H$66) ) / ( SUM(YWSEST:YWSGRD!H$66) + SUM(YWSEST:YWSGRD!H$73) + SUM(YWSEST:YWSGRD!H$74) + SUM(YWSEST:YWSGRD!H$75) )</f>
        <v>0.54977080365552278</v>
      </c>
      <c r="I58" s="293">
        <f>( SUM(YWSEST:YWSGRD!I$66) ) / ( SUM(YWSEST:YWSGRD!I$66) + SUM(YWSEST:YWSGRD!I$73) + SUM(YWSEST:YWSGRD!I$74) + SUM(YWSEST:YWSGRD!I$75) )</f>
        <v>0.57033591550779161</v>
      </c>
      <c r="J58" s="293">
        <f>( SUM(YWSEST:YWSGRD!J$66) ) / ( SUM(YWSEST:YWSGRD!J$66) + SUM(YWSEST:YWSGRD!J$73) + SUM(YWSEST:YWSGRD!J$74) + SUM(YWSEST:YWSGRD!J$75) )</f>
        <v>0.58742360508143099</v>
      </c>
      <c r="K58" s="293">
        <f>( SUM(YWSEST:YWSGRD!K$66) ) / ( SUM(YWSEST:YWSGRD!K$66) + SUM(YWSEST:YWSGRD!K$73) + SUM(YWSEST:YWSGRD!K$74) + SUM(YWSEST:YWSGRD!K$75) )</f>
        <v>0.60228100515288141</v>
      </c>
      <c r="L58" s="293">
        <f>( SUM(YWSEST:YWSGRD!L$66) ) / ( SUM(YWSEST:YWSGRD!L$66) + SUM(YWSEST:YWSGRD!L$73) + SUM(YWSEST:YWSGRD!L$74) + SUM(YWSEST:YWSGRD!L$75) )</f>
        <v>0.6171441379537097</v>
      </c>
      <c r="M58" s="293">
        <f>( SUM(YWSEST:YWSGRD!M$66) ) / ( SUM(YWSEST:YWSGRD!M$66) + SUM(YWSEST:YWSGRD!M$73) + SUM(YWSEST:YWSGRD!M$74) + SUM(YWSEST:YWSGRD!M$75) )</f>
        <v>0.6309594911867118</v>
      </c>
      <c r="N58" s="293">
        <f>( SUM(YWSEST:YWSGRD!N$66) ) / ( SUM(YWSEST:YWSGRD!N$66) + SUM(YWSEST:YWSGRD!N$73) + SUM(YWSEST:YWSGRD!N$74) + SUM(YWSEST:YWSGRD!N$75) )</f>
        <v>0.64486678627256144</v>
      </c>
      <c r="O58" s="293">
        <f>( SUM(YWSEST:YWSGRD!O$66) ) / ( SUM(YWSEST:YWSGRD!O$66) + SUM(YWSEST:YWSGRD!O$73) + SUM(YWSEST:YWSGRD!O$74) + SUM(YWSEST:YWSGRD!O$75) )</f>
        <v>0.65835957908956189</v>
      </c>
      <c r="P58" s="293">
        <f>( SUM(YWSEST:YWSGRD!P$66) ) / ( SUM(YWSEST:YWSGRD!P$66) + SUM(YWSEST:YWSGRD!P$73) + SUM(YWSEST:YWSGRD!P$74) + SUM(YWSEST:YWSGRD!P$75) )</f>
        <v>0.67152537983617189</v>
      </c>
      <c r="Q58" s="293">
        <f>( SUM(YWSEST:YWSGRD!Q$66) ) / ( SUM(YWSEST:YWSGRD!Q$66) + SUM(YWSEST:YWSGRD!Q$73) + SUM(YWSEST:YWSGRD!Q$74) + SUM(YWSEST:YWSGRD!Q$75) )</f>
        <v>0.6844317372691302</v>
      </c>
      <c r="R58" s="293">
        <f>( SUM(YWSEST:YWSGRD!R$66) ) / ( SUM(YWSEST:YWSGRD!R$66) + SUM(YWSEST:YWSGRD!R$73) + SUM(YWSEST:YWSGRD!R$74) + SUM(YWSEST:YWSGRD!R$75) )</f>
        <v>0.6957734648306122</v>
      </c>
      <c r="S58" s="293">
        <f>( SUM(YWSEST:YWSGRD!S$66) ) / ( SUM(YWSEST:YWSGRD!S$66) + SUM(YWSEST:YWSGRD!S$73) + SUM(YWSEST:YWSGRD!S$74) + SUM(YWSEST:YWSGRD!S$75) )</f>
        <v>0.70632222949635204</v>
      </c>
      <c r="T58" s="293">
        <f>( SUM(YWSEST:YWSGRD!T$66) ) / ( SUM(YWSEST:YWSGRD!T$66) + SUM(YWSEST:YWSGRD!T$73) + SUM(YWSEST:YWSGRD!T$74) + SUM(YWSEST:YWSGRD!T$75) )</f>
        <v>0.71636841949708197</v>
      </c>
      <c r="U58" s="293">
        <f>( SUM(YWSEST:YWSGRD!U$66) ) / ( SUM(YWSEST:YWSGRD!U$66) + SUM(YWSEST:YWSGRD!U$73) + SUM(YWSEST:YWSGRD!U$74) + SUM(YWSEST:YWSGRD!U$75) )</f>
        <v>0.72590948776380659</v>
      </c>
      <c r="V58" s="293">
        <f>( SUM(YWSEST:YWSGRD!V$66) ) / ( SUM(YWSEST:YWSGRD!V$66) + SUM(YWSEST:YWSGRD!V$73) + SUM(YWSEST:YWSGRD!V$74) + SUM(YWSEST:YWSGRD!V$75) )</f>
        <v>0.73498976032555718</v>
      </c>
      <c r="W58" s="293">
        <f>( SUM(YWSEST:YWSGRD!W$66) ) / ( SUM(YWSEST:YWSGRD!W$66) + SUM(YWSEST:YWSGRD!W$73) + SUM(YWSEST:YWSGRD!W$74) + SUM(YWSEST:YWSGRD!W$75) )</f>
        <v>0.74362985723345532</v>
      </c>
      <c r="X58" s="293">
        <f>( SUM(YWSEST:YWSGRD!X$66) ) / ( SUM(YWSEST:YWSGRD!X$66) + SUM(YWSEST:YWSGRD!X$73) + SUM(YWSEST:YWSGRD!X$74) + SUM(YWSEST:YWSGRD!X$75) )</f>
        <v>0.75184115992955081</v>
      </c>
      <c r="Y58" s="293">
        <f>( SUM(YWSEST:YWSGRD!Y$66) ) / ( SUM(YWSEST:YWSGRD!Y$66) + SUM(YWSEST:YWSGRD!Y$73) + SUM(YWSEST:YWSGRD!Y$74) + SUM(YWSEST:YWSGRD!Y$75) )</f>
        <v>0.75963100056398425</v>
      </c>
      <c r="Z58" s="293">
        <f>( SUM(YWSEST:YWSGRD!Z$66) ) / ( SUM(YWSEST:YWSGRD!Z$66) + SUM(YWSEST:YWSGRD!Z$73) + SUM(YWSEST:YWSGRD!Z$74) + SUM(YWSEST:YWSGRD!Z$75) )</f>
        <v>0.76700793586643801</v>
      </c>
      <c r="AA58" s="293">
        <f>( SUM(YWSEST:YWSGRD!AA$66) ) / ( SUM(YWSEST:YWSGRD!AA$66) + SUM(YWSEST:YWSGRD!AA$73) + SUM(YWSEST:YWSGRD!AA$74) + SUM(YWSEST:YWSGRD!AA$75) )</f>
        <v>0.77398347247989108</v>
      </c>
      <c r="AB58" s="293">
        <f>( SUM(YWSEST:YWSGRD!AB$66) ) / ( SUM(YWSEST:YWSGRD!AB$66) + SUM(YWSEST:YWSGRD!AB$73) + SUM(YWSEST:YWSGRD!AB$74) + SUM(YWSEST:YWSGRD!AB$75) )</f>
        <v>0.7805681182637334</v>
      </c>
      <c r="AC58" s="293">
        <f>( SUM(YWSEST:YWSGRD!AC$66) ) / ( SUM(YWSEST:YWSGRD!AC$66) + SUM(YWSEST:YWSGRD!AC$73) + SUM(YWSEST:YWSGRD!AC$74) + SUM(YWSEST:YWSGRD!AC$75) )</f>
        <v>0.78677217663937093</v>
      </c>
      <c r="AD58" s="293">
        <f>( SUM(YWSEST:YWSGRD!AD$66) ) / ( SUM(YWSEST:YWSGRD!AD$66) + SUM(YWSEST:YWSGRD!AD$73) + SUM(YWSEST:YWSGRD!AD$74) + SUM(YWSEST:YWSGRD!AD$75) )</f>
        <v>0.79260542660165001</v>
      </c>
      <c r="AE58" s="293">
        <f>( SUM(YWSEST:YWSGRD!AE$66) ) / ( SUM(YWSEST:YWSGRD!AE$66) + SUM(YWSEST:YWSGRD!AE$73) + SUM(YWSEST:YWSGRD!AE$74) + SUM(YWSEST:YWSGRD!AE$75) )</f>
        <v>0.79807726409615132</v>
      </c>
      <c r="AF58" s="293">
        <f>( SUM(YWSEST:YWSGRD!AF$66) ) / ( SUM(YWSEST:YWSGRD!AF$66) + SUM(YWSEST:YWSGRD!AF$73) + SUM(YWSEST:YWSGRD!AF$74) + SUM(YWSEST:YWSGRD!AF$75) )</f>
        <v>0.80319563907774116</v>
      </c>
      <c r="AG58" s="293">
        <f>( SUM(YWSEST:YWSGRD!AG$66) ) / ( SUM(YWSEST:YWSGRD!AG$66) + SUM(YWSEST:YWSGRD!AG$73) + SUM(YWSEST:YWSGRD!AG$74) + SUM(YWSEST:YWSGRD!AG$75) )</f>
        <v>0.80796783807770844</v>
      </c>
      <c r="AH58" s="293">
        <f>( SUM(YWSEST:YWSGRD!AH$66) ) / ( SUM(YWSEST:YWSGRD!AH$66) + SUM(YWSEST:YWSGRD!AH$73) + SUM(YWSEST:YWSGRD!AH$74) + SUM(YWSEST:YWSGRD!AH$75) )</f>
        <v>0.81240134163207323</v>
      </c>
      <c r="AI58" s="293">
        <f>( SUM(YWSEST:YWSGRD!AI$66) ) / ( SUM(YWSEST:YWSGRD!AI$66) + SUM(YWSEST:YWSGRD!AI$73) + SUM(YWSEST:YWSGRD!AI$74) + SUM(YWSEST:YWSGRD!AI$75) )</f>
        <v>0.8165030060098255</v>
      </c>
      <c r="AJ58" s="293">
        <f>( SUM(YWSEST:YWSGRD!AJ$66) ) / ( SUM(YWSEST:YWSGRD!AJ$66) + SUM(YWSEST:YWSGRD!AJ$73) + SUM(YWSEST:YWSGRD!AJ$74) + SUM(YWSEST:YWSGRD!AJ$75) )</f>
        <v>0.82027910758920974</v>
      </c>
      <c r="AK58" s="293">
        <f>( SUM(YWSEST:YWSGRD!AK$66) ) / ( SUM(YWSEST:YWSGRD!AK$66) + SUM(YWSEST:YWSGRD!AK$73) + SUM(YWSEST:YWSGRD!AK$74) + SUM(YWSEST:YWSGRD!AK$75) )</f>
        <v>0.82373538068642949</v>
      </c>
      <c r="AL58" s="293">
        <f>( SUM(YWSEST:YWSGRD!AL$66) ) / ( SUM(YWSEST:YWSGRD!AL$66) + SUM(YWSEST:YWSGRD!AL$73) + SUM(YWSEST:YWSGRD!AL$74) + SUM(YWSEST:YWSGRD!AL$75) )</f>
        <v>0.8267897734586438</v>
      </c>
      <c r="AM58" s="293">
        <f>( SUM(YWSEST:YWSGRD!AM$66) ) / ( SUM(YWSEST:YWSGRD!AM$66) + SUM(YWSEST:YWSGRD!AM$73) + SUM(YWSEST:YWSGRD!AM$74) + SUM(YWSEST:YWSGRD!AM$75) )</f>
        <v>0.82953482579878723</v>
      </c>
      <c r="AN58" s="293">
        <f>( SUM(YWSEST:YWSGRD!AN$66) ) / ( SUM(YWSEST:YWSGRD!AN$66) + SUM(YWSEST:YWSGRD!AN$73) + SUM(YWSEST:YWSGRD!AN$74) + SUM(YWSEST:YWSGRD!AN$75) )</f>
        <v>0.83198996683334558</v>
      </c>
      <c r="AO58" s="293">
        <f>( SUM(YWSEST:YWSGRD!AO$66) ) / ( SUM(YWSEST:YWSGRD!AO$66) + SUM(YWSEST:YWSGRD!AO$73) + SUM(YWSEST:YWSGRD!AO$74) + SUM(YWSEST:YWSGRD!AO$75) )</f>
        <v>0.83416561292029257</v>
      </c>
      <c r="AP58" s="293">
        <f>( SUM(YWSEST:YWSGRD!AP$66) ) / ( SUM(YWSEST:YWSGRD!AP$66) + SUM(YWSEST:YWSGRD!AP$73) + SUM(YWSEST:YWSGRD!AP$74) + SUM(YWSEST:YWSGRD!AP$75) )</f>
        <v>0.83608497123729886</v>
      </c>
      <c r="AQ58" s="293">
        <f>( SUM(YWSEST:YWSGRD!AQ$66) ) / ( SUM(YWSEST:YWSGRD!AQ$66) + SUM(YWSEST:YWSGRD!AQ$73) + SUM(YWSEST:YWSGRD!AQ$74) + SUM(YWSEST:YWSGRD!AQ$75) )</f>
        <v>0.83773723336087591</v>
      </c>
      <c r="AR58" s="293">
        <f>( SUM(YWSEST:YWSGRD!AR$66) ) / ( SUM(YWSEST:YWSGRD!AR$66) + SUM(YWSEST:YWSGRD!AR$73) + SUM(YWSEST:YWSGRD!AR$74) + SUM(YWSEST:YWSGRD!AR$75) )</f>
        <v>0.83911482631874357</v>
      </c>
      <c r="AS58" s="293">
        <f>( SUM(YWSEST:YWSGRD!AS$66) ) / ( SUM(YWSEST:YWSGRD!AS$66) + SUM(YWSEST:YWSGRD!AS$73) + SUM(YWSEST:YWSGRD!AS$74) + SUM(YWSEST:YWSGRD!AS$75) )</f>
        <v>0.84021651910038397</v>
      </c>
      <c r="AT58" s="293">
        <f>( SUM(YWSEST:YWSGRD!AT$66) ) / ( SUM(YWSEST:YWSGRD!AT$66) + SUM(YWSEST:YWSGRD!AT$73) + SUM(YWSEST:YWSGRD!AT$74) + SUM(YWSEST:YWSGRD!AT$75) )</f>
        <v>0.84104435853943771</v>
      </c>
      <c r="AU58" s="293">
        <f>( SUM(YWSEST:YWSGRD!AU$66) ) / ( SUM(YWSEST:YWSGRD!AU$66) + SUM(YWSEST:YWSGRD!AU$73) + SUM(YWSEST:YWSGRD!AU$74) + SUM(YWSEST:YWSGRD!AU$75) )</f>
        <v>0.84162223044187945</v>
      </c>
      <c r="AV58" s="293">
        <f>( SUM(YWSEST:YWSGRD!AV$66) ) / ( SUM(YWSEST:YWSGRD!AV$66) + SUM(YWSEST:YWSGRD!AV$73) + SUM(YWSEST:YWSGRD!AV$74) + SUM(YWSEST:YWSGRD!AV$75) )</f>
        <v>0.84194503166703549</v>
      </c>
      <c r="AW58" s="293">
        <f>( SUM(YWSEST:YWSGRD!AW$66) ) / ( SUM(YWSEST:YWSGRD!AW$66) + SUM(YWSEST:YWSGRD!AW$73) + SUM(YWSEST:YWSGRD!AW$74) + SUM(YWSEST:YWSGRD!AW$75) )</f>
        <v>0.84227040750916726</v>
      </c>
      <c r="AX58" s="293">
        <f>( SUM(YWSEST:YWSGRD!AX$66) ) / ( SUM(YWSEST:YWSGRD!AX$66) + SUM(YWSEST:YWSGRD!AX$73) + SUM(YWSEST:YWSGRD!AX$74) + SUM(YWSEST:YWSGRD!AX$75) )</f>
        <v>0.84260756750704902</v>
      </c>
      <c r="AY58" s="293">
        <f>( SUM(YWSEST:YWSGRD!AY$66) ) / ( SUM(YWSEST:YWSGRD!AY$66) + SUM(YWSEST:YWSGRD!AY$73) + SUM(YWSEST:YWSGRD!AY$74) + SUM(YWSEST:YWSGRD!AY$75) )</f>
        <v>0.84295329311000322</v>
      </c>
      <c r="AZ58" s="293">
        <f>( SUM(YWSEST:YWSGRD!AZ$66) ) / ( SUM(YWSEST:YWSGRD!AZ$66) + SUM(YWSEST:YWSGRD!AZ$73) + SUM(YWSEST:YWSGRD!AZ$74) + SUM(YWSEST:YWSGRD!AZ$75) )</f>
        <v>0.84331190483840757</v>
      </c>
      <c r="BA58" s="293">
        <f>( SUM(YWSEST:YWSGRD!BA$66) ) / ( SUM(YWSEST:YWSGRD!BA$66) + SUM(YWSEST:YWSGRD!BA$73) + SUM(YWSEST:YWSGRD!BA$74) + SUM(YWSEST:YWSGRD!BA$75) )</f>
        <v>0.84367469139228712</v>
      </c>
      <c r="BB58" s="293">
        <f>( SUM(YWSEST:YWSGRD!BB$66) ) / ( SUM(YWSEST:YWSGRD!BB$66) + SUM(YWSEST:YWSGRD!BB$73) + SUM(YWSEST:YWSGRD!BB$74) + SUM(YWSEST:YWSGRD!BB$75) )</f>
        <v>0.8440299975039065</v>
      </c>
      <c r="BC58" s="293">
        <f>( SUM(YWSEST:YWSGRD!BC$66) ) / ( SUM(YWSEST:YWSGRD!BC$66) + SUM(YWSEST:YWSGRD!BC$73) + SUM(YWSEST:YWSGRD!BC$74) + SUM(YWSEST:YWSGRD!BC$75) )</f>
        <v>0.84437323568093647</v>
      </c>
      <c r="BD58" s="293">
        <f>( SUM(YWSEST:YWSGRD!BD$66) ) / ( SUM(YWSEST:YWSGRD!BD$66) + SUM(YWSEST:YWSGRD!BD$73) + SUM(YWSEST:YWSGRD!BD$74) + SUM(YWSEST:YWSGRD!BD$75) )</f>
        <v>0.84471197765804396</v>
      </c>
      <c r="BE58" s="293">
        <f>( SUM(YWSEST:YWSGRD!BE$66) ) / ( SUM(YWSEST:YWSGRD!BE$66) + SUM(YWSEST:YWSGRD!BE$73) + SUM(YWSEST:YWSGRD!BE$74) + SUM(YWSEST:YWSGRD!BE$75) )</f>
        <v>0.84503907943742651</v>
      </c>
      <c r="BF58" s="293">
        <f>( SUM(YWSEST:YWSGRD!BF$66) ) / ( SUM(YWSEST:YWSGRD!BF$66) + SUM(YWSEST:YWSGRD!BF$73) + SUM(YWSEST:YWSGRD!BF$74) + SUM(YWSEST:YWSGRD!BF$75) )</f>
        <v>0.84535726564182034</v>
      </c>
      <c r="BG58" s="293">
        <f>( SUM(YWSEST:YWSGRD!BG$66) ) / ( SUM(YWSEST:YWSGRD!BG$66) + SUM(YWSEST:YWSGRD!BG$73) + SUM(YWSEST:YWSGRD!BG$74) + SUM(YWSEST:YWSGRD!BG$75) )</f>
        <v>0.8456679547503887</v>
      </c>
      <c r="BH58" s="293">
        <f>( SUM(YWSEST:YWSGRD!BH$66) ) / ( SUM(YWSEST:YWSGRD!BH$66) + SUM(YWSEST:YWSGRD!BH$73) + SUM(YWSEST:YWSGRD!BH$74) + SUM(YWSEST:YWSGRD!BH$75) )</f>
        <v>0.84597446979437418</v>
      </c>
      <c r="BI58" s="293">
        <f>( SUM(YWSEST:YWSGRD!BI$66) ) / ( SUM(YWSEST:YWSGRD!BI$66) + SUM(YWSEST:YWSGRD!BI$73) + SUM(YWSEST:YWSGRD!BI$74) + SUM(YWSEST:YWSGRD!BI$75) )</f>
        <v>0.84627448755335244</v>
      </c>
      <c r="BJ58" s="293">
        <f>( SUM(YWSEST:YWSGRD!BJ$66) ) / ( SUM(YWSEST:YWSGRD!BJ$66) + SUM(YWSEST:YWSGRD!BJ$73) + SUM(YWSEST:YWSGRD!BJ$74) + SUM(YWSEST:YWSGRD!BJ$75) )</f>
        <v>0.84656243059999248</v>
      </c>
      <c r="BK58" s="293">
        <f>( SUM(YWSEST:YWSGRD!BK$66) ) / ( SUM(YWSEST:YWSGRD!BK$66) + SUM(YWSEST:YWSGRD!BK$73) + SUM(YWSEST:YWSGRD!BK$74) + SUM(YWSEST:YWSGRD!BK$75) )</f>
        <v>0.84684265168126394</v>
      </c>
      <c r="BL58" s="293">
        <f>( SUM(YWSEST:YWSGRD!BL$66) ) / ( SUM(YWSEST:YWSGRD!BL$66) + SUM(YWSEST:YWSGRD!BL$73) + SUM(YWSEST:YWSGRD!BL$74) + SUM(YWSEST:YWSGRD!BL$75) )</f>
        <v>0.84711190419561821</v>
      </c>
      <c r="BM58" s="293">
        <f>( SUM(YWSEST:YWSGRD!BM$66) ) / ( SUM(YWSEST:YWSGRD!BM$66) + SUM(YWSEST:YWSGRD!BM$73) + SUM(YWSEST:YWSGRD!BM$74) + SUM(YWSEST:YWSGRD!BM$75) )</f>
        <v>0.84737849495693007</v>
      </c>
      <c r="BN58" s="293">
        <f>( SUM(YWSEST:YWSGRD!BN$66) ) / ( SUM(YWSEST:YWSGRD!BN$66) + SUM(YWSEST:YWSGRD!BN$73) + SUM(YWSEST:YWSGRD!BN$74) + SUM(YWSEST:YWSGRD!BN$75) )</f>
        <v>0.84765097124515631</v>
      </c>
      <c r="BO58" s="293">
        <f>( SUM(YWSEST:YWSGRD!BO$66) ) / ( SUM(YWSEST:YWSGRD!BO$66) + SUM(YWSEST:YWSGRD!BO$73) + SUM(YWSEST:YWSGRD!BO$74) + SUM(YWSEST:YWSGRD!BO$75) )</f>
        <v>0.84792211454704458</v>
      </c>
      <c r="BP58" s="293">
        <f>( SUM(YWSEST:YWSGRD!BP$66) ) / ( SUM(YWSEST:YWSGRD!BP$66) + SUM(YWSEST:YWSGRD!BP$73) + SUM(YWSEST:YWSGRD!BP$74) + SUM(YWSEST:YWSGRD!BP$75) )</f>
        <v>0.84820373417948458</v>
      </c>
      <c r="BQ58" s="293">
        <f>( SUM(YWSEST:YWSGRD!BQ$66) ) / ( SUM(YWSEST:YWSGRD!BQ$66) + SUM(YWSEST:YWSGRD!BQ$73) + SUM(YWSEST:YWSGRD!BQ$74) + SUM(YWSEST:YWSGRD!BQ$75) )</f>
        <v>0.84849239134834953</v>
      </c>
      <c r="BR58" s="293">
        <f>( SUM(YWSEST:YWSGRD!BR$66) ) / ( SUM(YWSEST:YWSGRD!BR$66) + SUM(YWSEST:YWSGRD!BR$73) + SUM(YWSEST:YWSGRD!BR$74) + SUM(YWSEST:YWSGRD!BR$75) )</f>
        <v>0.84878765108299081</v>
      </c>
      <c r="BS58" s="293">
        <f>( SUM(YWSEST:YWSGRD!BS$66) ) / ( SUM(YWSEST:YWSGRD!BS$66) + SUM(YWSEST:YWSGRD!BS$73) + SUM(YWSEST:YWSGRD!BS$74) + SUM(YWSEST:YWSGRD!BS$75) )</f>
        <v>0.84908117425317786</v>
      </c>
      <c r="BT58" s="293">
        <f>( SUM(YWSEST:YWSGRD!BT$66) ) / ( SUM(YWSEST:YWSGRD!BT$66) + SUM(YWSEST:YWSGRD!BT$73) + SUM(YWSEST:YWSGRD!BT$74) + SUM(YWSEST:YWSGRD!BT$75) )</f>
        <v>0.84937599894441251</v>
      </c>
      <c r="BU58" s="293"/>
      <c r="BV58" s="293"/>
      <c r="BW58" s="293"/>
      <c r="BX58" s="293"/>
      <c r="BY58" s="293"/>
      <c r="BZ58" s="293"/>
      <c r="CA58" s="293"/>
      <c r="CB58" s="293"/>
      <c r="CC58" s="293"/>
      <c r="CD58" s="293"/>
      <c r="CE58" s="293"/>
      <c r="CF58" s="293"/>
      <c r="CG58" s="293"/>
      <c r="CH58" s="293"/>
      <c r="CI58" s="293"/>
      <c r="CJ58" s="1032"/>
    </row>
    <row r="59" spans="2:92" ht="29.25" thickBot="1" x14ac:dyDescent="0.25">
      <c r="B59" s="1004" t="s">
        <v>262</v>
      </c>
      <c r="C59" s="1005" t="s">
        <v>263</v>
      </c>
      <c r="D59" s="376" t="s">
        <v>264</v>
      </c>
      <c r="E59" s="1005" t="s">
        <v>122</v>
      </c>
      <c r="F59" s="377">
        <v>2</v>
      </c>
      <c r="G59" s="294">
        <f>SUM(YWSEST:YWSGRD!G$43) + SUM(YWSEST:YWSGRD!G$45) - SUM(YWSEST:YWSGRD!G$55) - SUM(YWSEST:YWSGRD!G$56)</f>
        <v>285.64289786000001</v>
      </c>
      <c r="H59" s="294">
        <f>SUM(YWSEST:YWSGRD!H$43) + SUM(YWSEST:YWSGRD!H$45) - SUM(YWSEST:YWSGRD!H$55) - SUM(YWSEST:YWSGRD!H$56)</f>
        <v>248.40010271999998</v>
      </c>
      <c r="I59" s="294">
        <f>SUM(YWSEST:YWSGRD!I$43) + SUM(YWSEST:YWSGRD!I$45) - SUM(YWSEST:YWSGRD!I$55) - SUM(YWSEST:YWSGRD!I$56)</f>
        <v>263.60801950004617</v>
      </c>
      <c r="J59" s="294">
        <f>SUM(YWSEST:YWSGRD!J$43) + SUM(YWSEST:YWSGRD!J$45) - SUM(YWSEST:YWSGRD!J$55) - SUM(YWSEST:YWSGRD!J$56)</f>
        <v>281.6351446846254</v>
      </c>
      <c r="K59" s="294">
        <f>SUM(YWSEST:YWSGRD!K$43) + SUM(YWSEST:YWSGRD!K$45) - SUM(YWSEST:YWSGRD!K$55) - SUM(YWSEST:YWSGRD!K$56)</f>
        <v>282.91662025937029</v>
      </c>
      <c r="L59" s="294">
        <f>SUM(YWSEST:YWSGRD!L$43) + SUM(YWSEST:YWSGRD!L$45) - SUM(YWSEST:YWSGRD!L$55) - SUM(YWSEST:YWSGRD!L$56)</f>
        <v>282.43586336884431</v>
      </c>
      <c r="M59" s="294">
        <f>SUM(YWSEST:YWSGRD!M$43) + SUM(YWSEST:YWSGRD!M$45) - SUM(YWSEST:YWSGRD!M$55) - SUM(YWSEST:YWSGRD!M$56)</f>
        <v>283.86859680286329</v>
      </c>
      <c r="N59" s="294">
        <f>SUM(YWSEST:YWSGRD!N$43) + SUM(YWSEST:YWSGRD!N$45) - SUM(YWSEST:YWSGRD!N$55) - SUM(YWSEST:YWSGRD!N$56)</f>
        <v>283.48789893135057</v>
      </c>
      <c r="O59" s="294">
        <f>SUM(YWSEST:YWSGRD!O$43) + SUM(YWSEST:YWSGRD!O$45) - SUM(YWSEST:YWSGRD!O$55) - SUM(YWSEST:YWSGRD!O$56)</f>
        <v>283.11774579886145</v>
      </c>
      <c r="P59" s="294">
        <f>SUM(YWSEST:YWSGRD!P$43) + SUM(YWSEST:YWSGRD!P$45) - SUM(YWSEST:YWSGRD!P$55) - SUM(YWSEST:YWSGRD!P$56)</f>
        <v>282.75813189264159</v>
      </c>
      <c r="Q59" s="294">
        <f>SUM(YWSEST:YWSGRD!Q$43) + SUM(YWSEST:YWSGRD!Q$45) - SUM(YWSEST:YWSGRD!Q$55) - SUM(YWSEST:YWSGRD!Q$56)</f>
        <v>282.42996582140324</v>
      </c>
      <c r="R59" s="294">
        <f>SUM(YWSEST:YWSGRD!R$43) + SUM(YWSEST:YWSGRD!R$45) - SUM(YWSEST:YWSGRD!R$55) - SUM(YWSEST:YWSGRD!R$56)</f>
        <v>282.10187239493808</v>
      </c>
      <c r="S59" s="294">
        <f>SUM(YWSEST:YWSGRD!S$43) + SUM(YWSEST:YWSGRD!S$45) - SUM(YWSEST:YWSGRD!S$55) - SUM(YWSEST:YWSGRD!S$56)</f>
        <v>281.8052177172122</v>
      </c>
      <c r="T59" s="294">
        <f>SUM(YWSEST:YWSGRD!T$43) + SUM(YWSEST:YWSGRD!T$45) - SUM(YWSEST:YWSGRD!T$55) - SUM(YWSEST:YWSGRD!T$56)</f>
        <v>281.50862764634508</v>
      </c>
      <c r="U59" s="294">
        <f>SUM(YWSEST:YWSGRD!U$43) + SUM(YWSEST:YWSGRD!U$45) - SUM(YWSEST:YWSGRD!U$55) - SUM(YWSEST:YWSGRD!U$56)</f>
        <v>281.2330120296993</v>
      </c>
      <c r="V59" s="294">
        <f>SUM(YWSEST:YWSGRD!V$43) + SUM(YWSEST:YWSGRD!V$45) - SUM(YWSEST:YWSGRD!V$55) - SUM(YWSEST:YWSGRD!V$56)</f>
        <v>280.96791088873442</v>
      </c>
      <c r="W59" s="294">
        <f>SUM(YWSEST:YWSGRD!W$43) + SUM(YWSEST:YWSGRD!W$45) - SUM(YWSEST:YWSGRD!W$55) - SUM(YWSEST:YWSGRD!W$56)</f>
        <v>280.73371220667957</v>
      </c>
      <c r="X59" s="294">
        <f>SUM(YWSEST:YWSGRD!X$43) + SUM(YWSEST:YWSGRD!X$45) - SUM(YWSEST:YWSGRD!X$55) - SUM(YWSEST:YWSGRD!X$56)</f>
        <v>280.51002218858582</v>
      </c>
      <c r="Y59" s="294">
        <f>SUM(YWSEST:YWSGRD!Y$43) + SUM(YWSEST:YWSGRD!Y$45) - SUM(YWSEST:YWSGRD!Y$55) - SUM(YWSEST:YWSGRD!Y$56)</f>
        <v>280.29683824020435</v>
      </c>
      <c r="Z59" s="294">
        <f>SUM(YWSEST:YWSGRD!Z$43) + SUM(YWSEST:YWSGRD!Z$45) - SUM(YWSEST:YWSGRD!Z$55) - SUM(YWSEST:YWSGRD!Z$56)</f>
        <v>280.10461438630273</v>
      </c>
      <c r="AA59" s="294">
        <f>SUM(YWSEST:YWSGRD!AA$43) + SUM(YWSEST:YWSGRD!AA$45) - SUM(YWSEST:YWSGRD!AA$55) - SUM(YWSEST:YWSGRD!AA$56)</f>
        <v>279.91243547411284</v>
      </c>
      <c r="AB59" s="294">
        <f>SUM(YWSEST:YWSGRD!AB$43) + SUM(YWSEST:YWSGRD!AB$45) - SUM(YWSEST:YWSGRD!AB$55) - SUM(YWSEST:YWSGRD!AB$56)</f>
        <v>279.73078201184495</v>
      </c>
      <c r="AC59" s="294">
        <f>SUM(YWSEST:YWSGRD!AC$43) + SUM(YWSEST:YWSGRD!AC$45) - SUM(YWSEST:YWSGRD!AC$55) - SUM(YWSEST:YWSGRD!AC$56)</f>
        <v>279.57008191520032</v>
      </c>
      <c r="AD59" s="294">
        <f>SUM(YWSEST:YWSGRD!AD$43) + SUM(YWSEST:YWSGRD!AD$45) - SUM(YWSEST:YWSGRD!AD$55) - SUM(YWSEST:YWSGRD!AD$56)</f>
        <v>279.4094206402454</v>
      </c>
      <c r="AE59" s="294">
        <f>SUM(YWSEST:YWSGRD!AE$43) + SUM(YWSEST:YWSGRD!AE$45) - SUM(YWSEST:YWSGRD!AE$55) - SUM(YWSEST:YWSGRD!AE$56)</f>
        <v>279.25925285424421</v>
      </c>
      <c r="AF59" s="294">
        <f>SUM(YWSEST:YWSGRD!AF$43) + SUM(YWSEST:YWSGRD!AF$45) - SUM(YWSEST:YWSGRD!AF$55) - SUM(YWSEST:YWSGRD!AF$56)</f>
        <v>279.10912068451529</v>
      </c>
      <c r="AG59" s="294">
        <f>SUM(YWSEST:YWSGRD!AG$43) + SUM(YWSEST:YWSGRD!AG$45) - SUM(YWSEST:YWSGRD!AG$55) - SUM(YWSEST:YWSGRD!AG$56)</f>
        <v>278.98307294414036</v>
      </c>
      <c r="AH59" s="294">
        <f>SUM(YWSEST:YWSGRD!AH$43) + SUM(YWSEST:YWSGRD!AH$45) - SUM(YWSEST:YWSGRD!AH$55) - SUM(YWSEST:YWSGRD!AH$56)</f>
        <v>278.86751421652195</v>
      </c>
      <c r="AI59" s="294">
        <f>SUM(YWSEST:YWSGRD!AI$43) + SUM(YWSEST:YWSGRD!AI$45) - SUM(YWSEST:YWSGRD!AI$55) - SUM(YWSEST:YWSGRD!AI$56)</f>
        <v>278.76244316886056</v>
      </c>
      <c r="AJ59" s="294">
        <f>SUM(YWSEST:YWSGRD!AJ$43) + SUM(YWSEST:YWSGRD!AJ$45) - SUM(YWSEST:YWSGRD!AJ$55) - SUM(YWSEST:YWSGRD!AJ$56)</f>
        <v>278.65740235701708</v>
      </c>
      <c r="AK59" s="294">
        <f>SUM(YWSEST:YWSGRD!AK$43) + SUM(YWSEST:YWSGRD!AK$45) - SUM(YWSEST:YWSGRD!AK$55) - SUM(YWSEST:YWSGRD!AK$56)</f>
        <v>278.56284682197048</v>
      </c>
      <c r="AL59" s="294">
        <f>SUM(YWSEST:YWSGRD!AL$43) + SUM(YWSEST:YWSGRD!AL$45) - SUM(YWSEST:YWSGRD!AL$55) - SUM(YWSEST:YWSGRD!AL$56)</f>
        <v>278.47877544394936</v>
      </c>
      <c r="AM59" s="294">
        <f>SUM(YWSEST:YWSGRD!AM$43) + SUM(YWSEST:YWSGRD!AM$45) - SUM(YWSEST:YWSGRD!AM$55) - SUM(YWSEST:YWSGRD!AM$56)</f>
        <v>278.39473102637697</v>
      </c>
      <c r="AN59" s="294">
        <f>SUM(YWSEST:YWSGRD!AN$43) + SUM(YWSEST:YWSGRD!AN$45) - SUM(YWSEST:YWSGRD!AN$55) - SUM(YWSEST:YWSGRD!AN$56)</f>
        <v>278.31071261335455</v>
      </c>
      <c r="AO59" s="294">
        <f>SUM(YWSEST:YWSGRD!AO$43) + SUM(YWSEST:YWSGRD!AO$45) - SUM(YWSEST:YWSGRD!AO$55) - SUM(YWSEST:YWSGRD!AO$56)</f>
        <v>278.23717540819786</v>
      </c>
      <c r="AP59" s="294">
        <f>SUM(YWSEST:YWSGRD!AP$43) + SUM(YWSEST:YWSGRD!AP$45) - SUM(YWSEST:YWSGRD!AP$55) - SUM(YWSEST:YWSGRD!AP$56)</f>
        <v>278.16366241198102</v>
      </c>
      <c r="AQ59" s="294">
        <f>SUM(YWSEST:YWSGRD!AQ$43) + SUM(YWSEST:YWSGRD!AQ$45) - SUM(YWSEST:YWSGRD!AQ$55) - SUM(YWSEST:YWSGRD!AQ$56)</f>
        <v>278.10062889341992</v>
      </c>
      <c r="AR59" s="294">
        <f>SUM(YWSEST:YWSGRD!AR$43) + SUM(YWSEST:YWSGRD!AR$45) - SUM(YWSEST:YWSGRD!AR$55) - SUM(YWSEST:YWSGRD!AR$56)</f>
        <v>278.04807404124523</v>
      </c>
      <c r="AS59" s="294">
        <f>SUM(YWSEST:YWSGRD!AS$43) + SUM(YWSEST:YWSGRD!AS$45) - SUM(YWSEST:YWSGRD!AS$55) - SUM(YWSEST:YWSGRD!AS$56)</f>
        <v>277.9955410200277</v>
      </c>
      <c r="AT59" s="294">
        <f>SUM(YWSEST:YWSGRD!AT$43) + SUM(YWSEST:YWSGRD!AT$45) - SUM(YWSEST:YWSGRD!AT$55) - SUM(YWSEST:YWSGRD!AT$56)</f>
        <v>277.94302912683708</v>
      </c>
      <c r="AU59" s="294">
        <f>SUM(YWSEST:YWSGRD!AU$43) + SUM(YWSEST:YWSGRD!AU$45) - SUM(YWSEST:YWSGRD!AU$55) - SUM(YWSEST:YWSGRD!AU$56)</f>
        <v>277.90099373922391</v>
      </c>
      <c r="AV59" s="294">
        <f>SUM(YWSEST:YWSGRD!AV$43) + SUM(YWSEST:YWSGRD!AV$45) - SUM(YWSEST:YWSGRD!AV$55) - SUM(YWSEST:YWSGRD!AV$56)</f>
        <v>277.90099373922396</v>
      </c>
      <c r="AW59" s="294">
        <f>SUM(YWSEST:YWSGRD!AW$43) + SUM(YWSEST:YWSGRD!AW$45) - SUM(YWSEST:YWSGRD!AW$55) - SUM(YWSEST:YWSGRD!AW$56)</f>
        <v>277.90099373922396</v>
      </c>
      <c r="AX59" s="294">
        <f>SUM(YWSEST:YWSGRD!AX$43) + SUM(YWSEST:YWSGRD!AX$45) - SUM(YWSEST:YWSGRD!AX$55) - SUM(YWSEST:YWSGRD!AX$56)</f>
        <v>277.90099373922396</v>
      </c>
      <c r="AY59" s="294">
        <f>SUM(YWSEST:YWSGRD!AY$43) + SUM(YWSEST:YWSGRD!AY$45) - SUM(YWSEST:YWSGRD!AY$55) - SUM(YWSEST:YWSGRD!AY$56)</f>
        <v>277.90099373922396</v>
      </c>
      <c r="AZ59" s="294">
        <f>SUM(YWSEST:YWSGRD!AZ$43) + SUM(YWSEST:YWSGRD!AZ$45) - SUM(YWSEST:YWSGRD!AZ$55) - SUM(YWSEST:YWSGRD!AZ$56)</f>
        <v>277.90099373922396</v>
      </c>
      <c r="BA59" s="294">
        <f>SUM(YWSEST:YWSGRD!BA$43) + SUM(YWSEST:YWSGRD!BA$45) - SUM(YWSEST:YWSGRD!BA$55) - SUM(YWSEST:YWSGRD!BA$56)</f>
        <v>277.90099373922396</v>
      </c>
      <c r="BB59" s="294">
        <f>SUM(YWSEST:YWSGRD!BB$43) + SUM(YWSEST:YWSGRD!BB$45) - SUM(YWSEST:YWSGRD!BB$55) - SUM(YWSEST:YWSGRD!BB$56)</f>
        <v>277.90099373922396</v>
      </c>
      <c r="BC59" s="294">
        <f>SUM(YWSEST:YWSGRD!BC$43) + SUM(YWSEST:YWSGRD!BC$45) - SUM(YWSEST:YWSGRD!BC$55) - SUM(YWSEST:YWSGRD!BC$56)</f>
        <v>277.90099373922396</v>
      </c>
      <c r="BD59" s="294">
        <f>SUM(YWSEST:YWSGRD!BD$43) + SUM(YWSEST:YWSGRD!BD$45) - SUM(YWSEST:YWSGRD!BD$55) - SUM(YWSEST:YWSGRD!BD$56)</f>
        <v>277.90099373922396</v>
      </c>
      <c r="BE59" s="294">
        <f>SUM(YWSEST:YWSGRD!BE$43) + SUM(YWSEST:YWSGRD!BE$45) - SUM(YWSEST:YWSGRD!BE$55) - SUM(YWSEST:YWSGRD!BE$56)</f>
        <v>277.90099373922391</v>
      </c>
      <c r="BF59" s="294">
        <f>SUM(YWSEST:YWSGRD!BF$43) + SUM(YWSEST:YWSGRD!BF$45) - SUM(YWSEST:YWSGRD!BF$55) - SUM(YWSEST:YWSGRD!BF$56)</f>
        <v>277.90099373922391</v>
      </c>
      <c r="BG59" s="294">
        <f>SUM(YWSEST:YWSGRD!BG$43) + SUM(YWSEST:YWSGRD!BG$45) - SUM(YWSEST:YWSGRD!BG$55) - SUM(YWSEST:YWSGRD!BG$56)</f>
        <v>277.90099373922391</v>
      </c>
      <c r="BH59" s="294">
        <f>SUM(YWSEST:YWSGRD!BH$43) + SUM(YWSEST:YWSGRD!BH$45) - SUM(YWSEST:YWSGRD!BH$55) - SUM(YWSEST:YWSGRD!BH$56)</f>
        <v>277.90099373922396</v>
      </c>
      <c r="BI59" s="294">
        <f>SUM(YWSEST:YWSGRD!BI$43) + SUM(YWSEST:YWSGRD!BI$45) - SUM(YWSEST:YWSGRD!BI$55) - SUM(YWSEST:YWSGRD!BI$56)</f>
        <v>277.90099373922396</v>
      </c>
      <c r="BJ59" s="294">
        <f>SUM(YWSEST:YWSGRD!BJ$43) + SUM(YWSEST:YWSGRD!BJ$45) - SUM(YWSEST:YWSGRD!BJ$55) - SUM(YWSEST:YWSGRD!BJ$56)</f>
        <v>277.90099373922396</v>
      </c>
      <c r="BK59" s="294">
        <f>SUM(YWSEST:YWSGRD!BK$43) + SUM(YWSEST:YWSGRD!BK$45) - SUM(YWSEST:YWSGRD!BK$55) - SUM(YWSEST:YWSGRD!BK$56)</f>
        <v>277.90099373922396</v>
      </c>
      <c r="BL59" s="294">
        <f>SUM(YWSEST:YWSGRD!BL$43) + SUM(YWSEST:YWSGRD!BL$45) - SUM(YWSEST:YWSGRD!BL$55) - SUM(YWSEST:YWSGRD!BL$56)</f>
        <v>277.90099373922391</v>
      </c>
      <c r="BM59" s="294">
        <f>SUM(YWSEST:YWSGRD!BM$43) + SUM(YWSEST:YWSGRD!BM$45) - SUM(YWSEST:YWSGRD!BM$55) - SUM(YWSEST:YWSGRD!BM$56)</f>
        <v>277.90099373922396</v>
      </c>
      <c r="BN59" s="294">
        <f>SUM(YWSEST:YWSGRD!BN$43) + SUM(YWSEST:YWSGRD!BN$45) - SUM(YWSEST:YWSGRD!BN$55) - SUM(YWSEST:YWSGRD!BN$56)</f>
        <v>277.90099373922396</v>
      </c>
      <c r="BO59" s="294">
        <f>SUM(YWSEST:YWSGRD!BO$43) + SUM(YWSEST:YWSGRD!BO$45) - SUM(YWSEST:YWSGRD!BO$55) - SUM(YWSEST:YWSGRD!BO$56)</f>
        <v>277.90099373922396</v>
      </c>
      <c r="BP59" s="294">
        <f>SUM(YWSEST:YWSGRD!BP$43) + SUM(YWSEST:YWSGRD!BP$45) - SUM(YWSEST:YWSGRD!BP$55) - SUM(YWSEST:YWSGRD!BP$56)</f>
        <v>277.90099373922396</v>
      </c>
      <c r="BQ59" s="294">
        <f>SUM(YWSEST:YWSGRD!BQ$43) + SUM(YWSEST:YWSGRD!BQ$45) - SUM(YWSEST:YWSGRD!BQ$55) - SUM(YWSEST:YWSGRD!BQ$56)</f>
        <v>277.90099373922396</v>
      </c>
      <c r="BR59" s="294">
        <f>SUM(YWSEST:YWSGRD!BR$43) + SUM(YWSEST:YWSGRD!BR$45) - SUM(YWSEST:YWSGRD!BR$55) - SUM(YWSEST:YWSGRD!BR$56)</f>
        <v>277.90099373922391</v>
      </c>
      <c r="BS59" s="294">
        <f>SUM(YWSEST:YWSGRD!BS$43) + SUM(YWSEST:YWSGRD!BS$45) - SUM(YWSEST:YWSGRD!BS$55) - SUM(YWSEST:YWSGRD!BS$56)</f>
        <v>277.90099373922396</v>
      </c>
      <c r="BT59" s="294">
        <f>SUM(YWSEST:YWSGRD!BT$43) + SUM(YWSEST:YWSGRD!BT$45) - SUM(YWSEST:YWSGRD!BT$55) - SUM(YWSEST:YWSGRD!BT$56)</f>
        <v>277.90099373922391</v>
      </c>
      <c r="BU59" s="294"/>
      <c r="BV59" s="294"/>
      <c r="BW59" s="294"/>
      <c r="BX59" s="294"/>
      <c r="BY59" s="294"/>
      <c r="BZ59" s="294"/>
      <c r="CA59" s="294"/>
      <c r="CB59" s="294"/>
      <c r="CC59" s="294"/>
      <c r="CD59" s="294"/>
      <c r="CE59" s="294"/>
      <c r="CF59" s="294"/>
      <c r="CG59" s="294"/>
      <c r="CH59" s="294"/>
      <c r="CI59" s="294"/>
      <c r="CJ59" s="1033"/>
    </row>
    <row r="60" spans="2:92" ht="15" thickBot="1" x14ac:dyDescent="0.25">
      <c r="B60" s="1001" t="s">
        <v>265</v>
      </c>
      <c r="C60" s="409" t="s">
        <v>129</v>
      </c>
      <c r="D60" s="410" t="s">
        <v>266</v>
      </c>
      <c r="E60" s="409" t="s">
        <v>122</v>
      </c>
      <c r="F60" s="411">
        <v>2</v>
      </c>
      <c r="G60" s="291">
        <f>SUM(YWSEST:YWSGRD!G$61)</f>
        <v>298.67223924814004</v>
      </c>
      <c r="H60" s="291">
        <f>SUM(YWSEST:YWSGRD!H$61)</f>
        <v>289.8</v>
      </c>
      <c r="I60" s="291">
        <f>SUM(YWSEST:YWSGRD!I$61)</f>
        <v>287.50000000000006</v>
      </c>
      <c r="J60" s="291">
        <f>SUM(YWSEST:YWSGRD!J$61)</f>
        <v>279.8</v>
      </c>
      <c r="K60" s="291">
        <f>SUM(YWSEST:YWSGRD!K$61)</f>
        <v>267.89999999999992</v>
      </c>
      <c r="L60" s="291">
        <f>SUM(YWSEST:YWSGRD!L$61)</f>
        <v>256.29999999999995</v>
      </c>
      <c r="M60" s="291">
        <f>SUM(YWSEST:YWSGRD!M$61)</f>
        <v>256.3</v>
      </c>
      <c r="N60" s="291">
        <f>SUM(YWSEST:YWSGRD!N$61)</f>
        <v>256.3</v>
      </c>
      <c r="O60" s="291">
        <f>SUM(YWSEST:YWSGRD!O$61)</f>
        <v>256.3</v>
      </c>
      <c r="P60" s="291">
        <f>SUM(YWSEST:YWSGRD!P$61)</f>
        <v>256.3</v>
      </c>
      <c r="Q60" s="291">
        <f>SUM(YWSEST:YWSGRD!Q$61)</f>
        <v>256.3</v>
      </c>
      <c r="R60" s="291">
        <f>SUM(YWSEST:YWSGRD!R$61)</f>
        <v>256.3</v>
      </c>
      <c r="S60" s="291">
        <f>SUM(YWSEST:YWSGRD!S$61)</f>
        <v>256.3</v>
      </c>
      <c r="T60" s="291">
        <f>SUM(YWSEST:YWSGRD!T$61)</f>
        <v>256.3</v>
      </c>
      <c r="U60" s="291">
        <f>SUM(YWSEST:YWSGRD!U$61)</f>
        <v>256.3</v>
      </c>
      <c r="V60" s="291">
        <f>SUM(YWSEST:YWSGRD!V$61)</f>
        <v>256.29999999999995</v>
      </c>
      <c r="W60" s="291">
        <f>SUM(YWSEST:YWSGRD!W$61)</f>
        <v>256.3</v>
      </c>
      <c r="X60" s="291">
        <f>SUM(YWSEST:YWSGRD!X$61)</f>
        <v>256.3</v>
      </c>
      <c r="Y60" s="291">
        <f>SUM(YWSEST:YWSGRD!Y$61)</f>
        <v>256.3</v>
      </c>
      <c r="Z60" s="291">
        <f>SUM(YWSEST:YWSGRD!Z$61)</f>
        <v>256.3</v>
      </c>
      <c r="AA60" s="291">
        <f>SUM(YWSEST:YWSGRD!AA$61)</f>
        <v>256.3</v>
      </c>
      <c r="AB60" s="291">
        <f>SUM(YWSEST:YWSGRD!AB$61)</f>
        <v>256.3</v>
      </c>
      <c r="AC60" s="291">
        <f>SUM(YWSEST:YWSGRD!AC$61)</f>
        <v>256.3</v>
      </c>
      <c r="AD60" s="291">
        <f>SUM(YWSEST:YWSGRD!AD$61)</f>
        <v>256.3</v>
      </c>
      <c r="AE60" s="291">
        <f>SUM(YWSEST:YWSGRD!AE$61)</f>
        <v>256.3</v>
      </c>
      <c r="AF60" s="291">
        <f>SUM(YWSEST:YWSGRD!AF$61)</f>
        <v>256.3</v>
      </c>
      <c r="AG60" s="291">
        <f>SUM(YWSEST:YWSGRD!AG$61)</f>
        <v>256.3</v>
      </c>
      <c r="AH60" s="291">
        <f>SUM(YWSEST:YWSGRD!AH$61)</f>
        <v>256.3</v>
      </c>
      <c r="AI60" s="291">
        <f>SUM(YWSEST:YWSGRD!AI$61)</f>
        <v>256.3</v>
      </c>
      <c r="AJ60" s="291">
        <f>SUM(YWSEST:YWSGRD!AJ$61)</f>
        <v>256.3</v>
      </c>
      <c r="AK60" s="291">
        <f>SUM(YWSEST:YWSGRD!AK$61)</f>
        <v>256.3</v>
      </c>
      <c r="AL60" s="291">
        <f>SUM(YWSEST:YWSGRD!AL$61)</f>
        <v>256.3</v>
      </c>
      <c r="AM60" s="291">
        <f>SUM(YWSEST:YWSGRD!AM$61)</f>
        <v>256.3</v>
      </c>
      <c r="AN60" s="291">
        <f>SUM(YWSEST:YWSGRD!AN$61)</f>
        <v>256.29999999999995</v>
      </c>
      <c r="AO60" s="291">
        <f>SUM(YWSEST:YWSGRD!AO$61)</f>
        <v>256.3</v>
      </c>
      <c r="AP60" s="291">
        <f>SUM(YWSEST:YWSGRD!AP$61)</f>
        <v>256.3</v>
      </c>
      <c r="AQ60" s="291">
        <f>SUM(YWSEST:YWSGRD!AQ$61)</f>
        <v>256.3</v>
      </c>
      <c r="AR60" s="291">
        <f>SUM(YWSEST:YWSGRD!AR$61)</f>
        <v>256.3</v>
      </c>
      <c r="AS60" s="291">
        <f>SUM(YWSEST:YWSGRD!AS$61)</f>
        <v>256.3</v>
      </c>
      <c r="AT60" s="291">
        <f>SUM(YWSEST:YWSGRD!AT$61)</f>
        <v>256.3</v>
      </c>
      <c r="AU60" s="291">
        <f>SUM(YWSEST:YWSGRD!AU$61)</f>
        <v>256.3</v>
      </c>
      <c r="AV60" s="291">
        <f>SUM(YWSEST:YWSGRD!AV$61)</f>
        <v>256.3</v>
      </c>
      <c r="AW60" s="291">
        <f>SUM(YWSEST:YWSGRD!AW$61)</f>
        <v>256.3</v>
      </c>
      <c r="AX60" s="291">
        <f>SUM(YWSEST:YWSGRD!AX$61)</f>
        <v>256.3</v>
      </c>
      <c r="AY60" s="291">
        <f>SUM(YWSEST:YWSGRD!AY$61)</f>
        <v>256.3</v>
      </c>
      <c r="AZ60" s="291">
        <f>SUM(YWSEST:YWSGRD!AZ$61)</f>
        <v>256.3</v>
      </c>
      <c r="BA60" s="291">
        <f>SUM(YWSEST:YWSGRD!BA$61)</f>
        <v>256.3</v>
      </c>
      <c r="BB60" s="291">
        <f>SUM(YWSEST:YWSGRD!BB$61)</f>
        <v>256.3</v>
      </c>
      <c r="BC60" s="291">
        <f>SUM(YWSEST:YWSGRD!BC$61)</f>
        <v>256.3</v>
      </c>
      <c r="BD60" s="291">
        <f>SUM(YWSEST:YWSGRD!BD$61)</f>
        <v>256.3</v>
      </c>
      <c r="BE60" s="291">
        <f>SUM(YWSEST:YWSGRD!BE$61)</f>
        <v>256.3</v>
      </c>
      <c r="BF60" s="291">
        <f>SUM(YWSEST:YWSGRD!BF$61)</f>
        <v>256.3</v>
      </c>
      <c r="BG60" s="291">
        <f>SUM(YWSEST:YWSGRD!BG$61)</f>
        <v>256.3</v>
      </c>
      <c r="BH60" s="291">
        <f>SUM(YWSEST:YWSGRD!BH$61)</f>
        <v>256.3</v>
      </c>
      <c r="BI60" s="291">
        <f>SUM(YWSEST:YWSGRD!BI$61)</f>
        <v>256.3</v>
      </c>
      <c r="BJ60" s="291">
        <f>SUM(YWSEST:YWSGRD!BJ$61)</f>
        <v>256.3</v>
      </c>
      <c r="BK60" s="291">
        <f>SUM(YWSEST:YWSGRD!BK$61)</f>
        <v>256.29999999999995</v>
      </c>
      <c r="BL60" s="291">
        <f>SUM(YWSEST:YWSGRD!BL$61)</f>
        <v>256.29999999999995</v>
      </c>
      <c r="BM60" s="291">
        <f>SUM(YWSEST:YWSGRD!BM$61)</f>
        <v>256.29999999999995</v>
      </c>
      <c r="BN60" s="291">
        <f>SUM(YWSEST:YWSGRD!BN$61)</f>
        <v>256.3</v>
      </c>
      <c r="BO60" s="291">
        <f>SUM(YWSEST:YWSGRD!BO$61)</f>
        <v>256.3</v>
      </c>
      <c r="BP60" s="291">
        <f>SUM(YWSEST:YWSGRD!BP$61)</f>
        <v>256.29999999999995</v>
      </c>
      <c r="BQ60" s="291">
        <f>SUM(YWSEST:YWSGRD!BQ$61)</f>
        <v>256.3</v>
      </c>
      <c r="BR60" s="291">
        <f>SUM(YWSEST:YWSGRD!BR$61)</f>
        <v>256.3</v>
      </c>
      <c r="BS60" s="291">
        <f>SUM(YWSEST:YWSGRD!BS$61)</f>
        <v>256.3</v>
      </c>
      <c r="BT60" s="291">
        <f>SUM(YWSEST:YWSGRD!BT$61)</f>
        <v>256.3</v>
      </c>
      <c r="BU60" s="291"/>
      <c r="BV60" s="291"/>
      <c r="BW60" s="291"/>
      <c r="BX60" s="291"/>
      <c r="BY60" s="291"/>
      <c r="BZ60" s="291"/>
      <c r="CA60" s="291"/>
      <c r="CB60" s="291"/>
      <c r="CC60" s="291"/>
      <c r="CD60" s="291"/>
      <c r="CE60" s="291"/>
      <c r="CF60" s="291"/>
      <c r="CG60" s="291"/>
      <c r="CH60" s="291"/>
      <c r="CI60" s="291"/>
      <c r="CJ60" s="1030"/>
    </row>
    <row r="61" spans="2:92" ht="15" thickBot="1" x14ac:dyDescent="0.25">
      <c r="B61" s="1006" t="s">
        <v>267</v>
      </c>
      <c r="C61" s="378" t="s">
        <v>131</v>
      </c>
      <c r="D61" s="379" t="s">
        <v>268</v>
      </c>
      <c r="E61" s="378" t="s">
        <v>122</v>
      </c>
      <c r="F61" s="375">
        <v>2</v>
      </c>
      <c r="G61" s="291">
        <f>SUM(YWSEST:YWSGRD!G$85)</f>
        <v>1280.8176734213473</v>
      </c>
      <c r="H61" s="291">
        <f>SUM(YWSEST:YWSGRD!H$85)</f>
        <v>1313.5090353748915</v>
      </c>
      <c r="I61" s="291">
        <f>SUM(YWSEST:YWSGRD!I$85)</f>
        <v>1280.2766007942994</v>
      </c>
      <c r="J61" s="291">
        <f>SUM(YWSEST:YWSGRD!J$85)</f>
        <v>1272.8867385405745</v>
      </c>
      <c r="K61" s="291">
        <f>SUM(YWSEST:YWSGRD!K$85)</f>
        <v>1261.3806831852887</v>
      </c>
      <c r="L61" s="291">
        <f>SUM(YWSEST:YWSGRD!L$85)</f>
        <v>1248.8705350579924</v>
      </c>
      <c r="M61" s="291">
        <f>SUM(YWSEST:YWSGRD!M$85)</f>
        <v>1250.488845046335</v>
      </c>
      <c r="N61" s="291">
        <f>SUM(YWSEST:YWSGRD!N$85)</f>
        <v>1250.9593084164017</v>
      </c>
      <c r="O61" s="291">
        <f>SUM(YWSEST:YWSGRD!O$85)</f>
        <v>1251.1511277313498</v>
      </c>
      <c r="P61" s="291">
        <f>SUM(YWSEST:YWSGRD!P$85)</f>
        <v>1251.2315483139741</v>
      </c>
      <c r="Q61" s="291">
        <f>SUM(YWSEST:YWSGRD!Q$85)</f>
        <v>1251.2798660602964</v>
      </c>
      <c r="R61" s="291">
        <f>SUM(YWSEST:YWSGRD!R$85)</f>
        <v>1251.4311313483208</v>
      </c>
      <c r="S61" s="291">
        <f>SUM(YWSEST:YWSGRD!S$85)</f>
        <v>1251.7489200447483</v>
      </c>
      <c r="T61" s="291">
        <f>SUM(YWSEST:YWSGRD!T$85)</f>
        <v>1252.1935568203462</v>
      </c>
      <c r="U61" s="291">
        <f>SUM(YWSEST:YWSGRD!U$85)</f>
        <v>1252.7431278405309</v>
      </c>
      <c r="V61" s="291">
        <f>SUM(YWSEST:YWSGRD!V$85)</f>
        <v>1253.4143414845337</v>
      </c>
      <c r="W61" s="291">
        <f>SUM(YWSEST:YWSGRD!W$85)</f>
        <v>1253.9937560789472</v>
      </c>
      <c r="X61" s="291">
        <f>SUM(YWSEST:YWSGRD!X$85)</f>
        <v>1254.6116916060414</v>
      </c>
      <c r="Y61" s="291">
        <f>SUM(YWSEST:YWSGRD!Y$85)</f>
        <v>1255.2407862849157</v>
      </c>
      <c r="Z61" s="291">
        <f>SUM(YWSEST:YWSGRD!Z$85)</f>
        <v>1256.0150758168138</v>
      </c>
      <c r="AA61" s="291">
        <f>SUM(YWSEST:YWSGRD!AA$85)</f>
        <v>1256.9252868808928</v>
      </c>
      <c r="AB61" s="291">
        <f>SUM(YWSEST:YWSGRD!AB$85)</f>
        <v>1257.7068140636572</v>
      </c>
      <c r="AC61" s="291">
        <f>SUM(YWSEST:YWSGRD!AC$85)</f>
        <v>1258.5002209014237</v>
      </c>
      <c r="AD61" s="291">
        <f>SUM(YWSEST:YWSGRD!AD$85)</f>
        <v>1259.3135433806876</v>
      </c>
      <c r="AE61" s="291">
        <f>SUM(YWSEST:YWSGRD!AE$85)</f>
        <v>1260.2492157342876</v>
      </c>
      <c r="AF61" s="291">
        <f>SUM(YWSEST:YWSGRD!AF$85)</f>
        <v>1261.4963984940664</v>
      </c>
      <c r="AG61" s="291">
        <f>SUM(YWSEST:YWSGRD!AG$85)</f>
        <v>1262.6617335247754</v>
      </c>
      <c r="AH61" s="291">
        <f>SUM(YWSEST:YWSGRD!AH$85)</f>
        <v>1263.8316061791215</v>
      </c>
      <c r="AI61" s="291">
        <f>SUM(YWSEST:YWSGRD!AI$85)</f>
        <v>1265.1374250487645</v>
      </c>
      <c r="AJ61" s="291">
        <f>SUM(YWSEST:YWSGRD!AJ$85)</f>
        <v>1266.4899460554752</v>
      </c>
      <c r="AK61" s="291">
        <f>SUM(YWSEST:YWSGRD!AK$85)</f>
        <v>1267.8266625160586</v>
      </c>
      <c r="AL61" s="291">
        <f>SUM(YWSEST:YWSGRD!AL$85)</f>
        <v>1268.6456379688491</v>
      </c>
      <c r="AM61" s="291">
        <f>SUM(YWSEST:YWSGRD!AM$85)</f>
        <v>1269.4741441902545</v>
      </c>
      <c r="AN61" s="291">
        <f>SUM(YWSEST:YWSGRD!AN$85)</f>
        <v>1270.3553203194115</v>
      </c>
      <c r="AO61" s="291">
        <f>SUM(YWSEST:YWSGRD!AO$85)</f>
        <v>1271.2942180912894</v>
      </c>
      <c r="AP61" s="291">
        <f>SUM(YWSEST:YWSGRD!AP$85)</f>
        <v>1272.3386877324108</v>
      </c>
      <c r="AQ61" s="291">
        <f>SUM(YWSEST:YWSGRD!AQ$85)</f>
        <v>1273.4580405226523</v>
      </c>
      <c r="AR61" s="291">
        <f>SUM(YWSEST:YWSGRD!AR$85)</f>
        <v>1274.6798021800817</v>
      </c>
      <c r="AS61" s="291">
        <f>SUM(YWSEST:YWSGRD!AS$85)</f>
        <v>1275.9942057626106</v>
      </c>
      <c r="AT61" s="291">
        <f>SUM(YWSEST:YWSGRD!AT$85)</f>
        <v>1277.3841336978801</v>
      </c>
      <c r="AU61" s="291">
        <f>SUM(YWSEST:YWSGRD!AU$85)</f>
        <v>1278.9001126874232</v>
      </c>
      <c r="AV61" s="291">
        <f>SUM(YWSEST:YWSGRD!AV$85)</f>
        <v>1280.5733653383165</v>
      </c>
      <c r="AW61" s="291">
        <f>SUM(YWSEST:YWSGRD!AW$85)</f>
        <v>1282.2749952449831</v>
      </c>
      <c r="AX61" s="291">
        <f>SUM(YWSEST:YWSGRD!AX$85)</f>
        <v>1283.9912216210307</v>
      </c>
      <c r="AY61" s="291">
        <f>SUM(YWSEST:YWSGRD!AY$85)</f>
        <v>1285.6962405480631</v>
      </c>
      <c r="AZ61" s="291">
        <f>SUM(YWSEST:YWSGRD!AZ$85)</f>
        <v>1287.3986921933667</v>
      </c>
      <c r="BA61" s="291">
        <f>SUM(YWSEST:YWSGRD!BA$85)</f>
        <v>1289.1097534027913</v>
      </c>
      <c r="BB61" s="291">
        <f>SUM(YWSEST:YWSGRD!BB$85)</f>
        <v>1290.8278792807678</v>
      </c>
      <c r="BC61" s="291">
        <f>SUM(YWSEST:YWSGRD!BC$85)</f>
        <v>1292.5268097480478</v>
      </c>
      <c r="BD61" s="291">
        <f>SUM(YWSEST:YWSGRD!BD$85)</f>
        <v>1294.2300270450453</v>
      </c>
      <c r="BE61" s="291">
        <f>SUM(YWSEST:YWSGRD!BE$85)</f>
        <v>1295.8962918045449</v>
      </c>
      <c r="BF61" s="291">
        <f>SUM(YWSEST:YWSGRD!BF$85)</f>
        <v>1297.5367812984894</v>
      </c>
      <c r="BG61" s="291">
        <f>SUM(YWSEST:YWSGRD!BG$85)</f>
        <v>1299.1745134015464</v>
      </c>
      <c r="BH61" s="291">
        <f>SUM(YWSEST:YWSGRD!BH$85)</f>
        <v>1300.812322797271</v>
      </c>
      <c r="BI61" s="291">
        <f>SUM(YWSEST:YWSGRD!BI$85)</f>
        <v>1302.4542709401735</v>
      </c>
      <c r="BJ61" s="291">
        <f>SUM(YWSEST:YWSGRD!BJ$85)</f>
        <v>1304.0800841950866</v>
      </c>
      <c r="BK61" s="291">
        <f>SUM(YWSEST:YWSGRD!BK$85)</f>
        <v>1305.68142844773</v>
      </c>
      <c r="BL61" s="291">
        <f>SUM(YWSEST:YWSGRD!BL$85)</f>
        <v>1307.280547050399</v>
      </c>
      <c r="BM61" s="291">
        <f>SUM(YWSEST:YWSGRD!BM$85)</f>
        <v>1308.9011281175667</v>
      </c>
      <c r="BN61" s="291">
        <f>SUM(YWSEST:YWSGRD!BN$85)</f>
        <v>1310.536980876974</v>
      </c>
      <c r="BO61" s="291">
        <f>SUM(YWSEST:YWSGRD!BO$85)</f>
        <v>1312.1874021429214</v>
      </c>
      <c r="BP61" s="291">
        <f>SUM(YWSEST:YWSGRD!BP$85)</f>
        <v>1313.8557135365759</v>
      </c>
      <c r="BQ61" s="291">
        <f>SUM(YWSEST:YWSGRD!BQ$85)</f>
        <v>1315.5421547780536</v>
      </c>
      <c r="BR61" s="291">
        <f>SUM(YWSEST:YWSGRD!BR$85)</f>
        <v>1317.2440141357838</v>
      </c>
      <c r="BS61" s="291">
        <f>SUM(YWSEST:YWSGRD!BS$85)</f>
        <v>1318.9371744582857</v>
      </c>
      <c r="BT61" s="291">
        <f>SUM(YWSEST:YWSGRD!BT$85)</f>
        <v>1320.6440082855895</v>
      </c>
      <c r="BU61" s="291"/>
      <c r="BV61" s="291"/>
      <c r="BW61" s="291"/>
      <c r="BX61" s="291"/>
      <c r="BY61" s="291"/>
      <c r="BZ61" s="291"/>
      <c r="CA61" s="291"/>
      <c r="CB61" s="291"/>
      <c r="CC61" s="291"/>
      <c r="CD61" s="291"/>
      <c r="CE61" s="291"/>
      <c r="CF61" s="291"/>
      <c r="CG61" s="291"/>
      <c r="CH61" s="291"/>
      <c r="CI61" s="291"/>
      <c r="CJ61" s="1030"/>
    </row>
    <row r="62" spans="2:92" ht="54" customHeight="1" x14ac:dyDescent="0.2">
      <c r="B62" s="1007" t="s">
        <v>269</v>
      </c>
      <c r="C62" s="1008" t="s">
        <v>270</v>
      </c>
      <c r="D62" s="412" t="s">
        <v>271</v>
      </c>
      <c r="E62" s="1008" t="s">
        <v>122</v>
      </c>
      <c r="F62" s="413">
        <v>2</v>
      </c>
      <c r="G62" s="295">
        <f>SUM(YWSEST:YWSGRD!G$88)</f>
        <v>70.886925168999994</v>
      </c>
      <c r="H62" s="295">
        <f>SUM(YWSEST:YWSGRD!H$88)</f>
        <v>70.886925168999994</v>
      </c>
      <c r="I62" s="295">
        <f>SUM(YWSEST:YWSGRD!I$88)</f>
        <v>70.867978942999997</v>
      </c>
      <c r="J62" s="295">
        <f>SUM(YWSEST:YWSGRD!J$88)</f>
        <v>70.849032629000007</v>
      </c>
      <c r="K62" s="295">
        <f>SUM(YWSEST:YWSGRD!K$88)</f>
        <v>70.830086303000016</v>
      </c>
      <c r="L62" s="295">
        <f>SUM(YWSEST:YWSGRD!L$88)</f>
        <v>70.811140086999998</v>
      </c>
      <c r="M62" s="295">
        <f>SUM(YWSEST:YWSGRD!M$88)</f>
        <v>70.792193772000005</v>
      </c>
      <c r="N62" s="295">
        <f>SUM(YWSEST:YWSGRD!N$88)</f>
        <v>68.991509307999991</v>
      </c>
      <c r="O62" s="295">
        <f>SUM(YWSEST:YWSGRD!O$88)</f>
        <v>67.190824745</v>
      </c>
      <c r="P62" s="295">
        <f>SUM(YWSEST:YWSGRD!P$88)</f>
        <v>65.390140292000012</v>
      </c>
      <c r="Q62" s="295">
        <f>SUM(YWSEST:YWSGRD!Q$88)</f>
        <v>63.589455728999994</v>
      </c>
      <c r="R62" s="295">
        <f>SUM(YWSEST:YWSGRD!R$88)</f>
        <v>61.788771165</v>
      </c>
      <c r="S62" s="295">
        <f>SUM(YWSEST:YWSGRD!S$88)</f>
        <v>60.064182159000005</v>
      </c>
      <c r="T62" s="295">
        <f>SUM(YWSEST:YWSGRD!T$88)</f>
        <v>58.339593140999995</v>
      </c>
      <c r="U62" s="295">
        <f>SUM(YWSEST:YWSGRD!U$88)</f>
        <v>56.615004025000005</v>
      </c>
      <c r="V62" s="295">
        <f>SUM(YWSEST:YWSGRD!V$88)</f>
        <v>54.890415017999999</v>
      </c>
      <c r="W62" s="295">
        <f>SUM(YWSEST:YWSGRD!W$88)</f>
        <v>53.165826000999999</v>
      </c>
      <c r="X62" s="295">
        <f>SUM(YWSEST:YWSGRD!X$88)</f>
        <v>49.635644859000003</v>
      </c>
      <c r="Y62" s="295">
        <f>SUM(YWSEST:YWSGRD!Y$88)</f>
        <v>46.105463809</v>
      </c>
      <c r="Z62" s="295">
        <f>SUM(YWSEST:YWSGRD!Z$88)</f>
        <v>42.575282666999996</v>
      </c>
      <c r="AA62" s="295">
        <f>SUM(YWSEST:YWSGRD!AA$88)</f>
        <v>39.045101625999997</v>
      </c>
      <c r="AB62" s="295">
        <f>SUM(YWSEST:YWSGRD!AB$88)</f>
        <v>35.514920474999997</v>
      </c>
      <c r="AC62" s="295">
        <f>SUM(YWSEST:YWSGRD!AC$88)</f>
        <v>34.151095992999998</v>
      </c>
      <c r="AD62" s="295">
        <f>SUM(YWSEST:YWSGRD!AD$88)</f>
        <v>32.787271521999998</v>
      </c>
      <c r="AE62" s="295">
        <f>SUM(YWSEST:YWSGRD!AE$88)</f>
        <v>31.423447041000003</v>
      </c>
      <c r="AF62" s="295">
        <f>SUM(YWSEST:YWSGRD!AF$88)</f>
        <v>30.059622559000001</v>
      </c>
      <c r="AG62" s="295">
        <f>SUM(YWSEST:YWSGRD!AG$88)</f>
        <v>28.695798078000003</v>
      </c>
      <c r="AH62" s="295">
        <f>SUM(YWSEST:YWSGRD!AH$88)</f>
        <v>27.548190972000004</v>
      </c>
      <c r="AI62" s="295">
        <f>SUM(YWSEST:YWSGRD!AI$88)</f>
        <v>26.400583866000002</v>
      </c>
      <c r="AJ62" s="295">
        <f>SUM(YWSEST:YWSGRD!AJ$88)</f>
        <v>25.252976759999999</v>
      </c>
      <c r="AK62" s="295">
        <f>SUM(YWSEST:YWSGRD!AK$88)</f>
        <v>24.105369655000001</v>
      </c>
      <c r="AL62" s="295">
        <f>SUM(YWSEST:YWSGRD!AL$88)</f>
        <v>22.957762548999998</v>
      </c>
      <c r="AM62" s="295">
        <f>SUM(YWSEST:YWSGRD!AM$88)</f>
        <v>23.042262973</v>
      </c>
      <c r="AN62" s="295">
        <f>SUM(YWSEST:YWSGRD!AN$88)</f>
        <v>23.126763287000003</v>
      </c>
      <c r="AO62" s="295">
        <f>SUM(YWSEST:YWSGRD!AO$88)</f>
        <v>23.211263711000001</v>
      </c>
      <c r="AP62" s="295">
        <f>SUM(YWSEST:YWSGRD!AP$88)</f>
        <v>23.295764034000001</v>
      </c>
      <c r="AQ62" s="295">
        <f>SUM(YWSEST:YWSGRD!AQ$88)</f>
        <v>23.380264448999998</v>
      </c>
      <c r="AR62" s="295">
        <f>SUM(YWSEST:YWSGRD!AR$88)</f>
        <v>23.440662349</v>
      </c>
      <c r="AS62" s="295">
        <f>SUM(YWSEST:YWSGRD!AS$88)</f>
        <v>23.501060349999999</v>
      </c>
      <c r="AT62" s="295">
        <f>SUM(YWSEST:YWSGRD!AT$88)</f>
        <v>23.561458341000002</v>
      </c>
      <c r="AU62" s="295">
        <f>SUM(YWSEST:YWSGRD!AU$88)</f>
        <v>23.621856242</v>
      </c>
      <c r="AV62" s="295">
        <f>SUM(YWSEST:YWSGRD!AV$88)</f>
        <v>23.682254231999998</v>
      </c>
      <c r="AW62" s="295">
        <f>SUM(YWSEST:YWSGRD!AW$88)</f>
        <v>23.788400445000001</v>
      </c>
      <c r="AX62" s="295">
        <f>SUM(YWSEST:YWSGRD!AX$88)</f>
        <v>23.894546648000002</v>
      </c>
      <c r="AY62" s="295">
        <f>SUM(YWSEST:YWSGRD!AY$88)</f>
        <v>24.000692851</v>
      </c>
      <c r="AZ62" s="295">
        <f>SUM(YWSEST:YWSGRD!AZ$88)</f>
        <v>24.106839053999998</v>
      </c>
      <c r="BA62" s="295">
        <f>SUM(YWSEST:YWSGRD!BA$88)</f>
        <v>24.212985157000002</v>
      </c>
      <c r="BB62" s="295">
        <f>SUM(YWSEST:YWSGRD!BB$88)</f>
        <v>24.416678725000001</v>
      </c>
      <c r="BC62" s="295">
        <f>SUM(YWSEST:YWSGRD!BC$88)</f>
        <v>24.620372283000002</v>
      </c>
      <c r="BD62" s="295">
        <f>SUM(YWSEST:YWSGRD!BD$88)</f>
        <v>24.824065851</v>
      </c>
      <c r="BE62" s="295">
        <f>SUM(YWSEST:YWSGRD!BE$88)</f>
        <v>25.027759319000001</v>
      </c>
      <c r="BF62" s="295">
        <f>SUM(YWSEST:YWSGRD!BF$88)</f>
        <v>25.231452887</v>
      </c>
      <c r="BG62" s="295">
        <f>SUM(YWSEST:YWSGRD!BG$88)</f>
        <v>25.313708165999998</v>
      </c>
      <c r="BH62" s="295">
        <f>SUM(YWSEST:YWSGRD!BH$88)</f>
        <v>25.395963555000002</v>
      </c>
      <c r="BI62" s="295">
        <f>SUM(YWSEST:YWSGRD!BI$88)</f>
        <v>25.478218844000001</v>
      </c>
      <c r="BJ62" s="295">
        <f>SUM(YWSEST:YWSGRD!BJ$88)</f>
        <v>25.560474234000001</v>
      </c>
      <c r="BK62" s="295">
        <f>SUM(YWSEST:YWSGRD!BK$88)</f>
        <v>25.642729523</v>
      </c>
      <c r="BL62" s="295">
        <f>SUM(YWSEST:YWSGRD!BL$88)</f>
        <v>25.759343900999998</v>
      </c>
      <c r="BM62" s="295">
        <f>SUM(YWSEST:YWSGRD!BM$88)</f>
        <v>25.875958389000001</v>
      </c>
      <c r="BN62" s="295">
        <f>SUM(YWSEST:YWSGRD!BN$88)</f>
        <v>25.992572776999999</v>
      </c>
      <c r="BO62" s="295">
        <f>SUM(YWSEST:YWSGRD!BO$88)</f>
        <v>26.109187266000003</v>
      </c>
      <c r="BP62" s="295">
        <f>SUM(YWSEST:YWSGRD!BP$88)</f>
        <v>26.225801643999997</v>
      </c>
      <c r="BQ62" s="295">
        <f>SUM(YWSEST:YWSGRD!BQ$88)</f>
        <v>26.400517167</v>
      </c>
      <c r="BR62" s="295">
        <f>SUM(YWSEST:YWSGRD!BR$88)</f>
        <v>26.575232591000002</v>
      </c>
      <c r="BS62" s="295">
        <f>SUM(YWSEST:YWSGRD!BS$88)</f>
        <v>26.749948114000002</v>
      </c>
      <c r="BT62" s="295">
        <f>SUM(YWSEST:YWSGRD!BT$88)</f>
        <v>26.924663538000001</v>
      </c>
      <c r="BU62" s="295"/>
      <c r="BV62" s="295"/>
      <c r="BW62" s="295"/>
      <c r="BX62" s="295"/>
      <c r="BY62" s="295"/>
      <c r="BZ62" s="295"/>
      <c r="CA62" s="295"/>
      <c r="CB62" s="295"/>
      <c r="CC62" s="295"/>
      <c r="CD62" s="295"/>
      <c r="CE62" s="295"/>
      <c r="CF62" s="295"/>
      <c r="CG62" s="295"/>
      <c r="CH62" s="295"/>
      <c r="CI62" s="295"/>
      <c r="CJ62" s="1034"/>
    </row>
    <row r="63" spans="2:92" x14ac:dyDescent="0.2">
      <c r="B63" s="1009" t="s">
        <v>272</v>
      </c>
      <c r="C63" s="414" t="s">
        <v>273</v>
      </c>
      <c r="D63" s="415" t="s">
        <v>274</v>
      </c>
      <c r="E63" s="414" t="s">
        <v>122</v>
      </c>
      <c r="F63" s="416">
        <v>2</v>
      </c>
      <c r="G63" s="294">
        <f>SUM(YWSEST:YWSGRD!G$41)</f>
        <v>1156.5880938146067</v>
      </c>
      <c r="H63" s="294">
        <f>SUM(YWSEST:YWSGRD!H$41)</f>
        <v>1155.0616608147545</v>
      </c>
      <c r="I63" s="294">
        <f>SUM(YWSEST:YWSGRD!I$41)</f>
        <v>1153.5258609393995</v>
      </c>
      <c r="J63" s="294">
        <f>SUM(YWSEST:YWSGRD!J$41)</f>
        <v>1151.9809417191475</v>
      </c>
      <c r="K63" s="294">
        <f>SUM(YWSEST:YWSGRD!K$41)</f>
        <v>1150.4271365856584</v>
      </c>
      <c r="L63" s="294">
        <f>SUM(YWSEST:YWSGRD!L$41)</f>
        <v>1148.8646660791383</v>
      </c>
      <c r="M63" s="294">
        <f>SUM(YWSEST:YWSGRD!M$41)</f>
        <v>1148.293738919805</v>
      </c>
      <c r="N63" s="294">
        <f>SUM(YWSEST:YWSGRD!N$41)</f>
        <v>1147.7145529621321</v>
      </c>
      <c r="O63" s="294">
        <f>SUM(YWSEST:YWSGRD!O$41)</f>
        <v>1146.1272960475903</v>
      </c>
      <c r="P63" s="294">
        <f>SUM(YWSEST:YWSGRD!P$41)</f>
        <v>1144.5321467691547</v>
      </c>
      <c r="Q63" s="294">
        <f>SUM(YWSEST:YWSGRD!Q$41)</f>
        <v>1142.9292751587939</v>
      </c>
      <c r="R63" s="294">
        <f>SUM(YWSEST:YWSGRD!R$41)</f>
        <v>1141.3188433074795</v>
      </c>
      <c r="S63" s="294">
        <f>SUM(YWSEST:YWSGRD!S$41)</f>
        <v>1139.7010059258739</v>
      </c>
      <c r="T63" s="294">
        <f>SUM(YWSEST:YWSGRD!T$41)</f>
        <v>1138.0759108526743</v>
      </c>
      <c r="U63" s="294">
        <f>SUM(YWSEST:YWSGRD!U$41)</f>
        <v>1136.4436995166436</v>
      </c>
      <c r="V63" s="294">
        <f>SUM(YWSEST:YWSGRD!V$41)</f>
        <v>1134.804507357522</v>
      </c>
      <c r="W63" s="294">
        <f>SUM(YWSEST:YWSGRD!W$41)</f>
        <v>1114.3284642103374</v>
      </c>
      <c r="X63" s="294">
        <f>SUM(YWSEST:YWSGRD!X$41)</f>
        <v>1112.675694657039</v>
      </c>
      <c r="Y63" s="294">
        <f>SUM(YWSEST:YWSGRD!Y$41)</f>
        <v>1111.0163183488883</v>
      </c>
      <c r="Z63" s="294">
        <f>SUM(YWSEST:YWSGRD!Z$41)</f>
        <v>1109.3504503026059</v>
      </c>
      <c r="AA63" s="294">
        <f>SUM(YWSEST:YWSGRD!AA$41)</f>
        <v>1108.1982011729187</v>
      </c>
      <c r="AB63" s="294">
        <f>SUM(YWSEST:YWSGRD!AB$41)</f>
        <v>1003.0199388091202</v>
      </c>
      <c r="AC63" s="294">
        <f>SUM(YWSEST:YWSGRD!AC$41)</f>
        <v>1001.7395595248303</v>
      </c>
      <c r="AD63" s="294">
        <f>SUM(YWSEST:YWSGRD!AD$41)</f>
        <v>1000.4545648187755</v>
      </c>
      <c r="AE63" s="294">
        <f>SUM(YWSEST:YWSGRD!AE$41)</f>
        <v>999.165027299028</v>
      </c>
      <c r="AF63" s="294">
        <f>SUM(YWSEST:YWSGRD!AF$41)</f>
        <v>997.87101708034106</v>
      </c>
      <c r="AG63" s="294">
        <f>SUM(YWSEST:YWSGRD!AG$41)</f>
        <v>996.57260191444732</v>
      </c>
      <c r="AH63" s="294">
        <f>SUM(YWSEST:YWSGRD!AH$41)</f>
        <v>995.26984731129767</v>
      </c>
      <c r="AI63" s="294">
        <f>SUM(YWSEST:YWSGRD!AI$41)</f>
        <v>993.96281665202173</v>
      </c>
      <c r="AJ63" s="294">
        <f>SUM(YWSEST:YWSGRD!AJ$41)</f>
        <v>992.651571294311</v>
      </c>
      <c r="AK63" s="294">
        <f>SUM(YWSEST:YWSGRD!AK$41)</f>
        <v>991.33617067085368</v>
      </c>
      <c r="AL63" s="294">
        <f>SUM(YWSEST:YWSGRD!AL$41)</f>
        <v>990.01667238139044</v>
      </c>
      <c r="AM63" s="294">
        <f>SUM(YWSEST:YWSGRD!AM$41)</f>
        <v>988.69313227890768</v>
      </c>
      <c r="AN63" s="294">
        <f>SUM(YWSEST:YWSGRD!AN$41)</f>
        <v>987.36560455042252</v>
      </c>
      <c r="AO63" s="294">
        <f>SUM(YWSEST:YWSGRD!AO$41)</f>
        <v>986.03414179279116</v>
      </c>
      <c r="AP63" s="294">
        <f>SUM(YWSEST:YWSGRD!AP$41)</f>
        <v>984.69879508391671</v>
      </c>
      <c r="AQ63" s="294">
        <f>SUM(YWSEST:YWSGRD!AQ$41)</f>
        <v>983.35961404970033</v>
      </c>
      <c r="AR63" s="294">
        <f>SUM(YWSEST:YWSGRD!AR$41)</f>
        <v>982.01664692705913</v>
      </c>
      <c r="AS63" s="294">
        <f>SUM(YWSEST:YWSGRD!AS$41)</f>
        <v>980.6699406232915</v>
      </c>
      <c r="AT63" s="294">
        <f>SUM(YWSEST:YWSGRD!AT$41)</f>
        <v>979.31954077205557</v>
      </c>
      <c r="AU63" s="294">
        <f>SUM(YWSEST:YWSGRD!AU$41)</f>
        <v>977.96549178620307</v>
      </c>
      <c r="AV63" s="294">
        <f>SUM(YWSEST:YWSGRD!AV$41)</f>
        <v>976.60783690768312</v>
      </c>
      <c r="AW63" s="294">
        <f>SUM(YWSEST:YWSGRD!AW$41)</f>
        <v>975.2466182547256</v>
      </c>
      <c r="AX63" s="294">
        <f>SUM(YWSEST:YWSGRD!AX$41)</f>
        <v>973.88187686647962</v>
      </c>
      <c r="AY63" s="294">
        <f>SUM(YWSEST:YWSGRD!AY$41)</f>
        <v>972.51365274528519</v>
      </c>
      <c r="AZ63" s="294">
        <f>SUM(YWSEST:YWSGRD!AZ$41)</f>
        <v>971.14198489673231</v>
      </c>
      <c r="BA63" s="294">
        <f>SUM(YWSEST:YWSGRD!BA$41)</f>
        <v>969.76691136764953</v>
      </c>
      <c r="BB63" s="294">
        <f>SUM(YWSEST:YWSGRD!BB$41)</f>
        <v>968.38846928215742</v>
      </c>
      <c r="BC63" s="294">
        <f>SUM(YWSEST:YWSGRD!BC$41)</f>
        <v>967.00669487590721</v>
      </c>
      <c r="BD63" s="294">
        <f>SUM(YWSEST:YWSGRD!BD$41)</f>
        <v>965.62162352862526</v>
      </c>
      <c r="BE63" s="294">
        <f>SUM(YWSEST:YWSGRD!BE$41)</f>
        <v>964.23328979505709</v>
      </c>
      <c r="BF63" s="294">
        <f>SUM(YWSEST:YWSGRD!BF$41)</f>
        <v>962.84172743441673</v>
      </c>
      <c r="BG63" s="294">
        <f>SUM(YWSEST:YWSGRD!BG$41)</f>
        <v>961.44696943843155</v>
      </c>
      <c r="BH63" s="294">
        <f>SUM(YWSEST:YWSGRD!BH$41)</f>
        <v>960.0490480580612</v>
      </c>
      <c r="BI63" s="294">
        <f>SUM(YWSEST:YWSGRD!BI$41)</f>
        <v>958.64799482897217</v>
      </c>
      <c r="BJ63" s="294">
        <f>SUM(YWSEST:YWSGRD!BJ$41)</f>
        <v>957.24384059583997</v>
      </c>
      <c r="BK63" s="294">
        <f>SUM(YWSEST:YWSGRD!BK$41)</f>
        <v>955.83661553554532</v>
      </c>
      <c r="BL63" s="294">
        <f>SUM(YWSEST:YWSGRD!BL$41)</f>
        <v>954.42634917932776</v>
      </c>
      <c r="BM63" s="294">
        <f>SUM(YWSEST:YWSGRD!BM$41)</f>
        <v>953.01307043395639</v>
      </c>
      <c r="BN63" s="294">
        <f>SUM(YWSEST:YWSGRD!BN$41)</f>
        <v>951.59680760196716</v>
      </c>
      <c r="BO63" s="294">
        <f>SUM(YWSEST:YWSGRD!BO$41)</f>
        <v>950.17758840102442</v>
      </c>
      <c r="BP63" s="294">
        <f>SUM(YWSEST:YWSGRD!BP$41)</f>
        <v>948.7554399824528</v>
      </c>
      <c r="BQ63" s="294">
        <f>SUM(YWSEST:YWSGRD!BQ$41)</f>
        <v>947.33038894897686</v>
      </c>
      <c r="BR63" s="294">
        <f>SUM(YWSEST:YWSGRD!BR$41)</f>
        <v>945.90246137172085</v>
      </c>
      <c r="BS63" s="294">
        <f>SUM(YWSEST:YWSGRD!BS$41)</f>
        <v>944.47168280650067</v>
      </c>
      <c r="BT63" s="294">
        <f>SUM(YWSEST:YWSGRD!BT$41)</f>
        <v>943.03807830944697</v>
      </c>
      <c r="BU63" s="294"/>
      <c r="BV63" s="294"/>
      <c r="BW63" s="294"/>
      <c r="BX63" s="294"/>
      <c r="BY63" s="294"/>
      <c r="BZ63" s="294"/>
      <c r="CA63" s="294"/>
      <c r="CB63" s="294"/>
      <c r="CC63" s="294"/>
      <c r="CD63" s="294"/>
      <c r="CE63" s="294"/>
      <c r="CF63" s="294"/>
      <c r="CG63" s="294"/>
      <c r="CH63" s="294"/>
      <c r="CI63" s="294"/>
      <c r="CJ63" s="1033"/>
    </row>
    <row r="64" spans="2:92" x14ac:dyDescent="0.2">
      <c r="B64" s="1009" t="s">
        <v>275</v>
      </c>
      <c r="C64" s="414" t="s">
        <v>276</v>
      </c>
      <c r="D64" s="415" t="s">
        <v>277</v>
      </c>
      <c r="E64" s="414" t="s">
        <v>122</v>
      </c>
      <c r="F64" s="416">
        <v>2</v>
      </c>
      <c r="G64" s="294">
        <f>SUM(YWSEST:YWSGRD!G$42)</f>
        <v>1199.7152603605321</v>
      </c>
      <c r="H64" s="294">
        <f>SUM(YWSEST:YWSGRD!H$42)</f>
        <v>1198.0014469682933</v>
      </c>
      <c r="I64" s="294">
        <f>SUM(YWSEST:YWSGRD!I$42)</f>
        <v>1196.2771168506677</v>
      </c>
      <c r="J64" s="294">
        <f>SUM(YWSEST:YWSGRD!J$42)</f>
        <v>1193.8589279243852</v>
      </c>
      <c r="K64" s="294">
        <f>SUM(YWSEST:YWSGRD!K$42)</f>
        <v>1192.0413822764851</v>
      </c>
      <c r="L64" s="294">
        <f>SUM(YWSEST:YWSGRD!L$42)</f>
        <v>1190.2871075200351</v>
      </c>
      <c r="M64" s="294">
        <f>SUM(YWSEST:YWSGRD!M$42)</f>
        <v>1189.292037997129</v>
      </c>
      <c r="N64" s="294">
        <f>SUM(YWSEST:YWSGRD!N$42)</f>
        <v>1188.518995850269</v>
      </c>
      <c r="O64" s="294">
        <f>SUM(YWSEST:YWSGRD!O$42)</f>
        <v>1186.7368919797882</v>
      </c>
      <c r="P64" s="294">
        <f>SUM(YWSEST:YWSGRD!P$42)</f>
        <v>1184.9459269022068</v>
      </c>
      <c r="Q64" s="294">
        <f>SUM(YWSEST:YWSGRD!Q$42)</f>
        <v>1183.1462915221132</v>
      </c>
      <c r="R64" s="294">
        <f>SUM(YWSEST:YWSGRD!R$42)</f>
        <v>1181.3381678282867</v>
      </c>
      <c r="S64" s="294">
        <f>SUM(YWSEST:YWSGRD!S$42)</f>
        <v>1179.5217295232126</v>
      </c>
      <c r="T64" s="294">
        <f>SUM(YWSEST:YWSGRD!T$42)</f>
        <v>1177.6971425938284</v>
      </c>
      <c r="U64" s="294">
        <f>SUM(YWSEST:YWSGRD!U$42)</f>
        <v>1175.8645658302726</v>
      </c>
      <c r="V64" s="294">
        <f>SUM(YWSEST:YWSGRD!V$42)</f>
        <v>1174.0241512984667</v>
      </c>
      <c r="W64" s="294">
        <f>SUM(YWSEST:YWSGRD!W$42)</f>
        <v>1107.2397559390874</v>
      </c>
      <c r="X64" s="294">
        <f>SUM(YWSEST:YWSGRD!X$42)</f>
        <v>1105.5869863857888</v>
      </c>
      <c r="Y64" s="294">
        <f>SUM(YWSEST:YWSGRD!Y$42)</f>
        <v>1103.9276100776383</v>
      </c>
      <c r="Z64" s="294">
        <f>SUM(YWSEST:YWSGRD!Z$42)</f>
        <v>1102.2617420313559</v>
      </c>
      <c r="AA64" s="294">
        <f>SUM(YWSEST:YWSGRD!AA$42)</f>
        <v>1101.1094929016688</v>
      </c>
      <c r="AB64" s="294">
        <f>SUM(YWSEST:YWSGRD!AB$42)</f>
        <v>995.93123053787008</v>
      </c>
      <c r="AC64" s="294">
        <f>SUM(YWSEST:YWSGRD!AC$42)</f>
        <v>994.65085125358019</v>
      </c>
      <c r="AD64" s="294">
        <f>SUM(YWSEST:YWSGRD!AD$42)</f>
        <v>993.36585654752548</v>
      </c>
      <c r="AE64" s="294">
        <f>SUM(YWSEST:YWSGRD!AE$42)</f>
        <v>992.07631902777803</v>
      </c>
      <c r="AF64" s="294">
        <f>SUM(YWSEST:YWSGRD!AF$42)</f>
        <v>990.78230880909109</v>
      </c>
      <c r="AG64" s="294">
        <f>SUM(YWSEST:YWSGRD!AG$42)</f>
        <v>989.48389364319723</v>
      </c>
      <c r="AH64" s="294">
        <f>SUM(YWSEST:YWSGRD!AH$42)</f>
        <v>988.1811390400477</v>
      </c>
      <c r="AI64" s="294">
        <f>SUM(YWSEST:YWSGRD!AI$42)</f>
        <v>986.87410838077164</v>
      </c>
      <c r="AJ64" s="294">
        <f>SUM(YWSEST:YWSGRD!AJ$42)</f>
        <v>985.56286302306103</v>
      </c>
      <c r="AK64" s="294">
        <f>SUM(YWSEST:YWSGRD!AK$42)</f>
        <v>984.24746239960359</v>
      </c>
      <c r="AL64" s="294">
        <f>SUM(YWSEST:YWSGRD!AL$42)</f>
        <v>982.92796411014035</v>
      </c>
      <c r="AM64" s="294">
        <f>SUM(YWSEST:YWSGRD!AM$42)</f>
        <v>981.6044240076576</v>
      </c>
      <c r="AN64" s="294">
        <f>SUM(YWSEST:YWSGRD!AN$42)</f>
        <v>980.27689627917255</v>
      </c>
      <c r="AO64" s="294">
        <f>SUM(YWSEST:YWSGRD!AO$42)</f>
        <v>978.94543352154108</v>
      </c>
      <c r="AP64" s="294">
        <f>SUM(YWSEST:YWSGRD!AP$42)</f>
        <v>977.61008681266674</v>
      </c>
      <c r="AQ64" s="294">
        <f>SUM(YWSEST:YWSGRD!AQ$42)</f>
        <v>976.27090577845024</v>
      </c>
      <c r="AR64" s="294">
        <f>SUM(YWSEST:YWSGRD!AR$42)</f>
        <v>974.92793865580916</v>
      </c>
      <c r="AS64" s="294">
        <f>SUM(YWSEST:YWSGRD!AS$42)</f>
        <v>973.58123235204141</v>
      </c>
      <c r="AT64" s="294">
        <f>SUM(YWSEST:YWSGRD!AT$42)</f>
        <v>972.23083250080549</v>
      </c>
      <c r="AU64" s="294">
        <f>SUM(YWSEST:YWSGRD!AU$42)</f>
        <v>970.87678351495299</v>
      </c>
      <c r="AV64" s="294">
        <f>SUM(YWSEST:YWSGRD!AV$42)</f>
        <v>969.51912863643315</v>
      </c>
      <c r="AW64" s="294">
        <f>SUM(YWSEST:YWSGRD!AW$42)</f>
        <v>968.15790998347563</v>
      </c>
      <c r="AX64" s="294">
        <f>SUM(YWSEST:YWSGRD!AX$42)</f>
        <v>966.79316859522953</v>
      </c>
      <c r="AY64" s="294">
        <f>SUM(YWSEST:YWSGRD!AY$42)</f>
        <v>965.4249444740351</v>
      </c>
      <c r="AZ64" s="294">
        <f>SUM(YWSEST:YWSGRD!AZ$42)</f>
        <v>964.05327662548223</v>
      </c>
      <c r="BA64" s="294">
        <f>SUM(YWSEST:YWSGRD!BA$42)</f>
        <v>962.67820309639944</v>
      </c>
      <c r="BB64" s="294">
        <f>SUM(YWSEST:YWSGRD!BB$42)</f>
        <v>961.29976101090733</v>
      </c>
      <c r="BC64" s="294">
        <f>SUM(YWSEST:YWSGRD!BC$42)</f>
        <v>959.91798660465713</v>
      </c>
      <c r="BD64" s="294">
        <f>SUM(YWSEST:YWSGRD!BD$42)</f>
        <v>958.53291525737529</v>
      </c>
      <c r="BE64" s="294">
        <f>SUM(YWSEST:YWSGRD!BE$42)</f>
        <v>957.14458152380701</v>
      </c>
      <c r="BF64" s="294">
        <f>SUM(YWSEST:YWSGRD!BF$42)</f>
        <v>955.75301916316664</v>
      </c>
      <c r="BG64" s="294">
        <f>SUM(YWSEST:YWSGRD!BG$42)</f>
        <v>954.35826116718147</v>
      </c>
      <c r="BH64" s="294">
        <f>SUM(YWSEST:YWSGRD!BH$42)</f>
        <v>952.96033978681112</v>
      </c>
      <c r="BI64" s="294">
        <f>SUM(YWSEST:YWSGRD!BI$42)</f>
        <v>951.5592865577222</v>
      </c>
      <c r="BJ64" s="294">
        <f>SUM(YWSEST:YWSGRD!BJ$42)</f>
        <v>950.15513232458989</v>
      </c>
      <c r="BK64" s="294">
        <f>SUM(YWSEST:YWSGRD!BK$42)</f>
        <v>948.74790726429535</v>
      </c>
      <c r="BL64" s="294">
        <f>SUM(YWSEST:YWSGRD!BL$42)</f>
        <v>947.33764090807779</v>
      </c>
      <c r="BM64" s="294">
        <f>SUM(YWSEST:YWSGRD!BM$42)</f>
        <v>945.92436216270642</v>
      </c>
      <c r="BN64" s="294">
        <f>SUM(YWSEST:YWSGRD!BN$42)</f>
        <v>944.50809933071707</v>
      </c>
      <c r="BO64" s="294">
        <f>SUM(YWSEST:YWSGRD!BO$42)</f>
        <v>943.08888012977445</v>
      </c>
      <c r="BP64" s="294">
        <f>SUM(YWSEST:YWSGRD!BP$42)</f>
        <v>941.66673171120283</v>
      </c>
      <c r="BQ64" s="294">
        <f>SUM(YWSEST:YWSGRD!BQ$42)</f>
        <v>940.24168067772689</v>
      </c>
      <c r="BR64" s="294">
        <f>SUM(YWSEST:YWSGRD!BR$42)</f>
        <v>938.81375310047088</v>
      </c>
      <c r="BS64" s="294">
        <f>SUM(YWSEST:YWSGRD!BS$42)</f>
        <v>937.3829745352507</v>
      </c>
      <c r="BT64" s="294">
        <f>SUM(YWSEST:YWSGRD!BT$42)</f>
        <v>935.94937003819689</v>
      </c>
      <c r="BU64" s="294"/>
      <c r="BV64" s="294"/>
      <c r="BW64" s="294"/>
      <c r="BX64" s="294"/>
      <c r="BY64" s="294"/>
      <c r="BZ64" s="294"/>
      <c r="CA64" s="294"/>
      <c r="CB64" s="294"/>
      <c r="CC64" s="294"/>
      <c r="CD64" s="294"/>
      <c r="CE64" s="294"/>
      <c r="CF64" s="294"/>
      <c r="CG64" s="294"/>
      <c r="CH64" s="294"/>
      <c r="CI64" s="294"/>
      <c r="CJ64" s="1033"/>
    </row>
    <row r="65" spans="2:88" ht="15" thickBot="1" x14ac:dyDescent="0.25">
      <c r="B65" s="1010" t="s">
        <v>278</v>
      </c>
      <c r="C65" s="1011" t="s">
        <v>279</v>
      </c>
      <c r="D65" s="1012" t="s">
        <v>280</v>
      </c>
      <c r="E65" s="1011" t="s">
        <v>122</v>
      </c>
      <c r="F65" s="1013">
        <v>2</v>
      </c>
      <c r="G65" s="1014">
        <f>SUM(YWSEST:YWSGRD!G$91)</f>
        <v>-151.98933822981525</v>
      </c>
      <c r="H65" s="1014">
        <f>SUM(YWSEST:YWSGRD!H$91)</f>
        <v>-186.39451357559827</v>
      </c>
      <c r="I65" s="1014">
        <f>SUM(YWSEST:YWSGRD!I$91)</f>
        <v>-154.86746288663164</v>
      </c>
      <c r="J65" s="1014">
        <f>SUM(YWSEST:YWSGRD!J$91)</f>
        <v>-149.87684324518929</v>
      </c>
      <c r="K65" s="1014">
        <f>SUM(YWSEST:YWSGRD!K$91)</f>
        <v>-140.16938721180367</v>
      </c>
      <c r="L65" s="1014">
        <f>SUM(YWSEST:YWSGRD!L$91)</f>
        <v>-129.39456762495743</v>
      </c>
      <c r="M65" s="1014">
        <f>SUM(YWSEST:YWSGRD!M$91)</f>
        <v>-131.98900082120608</v>
      </c>
      <c r="N65" s="1014">
        <f>SUM(YWSEST:YWSGRD!N$91)</f>
        <v>-131.43182187413259</v>
      </c>
      <c r="O65" s="1014">
        <f>SUM(YWSEST:YWSGRD!O$91)</f>
        <v>-131.60506049656161</v>
      </c>
      <c r="P65" s="1014">
        <f>SUM(YWSEST:YWSGRD!P$91)</f>
        <v>-131.67576170376748</v>
      </c>
      <c r="Q65" s="1014">
        <f>SUM(YWSEST:YWSGRD!Q$91)</f>
        <v>-131.72303026718316</v>
      </c>
      <c r="R65" s="1014">
        <f>SUM(YWSEST:YWSGRD!R$91)</f>
        <v>-131.88173468503405</v>
      </c>
      <c r="S65" s="1014">
        <f>SUM(YWSEST:YWSGRD!S$91)</f>
        <v>-132.29137268053566</v>
      </c>
      <c r="T65" s="1014">
        <f>SUM(YWSEST:YWSGRD!T$91)</f>
        <v>-132.83600736751782</v>
      </c>
      <c r="U65" s="1014">
        <f>SUM(YWSEST:YWSGRD!U$91)</f>
        <v>-133.49356603525837</v>
      </c>
      <c r="V65" s="1014">
        <f>SUM(YWSEST:YWSGRD!V$91)</f>
        <v>-134.28060520406703</v>
      </c>
      <c r="W65" s="1014">
        <f>SUM(YWSEST:YWSGRD!W$91)</f>
        <v>-199.91982614085973</v>
      </c>
      <c r="X65" s="1014">
        <f>SUM(YWSEST:YWSGRD!X$91)</f>
        <v>-198.66035007925245</v>
      </c>
      <c r="Y65" s="1014">
        <f>SUM(YWSEST:YWSGRD!Y$91)</f>
        <v>-197.41864001627741</v>
      </c>
      <c r="Z65" s="1014">
        <f>SUM(YWSEST:YWSGRD!Z$91)</f>
        <v>-196.32861645245808</v>
      </c>
      <c r="AA65" s="1014">
        <f>SUM(YWSEST:YWSGRD!AA$91)</f>
        <v>-194.86089560522393</v>
      </c>
      <c r="AB65" s="1014">
        <f>SUM(YWSEST:YWSGRD!AB$91)</f>
        <v>-297.29050400078722</v>
      </c>
      <c r="AC65" s="1014">
        <f>SUM(YWSEST:YWSGRD!AC$91)</f>
        <v>-298.00046564084357</v>
      </c>
      <c r="AD65" s="1014">
        <f>SUM(YWSEST:YWSGRD!AD$91)</f>
        <v>-298.73495835516212</v>
      </c>
      <c r="AE65" s="1014">
        <f>SUM(YWSEST:YWSGRD!AE$91)</f>
        <v>-299.59634374750965</v>
      </c>
      <c r="AF65" s="1014">
        <f>SUM(YWSEST:YWSGRD!AF$91)</f>
        <v>-300.77371224397541</v>
      </c>
      <c r="AG65" s="1014">
        <f>SUM(YWSEST:YWSGRD!AG$91)</f>
        <v>-301.87363795957805</v>
      </c>
      <c r="AH65" s="1014">
        <f>SUM(YWSEST:YWSGRD!AH$91)</f>
        <v>-303.19865811107383</v>
      </c>
      <c r="AI65" s="1014">
        <f>SUM(YWSEST:YWSGRD!AI$91)</f>
        <v>-304.66390053399266</v>
      </c>
      <c r="AJ65" s="1014">
        <f>SUM(YWSEST:YWSGRD!AJ$91)</f>
        <v>-306.18005979241411</v>
      </c>
      <c r="AK65" s="1014">
        <f>SUM(YWSEST:YWSGRD!AK$91)</f>
        <v>-307.6845697714549</v>
      </c>
      <c r="AL65" s="1014">
        <f>SUM(YWSEST:YWSGRD!AL$91)</f>
        <v>-308.67543640770867</v>
      </c>
      <c r="AM65" s="1014">
        <f>SUM(YWSEST:YWSGRD!AM$91)</f>
        <v>-310.91198315559694</v>
      </c>
      <c r="AN65" s="1014">
        <f>SUM(YWSEST:YWSGRD!AN$91)</f>
        <v>-313.20518732723906</v>
      </c>
      <c r="AO65" s="1014">
        <f>SUM(YWSEST:YWSGRD!AO$91)</f>
        <v>-315.56004828074828</v>
      </c>
      <c r="AP65" s="1014">
        <f>SUM(YWSEST:YWSGRD!AP$91)</f>
        <v>-318.02436495374405</v>
      </c>
      <c r="AQ65" s="1014">
        <f>SUM(YWSEST:YWSGRD!AQ$91)</f>
        <v>-320.56739919320194</v>
      </c>
      <c r="AR65" s="1014">
        <f>SUM(YWSEST:YWSGRD!AR$91)</f>
        <v>-323.19252587327247</v>
      </c>
      <c r="AS65" s="1014">
        <f>SUM(YWSEST:YWSGRD!AS$91)</f>
        <v>-325.91403376056905</v>
      </c>
      <c r="AT65" s="1014">
        <f>SUM(YWSEST:YWSGRD!AT$91)</f>
        <v>-328.71475953807459</v>
      </c>
      <c r="AU65" s="1014">
        <f>SUM(YWSEST:YWSGRD!AU$91)</f>
        <v>-331.64518541447029</v>
      </c>
      <c r="AV65" s="1014">
        <f>SUM(YWSEST:YWSGRD!AV$91)</f>
        <v>-334.73649093388343</v>
      </c>
      <c r="AW65" s="1014">
        <f>SUM(YWSEST:YWSGRD!AW$91)</f>
        <v>-337.90548570650742</v>
      </c>
      <c r="AX65" s="1014">
        <f>SUM(YWSEST:YWSGRD!AX$91)</f>
        <v>-341.09259967380115</v>
      </c>
      <c r="AY65" s="1014">
        <f>SUM(YWSEST:YWSGRD!AY$91)</f>
        <v>-344.27198892502804</v>
      </c>
      <c r="AZ65" s="1014">
        <f>SUM(YWSEST:YWSGRD!AZ$91)</f>
        <v>-347.45225462188455</v>
      </c>
      <c r="BA65" s="1014">
        <f>SUM(YWSEST:YWSGRD!BA$91)</f>
        <v>-350.64453546339189</v>
      </c>
      <c r="BB65" s="1014">
        <f>SUM(YWSEST:YWSGRD!BB$91)</f>
        <v>-353.94479699486038</v>
      </c>
      <c r="BC65" s="1014">
        <f>SUM(YWSEST:YWSGRD!BC$91)</f>
        <v>-357.22919542639056</v>
      </c>
      <c r="BD65" s="1014">
        <f>SUM(YWSEST:YWSGRD!BD$91)</f>
        <v>-360.52117763867005</v>
      </c>
      <c r="BE65" s="1014">
        <f>SUM(YWSEST:YWSGRD!BE$91)</f>
        <v>-363.77946959973792</v>
      </c>
      <c r="BF65" s="1014">
        <f>SUM(YWSEST:YWSGRD!BF$91)</f>
        <v>-367.01521502232271</v>
      </c>
      <c r="BG65" s="1014">
        <f>SUM(YWSEST:YWSGRD!BG$91)</f>
        <v>-370.12996040036484</v>
      </c>
      <c r="BH65" s="1014">
        <f>SUM(YWSEST:YWSGRD!BH$91)</f>
        <v>-373.24794656545987</v>
      </c>
      <c r="BI65" s="1014">
        <f>SUM(YWSEST:YWSGRD!BI$91)</f>
        <v>-376.37320322645127</v>
      </c>
      <c r="BJ65" s="1014">
        <f>SUM(YWSEST:YWSGRD!BJ$91)</f>
        <v>-379.48542610449658</v>
      </c>
      <c r="BK65" s="1014">
        <f>SUM(YWSEST:YWSGRD!BK$91)</f>
        <v>-382.57625070643473</v>
      </c>
      <c r="BL65" s="1014">
        <f>SUM(YWSEST:YWSGRD!BL$91)</f>
        <v>-385.70225004332144</v>
      </c>
      <c r="BM65" s="1014">
        <f>SUM(YWSEST:YWSGRD!BM$91)</f>
        <v>-388.85272434386042</v>
      </c>
      <c r="BN65" s="1014">
        <f>SUM(YWSEST:YWSGRD!BN$91)</f>
        <v>-392.02145432325699</v>
      </c>
      <c r="BO65" s="1014">
        <f>SUM(YWSEST:YWSGRD!BO$91)</f>
        <v>-395.20770927914685</v>
      </c>
      <c r="BP65" s="1014">
        <f>SUM(YWSEST:YWSGRD!BP$91)</f>
        <v>-398.41478346937311</v>
      </c>
      <c r="BQ65" s="1014">
        <f>SUM(YWSEST:YWSGRD!BQ$91)</f>
        <v>-401.70099126732674</v>
      </c>
      <c r="BR65" s="1014">
        <f>SUM(YWSEST:YWSGRD!BR$91)</f>
        <v>-405.00549362631307</v>
      </c>
      <c r="BS65" s="1014">
        <f>SUM(YWSEST:YWSGRD!BS$91)</f>
        <v>-408.30414803703491</v>
      </c>
      <c r="BT65" s="1014">
        <f>SUM(YWSEST:YWSGRD!BT$91)</f>
        <v>-411.61930178539251</v>
      </c>
      <c r="BU65" s="1014"/>
      <c r="BV65" s="1014"/>
      <c r="BW65" s="1014"/>
      <c r="BX65" s="1014"/>
      <c r="BY65" s="1014"/>
      <c r="BZ65" s="1014"/>
      <c r="CA65" s="1014"/>
      <c r="CB65" s="1014"/>
      <c r="CC65" s="1014"/>
      <c r="CD65" s="1014"/>
      <c r="CE65" s="1014"/>
      <c r="CF65" s="1014"/>
      <c r="CG65" s="1014"/>
      <c r="CH65" s="1014"/>
      <c r="CI65" s="1014"/>
      <c r="CJ65" s="1035"/>
    </row>
    <row r="66" spans="2:88" ht="15" thickBot="1" x14ac:dyDescent="0.25">
      <c r="C66" s="1103" t="s">
        <v>87</v>
      </c>
    </row>
    <row r="67" spans="2:88" ht="58.5" customHeight="1" thickBot="1" x14ac:dyDescent="0.25">
      <c r="B67" s="320" t="s">
        <v>281</v>
      </c>
      <c r="C67" s="6"/>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row>
    <row r="68" spans="2:88" ht="15.75" thickBot="1" x14ac:dyDescent="0.25">
      <c r="B68" s="999" t="s">
        <v>88</v>
      </c>
      <c r="C68" s="1000" t="s">
        <v>89</v>
      </c>
      <c r="D68" s="1000" t="s">
        <v>90</v>
      </c>
      <c r="E68" s="1000" t="s">
        <v>91</v>
      </c>
      <c r="F68" s="1000" t="s">
        <v>92</v>
      </c>
      <c r="G68" s="999" t="s">
        <v>93</v>
      </c>
      <c r="H68" s="1000" t="s">
        <v>94</v>
      </c>
      <c r="I68" s="1000" t="s">
        <v>95</v>
      </c>
      <c r="J68" s="1000" t="s">
        <v>96</v>
      </c>
      <c r="K68" s="1000" t="s">
        <v>97</v>
      </c>
      <c r="L68" s="1000" t="s">
        <v>98</v>
      </c>
      <c r="M68" s="1000" t="s">
        <v>99</v>
      </c>
      <c r="N68" s="1000" t="s">
        <v>100</v>
      </c>
      <c r="O68" s="1000" t="s">
        <v>101</v>
      </c>
      <c r="P68" s="1000" t="s">
        <v>102</v>
      </c>
      <c r="Q68" s="1000" t="s">
        <v>103</v>
      </c>
      <c r="R68" s="1000" t="s">
        <v>133</v>
      </c>
      <c r="S68" s="1000" t="s">
        <v>134</v>
      </c>
      <c r="T68" s="1000" t="s">
        <v>135</v>
      </c>
      <c r="U68" s="1000" t="s">
        <v>136</v>
      </c>
      <c r="V68" s="1000" t="s">
        <v>104</v>
      </c>
      <c r="W68" s="1000" t="s">
        <v>137</v>
      </c>
      <c r="X68" s="1000" t="s">
        <v>138</v>
      </c>
      <c r="Y68" s="1000" t="s">
        <v>139</v>
      </c>
      <c r="Z68" s="1000" t="s">
        <v>140</v>
      </c>
      <c r="AA68" s="1000" t="s">
        <v>105</v>
      </c>
      <c r="AB68" s="1000" t="s">
        <v>141</v>
      </c>
      <c r="AC68" s="1000" t="s">
        <v>142</v>
      </c>
      <c r="AD68" s="1000" t="s">
        <v>143</v>
      </c>
      <c r="AE68" s="1000" t="s">
        <v>144</v>
      </c>
      <c r="AF68" s="1000" t="s">
        <v>106</v>
      </c>
      <c r="AG68" s="1000" t="s">
        <v>145</v>
      </c>
      <c r="AH68" s="1000" t="s">
        <v>146</v>
      </c>
      <c r="AI68" s="1000" t="s">
        <v>147</v>
      </c>
      <c r="AJ68" s="1000" t="s">
        <v>148</v>
      </c>
      <c r="AK68" s="1000" t="s">
        <v>107</v>
      </c>
      <c r="AL68" s="1000" t="s">
        <v>149</v>
      </c>
      <c r="AM68" s="1000" t="s">
        <v>150</v>
      </c>
      <c r="AN68" s="1000" t="s">
        <v>151</v>
      </c>
      <c r="AO68" s="1000" t="s">
        <v>152</v>
      </c>
      <c r="AP68" s="1000" t="s">
        <v>108</v>
      </c>
      <c r="AQ68" s="1000" t="s">
        <v>153</v>
      </c>
      <c r="AR68" s="1000" t="s">
        <v>154</v>
      </c>
      <c r="AS68" s="1000" t="s">
        <v>155</v>
      </c>
      <c r="AT68" s="1000" t="s">
        <v>156</v>
      </c>
      <c r="AU68" s="1000" t="s">
        <v>109</v>
      </c>
      <c r="AV68" s="1000" t="s">
        <v>157</v>
      </c>
      <c r="AW68" s="1000" t="s">
        <v>158</v>
      </c>
      <c r="AX68" s="1000" t="s">
        <v>159</v>
      </c>
      <c r="AY68" s="1000" t="s">
        <v>160</v>
      </c>
      <c r="AZ68" s="1000" t="s">
        <v>110</v>
      </c>
      <c r="BA68" s="1000" t="s">
        <v>161</v>
      </c>
      <c r="BB68" s="1000" t="s">
        <v>162</v>
      </c>
      <c r="BC68" s="1000" t="s">
        <v>163</v>
      </c>
      <c r="BD68" s="1000" t="s">
        <v>164</v>
      </c>
      <c r="BE68" s="1000" t="s">
        <v>111</v>
      </c>
      <c r="BF68" s="1000" t="s">
        <v>165</v>
      </c>
      <c r="BG68" s="1000" t="s">
        <v>166</v>
      </c>
      <c r="BH68" s="1000" t="s">
        <v>167</v>
      </c>
      <c r="BI68" s="1000" t="s">
        <v>168</v>
      </c>
      <c r="BJ68" s="1000" t="s">
        <v>112</v>
      </c>
      <c r="BK68" s="1000" t="s">
        <v>169</v>
      </c>
      <c r="BL68" s="1000" t="s">
        <v>170</v>
      </c>
      <c r="BM68" s="1000" t="s">
        <v>171</v>
      </c>
      <c r="BN68" s="1000" t="s">
        <v>172</v>
      </c>
      <c r="BO68" s="1000" t="s">
        <v>113</v>
      </c>
      <c r="BP68" s="1000" t="s">
        <v>173</v>
      </c>
      <c r="BQ68" s="1000" t="s">
        <v>174</v>
      </c>
      <c r="BR68" s="1000" t="s">
        <v>175</v>
      </c>
      <c r="BS68" s="1000" t="s">
        <v>176</v>
      </c>
      <c r="BT68" s="1000" t="s">
        <v>114</v>
      </c>
      <c r="BU68" s="1000" t="s">
        <v>177</v>
      </c>
      <c r="BV68" s="1000" t="s">
        <v>178</v>
      </c>
      <c r="BW68" s="1000" t="s">
        <v>179</v>
      </c>
      <c r="BX68" s="1000" t="s">
        <v>180</v>
      </c>
      <c r="BY68" s="1000" t="s">
        <v>115</v>
      </c>
      <c r="BZ68" s="1000" t="s">
        <v>181</v>
      </c>
      <c r="CA68" s="1000" t="s">
        <v>182</v>
      </c>
      <c r="CB68" s="1000" t="s">
        <v>183</v>
      </c>
      <c r="CC68" s="1000" t="s">
        <v>184</v>
      </c>
      <c r="CD68" s="1000" t="s">
        <v>116</v>
      </c>
      <c r="CE68" s="1000" t="s">
        <v>185</v>
      </c>
      <c r="CF68" s="1000" t="s">
        <v>186</v>
      </c>
      <c r="CG68" s="1000" t="s">
        <v>187</v>
      </c>
      <c r="CH68" s="1000" t="s">
        <v>188</v>
      </c>
      <c r="CI68" s="1000" t="s">
        <v>117</v>
      </c>
      <c r="CJ68" s="1029" t="s">
        <v>189</v>
      </c>
    </row>
    <row r="69" spans="2:88" ht="15" thickBot="1" x14ac:dyDescent="0.25">
      <c r="B69" s="1001" t="s">
        <v>282</v>
      </c>
      <c r="C69" s="409" t="s">
        <v>254</v>
      </c>
      <c r="D69" s="410" t="s">
        <v>283</v>
      </c>
      <c r="E69" s="409" t="s">
        <v>122</v>
      </c>
      <c r="F69" s="411">
        <v>2</v>
      </c>
      <c r="G69" s="291">
        <f>SUM(YWSEST:YWSGRD!G$130)</f>
        <v>43.905691959999999</v>
      </c>
      <c r="H69" s="291">
        <f>SUM(YWSEST:YWSGRD!H$130)</f>
        <v>43.905691959999999</v>
      </c>
      <c r="I69" s="291">
        <f>SUM(YWSEST:YWSGRD!I$130)</f>
        <v>43.905691959999999</v>
      </c>
      <c r="J69" s="291">
        <f>SUM(YWSEST:YWSGRD!J$130)</f>
        <v>43.905691959999999</v>
      </c>
      <c r="K69" s="291">
        <f>SUM(YWSEST:YWSGRD!K$130)</f>
        <v>43.905691959999999</v>
      </c>
      <c r="L69" s="291">
        <f>SUM(YWSEST:YWSGRD!L$130)</f>
        <v>43.905691959999999</v>
      </c>
      <c r="M69" s="291">
        <f>SUM(YWSEST:YWSGRD!M$130)</f>
        <v>43.905691959999999</v>
      </c>
      <c r="N69" s="291">
        <f>SUM(YWSEST:YWSGRD!N$130)</f>
        <v>43.905691959999999</v>
      </c>
      <c r="O69" s="291">
        <f>SUM(YWSEST:YWSGRD!O$130)</f>
        <v>43.905691959999999</v>
      </c>
      <c r="P69" s="291">
        <f>SUM(YWSEST:YWSGRD!P$130)</f>
        <v>43.905691959999999</v>
      </c>
      <c r="Q69" s="291">
        <f>SUM(YWSEST:YWSGRD!Q$130)</f>
        <v>43.905691959999999</v>
      </c>
      <c r="R69" s="291">
        <f>SUM(YWSEST:YWSGRD!R$130)</f>
        <v>43.905691959999999</v>
      </c>
      <c r="S69" s="291">
        <f>SUM(YWSEST:YWSGRD!S$130)</f>
        <v>43.905691959999999</v>
      </c>
      <c r="T69" s="291">
        <f>SUM(YWSEST:YWSGRD!T$130)</f>
        <v>43.905691959999999</v>
      </c>
      <c r="U69" s="291">
        <f>SUM(YWSEST:YWSGRD!U$130)</f>
        <v>43.905691959999999</v>
      </c>
      <c r="V69" s="291">
        <f>SUM(YWSEST:YWSGRD!V$130)</f>
        <v>43.905691959999999</v>
      </c>
      <c r="W69" s="291">
        <f>SUM(YWSEST:YWSGRD!W$130)</f>
        <v>43.905691959999999</v>
      </c>
      <c r="X69" s="291">
        <f>SUM(YWSEST:YWSGRD!X$130)</f>
        <v>43.905691959999999</v>
      </c>
      <c r="Y69" s="291">
        <f>SUM(YWSEST:YWSGRD!Y$130)</f>
        <v>43.905691959999999</v>
      </c>
      <c r="Z69" s="291">
        <f>SUM(YWSEST:YWSGRD!Z$130)</f>
        <v>43.905691959999999</v>
      </c>
      <c r="AA69" s="291">
        <f>SUM(YWSEST:YWSGRD!AA$130)</f>
        <v>43.905691959999999</v>
      </c>
      <c r="AB69" s="291">
        <f>SUM(YWSEST:YWSGRD!AB$130)</f>
        <v>43.905691959999999</v>
      </c>
      <c r="AC69" s="291">
        <f>SUM(YWSEST:YWSGRD!AC$130)</f>
        <v>43.905691959999999</v>
      </c>
      <c r="AD69" s="291">
        <f>SUM(YWSEST:YWSGRD!AD$130)</f>
        <v>43.905691959999999</v>
      </c>
      <c r="AE69" s="291">
        <f>SUM(YWSEST:YWSGRD!AE$130)</f>
        <v>43.905691959999999</v>
      </c>
      <c r="AF69" s="291">
        <f>SUM(YWSEST:YWSGRD!AF$130)</f>
        <v>43.905691959999999</v>
      </c>
      <c r="AG69" s="291">
        <f>SUM(YWSEST:YWSGRD!AG$130)</f>
        <v>43.905691959999999</v>
      </c>
      <c r="AH69" s="291">
        <f>SUM(YWSEST:YWSGRD!AH$130)</f>
        <v>43.905691959999999</v>
      </c>
      <c r="AI69" s="291">
        <f>SUM(YWSEST:YWSGRD!AI$130)</f>
        <v>43.905691959999999</v>
      </c>
      <c r="AJ69" s="291">
        <f>SUM(YWSEST:YWSGRD!AJ$130)</f>
        <v>43.905691959999999</v>
      </c>
      <c r="AK69" s="291">
        <f>SUM(YWSEST:YWSGRD!AK$130)</f>
        <v>43.905691959999999</v>
      </c>
      <c r="AL69" s="291">
        <f>SUM(YWSEST:YWSGRD!AL$130)</f>
        <v>43.905691959999999</v>
      </c>
      <c r="AM69" s="291">
        <f>SUM(YWSEST:YWSGRD!AM$130)</f>
        <v>43.905691959999999</v>
      </c>
      <c r="AN69" s="291">
        <f>SUM(YWSEST:YWSGRD!AN$130)</f>
        <v>43.905691959999999</v>
      </c>
      <c r="AO69" s="291">
        <f>SUM(YWSEST:YWSGRD!AO$130)</f>
        <v>43.905691959999999</v>
      </c>
      <c r="AP69" s="291">
        <f>SUM(YWSEST:YWSGRD!AP$130)</f>
        <v>43.905691959999999</v>
      </c>
      <c r="AQ69" s="291">
        <f>SUM(YWSEST:YWSGRD!AQ$130)</f>
        <v>43.905691959999999</v>
      </c>
      <c r="AR69" s="291">
        <f>SUM(YWSEST:YWSGRD!AR$130)</f>
        <v>43.905691959999999</v>
      </c>
      <c r="AS69" s="291">
        <f>SUM(YWSEST:YWSGRD!AS$130)</f>
        <v>43.905691959999999</v>
      </c>
      <c r="AT69" s="291">
        <f>SUM(YWSEST:YWSGRD!AT$130)</f>
        <v>43.905691959999999</v>
      </c>
      <c r="AU69" s="291">
        <f>SUM(YWSEST:YWSGRD!AU$130)</f>
        <v>43.905691959999999</v>
      </c>
      <c r="AV69" s="291">
        <f>SUM(YWSEST:YWSGRD!AV$130)</f>
        <v>43.905691959999999</v>
      </c>
      <c r="AW69" s="291">
        <f>SUM(YWSEST:YWSGRD!AW$130)</f>
        <v>43.905691959999999</v>
      </c>
      <c r="AX69" s="291">
        <f>SUM(YWSEST:YWSGRD!AX$130)</f>
        <v>43.905691959999999</v>
      </c>
      <c r="AY69" s="291">
        <f>SUM(YWSEST:YWSGRD!AY$130)</f>
        <v>43.905691959999999</v>
      </c>
      <c r="AZ69" s="291">
        <f>SUM(YWSEST:YWSGRD!AZ$130)</f>
        <v>43.905691959999999</v>
      </c>
      <c r="BA69" s="291">
        <f>SUM(YWSEST:YWSGRD!BA$130)</f>
        <v>43.905691959999999</v>
      </c>
      <c r="BB69" s="291">
        <f>SUM(YWSEST:YWSGRD!BB$130)</f>
        <v>43.905691959999999</v>
      </c>
      <c r="BC69" s="291">
        <f>SUM(YWSEST:YWSGRD!BC$130)</f>
        <v>43.905691959999999</v>
      </c>
      <c r="BD69" s="291">
        <f>SUM(YWSEST:YWSGRD!BD$130)</f>
        <v>43.905691959999999</v>
      </c>
      <c r="BE69" s="291">
        <f>SUM(YWSEST:YWSGRD!BE$130)</f>
        <v>43.905691959999999</v>
      </c>
      <c r="BF69" s="291">
        <f>SUM(YWSEST:YWSGRD!BF$130)</f>
        <v>43.905691959999999</v>
      </c>
      <c r="BG69" s="291">
        <f>SUM(YWSEST:YWSGRD!BG$130)</f>
        <v>43.905691959999999</v>
      </c>
      <c r="BH69" s="291">
        <f>SUM(YWSEST:YWSGRD!BH$130)</f>
        <v>43.905691959999999</v>
      </c>
      <c r="BI69" s="291">
        <f>SUM(YWSEST:YWSGRD!BI$130)</f>
        <v>43.905691959999999</v>
      </c>
      <c r="BJ69" s="291">
        <f>SUM(YWSEST:YWSGRD!BJ$130)</f>
        <v>43.905691959999999</v>
      </c>
      <c r="BK69" s="291">
        <f>SUM(YWSEST:YWSGRD!BK$130)</f>
        <v>43.905691959999999</v>
      </c>
      <c r="BL69" s="291">
        <f>SUM(YWSEST:YWSGRD!BL$130)</f>
        <v>43.905691959999999</v>
      </c>
      <c r="BM69" s="291">
        <f>SUM(YWSEST:YWSGRD!BM$130)</f>
        <v>43.905691959999999</v>
      </c>
      <c r="BN69" s="291">
        <f>SUM(YWSEST:YWSGRD!BN$130)</f>
        <v>43.905691959999999</v>
      </c>
      <c r="BO69" s="291">
        <f>SUM(YWSEST:YWSGRD!BO$130)</f>
        <v>43.905691959999999</v>
      </c>
      <c r="BP69" s="291">
        <f>SUM(YWSEST:YWSGRD!BP$130)</f>
        <v>43.905691959999999</v>
      </c>
      <c r="BQ69" s="291">
        <f>SUM(YWSEST:YWSGRD!BQ$130)</f>
        <v>43.905691959999999</v>
      </c>
      <c r="BR69" s="291">
        <f>SUM(YWSEST:YWSGRD!BR$130)</f>
        <v>43.905691959999999</v>
      </c>
      <c r="BS69" s="291">
        <f>SUM(YWSEST:YWSGRD!BS$130)</f>
        <v>43.905691959999999</v>
      </c>
      <c r="BT69" s="291">
        <f>SUM(YWSEST:YWSGRD!BT$130)</f>
        <v>43.905691959999999</v>
      </c>
      <c r="BU69" s="291"/>
      <c r="BV69" s="291"/>
      <c r="BW69" s="291"/>
      <c r="BX69" s="291"/>
      <c r="BY69" s="291"/>
      <c r="BZ69" s="291"/>
      <c r="CA69" s="291"/>
      <c r="CB69" s="291"/>
      <c r="CC69" s="291"/>
      <c r="CD69" s="291"/>
      <c r="CE69" s="291"/>
      <c r="CF69" s="291"/>
      <c r="CG69" s="291"/>
      <c r="CH69" s="291"/>
      <c r="CI69" s="291"/>
      <c r="CJ69" s="1030"/>
    </row>
    <row r="70" spans="2:88" ht="42.75" x14ac:dyDescent="0.2">
      <c r="B70" s="1002" t="s">
        <v>284</v>
      </c>
      <c r="C70" s="1003" t="s">
        <v>124</v>
      </c>
      <c r="D70" s="374" t="s">
        <v>285</v>
      </c>
      <c r="E70" s="1003" t="s">
        <v>125</v>
      </c>
      <c r="F70" s="375">
        <v>1</v>
      </c>
      <c r="G70" s="292">
        <f>( ( SUM(YWSEST:YWSGRD!G$136) + SUM(YWSEST:YWSGRD!G$137)  - SUM(YWSEST:YWSGRD!G$147) - SUM(YWSEST:YWSGRD!G$148) ) * 1000000 ) / ( (SUM(YWSEST:YWSGRD!G$169) + SUM(YWSEST:YWSGRD!G$170) ) * 1000 )</f>
        <v>130.38764375971022</v>
      </c>
      <c r="H70" s="292">
        <f>( ( SUM(YWSEST:YWSGRD!H$136) + SUM(YWSEST:YWSGRD!H$137)  - SUM(YWSEST:YWSGRD!H$147) - SUM(YWSEST:YWSGRD!H$148) ) * 1000000 ) / ( (SUM(YWSEST:YWSGRD!H$169) + SUM(YWSEST:YWSGRD!H$170) ) * 1000 )</f>
        <v>144.38539240560848</v>
      </c>
      <c r="I70" s="292">
        <f>( ( SUM(YWSEST:YWSGRD!I$136) + SUM(YWSEST:YWSGRD!I$137)  - SUM(YWSEST:YWSGRD!I$147) - SUM(YWSEST:YWSGRD!I$148) ) * 1000000 ) / ( (SUM(YWSEST:YWSGRD!I$169) + SUM(YWSEST:YWSGRD!I$170) ) * 1000 )</f>
        <v>134.14678385063286</v>
      </c>
      <c r="J70" s="292">
        <f>( ( SUM(YWSEST:YWSGRD!J$136) + SUM(YWSEST:YWSGRD!J$137)  - SUM(YWSEST:YWSGRD!J$147) - SUM(YWSEST:YWSGRD!J$148) ) * 1000000 ) / ( (SUM(YWSEST:YWSGRD!J$169) + SUM(YWSEST:YWSGRD!J$170) ) * 1000 )</f>
        <v>129.66255980776393</v>
      </c>
      <c r="K70" s="292">
        <f>( ( SUM(YWSEST:YWSGRD!K$136) + SUM(YWSEST:YWSGRD!K$137)  - SUM(YWSEST:YWSGRD!K$147) - SUM(YWSEST:YWSGRD!K$148) ) * 1000000 ) / ( (SUM(YWSEST:YWSGRD!K$169) + SUM(YWSEST:YWSGRD!K$170) ) * 1000 )</f>
        <v>128.74618224571273</v>
      </c>
      <c r="L70" s="292">
        <f>( ( SUM(YWSEST:YWSGRD!L$136) + SUM(YWSEST:YWSGRD!L$137)  - SUM(YWSEST:YWSGRD!L$147) - SUM(YWSEST:YWSGRD!L$148) ) * 1000000 ) / ( (SUM(YWSEST:YWSGRD!L$169) + SUM(YWSEST:YWSGRD!L$170) ) * 1000 )</f>
        <v>127.82104295376374</v>
      </c>
      <c r="M70" s="292">
        <f>( ( SUM(YWSEST:YWSGRD!M$136) + SUM(YWSEST:YWSGRD!M$137)  - SUM(YWSEST:YWSGRD!M$147) - SUM(YWSEST:YWSGRD!M$148) ) * 1000000 ) / ( (SUM(YWSEST:YWSGRD!M$169) + SUM(YWSEST:YWSGRD!M$170) ) * 1000 )</f>
        <v>126.77001774101106</v>
      </c>
      <c r="N70" s="292">
        <f>( ( SUM(YWSEST:YWSGRD!N$136) + SUM(YWSEST:YWSGRD!N$137)  - SUM(YWSEST:YWSGRD!N$147) - SUM(YWSEST:YWSGRD!N$148) ) * 1000000 ) / ( (SUM(YWSEST:YWSGRD!N$169) + SUM(YWSEST:YWSGRD!N$170) ) * 1000 )</f>
        <v>125.56544161664876</v>
      </c>
      <c r="O70" s="292">
        <f>( ( SUM(YWSEST:YWSGRD!O$136) + SUM(YWSEST:YWSGRD!O$137)  - SUM(YWSEST:YWSGRD!O$147) - SUM(YWSEST:YWSGRD!O$148) ) * 1000000 ) / ( (SUM(YWSEST:YWSGRD!O$169) + SUM(YWSEST:YWSGRD!O$170) ) * 1000 )</f>
        <v>124.35993089135455</v>
      </c>
      <c r="P70" s="292">
        <f>( ( SUM(YWSEST:YWSGRD!P$136) + SUM(YWSEST:YWSGRD!P$137)  - SUM(YWSEST:YWSGRD!P$147) - SUM(YWSEST:YWSGRD!P$148) ) * 1000000 ) / ( (SUM(YWSEST:YWSGRD!P$169) + SUM(YWSEST:YWSGRD!P$170) ) * 1000 )</f>
        <v>123.06684195577843</v>
      </c>
      <c r="Q70" s="292">
        <f>( ( SUM(YWSEST:YWSGRD!Q$136) + SUM(YWSEST:YWSGRD!Q$137)  - SUM(YWSEST:YWSGRD!Q$147) - SUM(YWSEST:YWSGRD!Q$148) ) * 1000000 ) / ( (SUM(YWSEST:YWSGRD!Q$169) + SUM(YWSEST:YWSGRD!Q$170) ) * 1000 )</f>
        <v>121.85970952383244</v>
      </c>
      <c r="R70" s="292">
        <f>( ( SUM(YWSEST:YWSGRD!R$136) + SUM(YWSEST:YWSGRD!R$137)  - SUM(YWSEST:YWSGRD!R$147) - SUM(YWSEST:YWSGRD!R$148) ) * 1000000 ) / ( (SUM(YWSEST:YWSGRD!R$169) + SUM(YWSEST:YWSGRD!R$170) ) * 1000 )</f>
        <v>120.87156095934209</v>
      </c>
      <c r="S70" s="292">
        <f>( ( SUM(YWSEST:YWSGRD!S$136) + SUM(YWSEST:YWSGRD!S$137)  - SUM(YWSEST:YWSGRD!S$147) - SUM(YWSEST:YWSGRD!S$148) ) * 1000000 ) / ( (SUM(YWSEST:YWSGRD!S$169) + SUM(YWSEST:YWSGRD!S$170) ) * 1000 )</f>
        <v>120.05342291159513</v>
      </c>
      <c r="T70" s="292">
        <f>( ( SUM(YWSEST:YWSGRD!T$136) + SUM(YWSEST:YWSGRD!T$137)  - SUM(YWSEST:YWSGRD!T$147) - SUM(YWSEST:YWSGRD!T$148) ) * 1000000 ) / ( (SUM(YWSEST:YWSGRD!T$169) + SUM(YWSEST:YWSGRD!T$170) ) * 1000 )</f>
        <v>119.28139206611196</v>
      </c>
      <c r="U70" s="292">
        <f>( ( SUM(YWSEST:YWSGRD!U$136) + SUM(YWSEST:YWSGRD!U$137)  - SUM(YWSEST:YWSGRD!U$147) - SUM(YWSEST:YWSGRD!U$148) ) * 1000000 ) / ( (SUM(YWSEST:YWSGRD!U$169) + SUM(YWSEST:YWSGRD!U$170) ) * 1000 )</f>
        <v>118.41152532128429</v>
      </c>
      <c r="V70" s="292">
        <f>( ( SUM(YWSEST:YWSGRD!V$136) + SUM(YWSEST:YWSGRD!V$137)  - SUM(YWSEST:YWSGRD!V$147) - SUM(YWSEST:YWSGRD!V$148) ) * 1000000 ) / ( (SUM(YWSEST:YWSGRD!V$169) + SUM(YWSEST:YWSGRD!V$170) ) * 1000 )</f>
        <v>117.26969300032874</v>
      </c>
      <c r="W70" s="292">
        <f>( ( SUM(YWSEST:YWSGRD!W$136) + SUM(YWSEST:YWSGRD!W$137)  - SUM(YWSEST:YWSGRD!W$147) - SUM(YWSEST:YWSGRD!W$148) ) * 1000000 ) / ( (SUM(YWSEST:YWSGRD!W$169) + SUM(YWSEST:YWSGRD!W$170) ) * 1000 )</f>
        <v>116.24940584911113</v>
      </c>
      <c r="X70" s="292">
        <f>( ( SUM(YWSEST:YWSGRD!X$136) + SUM(YWSEST:YWSGRD!X$137)  - SUM(YWSEST:YWSGRD!X$147) - SUM(YWSEST:YWSGRD!X$148) ) * 1000000 ) / ( (SUM(YWSEST:YWSGRD!X$169) + SUM(YWSEST:YWSGRD!X$170) ) * 1000 )</f>
        <v>115.25379476478061</v>
      </c>
      <c r="Y70" s="292">
        <f>( ( SUM(YWSEST:YWSGRD!Y$136) + SUM(YWSEST:YWSGRD!Y$137)  - SUM(YWSEST:YWSGRD!Y$147) - SUM(YWSEST:YWSGRD!Y$148) ) * 1000000 ) / ( (SUM(YWSEST:YWSGRD!Y$169) + SUM(YWSEST:YWSGRD!Y$170) ) * 1000 )</f>
        <v>114.27609108510265</v>
      </c>
      <c r="Z70" s="292">
        <f>( ( SUM(YWSEST:YWSGRD!Z$136) + SUM(YWSEST:YWSGRD!Z$137)  - SUM(YWSEST:YWSGRD!Z$147) - SUM(YWSEST:YWSGRD!Z$148) ) * 1000000 ) / ( (SUM(YWSEST:YWSGRD!Z$169) + SUM(YWSEST:YWSGRD!Z$170) ) * 1000 )</f>
        <v>113.32335213750714</v>
      </c>
      <c r="AA70" s="292">
        <f>( ( SUM(YWSEST:YWSGRD!AA$136) + SUM(YWSEST:YWSGRD!AA$137)  - SUM(YWSEST:YWSGRD!AA$147) - SUM(YWSEST:YWSGRD!AA$148) ) * 1000000 ) / ( (SUM(YWSEST:YWSGRD!AA$169) + SUM(YWSEST:YWSGRD!AA$170) ) * 1000 )</f>
        <v>112.38159776428564</v>
      </c>
      <c r="AB70" s="292">
        <f>( ( SUM(YWSEST:YWSGRD!AB$136) + SUM(YWSEST:YWSGRD!AB$137)  - SUM(YWSEST:YWSGRD!AB$147) - SUM(YWSEST:YWSGRD!AB$148) ) * 1000000 ) / ( (SUM(YWSEST:YWSGRD!AB$169) + SUM(YWSEST:YWSGRD!AB$170) ) * 1000 )</f>
        <v>111.55069775033063</v>
      </c>
      <c r="AC70" s="292">
        <f>( ( SUM(YWSEST:YWSGRD!AC$136) + SUM(YWSEST:YWSGRD!AC$137)  - SUM(YWSEST:YWSGRD!AC$147) - SUM(YWSEST:YWSGRD!AC$148) ) * 1000000 ) / ( (SUM(YWSEST:YWSGRD!AC$169) + SUM(YWSEST:YWSGRD!AC$170) ) * 1000 )</f>
        <v>110.74886760060855</v>
      </c>
      <c r="AD70" s="292">
        <f>( ( SUM(YWSEST:YWSGRD!AD$136) + SUM(YWSEST:YWSGRD!AD$137)  - SUM(YWSEST:YWSGRD!AD$147) - SUM(YWSEST:YWSGRD!AD$148) ) * 1000000 ) / ( (SUM(YWSEST:YWSGRD!AD$169) + SUM(YWSEST:YWSGRD!AD$170) ) * 1000 )</f>
        <v>109.95730498908193</v>
      </c>
      <c r="AE70" s="292">
        <f>( ( SUM(YWSEST:YWSGRD!AE$136) + SUM(YWSEST:YWSGRD!AE$137)  - SUM(YWSEST:YWSGRD!AE$147) - SUM(YWSEST:YWSGRD!AE$148) ) * 1000000 ) / ( (SUM(YWSEST:YWSGRD!AE$169) + SUM(YWSEST:YWSGRD!AE$170) ) * 1000 )</f>
        <v>109.18812450236801</v>
      </c>
      <c r="AF70" s="292">
        <f>( ( SUM(YWSEST:YWSGRD!AF$136) + SUM(YWSEST:YWSGRD!AF$137)  - SUM(YWSEST:YWSGRD!AF$147) - SUM(YWSEST:YWSGRD!AF$148) ) * 1000000 ) / ( (SUM(YWSEST:YWSGRD!AF$169) + SUM(YWSEST:YWSGRD!AF$170) ) * 1000 )</f>
        <v>108.49380193696602</v>
      </c>
      <c r="AG70" s="292">
        <f>( ( SUM(YWSEST:YWSGRD!AG$136) + SUM(YWSEST:YWSGRD!AG$137)  - SUM(YWSEST:YWSGRD!AG$147) - SUM(YWSEST:YWSGRD!AG$148) ) * 1000000 ) / ( (SUM(YWSEST:YWSGRD!AG$169) + SUM(YWSEST:YWSGRD!AG$170) ) * 1000 )</f>
        <v>107.83342685952854</v>
      </c>
      <c r="AH70" s="292">
        <f>( ( SUM(YWSEST:YWSGRD!AH$136) + SUM(YWSEST:YWSGRD!AH$137)  - SUM(YWSEST:YWSGRD!AH$147) - SUM(YWSEST:YWSGRD!AH$148) ) * 1000000 ) / ( (SUM(YWSEST:YWSGRD!AH$169) + SUM(YWSEST:YWSGRD!AH$170) ) * 1000 )</f>
        <v>107.19596365187543</v>
      </c>
      <c r="AI70" s="292">
        <f>( ( SUM(YWSEST:YWSGRD!AI$136) + SUM(YWSEST:YWSGRD!AI$137)  - SUM(YWSEST:YWSGRD!AI$147) - SUM(YWSEST:YWSGRD!AI$148) ) * 1000000 ) / ( (SUM(YWSEST:YWSGRD!AI$169) + SUM(YWSEST:YWSGRD!AI$170) ) * 1000 )</f>
        <v>106.56704072691956</v>
      </c>
      <c r="AJ70" s="292">
        <f>( ( SUM(YWSEST:YWSGRD!AJ$136) + SUM(YWSEST:YWSGRD!AJ$137)  - SUM(YWSEST:YWSGRD!AJ$147) - SUM(YWSEST:YWSGRD!AJ$148) ) * 1000000 ) / ( (SUM(YWSEST:YWSGRD!AJ$169) + SUM(YWSEST:YWSGRD!AJ$170) ) * 1000 )</f>
        <v>105.95791802129271</v>
      </c>
      <c r="AK70" s="292">
        <f>( ( SUM(YWSEST:YWSGRD!AK$136) + SUM(YWSEST:YWSGRD!AK$137)  - SUM(YWSEST:YWSGRD!AK$147) - SUM(YWSEST:YWSGRD!AK$148) ) * 1000000 ) / ( (SUM(YWSEST:YWSGRD!AK$169) + SUM(YWSEST:YWSGRD!AK$170) ) * 1000 )</f>
        <v>105.36586010661105</v>
      </c>
      <c r="AL70" s="292">
        <f>( ( SUM(YWSEST:YWSGRD!AL$136) + SUM(YWSEST:YWSGRD!AL$137)  - SUM(YWSEST:YWSGRD!AL$147) - SUM(YWSEST:YWSGRD!AL$148) ) * 1000000 ) / ( (SUM(YWSEST:YWSGRD!AL$169) + SUM(YWSEST:YWSGRD!AL$170) ) * 1000 )</f>
        <v>105.24301506203628</v>
      </c>
      <c r="AM70" s="292">
        <f>( ( SUM(YWSEST:YWSGRD!AM$136) + SUM(YWSEST:YWSGRD!AM$137)  - SUM(YWSEST:YWSGRD!AM$147) - SUM(YWSEST:YWSGRD!AM$148) ) * 1000000 ) / ( (SUM(YWSEST:YWSGRD!AM$169) + SUM(YWSEST:YWSGRD!AM$170) ) * 1000 )</f>
        <v>105.13555622499136</v>
      </c>
      <c r="AN70" s="292">
        <f>( ( SUM(YWSEST:YWSGRD!AN$136) + SUM(YWSEST:YWSGRD!AN$137)  - SUM(YWSEST:YWSGRD!AN$147) - SUM(YWSEST:YWSGRD!AN$148) ) * 1000000 ) / ( (SUM(YWSEST:YWSGRD!AN$169) + SUM(YWSEST:YWSGRD!AN$170) ) * 1000 )</f>
        <v>105.04340921752085</v>
      </c>
      <c r="AO70" s="292">
        <f>( ( SUM(YWSEST:YWSGRD!AO$136) + SUM(YWSEST:YWSGRD!AO$137)  - SUM(YWSEST:YWSGRD!AO$147) - SUM(YWSEST:YWSGRD!AO$148) ) * 1000000 ) / ( (SUM(YWSEST:YWSGRD!AO$169) + SUM(YWSEST:YWSGRD!AO$170) ) * 1000 )</f>
        <v>104.96970920002855</v>
      </c>
      <c r="AP70" s="292">
        <f>( ( SUM(YWSEST:YWSGRD!AP$136) + SUM(YWSEST:YWSGRD!AP$137)  - SUM(YWSEST:YWSGRD!AP$147) - SUM(YWSEST:YWSGRD!AP$148) ) * 1000000 ) / ( (SUM(YWSEST:YWSGRD!AP$169) + SUM(YWSEST:YWSGRD!AP$170) ) * 1000 )</f>
        <v>104.91555756427047</v>
      </c>
      <c r="AQ70" s="292">
        <f>( ( SUM(YWSEST:YWSGRD!AQ$136) + SUM(YWSEST:YWSGRD!AQ$137)  - SUM(YWSEST:YWSGRD!AQ$147) - SUM(YWSEST:YWSGRD!AQ$148) ) * 1000000 ) / ( (SUM(YWSEST:YWSGRD!AQ$169) + SUM(YWSEST:YWSGRD!AQ$170) ) * 1000 )</f>
        <v>104.87778554929486</v>
      </c>
      <c r="AR70" s="292">
        <f>( ( SUM(YWSEST:YWSGRD!AR$136) + SUM(YWSEST:YWSGRD!AR$137)  - SUM(YWSEST:YWSGRD!AR$147) - SUM(YWSEST:YWSGRD!AR$148) ) * 1000000 ) / ( (SUM(YWSEST:YWSGRD!AR$169) + SUM(YWSEST:YWSGRD!AR$170) ) * 1000 )</f>
        <v>104.86970112277282</v>
      </c>
      <c r="AS70" s="292">
        <f>( ( SUM(YWSEST:YWSGRD!AS$136) + SUM(YWSEST:YWSGRD!AS$137)  - SUM(YWSEST:YWSGRD!AS$147) - SUM(YWSEST:YWSGRD!AS$148) ) * 1000000 ) / ( (SUM(YWSEST:YWSGRD!AS$169) + SUM(YWSEST:YWSGRD!AS$170) ) * 1000 )</f>
        <v>104.87576153108807</v>
      </c>
      <c r="AT70" s="292">
        <f>( ( SUM(YWSEST:YWSGRD!AT$136) + SUM(YWSEST:YWSGRD!AT$137)  - SUM(YWSEST:YWSGRD!AT$147) - SUM(YWSEST:YWSGRD!AT$148) ) * 1000000 ) / ( (SUM(YWSEST:YWSGRD!AT$169) + SUM(YWSEST:YWSGRD!AT$170) ) * 1000 )</f>
        <v>104.8961525958165</v>
      </c>
      <c r="AU70" s="292">
        <f>( ( SUM(YWSEST:YWSGRD!AU$136) + SUM(YWSEST:YWSGRD!AU$137)  - SUM(YWSEST:YWSGRD!AU$147) - SUM(YWSEST:YWSGRD!AU$148) ) * 1000000 ) / ( (SUM(YWSEST:YWSGRD!AU$169) + SUM(YWSEST:YWSGRD!AU$170) ) * 1000 )</f>
        <v>104.93478890427954</v>
      </c>
      <c r="AV70" s="292">
        <f>( ( SUM(YWSEST:YWSGRD!AV$136) + SUM(YWSEST:YWSGRD!AV$137)  - SUM(YWSEST:YWSGRD!AV$147) - SUM(YWSEST:YWSGRD!AV$148) ) * 1000000 ) / ( (SUM(YWSEST:YWSGRD!AV$169) + SUM(YWSEST:YWSGRD!AV$170) ) * 1000 )</f>
        <v>104.98983934828274</v>
      </c>
      <c r="AW70" s="292">
        <f>( ( SUM(YWSEST:YWSGRD!AW$136) + SUM(YWSEST:YWSGRD!AW$137)  - SUM(YWSEST:YWSGRD!AW$147) - SUM(YWSEST:YWSGRD!AW$148) ) * 1000000 ) / ( (SUM(YWSEST:YWSGRD!AW$169) + SUM(YWSEST:YWSGRD!AW$170) ) * 1000 )</f>
        <v>105.04466670087426</v>
      </c>
      <c r="AX70" s="292">
        <f>( ( SUM(YWSEST:YWSGRD!AX$136) + SUM(YWSEST:YWSGRD!AX$137)  - SUM(YWSEST:YWSGRD!AX$147) - SUM(YWSEST:YWSGRD!AX$148) ) * 1000000 ) / ( (SUM(YWSEST:YWSGRD!AX$169) + SUM(YWSEST:YWSGRD!AX$170) ) * 1000 )</f>
        <v>105.10236036830656</v>
      </c>
      <c r="AY70" s="292">
        <f>( ( SUM(YWSEST:YWSGRD!AY$136) + SUM(YWSEST:YWSGRD!AY$137)  - SUM(YWSEST:YWSGRD!AY$147) - SUM(YWSEST:YWSGRD!AY$148) ) * 1000000 ) / ( (SUM(YWSEST:YWSGRD!AY$169) + SUM(YWSEST:YWSGRD!AY$170) ) * 1000 )</f>
        <v>105.16282368611473</v>
      </c>
      <c r="AZ70" s="292">
        <f>( ( SUM(YWSEST:YWSGRD!AZ$136) + SUM(YWSEST:YWSGRD!AZ$137)  - SUM(YWSEST:YWSGRD!AZ$147) - SUM(YWSEST:YWSGRD!AZ$148) ) * 1000000 ) / ( (SUM(YWSEST:YWSGRD!AZ$169) + SUM(YWSEST:YWSGRD!AZ$170) ) * 1000 )</f>
        <v>105.22716731886777</v>
      </c>
      <c r="BA70" s="292">
        <f>( ( SUM(YWSEST:YWSGRD!BA$136) + SUM(YWSEST:YWSGRD!BA$137)  - SUM(YWSEST:YWSGRD!BA$147) - SUM(YWSEST:YWSGRD!BA$148) ) * 1000000 ) / ( (SUM(YWSEST:YWSGRD!BA$169) + SUM(YWSEST:YWSGRD!BA$170) ) * 1000 )</f>
        <v>105.29255454568462</v>
      </c>
      <c r="BB70" s="292">
        <f>( ( SUM(YWSEST:YWSGRD!BB$136) + SUM(YWSEST:YWSGRD!BB$137)  - SUM(YWSEST:YWSGRD!BB$147) - SUM(YWSEST:YWSGRD!BB$148) ) * 1000000 ) / ( (SUM(YWSEST:YWSGRD!BB$169) + SUM(YWSEST:YWSGRD!BB$170) ) * 1000 )</f>
        <v>105.35636061955934</v>
      </c>
      <c r="BC70" s="292">
        <f>( ( SUM(YWSEST:YWSGRD!BC$136) + SUM(YWSEST:YWSGRD!BC$137)  - SUM(YWSEST:YWSGRD!BC$147) - SUM(YWSEST:YWSGRD!BC$148) ) * 1000000 ) / ( (SUM(YWSEST:YWSGRD!BC$169) + SUM(YWSEST:YWSGRD!BC$170) ) * 1000 )</f>
        <v>105.41854949979998</v>
      </c>
      <c r="BD70" s="292">
        <f>( ( SUM(YWSEST:YWSGRD!BD$136) + SUM(YWSEST:YWSGRD!BD$137)  - SUM(YWSEST:YWSGRD!BD$147) - SUM(YWSEST:YWSGRD!BD$148) ) * 1000000 ) / ( (SUM(YWSEST:YWSGRD!BD$169) + SUM(YWSEST:YWSGRD!BD$170) ) * 1000 )</f>
        <v>105.47976722175656</v>
      </c>
      <c r="BE70" s="292">
        <f>( ( SUM(YWSEST:YWSGRD!BE$136) + SUM(YWSEST:YWSGRD!BE$137)  - SUM(YWSEST:YWSGRD!BE$147) - SUM(YWSEST:YWSGRD!BE$148) ) * 1000000 ) / ( (SUM(YWSEST:YWSGRD!BE$169) + SUM(YWSEST:YWSGRD!BE$170) ) * 1000 )</f>
        <v>105.53992095441112</v>
      </c>
      <c r="BF70" s="292">
        <f>( ( SUM(YWSEST:YWSGRD!BF$136) + SUM(YWSEST:YWSGRD!BF$137)  - SUM(YWSEST:YWSGRD!BF$147) - SUM(YWSEST:YWSGRD!BF$148) ) * 1000000 ) / ( (SUM(YWSEST:YWSGRD!BF$169) + SUM(YWSEST:YWSGRD!BF$170) ) * 1000 )</f>
        <v>105.59938898597764</v>
      </c>
      <c r="BG70" s="292">
        <f>( ( SUM(YWSEST:YWSGRD!BG$136) + SUM(YWSEST:YWSGRD!BG$137)  - SUM(YWSEST:YWSGRD!BG$147) - SUM(YWSEST:YWSGRD!BG$148) ) * 1000000 ) / ( (SUM(YWSEST:YWSGRD!BG$169) + SUM(YWSEST:YWSGRD!BG$170) ) * 1000 )</f>
        <v>105.65731334818199</v>
      </c>
      <c r="BH70" s="292">
        <f>( ( SUM(YWSEST:YWSGRD!BH$136) + SUM(YWSEST:YWSGRD!BH$137)  - SUM(YWSEST:YWSGRD!BH$147) - SUM(YWSEST:YWSGRD!BH$148) ) * 1000000 ) / ( (SUM(YWSEST:YWSGRD!BH$169) + SUM(YWSEST:YWSGRD!BH$170) ) * 1000 )</f>
        <v>105.71456657866518</v>
      </c>
      <c r="BI70" s="292">
        <f>( ( SUM(YWSEST:YWSGRD!BI$136) + SUM(YWSEST:YWSGRD!BI$137)  - SUM(YWSEST:YWSGRD!BI$147) - SUM(YWSEST:YWSGRD!BI$148) ) * 1000000 ) / ( (SUM(YWSEST:YWSGRD!BI$169) + SUM(YWSEST:YWSGRD!BI$170) ) * 1000 )</f>
        <v>105.77056157327605</v>
      </c>
      <c r="BJ70" s="292">
        <f>( ( SUM(YWSEST:YWSGRD!BJ$136) + SUM(YWSEST:YWSGRD!BJ$137)  - SUM(YWSEST:YWSGRD!BJ$147) - SUM(YWSEST:YWSGRD!BJ$148) ) * 1000000 ) / ( (SUM(YWSEST:YWSGRD!BJ$169) + SUM(YWSEST:YWSGRD!BJ$170) ) * 1000 )</f>
        <v>105.82427568874957</v>
      </c>
      <c r="BK70" s="292">
        <f>( ( SUM(YWSEST:YWSGRD!BK$136) + SUM(YWSEST:YWSGRD!BK$137)  - SUM(YWSEST:YWSGRD!BK$147) - SUM(YWSEST:YWSGRD!BK$148) ) * 1000000 ) / ( (SUM(YWSEST:YWSGRD!BK$169) + SUM(YWSEST:YWSGRD!BK$170) ) * 1000 )</f>
        <v>105.87727334738297</v>
      </c>
      <c r="BL70" s="292">
        <f>( ( SUM(YWSEST:YWSGRD!BL$136) + SUM(YWSEST:YWSGRD!BL$137)  - SUM(YWSEST:YWSGRD!BL$147) - SUM(YWSEST:YWSGRD!BL$148) ) * 1000000 ) / ( (SUM(YWSEST:YWSGRD!BL$169) + SUM(YWSEST:YWSGRD!BL$170) ) * 1000 )</f>
        <v>105.92783713927692</v>
      </c>
      <c r="BM70" s="292">
        <f>( ( SUM(YWSEST:YWSGRD!BM$136) + SUM(YWSEST:YWSGRD!BM$137)  - SUM(YWSEST:YWSGRD!BM$147) - SUM(YWSEST:YWSGRD!BM$148) ) * 1000000 ) / ( (SUM(YWSEST:YWSGRD!BM$169) + SUM(YWSEST:YWSGRD!BM$170) ) * 1000 )</f>
        <v>105.97737092210239</v>
      </c>
      <c r="BN70" s="292">
        <f>( ( SUM(YWSEST:YWSGRD!BN$136) + SUM(YWSEST:YWSGRD!BN$137)  - SUM(YWSEST:YWSGRD!BN$147) - SUM(YWSEST:YWSGRD!BN$148) ) * 1000000 ) / ( (SUM(YWSEST:YWSGRD!BN$169) + SUM(YWSEST:YWSGRD!BN$170) ) * 1000 )</f>
        <v>106.02804266548846</v>
      </c>
      <c r="BO70" s="292">
        <f>( ( SUM(YWSEST:YWSGRD!BO$136) + SUM(YWSEST:YWSGRD!BO$137)  - SUM(YWSEST:YWSGRD!BO$147) - SUM(YWSEST:YWSGRD!BO$148) ) * 1000000 ) / ( (SUM(YWSEST:YWSGRD!BO$169) + SUM(YWSEST:YWSGRD!BO$170) ) * 1000 )</f>
        <v>106.07814326957619</v>
      </c>
      <c r="BP70" s="292">
        <f>( ( SUM(YWSEST:YWSGRD!BP$136) + SUM(YWSEST:YWSGRD!BP$137)  - SUM(YWSEST:YWSGRD!BP$147) - SUM(YWSEST:YWSGRD!BP$148) ) * 1000000 ) / ( (SUM(YWSEST:YWSGRD!BP$169) + SUM(YWSEST:YWSGRD!BP$170) ) * 1000 )</f>
        <v>106.13083314312969</v>
      </c>
      <c r="BQ70" s="292">
        <f>( ( SUM(YWSEST:YWSGRD!BQ$136) + SUM(YWSEST:YWSGRD!BQ$137)  - SUM(YWSEST:YWSGRD!BQ$147) - SUM(YWSEST:YWSGRD!BQ$148) ) * 1000000 ) / ( (SUM(YWSEST:YWSGRD!BQ$169) + SUM(YWSEST:YWSGRD!BQ$170) ) * 1000 )</f>
        <v>106.18491531538305</v>
      </c>
      <c r="BR70" s="292">
        <f>( ( SUM(YWSEST:YWSGRD!BR$136) + SUM(YWSEST:YWSGRD!BR$137)  - SUM(YWSEST:YWSGRD!BR$147) - SUM(YWSEST:YWSGRD!BR$148) ) * 1000000 ) / ( (SUM(YWSEST:YWSGRD!BR$169) + SUM(YWSEST:YWSGRD!BR$170) ) * 1000 )</f>
        <v>106.24071619120291</v>
      </c>
      <c r="BS70" s="292">
        <f>( ( SUM(YWSEST:YWSGRD!BS$136) + SUM(YWSEST:YWSGRD!BS$137)  - SUM(YWSEST:YWSGRD!BS$147) - SUM(YWSEST:YWSGRD!BS$148) ) * 1000000 ) / ( (SUM(YWSEST:YWSGRD!BS$169) + SUM(YWSEST:YWSGRD!BS$170) ) * 1000 )</f>
        <v>106.29662825970094</v>
      </c>
      <c r="BT70" s="292">
        <f>( ( SUM(YWSEST:YWSGRD!BT$136) + SUM(YWSEST:YWSGRD!BT$137)  - SUM(YWSEST:YWSGRD!BT$147) - SUM(YWSEST:YWSGRD!BT$148) ) * 1000000 ) / ( (SUM(YWSEST:YWSGRD!BT$169) + SUM(YWSEST:YWSGRD!BT$170) ) * 1000 )</f>
        <v>106.35276553631509</v>
      </c>
      <c r="BU70" s="292"/>
      <c r="BV70" s="292"/>
      <c r="BW70" s="292"/>
      <c r="BX70" s="292"/>
      <c r="BY70" s="292"/>
      <c r="BZ70" s="292"/>
      <c r="CA70" s="292"/>
      <c r="CB70" s="292"/>
      <c r="CC70" s="292"/>
      <c r="CD70" s="292"/>
      <c r="CE70" s="292"/>
      <c r="CF70" s="292"/>
      <c r="CG70" s="292"/>
      <c r="CH70" s="292"/>
      <c r="CI70" s="292"/>
      <c r="CJ70" s="1031"/>
    </row>
    <row r="71" spans="2:88" ht="28.5" x14ac:dyDescent="0.2">
      <c r="B71" s="1004" t="s">
        <v>286</v>
      </c>
      <c r="C71" s="1005" t="s">
        <v>259</v>
      </c>
      <c r="D71" s="376" t="s">
        <v>287</v>
      </c>
      <c r="E71" s="1005" t="s">
        <v>261</v>
      </c>
      <c r="F71" s="377">
        <v>1</v>
      </c>
      <c r="G71" s="293">
        <f>( SUM(YWSEST:YWSGRD!G$156)) /  ( SUM(YWSEST:YWSGRD!G$156) + SUM(YWSEST:YWSGRD!G$163) + SUM(YWSEST:YWSGRD!G$164) + SUM(YWSEST:YWSGRD!G$165) )</f>
        <v>0.53497033391442161</v>
      </c>
      <c r="H71" s="293">
        <f>( SUM(YWSEST:YWSGRD!H$156)) /  ( SUM(YWSEST:YWSGRD!H$156) + SUM(YWSEST:YWSGRD!H$163) + SUM(YWSEST:YWSGRD!H$164) + SUM(YWSEST:YWSGRD!H$165) )</f>
        <v>0.5497680840074004</v>
      </c>
      <c r="I71" s="293">
        <f>( SUM(YWSEST:YWSGRD!I$156)) /  ( SUM(YWSEST:YWSGRD!I$156) + SUM(YWSEST:YWSGRD!I$163) + SUM(YWSEST:YWSGRD!I$164) + SUM(YWSEST:YWSGRD!I$165) )</f>
        <v>0.57033333111867812</v>
      </c>
      <c r="J71" s="293">
        <f>( SUM(YWSEST:YWSGRD!J$156)) /  ( SUM(YWSEST:YWSGRD!J$156) + SUM(YWSEST:YWSGRD!J$163) + SUM(YWSEST:YWSGRD!J$164) + SUM(YWSEST:YWSGRD!J$165) )</f>
        <v>0.58742114425702807</v>
      </c>
      <c r="K71" s="293">
        <f>( SUM(YWSEST:YWSGRD!K$156)) /  ( SUM(YWSEST:YWSGRD!K$156) + SUM(YWSEST:YWSGRD!K$163) + SUM(YWSEST:YWSGRD!K$164) + SUM(YWSEST:YWSGRD!K$165) )</f>
        <v>0.60227865190155505</v>
      </c>
      <c r="L71" s="293">
        <f>( SUM(YWSEST:YWSGRD!L$156)) /  ( SUM(YWSEST:YWSGRD!L$156) + SUM(YWSEST:YWSGRD!L$163) + SUM(YWSEST:YWSGRD!L$164) + SUM(YWSEST:YWSGRD!L$165) )</f>
        <v>0.61714189212485204</v>
      </c>
      <c r="M71" s="293">
        <f>( SUM(YWSEST:YWSGRD!M$156)) /  ( SUM(YWSEST:YWSGRD!M$156) + SUM(YWSEST:YWSGRD!M$163) + SUM(YWSEST:YWSGRD!M$164) + SUM(YWSEST:YWSGRD!M$165) )</f>
        <v>0.63095734534791115</v>
      </c>
      <c r="N71" s="293">
        <f>( SUM(YWSEST:YWSGRD!N$156)) /  ( SUM(YWSEST:YWSGRD!N$156) + SUM(YWSEST:YWSGRD!N$163) + SUM(YWSEST:YWSGRD!N$164) + SUM(YWSEST:YWSGRD!N$165) )</f>
        <v>0.64486474095286805</v>
      </c>
      <c r="O71" s="293">
        <f>( SUM(YWSEST:YWSGRD!O$156)) /  ( SUM(YWSEST:YWSGRD!O$156) + SUM(YWSEST:YWSGRD!O$163) + SUM(YWSEST:YWSGRD!O$164) + SUM(YWSEST:YWSGRD!O$165) )</f>
        <v>0.65835762903423933</v>
      </c>
      <c r="P71" s="293">
        <f>( SUM(YWSEST:YWSGRD!P$156)) /  ( SUM(YWSEST:YWSGRD!P$156) + SUM(YWSEST:YWSGRD!P$163) + SUM(YWSEST:YWSGRD!P$164) + SUM(YWSEST:YWSGRD!P$165) )</f>
        <v>0.67152352092004852</v>
      </c>
      <c r="Q71" s="293">
        <f>( SUM(YWSEST:YWSGRD!Q$156)) /  ( SUM(YWSEST:YWSGRD!Q$156) + SUM(YWSEST:YWSGRD!Q$163) + SUM(YWSEST:YWSGRD!Q$164) + SUM(YWSEST:YWSGRD!Q$165) )</f>
        <v>0.68442996624174712</v>
      </c>
      <c r="R71" s="293">
        <f>( SUM(YWSEST:YWSGRD!R$156)) /  ( SUM(YWSEST:YWSGRD!R$156) + SUM(YWSEST:YWSGRD!R$163) + SUM(YWSEST:YWSGRD!R$164) + SUM(YWSEST:YWSGRD!R$165) )</f>
        <v>0.6957717708907829</v>
      </c>
      <c r="S71" s="293">
        <f>( SUM(YWSEST:YWSGRD!S$156)) /  ( SUM(YWSEST:YWSGRD!S$156) + SUM(YWSEST:YWSGRD!S$163) + SUM(YWSEST:YWSGRD!S$164) + SUM(YWSEST:YWSGRD!S$165) )</f>
        <v>0.70632060688002973</v>
      </c>
      <c r="T71" s="293">
        <f>( SUM(YWSEST:YWSGRD!T$156)) /  ( SUM(YWSEST:YWSGRD!T$156) + SUM(YWSEST:YWSGRD!T$163) + SUM(YWSEST:YWSGRD!T$164) + SUM(YWSEST:YWSGRD!T$165) )</f>
        <v>0.71636686404005967</v>
      </c>
      <c r="U71" s="293">
        <f>( SUM(YWSEST:YWSGRD!U$156)) /  ( SUM(YWSEST:YWSGRD!U$156) + SUM(YWSEST:YWSGRD!U$163) + SUM(YWSEST:YWSGRD!U$164) + SUM(YWSEST:YWSGRD!U$165) )</f>
        <v>0.72590799529411498</v>
      </c>
      <c r="V71" s="293">
        <f>( SUM(YWSEST:YWSGRD!V$156)) /  ( SUM(YWSEST:YWSGRD!V$156) + SUM(YWSEST:YWSGRD!V$163) + SUM(YWSEST:YWSGRD!V$164) + SUM(YWSEST:YWSGRD!V$165) )</f>
        <v>0.73498832721645613</v>
      </c>
      <c r="W71" s="293">
        <f>( SUM(YWSEST:YWSGRD!W$156)) /  ( SUM(YWSEST:YWSGRD!W$156) + SUM(YWSEST:YWSGRD!W$163) + SUM(YWSEST:YWSGRD!W$164) + SUM(YWSEST:YWSGRD!W$165) )</f>
        <v>0.74362848011551996</v>
      </c>
      <c r="X71" s="293">
        <f>( SUM(YWSEST:YWSGRD!X$156)) /  ( SUM(YWSEST:YWSGRD!X$156) + SUM(YWSEST:YWSGRD!X$163) + SUM(YWSEST:YWSGRD!X$164) + SUM(YWSEST:YWSGRD!X$165) )</f>
        <v>0.75183983557822553</v>
      </c>
      <c r="Y71" s="293">
        <f>( SUM(YWSEST:YWSGRD!Y$156)) /  ( SUM(YWSEST:YWSGRD!Y$156) + SUM(YWSEST:YWSGRD!Y$163) + SUM(YWSEST:YWSGRD!Y$164) + SUM(YWSEST:YWSGRD!Y$165) )</f>
        <v>0.75962972584987054</v>
      </c>
      <c r="Z71" s="293">
        <f>( SUM(YWSEST:YWSGRD!Z$156)) /  ( SUM(YWSEST:YWSGRD!Z$156) + SUM(YWSEST:YWSGRD!Z$163) + SUM(YWSEST:YWSGRD!Z$164) + SUM(YWSEST:YWSGRD!Z$165) )</f>
        <v>0.76700670776794988</v>
      </c>
      <c r="AA71" s="293">
        <f>( SUM(YWSEST:YWSGRD!AA$156)) /  ( SUM(YWSEST:YWSGRD!AA$156) + SUM(YWSEST:YWSGRD!AA$163) + SUM(YWSEST:YWSGRD!AA$164) + SUM(YWSEST:YWSGRD!AA$165) )</f>
        <v>0.77398228811591174</v>
      </c>
      <c r="AB71" s="293">
        <f>( SUM(YWSEST:YWSGRD!AB$156)) /  ( SUM(YWSEST:YWSGRD!AB$156) + SUM(YWSEST:YWSGRD!AB$163) + SUM(YWSEST:YWSGRD!AB$164) + SUM(YWSEST:YWSGRD!AB$165) )</f>
        <v>0.78056697488009286</v>
      </c>
      <c r="AC71" s="293">
        <f>( SUM(YWSEST:YWSGRD!AC$156)) /  ( SUM(YWSEST:YWSGRD!AC$156) + SUM(YWSEST:YWSGRD!AC$163) + SUM(YWSEST:YWSGRD!AC$164) + SUM(YWSEST:YWSGRD!AC$165) )</f>
        <v>0.78677107160485082</v>
      </c>
      <c r="AD71" s="293">
        <f>( SUM(YWSEST:YWSGRD!AD$156)) /  ( SUM(YWSEST:YWSGRD!AD$156) + SUM(YWSEST:YWSGRD!AD$163) + SUM(YWSEST:YWSGRD!AD$164) + SUM(YWSEST:YWSGRD!AD$165) )</f>
        <v>0.79260435740047253</v>
      </c>
      <c r="AE71" s="293">
        <f>( SUM(YWSEST:YWSGRD!AE$156)) /  ( SUM(YWSEST:YWSGRD!AE$156) + SUM(YWSEST:YWSGRD!AE$163) + SUM(YWSEST:YWSGRD!AE$164) + SUM(YWSEST:YWSGRD!AE$165) )</f>
        <v>0.79807622832231873</v>
      </c>
      <c r="AF71" s="293">
        <f>( SUM(YWSEST:YWSGRD!AF$156)) /  ( SUM(YWSEST:YWSGRD!AF$156) + SUM(YWSEST:YWSGRD!AF$163) + SUM(YWSEST:YWSGRD!AF$164) + SUM(YWSEST:YWSGRD!AF$165) )</f>
        <v>0.80319463441725858</v>
      </c>
      <c r="AG71" s="293">
        <f>( SUM(YWSEST:YWSGRD!AG$156)) /  ( SUM(YWSEST:YWSGRD!AG$156) + SUM(YWSEST:YWSGRD!AG$163) + SUM(YWSEST:YWSGRD!AG$164) + SUM(YWSEST:YWSGRD!AG$165) )</f>
        <v>0.80796686230008319</v>
      </c>
      <c r="AH71" s="293">
        <f>( SUM(YWSEST:YWSGRD!AH$156)) /  ( SUM(YWSEST:YWSGRD!AH$156) + SUM(YWSEST:YWSGRD!AH$163) + SUM(YWSEST:YWSGRD!AH$164) + SUM(YWSEST:YWSGRD!AH$165) )</f>
        <v>0.81240039259187213</v>
      </c>
      <c r="AI71" s="293">
        <f>( SUM(YWSEST:YWSGRD!AI$156)) /  ( SUM(YWSEST:YWSGRD!AI$156) + SUM(YWSEST:YWSGRD!AI$163) + SUM(YWSEST:YWSGRD!AI$164) + SUM(YWSEST:YWSGRD!AI$165) )</f>
        <v>0.81650208163888582</v>
      </c>
      <c r="AJ71" s="293">
        <f>( SUM(YWSEST:YWSGRD!AJ$156)) /  ( SUM(YWSEST:YWSGRD!AJ$156) + SUM(YWSEST:YWSGRD!AJ$163) + SUM(YWSEST:YWSGRD!AJ$164) + SUM(YWSEST:YWSGRD!AJ$165) )</f>
        <v>0.82027820588949274</v>
      </c>
      <c r="AK71" s="293">
        <f>( SUM(YWSEST:YWSGRD!AK$156)) /  ( SUM(YWSEST:YWSGRD!AK$156) + SUM(YWSEST:YWSGRD!AK$163) + SUM(YWSEST:YWSGRD!AK$164) + SUM(YWSEST:YWSGRD!AK$165) )</f>
        <v>0.82373449972342327</v>
      </c>
      <c r="AL71" s="293">
        <f>( SUM(YWSEST:YWSGRD!AL$156)) /  ( SUM(YWSEST:YWSGRD!AL$156) + SUM(YWSEST:YWSGRD!AL$163) + SUM(YWSEST:YWSGRD!AL$164) + SUM(YWSEST:YWSGRD!AL$165) )</f>
        <v>0.82678891034869229</v>
      </c>
      <c r="AM71" s="293">
        <f>( SUM(YWSEST:YWSGRD!AM$156)) /  ( SUM(YWSEST:YWSGRD!AM$156) + SUM(YWSEST:YWSGRD!AM$163) + SUM(YWSEST:YWSGRD!AM$164) + SUM(YWSEST:YWSGRD!AM$165) )</f>
        <v>0.82953397872283297</v>
      </c>
      <c r="AN71" s="293">
        <f>( SUM(YWSEST:YWSGRD!AN$156)) /  ( SUM(YWSEST:YWSGRD!AN$156) + SUM(YWSEST:YWSGRD!AN$163) + SUM(YWSEST:YWSGRD!AN$164) + SUM(YWSEST:YWSGRD!AN$165) )</f>
        <v>0.83198913419344422</v>
      </c>
      <c r="AO71" s="293">
        <f>( SUM(YWSEST:YWSGRD!AO$156)) /  ( SUM(YWSEST:YWSGRD!AO$156) + SUM(YWSEST:YWSGRD!AO$163) + SUM(YWSEST:YWSGRD!AO$164) + SUM(YWSEST:YWSGRD!AO$165) )</f>
        <v>0.83416479323569226</v>
      </c>
      <c r="AP71" s="293">
        <f>( SUM(YWSEST:YWSGRD!AP$156)) /  ( SUM(YWSEST:YWSGRD!AP$156) + SUM(YWSEST:YWSGRD!AP$163) + SUM(YWSEST:YWSGRD!AP$164) + SUM(YWSEST:YWSGRD!AP$165) )</f>
        <v>0.8360841632918331</v>
      </c>
      <c r="AQ71" s="293">
        <f>( SUM(YWSEST:YWSGRD!AQ$156)) /  ( SUM(YWSEST:YWSGRD!AQ$156) + SUM(YWSEST:YWSGRD!AQ$163) + SUM(YWSEST:YWSGRD!AQ$164) + SUM(YWSEST:YWSGRD!AQ$165) )</f>
        <v>0.83773643581031532</v>
      </c>
      <c r="AR71" s="293">
        <f>( SUM(YWSEST:YWSGRD!AR$156)) /  ( SUM(YWSEST:YWSGRD!AR$156) + SUM(YWSEST:YWSGRD!AR$163) + SUM(YWSEST:YWSGRD!AR$164) + SUM(YWSEST:YWSGRD!AR$165) )</f>
        <v>0.83911403772824866</v>
      </c>
      <c r="AS71" s="293">
        <f>( SUM(YWSEST:YWSGRD!AS$156)) /  ( SUM(YWSEST:YWSGRD!AS$156) + SUM(YWSEST:YWSGRD!AS$163) + SUM(YWSEST:YWSGRD!AS$164) + SUM(YWSEST:YWSGRD!AS$165) )</f>
        <v>0.84021573801781479</v>
      </c>
      <c r="AT71" s="293">
        <f>( SUM(YWSEST:YWSGRD!AT$156)) /  ( SUM(YWSEST:YWSGRD!AT$156) + SUM(YWSEST:YWSGRD!AT$163) + SUM(YWSEST:YWSGRD!AT$164) + SUM(YWSEST:YWSGRD!AT$165) )</f>
        <v>0.84104358353322306</v>
      </c>
      <c r="AU71" s="293">
        <f>( SUM(YWSEST:YWSGRD!AU$156)) /  ( SUM(YWSEST:YWSGRD!AU$156) + SUM(YWSEST:YWSGRD!AU$163) + SUM(YWSEST:YWSGRD!AU$164) + SUM(YWSEST:YWSGRD!AU$165) )</f>
        <v>0.84162146035121277</v>
      </c>
      <c r="AV71" s="293">
        <f>( SUM(YWSEST:YWSGRD!AV$156)) /  ( SUM(YWSEST:YWSGRD!AV$156) + SUM(YWSEST:YWSGRD!AV$163) + SUM(YWSEST:YWSGRD!AV$164) + SUM(YWSEST:YWSGRD!AV$165) )</f>
        <v>0.84194426526851229</v>
      </c>
      <c r="AW71" s="293">
        <f>( SUM(YWSEST:YWSGRD!AW$156)) /  ( SUM(YWSEST:YWSGRD!AW$156) + SUM(YWSEST:YWSGRD!AW$163) + SUM(YWSEST:YWSGRD!AW$164) + SUM(YWSEST:YWSGRD!AW$165) )</f>
        <v>0.84226964482346145</v>
      </c>
      <c r="AX71" s="293">
        <f>( SUM(YWSEST:YWSGRD!AX$156)) /  ( SUM(YWSEST:YWSGRD!AX$156) + SUM(YWSEST:YWSGRD!AX$163) + SUM(YWSEST:YWSGRD!AX$164) + SUM(YWSEST:YWSGRD!AX$165) )</f>
        <v>0.84260680865933468</v>
      </c>
      <c r="AY71" s="293">
        <f>( SUM(YWSEST:YWSGRD!AY$156)) /  ( SUM(YWSEST:YWSGRD!AY$156) + SUM(YWSEST:YWSGRD!AY$163) + SUM(YWSEST:YWSGRD!AY$164) + SUM(YWSEST:YWSGRD!AY$165) )</f>
        <v>0.84295253818796312</v>
      </c>
      <c r="AZ71" s="293">
        <f>( SUM(YWSEST:YWSGRD!AZ$156)) /  ( SUM(YWSEST:YWSGRD!AZ$156) + SUM(YWSEST:YWSGRD!AZ$163) + SUM(YWSEST:YWSGRD!AZ$164) + SUM(YWSEST:YWSGRD!AZ$165) )</f>
        <v>0.84331115397785417</v>
      </c>
      <c r="BA71" s="293">
        <f>( SUM(YWSEST:YWSGRD!BA$156)) /  ( SUM(YWSEST:YWSGRD!BA$156) + SUM(YWSEST:YWSGRD!BA$163) + SUM(YWSEST:YWSGRD!BA$164) + SUM(YWSEST:YWSGRD!BA$165) )</f>
        <v>0.84367394462961476</v>
      </c>
      <c r="BB71" s="293">
        <f>( SUM(YWSEST:YWSGRD!BB$156)) /  ( SUM(YWSEST:YWSGRD!BB$156) + SUM(YWSEST:YWSGRD!BB$163) + SUM(YWSEST:YWSGRD!BB$164) + SUM(YWSEST:YWSGRD!BB$165) )</f>
        <v>0.8440292547440047</v>
      </c>
      <c r="BC71" s="293">
        <f>( SUM(YWSEST:YWSGRD!BC$156)) /  ( SUM(YWSEST:YWSGRD!BC$156) + SUM(YWSEST:YWSGRD!BC$163) + SUM(YWSEST:YWSGRD!BC$164) + SUM(YWSEST:YWSGRD!BC$165) )</f>
        <v>0.84437249677787662</v>
      </c>
      <c r="BD71" s="293">
        <f>( SUM(YWSEST:YWSGRD!BD$156)) /  ( SUM(YWSEST:YWSGRD!BD$156) + SUM(YWSEST:YWSGRD!BD$163) + SUM(YWSEST:YWSGRD!BD$164) + SUM(YWSEST:YWSGRD!BD$165) )</f>
        <v>0.84471124255169294</v>
      </c>
      <c r="BE71" s="293">
        <f>( SUM(YWSEST:YWSGRD!BE$156)) /  ( SUM(YWSEST:YWSGRD!BE$156) + SUM(YWSEST:YWSGRD!BE$163) + SUM(YWSEST:YWSGRD!BE$164) + SUM(YWSEST:YWSGRD!BE$165) )</f>
        <v>0.84503834798825705</v>
      </c>
      <c r="BF71" s="293">
        <f>( SUM(YWSEST:YWSGRD!BF$156)) /  ( SUM(YWSEST:YWSGRD!BF$156) + SUM(YWSEST:YWSGRD!BF$163) + SUM(YWSEST:YWSGRD!BF$164) + SUM(YWSEST:YWSGRD!BF$165) )</f>
        <v>0.84535653774160946</v>
      </c>
      <c r="BG71" s="293">
        <f>( SUM(YWSEST:YWSGRD!BG$156)) /  ( SUM(YWSEST:YWSGRD!BG$156) + SUM(YWSEST:YWSGRD!BG$163) + SUM(YWSEST:YWSGRD!BG$164) + SUM(YWSEST:YWSGRD!BG$165) )</f>
        <v>0.84566723030738733</v>
      </c>
      <c r="BH71" s="293">
        <f>( SUM(YWSEST:YWSGRD!BH$156)) /  ( SUM(YWSEST:YWSGRD!BH$156) + SUM(YWSEST:YWSGRD!BH$163) + SUM(YWSEST:YWSGRD!BH$164) + SUM(YWSEST:YWSGRD!BH$165) )</f>
        <v>0.84597374875426468</v>
      </c>
      <c r="BI71" s="293">
        <f>( SUM(YWSEST:YWSGRD!BI$156)) /  ( SUM(YWSEST:YWSGRD!BI$156) + SUM(YWSEST:YWSGRD!BI$163) + SUM(YWSEST:YWSGRD!BI$164) + SUM(YWSEST:YWSGRD!BI$165) )</f>
        <v>0.84627376983643232</v>
      </c>
      <c r="BJ71" s="293">
        <f>( SUM(YWSEST:YWSGRD!BJ$156)) /  ( SUM(YWSEST:YWSGRD!BJ$156) + SUM(YWSEST:YWSGRD!BJ$163) + SUM(YWSEST:YWSGRD!BJ$164) + SUM(YWSEST:YWSGRD!BJ$165) )</f>
        <v>0.84656171606547115</v>
      </c>
      <c r="BK71" s="293">
        <f>( SUM(YWSEST:YWSGRD!BK$156)) /  ( SUM(YWSEST:YWSGRD!BK$156) + SUM(YWSEST:YWSGRD!BK$163) + SUM(YWSEST:YWSGRD!BK$164) + SUM(YWSEST:YWSGRD!BK$165) )</f>
        <v>0.8468419402371733</v>
      </c>
      <c r="BL71" s="293">
        <f>( SUM(YWSEST:YWSGRD!BL$156)) /  ( SUM(YWSEST:YWSGRD!BL$156) + SUM(YWSEST:YWSGRD!BL$163) + SUM(YWSEST:YWSGRD!BL$164) + SUM(YWSEST:YWSGRD!BL$165) )</f>
        <v>0.84711119571483595</v>
      </c>
      <c r="BM71" s="293">
        <f>( SUM(YWSEST:YWSGRD!BM$156)) /  ( SUM(YWSEST:YWSGRD!BM$156) + SUM(YWSEST:YWSGRD!BM$163) + SUM(YWSEST:YWSGRD!BM$164) + SUM(YWSEST:YWSGRD!BM$165) )</f>
        <v>0.84737778940421871</v>
      </c>
      <c r="BN71" s="293">
        <f>( SUM(YWSEST:YWSGRD!BN$156)) /  ( SUM(YWSEST:YWSGRD!BN$156) + SUM(YWSEST:YWSGRD!BN$163) + SUM(YWSEST:YWSGRD!BN$164) + SUM(YWSEST:YWSGRD!BN$165) )</f>
        <v>0.84765026867904836</v>
      </c>
      <c r="BO71" s="293">
        <f>( SUM(YWSEST:YWSGRD!BO$156)) /  ( SUM(YWSEST:YWSGRD!BO$156) + SUM(YWSEST:YWSGRD!BO$163) + SUM(YWSEST:YWSGRD!BO$164) + SUM(YWSEST:YWSGRD!BO$165) )</f>
        <v>0.84792141494679685</v>
      </c>
      <c r="BP71" s="293">
        <f>( SUM(YWSEST:YWSGRD!BP$156)) /  ( SUM(YWSEST:YWSGRD!BP$156) + SUM(YWSEST:YWSGRD!BP$163) + SUM(YWSEST:YWSGRD!BP$164) + SUM(YWSEST:YWSGRD!BP$165) )</f>
        <v>0.84820303765321492</v>
      </c>
      <c r="BQ71" s="293">
        <f>( SUM(YWSEST:YWSGRD!BQ$156)) /  ( SUM(YWSEST:YWSGRD!BQ$156) + SUM(YWSEST:YWSGRD!BQ$163) + SUM(YWSEST:YWSGRD!BQ$164) + SUM(YWSEST:YWSGRD!BQ$165) )</f>
        <v>0.84849169796602641</v>
      </c>
      <c r="BR71" s="293">
        <f>( SUM(YWSEST:YWSGRD!BR$156)) /  ( SUM(YWSEST:YWSGRD!BR$156) + SUM(YWSEST:YWSGRD!BR$163) + SUM(YWSEST:YWSGRD!BR$164) + SUM(YWSEST:YWSGRD!BR$165) )</f>
        <v>0.84878696090935446</v>
      </c>
      <c r="BS71" s="293">
        <f>( SUM(YWSEST:YWSGRD!BS$156)) /  ( SUM(YWSEST:YWSGRD!BS$156) + SUM(YWSEST:YWSGRD!BS$163) + SUM(YWSEST:YWSGRD!BS$164) + SUM(YWSEST:YWSGRD!BS$165) )</f>
        <v>0.84908048726216667</v>
      </c>
      <c r="BT71" s="293">
        <f>( SUM(YWSEST:YWSGRD!BT$156)) /  ( SUM(YWSEST:YWSGRD!BT$156) + SUM(YWSEST:YWSGRD!BT$163) + SUM(YWSEST:YWSGRD!BT$164) + SUM(YWSEST:YWSGRD!BT$165) )</f>
        <v>0.8493753151429223</v>
      </c>
      <c r="BU71" s="293"/>
      <c r="BV71" s="293"/>
      <c r="BW71" s="293"/>
      <c r="BX71" s="293"/>
      <c r="BY71" s="293"/>
      <c r="BZ71" s="293"/>
      <c r="CA71" s="293"/>
      <c r="CB71" s="293"/>
      <c r="CC71" s="293"/>
      <c r="CD71" s="293"/>
      <c r="CE71" s="293"/>
      <c r="CF71" s="293"/>
      <c r="CG71" s="293"/>
      <c r="CH71" s="293"/>
      <c r="CI71" s="293"/>
      <c r="CJ71" s="1032"/>
    </row>
    <row r="72" spans="2:88" ht="29.25" thickBot="1" x14ac:dyDescent="0.25">
      <c r="B72" s="1004" t="s">
        <v>288</v>
      </c>
      <c r="C72" s="1005" t="s">
        <v>263</v>
      </c>
      <c r="D72" s="376" t="s">
        <v>289</v>
      </c>
      <c r="E72" s="1005" t="s">
        <v>122</v>
      </c>
      <c r="F72" s="377">
        <v>2</v>
      </c>
      <c r="G72" s="294">
        <f>SUM(YWSEST:YWSGRD!G$133) + SUM(YWSEST:YWSGRD!G$135) - SUM(YWSEST:YWSGRD!G$145) - SUM(YWSEST:YWSGRD!G$146)</f>
        <v>285.64289786000001</v>
      </c>
      <c r="H72" s="294">
        <f>SUM(YWSEST:YWSGRD!H$133) + SUM(YWSEST:YWSGRD!H$135) - SUM(YWSEST:YWSGRD!H$145) - SUM(YWSEST:YWSGRD!H$146)</f>
        <v>248.40010271999998</v>
      </c>
      <c r="I72" s="294">
        <f>SUM(YWSEST:YWSGRD!I$133) + SUM(YWSEST:YWSGRD!I$135) - SUM(YWSEST:YWSGRD!I$145) - SUM(YWSEST:YWSGRD!I$146)</f>
        <v>263.60801950004617</v>
      </c>
      <c r="J72" s="294">
        <f>SUM(YWSEST:YWSGRD!J$133) + SUM(YWSEST:YWSGRD!J$135) - SUM(YWSEST:YWSGRD!J$145) - SUM(YWSEST:YWSGRD!J$146)</f>
        <v>281.6351446846254</v>
      </c>
      <c r="K72" s="294">
        <f>SUM(YWSEST:YWSGRD!K$133) + SUM(YWSEST:YWSGRD!K$135) - SUM(YWSEST:YWSGRD!K$145) - SUM(YWSEST:YWSGRD!K$146)</f>
        <v>282.91662025937029</v>
      </c>
      <c r="L72" s="294">
        <f>SUM(YWSEST:YWSGRD!L$133) + SUM(YWSEST:YWSGRD!L$135) - SUM(YWSEST:YWSGRD!L$145) - SUM(YWSEST:YWSGRD!L$146)</f>
        <v>282.43586336884431</v>
      </c>
      <c r="M72" s="294">
        <f>SUM(YWSEST:YWSGRD!M$133) + SUM(YWSEST:YWSGRD!M$135) - SUM(YWSEST:YWSGRD!M$145) - SUM(YWSEST:YWSGRD!M$146)</f>
        <v>282.90386883343751</v>
      </c>
      <c r="N72" s="294">
        <f>SUM(YWSEST:YWSGRD!N$133) + SUM(YWSEST:YWSGRD!N$135) - SUM(YWSEST:YWSGRD!N$145) - SUM(YWSEST:YWSGRD!N$146)</f>
        <v>281.09661398149359</v>
      </c>
      <c r="O72" s="294">
        <f>SUM(YWSEST:YWSGRD!O$133) + SUM(YWSEST:YWSGRD!O$135) - SUM(YWSEST:YWSGRD!O$145) - SUM(YWSEST:YWSGRD!O$146)</f>
        <v>279.32805825035445</v>
      </c>
      <c r="P72" s="294">
        <f>SUM(YWSEST:YWSGRD!P$133) + SUM(YWSEST:YWSGRD!P$135) - SUM(YWSEST:YWSGRD!P$145) - SUM(YWSEST:YWSGRD!P$146)</f>
        <v>277.32292801881232</v>
      </c>
      <c r="Q72" s="294">
        <f>SUM(YWSEST:YWSGRD!Q$133) + SUM(YWSEST:YWSGRD!Q$135) - SUM(YWSEST:YWSGRD!Q$145) - SUM(YWSEST:YWSGRD!Q$146)</f>
        <v>275.57398811219116</v>
      </c>
      <c r="R72" s="294">
        <f>SUM(YWSEST:YWSGRD!R$133) + SUM(YWSEST:YWSGRD!R$135) - SUM(YWSEST:YWSGRD!R$145) - SUM(YWSEST:YWSGRD!R$146)</f>
        <v>274.09263388945425</v>
      </c>
      <c r="S72" s="294">
        <f>SUM(YWSEST:YWSGRD!S$133) + SUM(YWSEST:YWSGRD!S$135) - SUM(YWSEST:YWSGRD!S$145) - SUM(YWSEST:YWSGRD!S$146)</f>
        <v>272.9302426274167</v>
      </c>
      <c r="T72" s="294">
        <f>SUM(YWSEST:YWSGRD!T$133) + SUM(YWSEST:YWSGRD!T$135) - SUM(YWSEST:YWSGRD!T$145) - SUM(YWSEST:YWSGRD!T$146)</f>
        <v>271.92069550598296</v>
      </c>
      <c r="U72" s="294">
        <f>SUM(YWSEST:YWSGRD!U$133) + SUM(YWSEST:YWSGRD!U$135) - SUM(YWSEST:YWSGRD!U$145) - SUM(YWSEST:YWSGRD!U$146)</f>
        <v>270.93211426469946</v>
      </c>
      <c r="V72" s="294">
        <f>SUM(YWSEST:YWSGRD!V$133) + SUM(YWSEST:YWSGRD!V$135) - SUM(YWSEST:YWSGRD!V$145) - SUM(YWSEST:YWSGRD!V$146)</f>
        <v>269.95405488958812</v>
      </c>
      <c r="W72" s="294">
        <f>SUM(YWSEST:YWSGRD!W$133) + SUM(YWSEST:YWSGRD!W$135) - SUM(YWSEST:YWSGRD!W$145) - SUM(YWSEST:YWSGRD!W$146)</f>
        <v>269.28814930118557</v>
      </c>
      <c r="X72" s="294">
        <f>SUM(YWSEST:YWSGRD!X$133) + SUM(YWSEST:YWSGRD!X$135) - SUM(YWSEST:YWSGRD!X$145) - SUM(YWSEST:YWSGRD!X$146)</f>
        <v>268.65275903164479</v>
      </c>
      <c r="Y72" s="294">
        <f>SUM(YWSEST:YWSGRD!Y$133) + SUM(YWSEST:YWSGRD!Y$135) - SUM(YWSEST:YWSGRD!Y$145) - SUM(YWSEST:YWSGRD!Y$146)</f>
        <v>268.02788161254853</v>
      </c>
      <c r="Z72" s="294">
        <f>SUM(YWSEST:YWSGRD!Z$133) + SUM(YWSEST:YWSGRD!Z$135) - SUM(YWSEST:YWSGRD!Z$145) - SUM(YWSEST:YWSGRD!Z$146)</f>
        <v>267.43396479258257</v>
      </c>
      <c r="AA72" s="294">
        <f>SUM(YWSEST:YWSGRD!AA$133) + SUM(YWSEST:YWSGRD!AA$135) - SUM(YWSEST:YWSGRD!AA$145) - SUM(YWSEST:YWSGRD!AA$146)</f>
        <v>266.84009341695617</v>
      </c>
      <c r="AB72" s="294">
        <f>SUM(YWSEST:YWSGRD!AB$133) + SUM(YWSEST:YWSGRD!AB$135) - SUM(YWSEST:YWSGRD!AB$145) - SUM(YWSEST:YWSGRD!AB$146)</f>
        <v>266.27761972249414</v>
      </c>
      <c r="AC72" s="294">
        <f>SUM(YWSEST:YWSGRD!AC$133) + SUM(YWSEST:YWSGRD!AC$135) - SUM(YWSEST:YWSGRD!AC$145) - SUM(YWSEST:YWSGRD!AC$146)</f>
        <v>265.73609968706819</v>
      </c>
      <c r="AD72" s="294">
        <f>SUM(YWSEST:YWSGRD!AD$133) + SUM(YWSEST:YWSGRD!AD$135) - SUM(YWSEST:YWSGRD!AD$145) - SUM(YWSEST:YWSGRD!AD$146)</f>
        <v>265.19460575161219</v>
      </c>
      <c r="AE72" s="294">
        <f>SUM(YWSEST:YWSGRD!AE$133) + SUM(YWSEST:YWSGRD!AE$135) - SUM(YWSEST:YWSGRD!AE$145) - SUM(YWSEST:YWSGRD!AE$146)</f>
        <v>264.66360551481353</v>
      </c>
      <c r="AF72" s="294">
        <f>SUM(YWSEST:YWSGRD!AF$133) + SUM(YWSEST:YWSGRD!AF$135) - SUM(YWSEST:YWSGRD!AF$145) - SUM(YWSEST:YWSGRD!AF$146)</f>
        <v>264.12262800606663</v>
      </c>
      <c r="AG72" s="294">
        <f>SUM(YWSEST:YWSGRD!AG$133) + SUM(YWSEST:YWSGRD!AG$135) - SUM(YWSEST:YWSGRD!AG$145) - SUM(YWSEST:YWSGRD!AG$146)</f>
        <v>263.94659991406297</v>
      </c>
      <c r="AH72" s="294">
        <f>SUM(YWSEST:YWSGRD!AH$133) + SUM(YWSEST:YWSGRD!AH$135) - SUM(YWSEST:YWSGRD!AH$145) - SUM(YWSEST:YWSGRD!AH$146)</f>
        <v>263.78106083469737</v>
      </c>
      <c r="AI72" s="294">
        <f>SUM(YWSEST:YWSGRD!AI$133) + SUM(YWSEST:YWSGRD!AI$135) - SUM(YWSEST:YWSGRD!AI$145) - SUM(YWSEST:YWSGRD!AI$146)</f>
        <v>263.62599633642702</v>
      </c>
      <c r="AJ72" s="294">
        <f>SUM(YWSEST:YWSGRD!AJ$133) + SUM(YWSEST:YWSGRD!AJ$135) - SUM(YWSEST:YWSGRD!AJ$145) - SUM(YWSEST:YWSGRD!AJ$146)</f>
        <v>263.47096862332637</v>
      </c>
      <c r="AK72" s="294">
        <f>SUM(YWSEST:YWSGRD!AK$133) + SUM(YWSEST:YWSGRD!AK$135) - SUM(YWSEST:YWSGRD!AK$145) - SUM(YWSEST:YWSGRD!AK$146)</f>
        <v>263.32641308827988</v>
      </c>
      <c r="AL72" s="294">
        <f>SUM(YWSEST:YWSGRD!AL$133) + SUM(YWSEST:YWSGRD!AL$135) - SUM(YWSEST:YWSGRD!AL$145) - SUM(YWSEST:YWSGRD!AL$146)</f>
        <v>263.24236135827414</v>
      </c>
      <c r="AM72" s="294">
        <f>SUM(YWSEST:YWSGRD!AM$133) + SUM(YWSEST:YWSGRD!AM$135) - SUM(YWSEST:YWSGRD!AM$145) - SUM(YWSEST:YWSGRD!AM$146)</f>
        <v>263.15833003931266</v>
      </c>
      <c r="AN72" s="294">
        <f>SUM(YWSEST:YWSGRD!AN$133) + SUM(YWSEST:YWSGRD!AN$135) - SUM(YWSEST:YWSGRD!AN$145) - SUM(YWSEST:YWSGRD!AN$146)</f>
        <v>263.07432472484851</v>
      </c>
      <c r="AO72" s="294">
        <f>SUM(YWSEST:YWSGRD!AO$133) + SUM(YWSEST:YWSGRD!AO$135) - SUM(YWSEST:YWSGRD!AO$145) - SUM(YWSEST:YWSGRD!AO$146)</f>
        <v>263.00080716743025</v>
      </c>
      <c r="AP72" s="294">
        <f>SUM(YWSEST:YWSGRD!AP$133) + SUM(YWSEST:YWSGRD!AP$135) - SUM(YWSEST:YWSGRD!AP$145) - SUM(YWSEST:YWSGRD!AP$146)</f>
        <v>262.92731381883323</v>
      </c>
      <c r="AQ72" s="294">
        <f>SUM(YWSEST:YWSGRD!AQ$133) + SUM(YWSEST:YWSGRD!AQ$135) - SUM(YWSEST:YWSGRD!AQ$145) - SUM(YWSEST:YWSGRD!AQ$146)</f>
        <v>262.8642999477733</v>
      </c>
      <c r="AR72" s="294">
        <f>SUM(YWSEST:YWSGRD!AR$133) + SUM(YWSEST:YWSGRD!AR$135) - SUM(YWSEST:YWSGRD!AR$145) - SUM(YWSEST:YWSGRD!AR$146)</f>
        <v>262.81176474298104</v>
      </c>
      <c r="AS72" s="294">
        <f>SUM(YWSEST:YWSGRD!AS$133) + SUM(YWSEST:YWSGRD!AS$135) - SUM(YWSEST:YWSGRD!AS$145) - SUM(YWSEST:YWSGRD!AS$146)</f>
        <v>262.75925791808896</v>
      </c>
      <c r="AT72" s="294">
        <f>SUM(YWSEST:YWSGRD!AT$133) + SUM(YWSEST:YWSGRD!AT$135) - SUM(YWSEST:YWSGRD!AT$145) - SUM(YWSEST:YWSGRD!AT$146)</f>
        <v>262.70677222101273</v>
      </c>
      <c r="AU72" s="294">
        <f>SUM(YWSEST:YWSGRD!AU$133) + SUM(YWSEST:YWSGRD!AU$135) - SUM(YWSEST:YWSGRD!AU$145) - SUM(YWSEST:YWSGRD!AU$146)</f>
        <v>262.66475648034702</v>
      </c>
      <c r="AV72" s="294">
        <f>SUM(YWSEST:YWSGRD!AV$133) + SUM(YWSEST:YWSGRD!AV$135) - SUM(YWSEST:YWSGRD!AV$145) - SUM(YWSEST:YWSGRD!AV$146)</f>
        <v>262.66478267609227</v>
      </c>
      <c r="AW72" s="294">
        <f>SUM(YWSEST:YWSGRD!AW$133) + SUM(YWSEST:YWSGRD!AW$135) - SUM(YWSEST:YWSGRD!AW$145) - SUM(YWSEST:YWSGRD!AW$146)</f>
        <v>262.66479577388588</v>
      </c>
      <c r="AX72" s="294">
        <f>SUM(YWSEST:YWSGRD!AX$133) + SUM(YWSEST:YWSGRD!AX$135) - SUM(YWSEST:YWSGRD!AX$145) - SUM(YWSEST:YWSGRD!AX$146)</f>
        <v>262.66481542047734</v>
      </c>
      <c r="AY72" s="294">
        <f>SUM(YWSEST:YWSGRD!AY$133) + SUM(YWSEST:YWSGRD!AY$135) - SUM(YWSEST:YWSGRD!AY$145) - SUM(YWSEST:YWSGRD!AY$146)</f>
        <v>262.66482851813907</v>
      </c>
      <c r="AZ72" s="294">
        <f>SUM(YWSEST:YWSGRD!AZ$133) + SUM(YWSEST:YWSGRD!AZ$135) - SUM(YWSEST:YWSGRD!AZ$145) - SUM(YWSEST:YWSGRD!AZ$146)</f>
        <v>262.66484161574795</v>
      </c>
      <c r="BA72" s="294">
        <f>SUM(YWSEST:YWSGRD!BA$133) + SUM(YWSEST:YWSGRD!BA$135) - SUM(YWSEST:YWSGRD!BA$145) - SUM(YWSEST:YWSGRD!BA$146)</f>
        <v>262.66484816453266</v>
      </c>
      <c r="BB72" s="294">
        <f>SUM(YWSEST:YWSGRD!BB$133) + SUM(YWSEST:YWSGRD!BB$135) - SUM(YWSEST:YWSGRD!BB$145) - SUM(YWSEST:YWSGRD!BB$146)</f>
        <v>262.66486126206257</v>
      </c>
      <c r="BC72" s="294">
        <f>SUM(YWSEST:YWSGRD!BC$133) + SUM(YWSEST:YWSGRD!BC$135) - SUM(YWSEST:YWSGRD!BC$145) - SUM(YWSEST:YWSGRD!BC$146)</f>
        <v>262.66486781080772</v>
      </c>
      <c r="BD72" s="294">
        <f>SUM(YWSEST:YWSGRD!BD$133) + SUM(YWSEST:YWSGRD!BD$135) - SUM(YWSEST:YWSGRD!BD$145) - SUM(YWSEST:YWSGRD!BD$146)</f>
        <v>262.66486781080778</v>
      </c>
      <c r="BE72" s="294">
        <f>SUM(YWSEST:YWSGRD!BE$133) + SUM(YWSEST:YWSGRD!BE$135) - SUM(YWSEST:YWSGRD!BE$145) - SUM(YWSEST:YWSGRD!BE$146)</f>
        <v>262.66486781080766</v>
      </c>
      <c r="BF72" s="294">
        <f>SUM(YWSEST:YWSGRD!BF$133) + SUM(YWSEST:YWSGRD!BF$135) - SUM(YWSEST:YWSGRD!BF$145) - SUM(YWSEST:YWSGRD!BF$146)</f>
        <v>262.66486126206257</v>
      </c>
      <c r="BG72" s="294">
        <f>SUM(YWSEST:YWSGRD!BG$133) + SUM(YWSEST:YWSGRD!BG$135) - SUM(YWSEST:YWSGRD!BG$145) - SUM(YWSEST:YWSGRD!BG$146)</f>
        <v>262.66484816453266</v>
      </c>
      <c r="BH72" s="294">
        <f>SUM(YWSEST:YWSGRD!BH$133) + SUM(YWSEST:YWSGRD!BH$135) - SUM(YWSEST:YWSGRD!BH$145) - SUM(YWSEST:YWSGRD!BH$146)</f>
        <v>262.66482851813896</v>
      </c>
      <c r="BI72" s="294">
        <f>SUM(YWSEST:YWSGRD!BI$133) + SUM(YWSEST:YWSGRD!BI$135) - SUM(YWSEST:YWSGRD!BI$145) - SUM(YWSEST:YWSGRD!BI$146)</f>
        <v>262.66481542047723</v>
      </c>
      <c r="BJ72" s="294">
        <f>SUM(YWSEST:YWSGRD!BJ$133) + SUM(YWSEST:YWSGRD!BJ$135) - SUM(YWSEST:YWSGRD!BJ$145) - SUM(YWSEST:YWSGRD!BJ$146)</f>
        <v>262.66480232276291</v>
      </c>
      <c r="BK72" s="294">
        <f>SUM(YWSEST:YWSGRD!BK$133) + SUM(YWSEST:YWSGRD!BK$135) - SUM(YWSEST:YWSGRD!BK$145) - SUM(YWSEST:YWSGRD!BK$146)</f>
        <v>262.66478922499567</v>
      </c>
      <c r="BL72" s="294">
        <f>SUM(YWSEST:YWSGRD!BL$133) + SUM(YWSEST:YWSGRD!BL$135) - SUM(YWSEST:YWSGRD!BL$145) - SUM(YWSEST:YWSGRD!BL$146)</f>
        <v>262.66476957824602</v>
      </c>
      <c r="BM72" s="294">
        <f>SUM(YWSEST:YWSGRD!BM$133) + SUM(YWSEST:YWSGRD!BM$135) - SUM(YWSEST:YWSGRD!BM$145) - SUM(YWSEST:YWSGRD!BM$146)</f>
        <v>262.66475648034697</v>
      </c>
      <c r="BN72" s="294">
        <f>SUM(YWSEST:YWSGRD!BN$133) + SUM(YWSEST:YWSGRD!BN$135) - SUM(YWSEST:YWSGRD!BN$145) - SUM(YWSEST:YWSGRD!BN$146)</f>
        <v>262.66474993137774</v>
      </c>
      <c r="BO72" s="294">
        <f>SUM(YWSEST:YWSGRD!BO$133) + SUM(YWSEST:YWSGRD!BO$135) - SUM(YWSEST:YWSGRD!BO$145) - SUM(YWSEST:YWSGRD!BO$146)</f>
        <v>262.66474338239527</v>
      </c>
      <c r="BP72" s="294">
        <f>SUM(YWSEST:YWSGRD!BP$133) + SUM(YWSEST:YWSGRD!BP$135) - SUM(YWSEST:YWSGRD!BP$145) - SUM(YWSEST:YWSGRD!BP$146)</f>
        <v>262.66473683339962</v>
      </c>
      <c r="BQ72" s="294">
        <f>SUM(YWSEST:YWSGRD!BQ$133) + SUM(YWSEST:YWSGRD!BQ$135) - SUM(YWSEST:YWSGRD!BQ$145) - SUM(YWSEST:YWSGRD!BQ$146)</f>
        <v>262.66474338239522</v>
      </c>
      <c r="BR72" s="294">
        <f>SUM(YWSEST:YWSGRD!BR$133) + SUM(YWSEST:YWSGRD!BR$135) - SUM(YWSEST:YWSGRD!BR$145) - SUM(YWSEST:YWSGRD!BR$146)</f>
        <v>262.66474338239522</v>
      </c>
      <c r="BS72" s="294">
        <f>SUM(YWSEST:YWSGRD!BS$133) + SUM(YWSEST:YWSGRD!BS$135) - SUM(YWSEST:YWSGRD!BS$145) - SUM(YWSEST:YWSGRD!BS$146)</f>
        <v>262.66474993137774</v>
      </c>
      <c r="BT72" s="294">
        <f>SUM(YWSEST:YWSGRD!BT$133) + SUM(YWSEST:YWSGRD!BT$135) - SUM(YWSEST:YWSGRD!BT$145) - SUM(YWSEST:YWSGRD!BT$146)</f>
        <v>262.66475648034702</v>
      </c>
      <c r="BU72" s="294"/>
      <c r="BV72" s="294"/>
      <c r="BW72" s="294"/>
      <c r="BX72" s="294"/>
      <c r="BY72" s="294"/>
      <c r="BZ72" s="294"/>
      <c r="CA72" s="294"/>
      <c r="CB72" s="294"/>
      <c r="CC72" s="294"/>
      <c r="CD72" s="294"/>
      <c r="CE72" s="294"/>
      <c r="CF72" s="294"/>
      <c r="CG72" s="294"/>
      <c r="CH72" s="294"/>
      <c r="CI72" s="294"/>
      <c r="CJ72" s="1033"/>
    </row>
    <row r="73" spans="2:88" ht="15" thickBot="1" x14ac:dyDescent="0.25">
      <c r="B73" s="1001" t="s">
        <v>290</v>
      </c>
      <c r="C73" s="409" t="s">
        <v>129</v>
      </c>
      <c r="D73" s="410" t="s">
        <v>291</v>
      </c>
      <c r="E73" s="409" t="s">
        <v>122</v>
      </c>
      <c r="F73" s="411">
        <v>2</v>
      </c>
      <c r="G73" s="291">
        <f>SUM(YWSEST:YWSGRD!G$151)</f>
        <v>298.67223924814004</v>
      </c>
      <c r="H73" s="291">
        <f>SUM(YWSEST:YWSGRD!H$151)</f>
        <v>289.8</v>
      </c>
      <c r="I73" s="291">
        <f>SUM(YWSEST:YWSGRD!I$151)</f>
        <v>287.50000000000006</v>
      </c>
      <c r="J73" s="291">
        <f>SUM(YWSEST:YWSGRD!J$151)</f>
        <v>279.8</v>
      </c>
      <c r="K73" s="291">
        <f>SUM(YWSEST:YWSGRD!K$151)</f>
        <v>267.89999999999992</v>
      </c>
      <c r="L73" s="291">
        <f>SUM(YWSEST:YWSGRD!L$151)</f>
        <v>256.29999999999995</v>
      </c>
      <c r="M73" s="291">
        <f>SUM(YWSEST:YWSGRD!M$151)</f>
        <v>251.81895683171265</v>
      </c>
      <c r="N73" s="291">
        <f>SUM(YWSEST:YWSGRD!N$151)</f>
        <v>243.31536213226283</v>
      </c>
      <c r="O73" s="291">
        <f>SUM(YWSEST:YWSGRD!O$151)</f>
        <v>235.63859941592065</v>
      </c>
      <c r="P73" s="291">
        <f>SUM(YWSEST:YWSGRD!P$151)</f>
        <v>228.87853171369585</v>
      </c>
      <c r="Q73" s="291">
        <f>SUM(YWSEST:YWSGRD!Q$151)</f>
        <v>223.55913635898753</v>
      </c>
      <c r="R73" s="291">
        <f>SUM(YWSEST:YWSGRD!R$151)</f>
        <v>218.93566939155934</v>
      </c>
      <c r="S73" s="291">
        <f>SUM(YWSEST:YWSGRD!S$151)</f>
        <v>213.87386611932465</v>
      </c>
      <c r="T73" s="291">
        <f>SUM(YWSEST:YWSGRD!T$151)</f>
        <v>208.54544906384459</v>
      </c>
      <c r="U73" s="291">
        <f>SUM(YWSEST:YWSGRD!U$151)</f>
        <v>203.697414191587</v>
      </c>
      <c r="V73" s="291">
        <f>SUM(YWSEST:YWSGRD!V$151)</f>
        <v>199.60961113988941</v>
      </c>
      <c r="W73" s="291">
        <f>SUM(YWSEST:YWSGRD!W$151)</f>
        <v>196.26723413497979</v>
      </c>
      <c r="X73" s="291">
        <f>SUM(YWSEST:YWSGRD!X$151)</f>
        <v>192.95841207156886</v>
      </c>
      <c r="Y73" s="291">
        <f>SUM(YWSEST:YWSGRD!Y$151)</f>
        <v>189.59780296039193</v>
      </c>
      <c r="Z73" s="291">
        <f>SUM(YWSEST:YWSGRD!Z$151)</f>
        <v>186.52498957332216</v>
      </c>
      <c r="AA73" s="291">
        <f>SUM(YWSEST:YWSGRD!AA$151)</f>
        <v>183.97005755695565</v>
      </c>
      <c r="AB73" s="291">
        <f>SUM(YWSEST:YWSGRD!AB$151)</f>
        <v>181.43438660596271</v>
      </c>
      <c r="AC73" s="291">
        <f>SUM(YWSEST:YWSGRD!AC$151)</f>
        <v>178.51156526876784</v>
      </c>
      <c r="AD73" s="291">
        <f>SUM(YWSEST:YWSGRD!AD$151)</f>
        <v>175.53964525282845</v>
      </c>
      <c r="AE73" s="291">
        <f>SUM(YWSEST:YWSGRD!AE$151)</f>
        <v>172.86979794948965</v>
      </c>
      <c r="AF73" s="291">
        <f>SUM(YWSEST:YWSGRD!AF$151)</f>
        <v>170.48514834766178</v>
      </c>
      <c r="AG73" s="291">
        <f>SUM(YWSEST:YWSGRD!AG$151)</f>
        <v>168.10412711954342</v>
      </c>
      <c r="AH73" s="291">
        <f>SUM(YWSEST:YWSGRD!AH$151)</f>
        <v>165.31077050755411</v>
      </c>
      <c r="AI73" s="291">
        <f>SUM(YWSEST:YWSGRD!AI$151)</f>
        <v>162.59473409228548</v>
      </c>
      <c r="AJ73" s="291">
        <f>SUM(YWSEST:YWSGRD!AJ$151)</f>
        <v>161.65595475386095</v>
      </c>
      <c r="AK73" s="291">
        <f>SUM(YWSEST:YWSGRD!AK$151)</f>
        <v>161.33544170045397</v>
      </c>
      <c r="AL73" s="291">
        <f>SUM(YWSEST:YWSGRD!AL$151)</f>
        <v>161.33718058085589</v>
      </c>
      <c r="AM73" s="291">
        <f>SUM(YWSEST:YWSGRD!AM$151)</f>
        <v>161.33875958747254</v>
      </c>
      <c r="AN73" s="291">
        <f>SUM(YWSEST:YWSGRD!AN$151)</f>
        <v>161.34025221206497</v>
      </c>
      <c r="AO73" s="291">
        <f>SUM(YWSEST:YWSGRD!AO$151)</f>
        <v>161.34165049520331</v>
      </c>
      <c r="AP73" s="291">
        <f>SUM(YWSEST:YWSGRD!AP$151)</f>
        <v>161.34300432907858</v>
      </c>
      <c r="AQ73" s="291">
        <f>SUM(YWSEST:YWSGRD!AQ$151)</f>
        <v>161.34428957806693</v>
      </c>
      <c r="AR73" s="291">
        <f>SUM(YWSEST:YWSGRD!AR$151)</f>
        <v>161.34550931614021</v>
      </c>
      <c r="AS73" s="291">
        <f>SUM(YWSEST:YWSGRD!AS$151)</f>
        <v>161.3466541424776</v>
      </c>
      <c r="AT73" s="291">
        <f>SUM(YWSEST:YWSGRD!AT$151)</f>
        <v>161.34768906952235</v>
      </c>
      <c r="AU73" s="291">
        <f>SUM(YWSEST:YWSGRD!AU$151)</f>
        <v>161.3486618804931</v>
      </c>
      <c r="AV73" s="291">
        <f>SUM(YWSEST:YWSGRD!AV$151)</f>
        <v>161.34959505243924</v>
      </c>
      <c r="AW73" s="291">
        <f>SUM(YWSEST:YWSGRD!AW$151)</f>
        <v>161.35049701234129</v>
      </c>
      <c r="AX73" s="291">
        <f>SUM(YWSEST:YWSGRD!AX$151)</f>
        <v>161.35145925589813</v>
      </c>
      <c r="AY73" s="291">
        <f>SUM(YWSEST:YWSGRD!AY$151)</f>
        <v>161.35241950466639</v>
      </c>
      <c r="AZ73" s="291">
        <f>SUM(YWSEST:YWSGRD!AZ$151)</f>
        <v>161.35338427260044</v>
      </c>
      <c r="BA73" s="291">
        <f>SUM(YWSEST:YWSGRD!BA$151)</f>
        <v>161.35433837474599</v>
      </c>
      <c r="BB73" s="291">
        <f>SUM(YWSEST:YWSGRD!BB$151)</f>
        <v>161.3552934008502</v>
      </c>
      <c r="BC73" s="291">
        <f>SUM(YWSEST:YWSGRD!BC$151)</f>
        <v>161.35622434729939</v>
      </c>
      <c r="BD73" s="291">
        <f>SUM(YWSEST:YWSGRD!BD$151)</f>
        <v>161.35710685751488</v>
      </c>
      <c r="BE73" s="291">
        <f>SUM(YWSEST:YWSGRD!BE$151)</f>
        <v>161.35796610395064</v>
      </c>
      <c r="BF73" s="291">
        <f>SUM(YWSEST:YWSGRD!BF$151)</f>
        <v>161.35880651768113</v>
      </c>
      <c r="BG73" s="291">
        <f>SUM(YWSEST:YWSGRD!BG$151)</f>
        <v>161.35959283709468</v>
      </c>
      <c r="BH73" s="291">
        <f>SUM(YWSEST:YWSGRD!BH$151)</f>
        <v>161.36037246203094</v>
      </c>
      <c r="BI73" s="291">
        <f>SUM(YWSEST:YWSGRD!BI$151)</f>
        <v>161.36113528599199</v>
      </c>
      <c r="BJ73" s="291">
        <f>SUM(YWSEST:YWSGRD!BJ$151)</f>
        <v>161.36187322880468</v>
      </c>
      <c r="BK73" s="291">
        <f>SUM(YWSEST:YWSGRD!BK$151)</f>
        <v>161.36259400719521</v>
      </c>
      <c r="BL73" s="291">
        <f>SUM(YWSEST:YWSGRD!BL$151)</f>
        <v>161.36327392052564</v>
      </c>
      <c r="BM73" s="291">
        <f>SUM(YWSEST:YWSGRD!BM$151)</f>
        <v>161.36400346370755</v>
      </c>
      <c r="BN73" s="291">
        <f>SUM(YWSEST:YWSGRD!BN$151)</f>
        <v>161.3647228499274</v>
      </c>
      <c r="BO73" s="291">
        <f>SUM(YWSEST:YWSGRD!BO$151)</f>
        <v>161.36543840410584</v>
      </c>
      <c r="BP73" s="291">
        <f>SUM(YWSEST:YWSGRD!BP$151)</f>
        <v>161.36617369838612</v>
      </c>
      <c r="BQ73" s="291">
        <f>SUM(YWSEST:YWSGRD!BQ$151)</f>
        <v>161.36697492086157</v>
      </c>
      <c r="BR73" s="291">
        <f>SUM(YWSEST:YWSGRD!BR$151)</f>
        <v>161.36775202974059</v>
      </c>
      <c r="BS73" s="291">
        <f>SUM(YWSEST:YWSGRD!BS$151)</f>
        <v>161.36854225617213</v>
      </c>
      <c r="BT73" s="291">
        <f>SUM(YWSEST:YWSGRD!BT$151)</f>
        <v>161.36935184111383</v>
      </c>
      <c r="BU73" s="291"/>
      <c r="BV73" s="291"/>
      <c r="BW73" s="291"/>
      <c r="BX73" s="291"/>
      <c r="BY73" s="291"/>
      <c r="BZ73" s="291"/>
      <c r="CA73" s="291"/>
      <c r="CB73" s="291"/>
      <c r="CC73" s="291"/>
      <c r="CD73" s="291"/>
      <c r="CE73" s="291"/>
      <c r="CF73" s="291"/>
      <c r="CG73" s="291"/>
      <c r="CH73" s="291"/>
      <c r="CI73" s="291"/>
      <c r="CJ73" s="1030"/>
    </row>
    <row r="74" spans="2:88" ht="15" thickBot="1" x14ac:dyDescent="0.25">
      <c r="B74" s="1006" t="s">
        <v>292</v>
      </c>
      <c r="C74" s="378" t="s">
        <v>131</v>
      </c>
      <c r="D74" s="379" t="s">
        <v>293</v>
      </c>
      <c r="E74" s="378" t="s">
        <v>122</v>
      </c>
      <c r="F74" s="375">
        <v>2</v>
      </c>
      <c r="G74" s="291">
        <f>SUM(YWSEST:YWSGRD!G$175)</f>
        <v>1280.8176734213473</v>
      </c>
      <c r="H74" s="291">
        <f>SUM(YWSEST:YWSGRD!H$175)</f>
        <v>1313.5090353748915</v>
      </c>
      <c r="I74" s="291">
        <f>SUM(YWSEST:YWSGRD!I$175)</f>
        <v>1280.2766007942994</v>
      </c>
      <c r="J74" s="291">
        <f>SUM(YWSEST:YWSGRD!J$175)</f>
        <v>1272.8867385405745</v>
      </c>
      <c r="K74" s="291">
        <f>SUM(YWSEST:YWSGRD!K$175)</f>
        <v>1261.3806831852887</v>
      </c>
      <c r="L74" s="291">
        <f>SUM(YWSEST:YWSGRD!L$175)</f>
        <v>1248.8705350579924</v>
      </c>
      <c r="M74" s="291">
        <f>SUM(YWSEST:YWSGRD!M$175)</f>
        <v>1243.5337927489184</v>
      </c>
      <c r="N74" s="291">
        <f>SUM(YWSEST:YWSGRD!N$175)</f>
        <v>1231.5269719554344</v>
      </c>
      <c r="O74" s="291">
        <f>SUM(YWSEST:YWSGRD!O$175)</f>
        <v>1219.9056818312431</v>
      </c>
      <c r="P74" s="291">
        <f>SUM(YWSEST:YWSGRD!P$175)</f>
        <v>1208.2732129889882</v>
      </c>
      <c r="Q74" s="291">
        <f>SUM(YWSEST:YWSGRD!Q$175)</f>
        <v>1198.6470515169042</v>
      </c>
      <c r="R74" s="291">
        <f>SUM(YWSEST:YWSGRD!R$175)</f>
        <v>1190.809207322334</v>
      </c>
      <c r="S74" s="291">
        <f>SUM(YWSEST:YWSGRD!S$175)</f>
        <v>1183.6719045380371</v>
      </c>
      <c r="T74" s="291">
        <f>SUM(YWSEST:YWSGRD!T$175)</f>
        <v>1176.6796295871213</v>
      </c>
      <c r="U74" s="291">
        <f>SUM(YWSEST:YWSGRD!U$175)</f>
        <v>1169.6052693616145</v>
      </c>
      <c r="V74" s="291">
        <f>SUM(YWSEST:YWSGRD!V$175)</f>
        <v>1161.7211575355282</v>
      </c>
      <c r="W74" s="291">
        <f>SUM(YWSEST:YWSGRD!W$175)</f>
        <v>1155.2556432511644</v>
      </c>
      <c r="X74" s="291">
        <f>SUM(YWSEST:YWSGRD!X$175)</f>
        <v>1148.8725526077967</v>
      </c>
      <c r="Y74" s="291">
        <f>SUM(YWSEST:YWSGRD!Y$175)</f>
        <v>1142.4391455495913</v>
      </c>
      <c r="Z74" s="291">
        <f>SUM(YWSEST:YWSGRD!Z$175)</f>
        <v>1136.4079776118642</v>
      </c>
      <c r="AA74" s="291">
        <f>SUM(YWSEST:YWSGRD!AA$175)</f>
        <v>1131.0308939797042</v>
      </c>
      <c r="AB74" s="291">
        <f>SUM(YWSEST:YWSGRD!AB$175)</f>
        <v>1126.0109920768375</v>
      </c>
      <c r="AC74" s="291">
        <f>SUM(YWSEST:YWSGRD!AC$175)</f>
        <v>1120.6480519130928</v>
      </c>
      <c r="AD74" s="291">
        <f>SUM(YWSEST:YWSGRD!AD$175)</f>
        <v>1115.1840742763386</v>
      </c>
      <c r="AE74" s="291">
        <f>SUM(YWSEST:YWSGRD!AE$175)</f>
        <v>1110.1737268084025</v>
      </c>
      <c r="AF74" s="291">
        <f>SUM(YWSEST:YWSGRD!AF$175)</f>
        <v>1105.7222517273392</v>
      </c>
      <c r="AG74" s="291">
        <f>SUM(YWSEST:YWSGRD!AG$175)</f>
        <v>1101.5793517581189</v>
      </c>
      <c r="AH74" s="291">
        <f>SUM(YWSEST:YWSGRD!AH$175)</f>
        <v>1097.0398273137498</v>
      </c>
      <c r="AI74" s="291">
        <f>SUM(YWSEST:YWSGRD!AI$175)</f>
        <v>1092.6736813360594</v>
      </c>
      <c r="AJ74" s="291">
        <f>SUM(YWSEST:YWSGRD!AJ$175)</f>
        <v>1090.1406558489095</v>
      </c>
      <c r="AK74" s="291">
        <f>SUM(YWSEST:YWSGRD!AK$175)</f>
        <v>1088.1986871348588</v>
      </c>
      <c r="AL74" s="291">
        <f>SUM(YWSEST:YWSGRD!AL$175)</f>
        <v>1088.9161765024764</v>
      </c>
      <c r="AM74" s="291">
        <f>SUM(YWSEST:YWSGRD!AM$175)</f>
        <v>1089.6537739826445</v>
      </c>
      <c r="AN74" s="291">
        <f>SUM(YWSEST:YWSGRD!AN$175)</f>
        <v>1090.4450413701973</v>
      </c>
      <c r="AO74" s="291">
        <f>SUM(YWSEST:YWSGRD!AO$175)</f>
        <v>1091.3030760289794</v>
      </c>
      <c r="AP74" s="291">
        <f>SUM(YWSEST:YWSGRD!AP$175)</f>
        <v>1092.2676825561787</v>
      </c>
      <c r="AQ74" s="291">
        <f>SUM(YWSEST:YWSGRD!AQ$175)</f>
        <v>1093.2961722316713</v>
      </c>
      <c r="AR74" s="291">
        <f>SUM(YWSEST:YWSGRD!AR$175)</f>
        <v>1094.5170707735249</v>
      </c>
      <c r="AS74" s="291">
        <f>SUM(YWSEST:YWSGRD!AS$175)</f>
        <v>1095.8316568673333</v>
      </c>
      <c r="AT74" s="291">
        <f>SUM(YWSEST:YWSGRD!AT$175)</f>
        <v>1097.2207673124135</v>
      </c>
      <c r="AU74" s="291">
        <f>SUM(YWSEST:YWSGRD!AU$175)</f>
        <v>1098.7368831833496</v>
      </c>
      <c r="AV74" s="291">
        <f>SUM(YWSEST:YWSGRD!AV$175)</f>
        <v>1100.4103183414813</v>
      </c>
      <c r="AW74" s="291">
        <f>SUM(YWSEST:YWSGRD!AW$175)</f>
        <v>1102.1110395012156</v>
      </c>
      <c r="AX74" s="291">
        <f>SUM(YWSEST:YWSGRD!AX$175)</f>
        <v>1103.8274027561765</v>
      </c>
      <c r="AY74" s="291">
        <f>SUM(YWSEST:YWSGRD!AY$175)</f>
        <v>1105.531512935358</v>
      </c>
      <c r="AZ74" s="291">
        <f>SUM(YWSEST:YWSGRD!AZ$175)</f>
        <v>1107.2340558324436</v>
      </c>
      <c r="BA74" s="291">
        <f>SUM(YWSEST:YWSGRD!BA$175)</f>
        <v>1108.9441626676221</v>
      </c>
      <c r="BB74" s="291">
        <f>SUM(YWSEST:YWSGRD!BB$175)</f>
        <v>1110.6613797968291</v>
      </c>
      <c r="BC74" s="291">
        <f>SUM(YWSEST:YWSGRD!BC$175)</f>
        <v>1112.3603558895866</v>
      </c>
      <c r="BD74" s="291">
        <f>SUM(YWSEST:YWSGRD!BD$175)</f>
        <v>1114.0625731865841</v>
      </c>
      <c r="BE74" s="291">
        <f>SUM(YWSEST:YWSGRD!BE$175)</f>
        <v>1115.727837946084</v>
      </c>
      <c r="BF74" s="291">
        <f>SUM(YWSEST:YWSGRD!BF$175)</f>
        <v>1117.3682818145508</v>
      </c>
      <c r="BG74" s="291">
        <f>SUM(YWSEST:YWSGRD!BG$175)</f>
        <v>1119.0049226663768</v>
      </c>
      <c r="BH74" s="291">
        <f>SUM(YWSEST:YWSGRD!BH$175)</f>
        <v>1120.6415951845661</v>
      </c>
      <c r="BI74" s="291">
        <f>SUM(YWSEST:YWSGRD!BI$175)</f>
        <v>1122.2834520753188</v>
      </c>
      <c r="BJ74" s="291">
        <f>SUM(YWSEST:YWSGRD!BJ$175)</f>
        <v>1123.9081740777156</v>
      </c>
      <c r="BK74" s="291">
        <f>SUM(YWSEST:YWSGRD!BK$175)</f>
        <v>1125.5084270774744</v>
      </c>
      <c r="BL74" s="291">
        <f>SUM(YWSEST:YWSGRD!BL$175)</f>
        <v>1127.1064088001283</v>
      </c>
      <c r="BM74" s="291">
        <f>SUM(YWSEST:YWSGRD!BM$175)</f>
        <v>1128.7268986134934</v>
      </c>
      <c r="BN74" s="291">
        <f>SUM(YWSEST:YWSGRD!BN$175)</f>
        <v>1130.3617057458614</v>
      </c>
      <c r="BO74" s="291">
        <f>SUM(YWSEST:YWSGRD!BO$175)</f>
        <v>1132.0110813846775</v>
      </c>
      <c r="BP74" s="291">
        <f>SUM(YWSEST:YWSGRD!BP$175)</f>
        <v>1133.6793471511089</v>
      </c>
      <c r="BQ74" s="291">
        <f>SUM(YWSEST:YWSGRD!BQ$175)</f>
        <v>1135.3648340198097</v>
      </c>
      <c r="BR74" s="291">
        <f>SUM(YWSEST:YWSGRD!BR$175)</f>
        <v>1137.0666933775401</v>
      </c>
      <c r="BS74" s="291">
        <f>SUM(YWSEST:YWSGRD!BS$175)</f>
        <v>1138.7588993271727</v>
      </c>
      <c r="BT74" s="291">
        <f>SUM(YWSEST:YWSGRD!BT$175)</f>
        <v>1140.4647787815156</v>
      </c>
      <c r="BU74" s="291"/>
      <c r="BV74" s="291"/>
      <c r="BW74" s="291"/>
      <c r="BX74" s="291"/>
      <c r="BY74" s="291"/>
      <c r="BZ74" s="291"/>
      <c r="CA74" s="291"/>
      <c r="CB74" s="291"/>
      <c r="CC74" s="291"/>
      <c r="CD74" s="291"/>
      <c r="CE74" s="291"/>
      <c r="CF74" s="291"/>
      <c r="CG74" s="291"/>
      <c r="CH74" s="291"/>
      <c r="CI74" s="291"/>
      <c r="CJ74" s="1030"/>
    </row>
    <row r="75" spans="2:88" x14ac:dyDescent="0.2">
      <c r="B75" s="1007" t="s">
        <v>294</v>
      </c>
      <c r="C75" s="1008" t="s">
        <v>270</v>
      </c>
      <c r="D75" s="412" t="s">
        <v>295</v>
      </c>
      <c r="E75" s="1008" t="s">
        <v>122</v>
      </c>
      <c r="F75" s="413">
        <v>2</v>
      </c>
      <c r="G75" s="295">
        <f>SUM(YWSEST:YWSGRD!G$178)</f>
        <v>72.659433982451674</v>
      </c>
      <c r="H75" s="295">
        <f>SUM(YWSEST:YWSGRD!H$178)</f>
        <v>72.659433982451674</v>
      </c>
      <c r="I75" s="295">
        <f>SUM(YWSEST:YWSGRD!I$178)</f>
        <v>72.47883008991522</v>
      </c>
      <c r="J75" s="295">
        <f>SUM(YWSEST:YWSGRD!J$178)</f>
        <v>72.278226197378757</v>
      </c>
      <c r="K75" s="295">
        <f>SUM(YWSEST:YWSGRD!K$178)</f>
        <v>72.087622304842284</v>
      </c>
      <c r="L75" s="295">
        <f>SUM(YWSEST:YWSGRD!L$178)</f>
        <v>71.897018412305826</v>
      </c>
      <c r="M75" s="295">
        <f>SUM(YWSEST:YWSGRD!M$178)</f>
        <v>71.706414519769368</v>
      </c>
      <c r="N75" s="295">
        <f>SUM(YWSEST:YWSGRD!N$178)</f>
        <v>69.562094740878635</v>
      </c>
      <c r="O75" s="295">
        <f>SUM(YWSEST:YWSGRD!O$178)</f>
        <v>69.558350299474952</v>
      </c>
      <c r="P75" s="295">
        <f>SUM(YWSEST:YWSGRD!P$178)</f>
        <v>67.635549412248793</v>
      </c>
      <c r="Q75" s="295">
        <f>SUM(YWSEST:YWSGRD!Q$178)</f>
        <v>65.712748525022633</v>
      </c>
      <c r="R75" s="295">
        <f>SUM(YWSEST:YWSGRD!R$178)</f>
        <v>63.799947637796471</v>
      </c>
      <c r="S75" s="295">
        <f>SUM(YWSEST:YWSGRD!S$178)</f>
        <v>61.934178495621083</v>
      </c>
      <c r="T75" s="295">
        <f>SUM(YWSEST:YWSGRD!T$178)</f>
        <v>60.078409353445693</v>
      </c>
      <c r="U75" s="295">
        <f>SUM(YWSEST:YWSGRD!U$178)</f>
        <v>58.212640211270298</v>
      </c>
      <c r="V75" s="295">
        <f>SUM(YWSEST:YWSGRD!V$178)</f>
        <v>56.356871069094908</v>
      </c>
      <c r="W75" s="295">
        <f>SUM(YWSEST:YWSGRD!W$178)</f>
        <v>54.491101926919519</v>
      </c>
      <c r="X75" s="295">
        <f>SUM(YWSEST:YWSGRD!X$178)</f>
        <v>50.955460585761358</v>
      </c>
      <c r="Y75" s="295">
        <f>SUM(YWSEST:YWSGRD!Y$178)</f>
        <v>47.409819244603199</v>
      </c>
      <c r="Z75" s="295">
        <f>SUM(YWSEST:YWSGRD!Z$178)</f>
        <v>43.874177903445037</v>
      </c>
      <c r="AA75" s="295">
        <f>SUM(YWSEST:YWSGRD!AA$178)</f>
        <v>39.04732327607821</v>
      </c>
      <c r="AB75" s="295">
        <f>SUM(YWSEST:YWSGRD!AB$178)</f>
        <v>35.514248724845316</v>
      </c>
      <c r="AC75" s="295">
        <f>SUM(YWSEST:YWSGRD!AC$178)</f>
        <v>34.154284683426134</v>
      </c>
      <c r="AD75" s="295">
        <f>SUM(YWSEST:YWSGRD!AD$178)</f>
        <v>32.784320642006954</v>
      </c>
      <c r="AE75" s="295">
        <f>SUM(YWSEST:YWSGRD!AE$178)</f>
        <v>31.414356600587766</v>
      </c>
      <c r="AF75" s="295">
        <f>SUM(YWSEST:YWSGRD!AF$178)</f>
        <v>30.064392559168585</v>
      </c>
      <c r="AG75" s="295">
        <f>SUM(YWSEST:YWSGRD!AG$178)</f>
        <v>28.694428517749401</v>
      </c>
      <c r="AH75" s="295">
        <f>SUM(YWSEST:YWSGRD!AH$178)</f>
        <v>27.543299102038155</v>
      </c>
      <c r="AI75" s="295">
        <f>SUM(YWSEST:YWSGRD!AI$178)</f>
        <v>26.402169686326914</v>
      </c>
      <c r="AJ75" s="295">
        <f>SUM(YWSEST:YWSGRD!AJ$178)</f>
        <v>25.251040270615668</v>
      </c>
      <c r="AK75" s="295">
        <f>SUM(YWSEST:YWSGRD!AK$178)</f>
        <v>24.109910854904424</v>
      </c>
      <c r="AL75" s="295">
        <f>SUM(YWSEST:YWSGRD!AL$178)</f>
        <v>22.958781439193178</v>
      </c>
      <c r="AM75" s="295">
        <f>SUM(YWSEST:YWSGRD!AM$178)</f>
        <v>23.050667033069676</v>
      </c>
      <c r="AN75" s="295">
        <f>SUM(YWSEST:YWSGRD!AN$178)</f>
        <v>23.122552626946174</v>
      </c>
      <c r="AO75" s="295">
        <f>SUM(YWSEST:YWSGRD!AO$178)</f>
        <v>23.20443822082267</v>
      </c>
      <c r="AP75" s="295">
        <f>SUM(YWSEST:YWSGRD!AP$178)</f>
        <v>23.296323814699171</v>
      </c>
      <c r="AQ75" s="295">
        <f>SUM(YWSEST:YWSGRD!AQ$178)</f>
        <v>23.378209408575668</v>
      </c>
      <c r="AR75" s="295">
        <f>SUM(YWSEST:YWSGRD!AR$178)</f>
        <v>23.444598109284371</v>
      </c>
      <c r="AS75" s="295">
        <f>SUM(YWSEST:YWSGRD!AS$178)</f>
        <v>23.500986809993073</v>
      </c>
      <c r="AT75" s="295">
        <f>SUM(YWSEST:YWSGRD!AT$178)</f>
        <v>23.56737551070178</v>
      </c>
      <c r="AU75" s="295">
        <f>SUM(YWSEST:YWSGRD!AU$178)</f>
        <v>23.623764211410482</v>
      </c>
      <c r="AV75" s="295">
        <f>SUM(YWSEST:YWSGRD!AV$178)</f>
        <v>23.680152912119187</v>
      </c>
      <c r="AW75" s="295">
        <f>SUM(YWSEST:YWSGRD!AW$178)</f>
        <v>23.781184625141698</v>
      </c>
      <c r="AX75" s="295">
        <f>SUM(YWSEST:YWSGRD!AX$178)</f>
        <v>23.892216338164211</v>
      </c>
      <c r="AY75" s="295">
        <f>SUM(YWSEST:YWSGRD!AY$178)</f>
        <v>24.003248051186723</v>
      </c>
      <c r="AZ75" s="295">
        <f>SUM(YWSEST:YWSGRD!AZ$178)</f>
        <v>24.104279764209238</v>
      </c>
      <c r="BA75" s="295">
        <f>SUM(YWSEST:YWSGRD!BA$178)</f>
        <v>24.215311477231747</v>
      </c>
      <c r="BB75" s="295">
        <f>SUM(YWSEST:YWSGRD!BB$178)</f>
        <v>24.415999075158965</v>
      </c>
      <c r="BC75" s="295">
        <f>SUM(YWSEST:YWSGRD!BC$178)</f>
        <v>24.626686673086187</v>
      </c>
      <c r="BD75" s="295">
        <f>SUM(YWSEST:YWSGRD!BD$178)</f>
        <v>24.817374271013403</v>
      </c>
      <c r="BE75" s="295">
        <f>SUM(YWSEST:YWSGRD!BE$178)</f>
        <v>25.028061868940625</v>
      </c>
      <c r="BF75" s="295">
        <f>SUM(YWSEST:YWSGRD!BF$178)</f>
        <v>25.228749466867843</v>
      </c>
      <c r="BG75" s="295">
        <f>SUM(YWSEST:YWSGRD!BG$178)</f>
        <v>25.314903165992163</v>
      </c>
      <c r="BH75" s="295">
        <f>SUM(YWSEST:YWSGRD!BH$178)</f>
        <v>25.40105686511648</v>
      </c>
      <c r="BI75" s="295">
        <f>SUM(YWSEST:YWSGRD!BI$178)</f>
        <v>25.477210564240796</v>
      </c>
      <c r="BJ75" s="295">
        <f>SUM(YWSEST:YWSGRD!BJ$178)</f>
        <v>25.553364263365115</v>
      </c>
      <c r="BK75" s="295">
        <f>SUM(YWSEST:YWSGRD!BK$178)</f>
        <v>25.639517962489435</v>
      </c>
      <c r="BL75" s="295">
        <f>SUM(YWSEST:YWSGRD!BL$178)</f>
        <v>25.761896190801043</v>
      </c>
      <c r="BM75" s="295">
        <f>SUM(YWSEST:YWSGRD!BM$178)</f>
        <v>25.874274419112655</v>
      </c>
      <c r="BN75" s="295">
        <f>SUM(YWSEST:YWSGRD!BN$178)</f>
        <v>25.996652647424266</v>
      </c>
      <c r="BO75" s="295">
        <f>SUM(YWSEST:YWSGRD!BO$178)</f>
        <v>26.109030875735879</v>
      </c>
      <c r="BP75" s="295">
        <f>SUM(YWSEST:YWSGRD!BP$178)</f>
        <v>26.231409104047486</v>
      </c>
      <c r="BQ75" s="295">
        <f>SUM(YWSEST:YWSGRD!BQ$178)</f>
        <v>26.400632157512867</v>
      </c>
      <c r="BR75" s="295">
        <f>SUM(YWSEST:YWSGRD!BR$178)</f>
        <v>26.569855210978247</v>
      </c>
      <c r="BS75" s="295">
        <f>SUM(YWSEST:YWSGRD!BS$178)</f>
        <v>26.749078264443625</v>
      </c>
      <c r="BT75" s="295">
        <f>SUM(YWSEST:YWSGRD!BT$178)</f>
        <v>26.928301317909007</v>
      </c>
      <c r="BU75" s="295"/>
      <c r="BV75" s="295"/>
      <c r="BW75" s="295"/>
      <c r="BX75" s="295"/>
      <c r="BY75" s="295"/>
      <c r="BZ75" s="295"/>
      <c r="CA75" s="295"/>
      <c r="CB75" s="295"/>
      <c r="CC75" s="295"/>
      <c r="CD75" s="295"/>
      <c r="CE75" s="295"/>
      <c r="CF75" s="295"/>
      <c r="CG75" s="295"/>
      <c r="CH75" s="295"/>
      <c r="CI75" s="295"/>
      <c r="CJ75" s="1034"/>
    </row>
    <row r="76" spans="2:88" x14ac:dyDescent="0.2">
      <c r="B76" s="1009" t="s">
        <v>296</v>
      </c>
      <c r="C76" s="414" t="s">
        <v>273</v>
      </c>
      <c r="D76" s="415" t="s">
        <v>297</v>
      </c>
      <c r="E76" s="414" t="s">
        <v>122</v>
      </c>
      <c r="F76" s="416">
        <v>2</v>
      </c>
      <c r="G76" s="294">
        <f>SUM(YWSEST:YWSGRD!G$131)</f>
        <v>1274.0552513727664</v>
      </c>
      <c r="H76" s="294">
        <f>SUM(YWSEST:YWSGRD!H$131)</f>
        <v>1272.338339065913</v>
      </c>
      <c r="I76" s="294">
        <f>SUM(YWSEST:YWSGRD!I$131)</f>
        <v>1270.610891017348</v>
      </c>
      <c r="J76" s="294">
        <f>SUM(YWSEST:YWSGRD!J$131)</f>
        <v>1268.8731856463285</v>
      </c>
      <c r="K76" s="294">
        <f>SUM(YWSEST:YWSGRD!K$131)</f>
        <v>1267.1254855137995</v>
      </c>
      <c r="L76" s="294">
        <f>SUM(YWSEST:YWSGRD!L$131)</f>
        <v>1265.3680386805618</v>
      </c>
      <c r="M76" s="294">
        <f>SUM(YWSEST:YWSGRD!M$131)</f>
        <v>1306.5110799124468</v>
      </c>
      <c r="N76" s="294">
        <f>SUM(YWSEST:YWSGRD!N$131)</f>
        <v>1305.6748317536344</v>
      </c>
      <c r="O76" s="294">
        <f>SUM(YWSEST:YWSGRD!O$131)</f>
        <v>1257.0827612252619</v>
      </c>
      <c r="P76" s="294">
        <f>SUM(YWSEST:YWSGRD!P$131)</f>
        <v>1276.3476838985075</v>
      </c>
      <c r="Q76" s="294">
        <f>SUM(YWSEST:YWSGRD!Q$131)</f>
        <v>1232.9044488860657</v>
      </c>
      <c r="R76" s="294">
        <f>SUM(YWSEST:YWSGRD!R$131)</f>
        <v>1231.2032274169412</v>
      </c>
      <c r="S76" s="294">
        <f>SUM(YWSEST:YWSGRD!S$131)</f>
        <v>1229.4941829237553</v>
      </c>
      <c r="T76" s="294">
        <f>SUM(YWSEST:YWSGRD!T$131)</f>
        <v>1227.7774715797516</v>
      </c>
      <c r="U76" s="294">
        <f>SUM(YWSEST:YWSGRD!U$131)</f>
        <v>1226.0532427868736</v>
      </c>
      <c r="V76" s="294">
        <f>SUM(YWSEST:YWSGRD!V$131)</f>
        <v>1224.3216396204045</v>
      </c>
      <c r="W76" s="294">
        <f>SUM(YWSEST:YWSGRD!W$131)</f>
        <v>1268.7527992349449</v>
      </c>
      <c r="X76" s="294">
        <f>SUM(YWSEST:YWSGRD!X$131)</f>
        <v>1267.0068532358691</v>
      </c>
      <c r="Y76" s="294">
        <f>SUM(YWSEST:YWSGRD!Y$131)</f>
        <v>1265.253928019891</v>
      </c>
      <c r="Z76" s="294">
        <f>SUM(YWSEST:YWSGRD!Z$131)</f>
        <v>1263.494145087908</v>
      </c>
      <c r="AA76" s="294">
        <f>SUM(YWSEST:YWSGRD!AA$131)</f>
        <v>1194.4982011729189</v>
      </c>
      <c r="AB76" s="294">
        <f>SUM(YWSEST:YWSGRD!AB$131)</f>
        <v>1089.3199388091202</v>
      </c>
      <c r="AC76" s="294">
        <f>SUM(YWSEST:YWSGRD!AC$131)</f>
        <v>1088.0395595248301</v>
      </c>
      <c r="AD76" s="294">
        <f>SUM(YWSEST:YWSGRD!AD$131)</f>
        <v>1086.7545648187754</v>
      </c>
      <c r="AE76" s="294">
        <f>SUM(YWSEST:YWSGRD!AE$131)</f>
        <v>1085.4650272990282</v>
      </c>
      <c r="AF76" s="294">
        <f>SUM(YWSEST:YWSGRD!AF$131)</f>
        <v>1084.1710170803412</v>
      </c>
      <c r="AG76" s="294">
        <f>SUM(YWSEST:YWSGRD!AG$131)</f>
        <v>1082.8726019144474</v>
      </c>
      <c r="AH76" s="294">
        <f>SUM(YWSEST:YWSGRD!AH$131)</f>
        <v>1081.5698473112975</v>
      </c>
      <c r="AI76" s="294">
        <f>SUM(YWSEST:YWSGRD!AI$131)</f>
        <v>1080.2628166520217</v>
      </c>
      <c r="AJ76" s="294">
        <f>SUM(YWSEST:YWSGRD!AJ$131)</f>
        <v>1078.951571294311</v>
      </c>
      <c r="AK76" s="294">
        <f>SUM(YWSEST:YWSGRD!AK$131)</f>
        <v>1077.6361706708537</v>
      </c>
      <c r="AL76" s="294">
        <f>SUM(YWSEST:YWSGRD!AL$131)</f>
        <v>1076.3166723813902</v>
      </c>
      <c r="AM76" s="294">
        <f>SUM(YWSEST:YWSGRD!AM$131)</f>
        <v>1074.9931322789075</v>
      </c>
      <c r="AN76" s="294">
        <f>SUM(YWSEST:YWSGRD!AN$131)</f>
        <v>1073.6656045504224</v>
      </c>
      <c r="AO76" s="294">
        <f>SUM(YWSEST:YWSGRD!AO$131)</f>
        <v>1072.3341417927913</v>
      </c>
      <c r="AP76" s="294">
        <f>SUM(YWSEST:YWSGRD!AP$131)</f>
        <v>1070.9987950839165</v>
      </c>
      <c r="AQ76" s="294">
        <f>SUM(YWSEST:YWSGRD!AQ$131)</f>
        <v>1069.6596140497002</v>
      </c>
      <c r="AR76" s="294">
        <f>SUM(YWSEST:YWSGRD!AR$131)</f>
        <v>1068.3166469270593</v>
      </c>
      <c r="AS76" s="294">
        <f>SUM(YWSEST:YWSGRD!AS$131)</f>
        <v>1066.9699406232914</v>
      </c>
      <c r="AT76" s="294">
        <f>SUM(YWSEST:YWSGRD!AT$131)</f>
        <v>1065.6195407720556</v>
      </c>
      <c r="AU76" s="294">
        <f>SUM(YWSEST:YWSGRD!AU$131)</f>
        <v>1064.2654917862028</v>
      </c>
      <c r="AV76" s="294">
        <f>SUM(YWSEST:YWSGRD!AV$131)</f>
        <v>1062.9078369076831</v>
      </c>
      <c r="AW76" s="294">
        <f>SUM(YWSEST:YWSGRD!AW$131)</f>
        <v>1061.5466182547257</v>
      </c>
      <c r="AX76" s="294">
        <f>SUM(YWSEST:YWSGRD!AX$131)</f>
        <v>1060.1818768664796</v>
      </c>
      <c r="AY76" s="294">
        <f>SUM(YWSEST:YWSGRD!AY$131)</f>
        <v>1058.8136527452853</v>
      </c>
      <c r="AZ76" s="294">
        <f>SUM(YWSEST:YWSGRD!AZ$131)</f>
        <v>1057.441984896732</v>
      </c>
      <c r="BA76" s="294">
        <f>SUM(YWSEST:YWSGRD!BA$131)</f>
        <v>1056.0669113676495</v>
      </c>
      <c r="BB76" s="294">
        <f>SUM(YWSEST:YWSGRD!BB$131)</f>
        <v>1054.6884692821575</v>
      </c>
      <c r="BC76" s="294">
        <f>SUM(YWSEST:YWSGRD!BC$131)</f>
        <v>1053.3066948759072</v>
      </c>
      <c r="BD76" s="294">
        <f>SUM(YWSEST:YWSGRD!BD$131)</f>
        <v>1051.9216235286253</v>
      </c>
      <c r="BE76" s="294">
        <f>SUM(YWSEST:YWSGRD!BE$131)</f>
        <v>1050.5332897950568</v>
      </c>
      <c r="BF76" s="294">
        <f>SUM(YWSEST:YWSGRD!BF$131)</f>
        <v>1049.1417274344165</v>
      </c>
      <c r="BG76" s="294">
        <f>SUM(YWSEST:YWSGRD!BG$131)</f>
        <v>1047.7469694384315</v>
      </c>
      <c r="BH76" s="294">
        <f>SUM(YWSEST:YWSGRD!BH$131)</f>
        <v>1046.349048058061</v>
      </c>
      <c r="BI76" s="294">
        <f>SUM(YWSEST:YWSGRD!BI$131)</f>
        <v>1078.4479948289722</v>
      </c>
      <c r="BJ76" s="294">
        <f>SUM(YWSEST:YWSGRD!BJ$131)</f>
        <v>1077.0438405958398</v>
      </c>
      <c r="BK76" s="294">
        <f>SUM(YWSEST:YWSGRD!BK$131)</f>
        <v>1075.6366155355454</v>
      </c>
      <c r="BL76" s="294">
        <f>SUM(YWSEST:YWSGRD!BL$131)</f>
        <v>1074.2263491793278</v>
      </c>
      <c r="BM76" s="294">
        <f>SUM(YWSEST:YWSGRD!BM$131)</f>
        <v>1072.8130704339565</v>
      </c>
      <c r="BN76" s="294">
        <f>SUM(YWSEST:YWSGRD!BN$131)</f>
        <v>1071.3968076019671</v>
      </c>
      <c r="BO76" s="294">
        <f>SUM(YWSEST:YWSGRD!BO$131)</f>
        <v>1069.9775884010246</v>
      </c>
      <c r="BP76" s="294">
        <f>SUM(YWSEST:YWSGRD!BP$131)</f>
        <v>1068.5554399824528</v>
      </c>
      <c r="BQ76" s="294">
        <f>SUM(YWSEST:YWSGRD!BQ$131)</f>
        <v>1067.1303889489768</v>
      </c>
      <c r="BR76" s="294">
        <f>SUM(YWSEST:YWSGRD!BR$131)</f>
        <v>1076.3024613717209</v>
      </c>
      <c r="BS76" s="294">
        <f>SUM(YWSEST:YWSGRD!BS$131)</f>
        <v>1074.871682806501</v>
      </c>
      <c r="BT76" s="294">
        <f>SUM(YWSEST:YWSGRD!BT$131)</f>
        <v>1073.4380783094471</v>
      </c>
      <c r="BU76" s="294"/>
      <c r="BV76" s="294"/>
      <c r="BW76" s="294"/>
      <c r="BX76" s="294"/>
      <c r="BY76" s="294"/>
      <c r="BZ76" s="294"/>
      <c r="CA76" s="294"/>
      <c r="CB76" s="294"/>
      <c r="CC76" s="294"/>
      <c r="CD76" s="294"/>
      <c r="CE76" s="294"/>
      <c r="CF76" s="294"/>
      <c r="CG76" s="294"/>
      <c r="CH76" s="294"/>
      <c r="CI76" s="294"/>
      <c r="CJ76" s="1033"/>
    </row>
    <row r="77" spans="2:88" ht="66.599999999999994" customHeight="1" x14ac:dyDescent="0.2">
      <c r="B77" s="1009" t="s">
        <v>298</v>
      </c>
      <c r="C77" s="414" t="s">
        <v>276</v>
      </c>
      <c r="D77" s="415" t="s">
        <v>299</v>
      </c>
      <c r="E77" s="414" t="s">
        <v>122</v>
      </c>
      <c r="F77" s="416">
        <v>2</v>
      </c>
      <c r="G77" s="294">
        <f>SUM(YWSEST:YWSGRD!G$132)</f>
        <v>1319.1962142379468</v>
      </c>
      <c r="H77" s="294">
        <f>SUM(YWSEST:YWSGRD!H$132)</f>
        <v>1317.3403759210501</v>
      </c>
      <c r="I77" s="294">
        <f>SUM(YWSEST:YWSGRD!I$132)</f>
        <v>1315.4731493503166</v>
      </c>
      <c r="J77" s="294">
        <f>SUM(YWSEST:YWSGRD!J$132)</f>
        <v>1312.9112154736304</v>
      </c>
      <c r="K77" s="294">
        <f>SUM(YWSEST:YWSGRD!K$132)</f>
        <v>1310.9490980973696</v>
      </c>
      <c r="L77" s="294">
        <f>SUM(YWSEST:YWSGRD!L$132)</f>
        <v>1309.0494453544702</v>
      </c>
      <c r="M77" s="294">
        <f>SUM(YWSEST:YWSGRD!M$132)</f>
        <v>1349.8182110071216</v>
      </c>
      <c r="N77" s="294">
        <f>SUM(YWSEST:YWSGRD!N$132)</f>
        <v>1348.8382356069317</v>
      </c>
      <c r="O77" s="294">
        <f>SUM(YWSEST:YWSGRD!O$132)</f>
        <v>1299.393583951985</v>
      </c>
      <c r="P77" s="294">
        <f>SUM(YWSEST:YWSGRD!P$132)</f>
        <v>1318.4954078373155</v>
      </c>
      <c r="Q77" s="294">
        <f>SUM(YWSEST:YWSGRD!Q$132)</f>
        <v>1274.8882844538177</v>
      </c>
      <c r="R77" s="294">
        <f>SUM(YWSEST:YWSGRD!R$132)</f>
        <v>1273.0224016037675</v>
      </c>
      <c r="S77" s="294">
        <f>SUM(YWSEST:YWSGRD!S$132)</f>
        <v>1271.1479385384448</v>
      </c>
      <c r="T77" s="294">
        <f>SUM(YWSEST:YWSGRD!T$132)</f>
        <v>1269.2650665471158</v>
      </c>
      <c r="U77" s="294">
        <f>SUM(YWSEST:YWSGRD!U$132)</f>
        <v>1267.3739494923509</v>
      </c>
      <c r="V77" s="294">
        <f>SUM(YWSEST:YWSGRD!V$132)</f>
        <v>1265.4747442977036</v>
      </c>
      <c r="W77" s="294">
        <f>SUM(YWSEST:YWSGRD!W$132)</f>
        <v>1261.6640909636949</v>
      </c>
      <c r="X77" s="294">
        <f>SUM(YWSEST:YWSGRD!X$132)</f>
        <v>1259.9181449646189</v>
      </c>
      <c r="Y77" s="294">
        <f>SUM(YWSEST:YWSGRD!Y$132)</f>
        <v>1258.165219748641</v>
      </c>
      <c r="Z77" s="294">
        <f>SUM(YWSEST:YWSGRD!Z$132)</f>
        <v>1256.405436816658</v>
      </c>
      <c r="AA77" s="294">
        <f>SUM(YWSEST:YWSGRD!AA$132)</f>
        <v>1187.409492901669</v>
      </c>
      <c r="AB77" s="294">
        <f>SUM(YWSEST:YWSGRD!AB$132)</f>
        <v>1222.2312305378703</v>
      </c>
      <c r="AC77" s="294">
        <f>SUM(YWSEST:YWSGRD!AC$132)</f>
        <v>1220.9508512535801</v>
      </c>
      <c r="AD77" s="294">
        <f>SUM(YWSEST:YWSGRD!AD$132)</f>
        <v>1219.6658565475252</v>
      </c>
      <c r="AE77" s="294">
        <f>SUM(YWSEST:YWSGRD!AE$132)</f>
        <v>1218.376319027778</v>
      </c>
      <c r="AF77" s="294">
        <f>SUM(YWSEST:YWSGRD!AF$132)</f>
        <v>1217.082308809091</v>
      </c>
      <c r="AG77" s="294">
        <f>SUM(YWSEST:YWSGRD!AG$132)</f>
        <v>1215.7838936431974</v>
      </c>
      <c r="AH77" s="294">
        <f>SUM(YWSEST:YWSGRD!AH$132)</f>
        <v>1214.4811390400475</v>
      </c>
      <c r="AI77" s="294">
        <f>SUM(YWSEST:YWSGRD!AI$132)</f>
        <v>1213.1741083807715</v>
      </c>
      <c r="AJ77" s="294">
        <f>SUM(YWSEST:YWSGRD!AJ$132)</f>
        <v>1211.8628630230608</v>
      </c>
      <c r="AK77" s="294">
        <f>SUM(YWSEST:YWSGRD!AK$132)</f>
        <v>1210.5474623996038</v>
      </c>
      <c r="AL77" s="294">
        <f>SUM(YWSEST:YWSGRD!AL$132)</f>
        <v>1209.2279641101402</v>
      </c>
      <c r="AM77" s="294">
        <f>SUM(YWSEST:YWSGRD!AM$132)</f>
        <v>1207.9044240076576</v>
      </c>
      <c r="AN77" s="294">
        <f>SUM(YWSEST:YWSGRD!AN$132)</f>
        <v>1206.5768962791724</v>
      </c>
      <c r="AO77" s="294">
        <f>SUM(YWSEST:YWSGRD!AO$132)</f>
        <v>1205.2454335215411</v>
      </c>
      <c r="AP77" s="294">
        <f>SUM(YWSEST:YWSGRD!AP$132)</f>
        <v>1203.9100868126666</v>
      </c>
      <c r="AQ77" s="294">
        <f>SUM(YWSEST:YWSGRD!AQ$132)</f>
        <v>1202.5709057784502</v>
      </c>
      <c r="AR77" s="294">
        <f>SUM(YWSEST:YWSGRD!AR$132)</f>
        <v>1201.2279386558091</v>
      </c>
      <c r="AS77" s="294">
        <f>SUM(YWSEST:YWSGRD!AS$132)</f>
        <v>1199.8812323520415</v>
      </c>
      <c r="AT77" s="294">
        <f>SUM(YWSEST:YWSGRD!AT$132)</f>
        <v>1198.5308325008057</v>
      </c>
      <c r="AU77" s="294">
        <f>SUM(YWSEST:YWSGRD!AU$132)</f>
        <v>1197.1767835149528</v>
      </c>
      <c r="AV77" s="294">
        <f>SUM(YWSEST:YWSGRD!AV$132)</f>
        <v>1195.8191286364329</v>
      </c>
      <c r="AW77" s="294">
        <f>SUM(YWSEST:YWSGRD!AW$132)</f>
        <v>1194.4579099834757</v>
      </c>
      <c r="AX77" s="294">
        <f>SUM(YWSEST:YWSGRD!AX$132)</f>
        <v>1193.0931685952296</v>
      </c>
      <c r="AY77" s="294">
        <f>SUM(YWSEST:YWSGRD!AY$132)</f>
        <v>1191.7249444740353</v>
      </c>
      <c r="AZ77" s="294">
        <f>SUM(YWSEST:YWSGRD!AZ$132)</f>
        <v>1190.3532766254821</v>
      </c>
      <c r="BA77" s="294">
        <f>SUM(YWSEST:YWSGRD!BA$132)</f>
        <v>1188.9782030963995</v>
      </c>
      <c r="BB77" s="294">
        <f>SUM(YWSEST:YWSGRD!BB$132)</f>
        <v>1187.5997610109075</v>
      </c>
      <c r="BC77" s="294">
        <f>SUM(YWSEST:YWSGRD!BC$132)</f>
        <v>1186.2179866046572</v>
      </c>
      <c r="BD77" s="294">
        <f>SUM(YWSEST:YWSGRD!BD$132)</f>
        <v>1184.8329152573754</v>
      </c>
      <c r="BE77" s="294">
        <f>SUM(YWSEST:YWSGRD!BE$132)</f>
        <v>1183.4445815238068</v>
      </c>
      <c r="BF77" s="294">
        <f>SUM(YWSEST:YWSGRD!BF$132)</f>
        <v>1182.0530191631665</v>
      </c>
      <c r="BG77" s="294">
        <f>SUM(YWSEST:YWSGRD!BG$132)</f>
        <v>1180.6582611671815</v>
      </c>
      <c r="BH77" s="294">
        <f>SUM(YWSEST:YWSGRD!BH$132)</f>
        <v>1179.2603397868111</v>
      </c>
      <c r="BI77" s="294">
        <f>SUM(YWSEST:YWSGRD!BI$132)</f>
        <v>1211.3592865577223</v>
      </c>
      <c r="BJ77" s="294">
        <f>SUM(YWSEST:YWSGRD!BJ$132)</f>
        <v>1209.9551323245898</v>
      </c>
      <c r="BK77" s="294">
        <f>SUM(YWSEST:YWSGRD!BK$132)</f>
        <v>1208.5479072642954</v>
      </c>
      <c r="BL77" s="294">
        <f>SUM(YWSEST:YWSGRD!BL$132)</f>
        <v>1207.1376409080779</v>
      </c>
      <c r="BM77" s="294">
        <f>SUM(YWSEST:YWSGRD!BM$132)</f>
        <v>1205.7243621627065</v>
      </c>
      <c r="BN77" s="294">
        <f>SUM(YWSEST:YWSGRD!BN$132)</f>
        <v>1204.3080993307171</v>
      </c>
      <c r="BO77" s="294">
        <f>SUM(YWSEST:YWSGRD!BO$132)</f>
        <v>1202.8888801297744</v>
      </c>
      <c r="BP77" s="294">
        <f>SUM(YWSEST:YWSGRD!BP$132)</f>
        <v>1201.4667317112026</v>
      </c>
      <c r="BQ77" s="294">
        <f>SUM(YWSEST:YWSGRD!BQ$132)</f>
        <v>1200.0416806777266</v>
      </c>
      <c r="BR77" s="294">
        <f>SUM(YWSEST:YWSGRD!BR$132)</f>
        <v>1209.2137531004707</v>
      </c>
      <c r="BS77" s="294">
        <f>SUM(YWSEST:YWSGRD!BS$132)</f>
        <v>1207.7829745352508</v>
      </c>
      <c r="BT77" s="294">
        <f>SUM(YWSEST:YWSGRD!BT$132)</f>
        <v>1206.3493700381971</v>
      </c>
      <c r="BU77" s="294"/>
      <c r="BV77" s="294"/>
      <c r="BW77" s="294"/>
      <c r="BX77" s="294"/>
      <c r="BY77" s="294"/>
      <c r="BZ77" s="294"/>
      <c r="CA77" s="294"/>
      <c r="CB77" s="294"/>
      <c r="CC77" s="294"/>
      <c r="CD77" s="294"/>
      <c r="CE77" s="294"/>
      <c r="CF77" s="294"/>
      <c r="CG77" s="294"/>
      <c r="CH77" s="294"/>
      <c r="CI77" s="294"/>
      <c r="CJ77" s="1033"/>
    </row>
    <row r="78" spans="2:88" ht="14.85" customHeight="1" thickBot="1" x14ac:dyDescent="0.25">
      <c r="B78" s="1015" t="s">
        <v>300</v>
      </c>
      <c r="C78" s="1016" t="s">
        <v>279</v>
      </c>
      <c r="D78" s="417" t="s">
        <v>301</v>
      </c>
      <c r="E78" s="1016" t="s">
        <v>122</v>
      </c>
      <c r="F78" s="418">
        <v>2</v>
      </c>
      <c r="G78" s="296">
        <f>SUM(YWSEST:YWSGRD!G$181)</f>
        <v>-34.280893165852142</v>
      </c>
      <c r="H78" s="296">
        <f>SUM(YWSEST:YWSGRD!H$181)</f>
        <v>-68.828093436293187</v>
      </c>
      <c r="I78" s="296">
        <f>SUM(YWSEST:YWSGRD!I$181)</f>
        <v>-37.282281533897923</v>
      </c>
      <c r="J78" s="296">
        <f>SUM(YWSEST:YWSGRD!J$181)</f>
        <v>-32.253749264322877</v>
      </c>
      <c r="K78" s="296">
        <f>SUM(YWSEST:YWSGRD!K$181)</f>
        <v>-22.519207392761423</v>
      </c>
      <c r="L78" s="296">
        <f>SUM(YWSEST:YWSGRD!L$181)</f>
        <v>-11.718108115828134</v>
      </c>
      <c r="M78" s="296">
        <f>SUM(YWSEST:YWSGRD!M$181)</f>
        <v>34.578003738433836</v>
      </c>
      <c r="N78" s="296">
        <f>SUM(YWSEST:YWSGRD!N$181)</f>
        <v>47.749168910618693</v>
      </c>
      <c r="O78" s="296">
        <f>SUM(YWSEST:YWSGRD!O$181)</f>
        <v>9.9295518212670846</v>
      </c>
      <c r="P78" s="296">
        <f>SUM(YWSEST:YWSGRD!P$181)</f>
        <v>42.586645436078292</v>
      </c>
      <c r="Q78" s="296">
        <f>SUM(YWSEST:YWSGRD!Q$181)</f>
        <v>10.528484411890899</v>
      </c>
      <c r="R78" s="296">
        <f>SUM(YWSEST:YWSGRD!R$181)</f>
        <v>18.413246643637102</v>
      </c>
      <c r="S78" s="296">
        <f>SUM(YWSEST:YWSGRD!S$181)</f>
        <v>25.541855504786817</v>
      </c>
      <c r="T78" s="296">
        <f>SUM(YWSEST:YWSGRD!T$181)</f>
        <v>32.507027606548874</v>
      </c>
      <c r="U78" s="296">
        <f>SUM(YWSEST:YWSGRD!U$181)</f>
        <v>39.556039919466009</v>
      </c>
      <c r="V78" s="296">
        <f>SUM(YWSEST:YWSGRD!V$181)</f>
        <v>47.396715693080452</v>
      </c>
      <c r="W78" s="296">
        <f>SUM(YWSEST:YWSGRD!W$181)</f>
        <v>51.917345785610813</v>
      </c>
      <c r="X78" s="296">
        <f>SUM(YWSEST:YWSGRD!X$181)</f>
        <v>60.090131771061074</v>
      </c>
      <c r="Y78" s="296">
        <f>SUM(YWSEST:YWSGRD!Y$181)</f>
        <v>68.316254954446393</v>
      </c>
      <c r="Z78" s="296">
        <f>SUM(YWSEST:YWSGRD!Z$181)</f>
        <v>76.123281301348811</v>
      </c>
      <c r="AA78" s="296">
        <f>SUM(YWSEST:YWSGRD!AA$181)</f>
        <v>17.331275645886628</v>
      </c>
      <c r="AB78" s="296">
        <f>SUM(YWSEST:YWSGRD!AB$181)</f>
        <v>60.70598973618732</v>
      </c>
      <c r="AC78" s="296">
        <f>SUM(YWSEST:YWSGRD!AC$181)</f>
        <v>66.148514657061185</v>
      </c>
      <c r="AD78" s="296">
        <f>SUM(YWSEST:YWSGRD!AD$181)</f>
        <v>71.697461629179799</v>
      </c>
      <c r="AE78" s="296">
        <f>SUM(YWSEST:YWSGRD!AE$181)</f>
        <v>76.788235618787695</v>
      </c>
      <c r="AF78" s="296">
        <f>SUM(YWSEST:YWSGRD!AF$181)</f>
        <v>81.295664522583422</v>
      </c>
      <c r="AG78" s="296">
        <f>SUM(YWSEST:YWSGRD!AG$181)</f>
        <v>85.51011336732897</v>
      </c>
      <c r="AH78" s="296">
        <f>SUM(YWSEST:YWSGRD!AH$181)</f>
        <v>89.898012624259479</v>
      </c>
      <c r="AI78" s="296">
        <f>SUM(YWSEST:YWSGRD!AI$181)</f>
        <v>94.098257358385297</v>
      </c>
      <c r="AJ78" s="296">
        <f>SUM(YWSEST:YWSGRD!AJ$181)</f>
        <v>96.471166903535547</v>
      </c>
      <c r="AK78" s="296">
        <f>SUM(YWSEST:YWSGRD!AK$181)</f>
        <v>98.238864409840545</v>
      </c>
      <c r="AL78" s="296">
        <f>SUM(YWSEST:YWSGRD!AL$181)</f>
        <v>97.353006168470714</v>
      </c>
      <c r="AM78" s="296">
        <f>SUM(YWSEST:YWSGRD!AM$181)</f>
        <v>95.199982991943259</v>
      </c>
      <c r="AN78" s="296">
        <f>SUM(YWSEST:YWSGRD!AN$181)</f>
        <v>93.009302282028926</v>
      </c>
      <c r="AO78" s="296">
        <f>SUM(YWSEST:YWSGRD!AO$181)</f>
        <v>90.737919271739102</v>
      </c>
      <c r="AP78" s="296">
        <f>SUM(YWSEST:YWSGRD!AP$181)</f>
        <v>88.3460804417887</v>
      </c>
      <c r="AQ78" s="296">
        <f>SUM(YWSEST:YWSGRD!AQ$181)</f>
        <v>85.896524138203048</v>
      </c>
      <c r="AR78" s="296">
        <f>SUM(YWSEST:YWSGRD!AR$181)</f>
        <v>83.266269772999948</v>
      </c>
      <c r="AS78" s="296">
        <f>SUM(YWSEST:YWSGRD!AS$181)</f>
        <v>80.548588674715091</v>
      </c>
      <c r="AT78" s="296">
        <f>SUM(YWSEST:YWSGRD!AT$181)</f>
        <v>77.742689677690294</v>
      </c>
      <c r="AU78" s="296">
        <f>SUM(YWSEST:YWSGRD!AU$181)</f>
        <v>74.816136120192823</v>
      </c>
      <c r="AV78" s="296">
        <f>SUM(YWSEST:YWSGRD!AV$181)</f>
        <v>71.728657382832523</v>
      </c>
      <c r="AW78" s="296">
        <f>SUM(YWSEST:YWSGRD!AW$181)</f>
        <v>68.565685857118325</v>
      </c>
      <c r="AX78" s="296">
        <f>SUM(YWSEST:YWSGRD!AX$181)</f>
        <v>65.37354950088897</v>
      </c>
      <c r="AY78" s="296">
        <f>SUM(YWSEST:YWSGRD!AY$181)</f>
        <v>62.190183487490337</v>
      </c>
      <c r="AZ78" s="296">
        <f>SUM(YWSEST:YWSGRD!AZ$181)</f>
        <v>59.014941028829256</v>
      </c>
      <c r="BA78" s="296">
        <f>SUM(YWSEST:YWSGRD!BA$181)</f>
        <v>55.818728951545658</v>
      </c>
      <c r="BB78" s="296">
        <f>SUM(YWSEST:YWSGRD!BB$181)</f>
        <v>52.522382138919212</v>
      </c>
      <c r="BC78" s="296">
        <f>SUM(YWSEST:YWSGRD!BC$181)</f>
        <v>49.230944041984564</v>
      </c>
      <c r="BD78" s="296">
        <f>SUM(YWSEST:YWSGRD!BD$181)</f>
        <v>45.952967799777873</v>
      </c>
      <c r="BE78" s="296">
        <f>SUM(YWSEST:YWSGRD!BE$181)</f>
        <v>42.688681708782077</v>
      </c>
      <c r="BF78" s="296">
        <f>SUM(YWSEST:YWSGRD!BF$181)</f>
        <v>39.455987881747809</v>
      </c>
      <c r="BG78" s="296">
        <f>SUM(YWSEST:YWSGRD!BG$181)</f>
        <v>36.338435334812495</v>
      </c>
      <c r="BH78" s="296">
        <f>SUM(YWSEST:YWSGRD!BH$181)</f>
        <v>33.217687737128493</v>
      </c>
      <c r="BI78" s="296">
        <f>SUM(YWSEST:YWSGRD!BI$181)</f>
        <v>63.598623918162723</v>
      </c>
      <c r="BJ78" s="296">
        <f>SUM(YWSEST:YWSGRD!BJ$181)</f>
        <v>60.493593983509044</v>
      </c>
      <c r="BK78" s="296">
        <f>SUM(YWSEST:YWSGRD!BK$181)</f>
        <v>57.399962224331517</v>
      </c>
      <c r="BL78" s="296">
        <f>SUM(YWSEST:YWSGRD!BL$181)</f>
        <v>54.269335917148545</v>
      </c>
      <c r="BM78" s="296">
        <f>SUM(YWSEST:YWSGRD!BM$181)</f>
        <v>51.123189130100513</v>
      </c>
      <c r="BN78" s="296">
        <f>SUM(YWSEST:YWSGRD!BN$181)</f>
        <v>47.949740937431464</v>
      </c>
      <c r="BO78" s="296">
        <f>SUM(YWSEST:YWSGRD!BO$181)</f>
        <v>44.768767869361035</v>
      </c>
      <c r="BP78" s="296">
        <f>SUM(YWSEST:YWSGRD!BP$181)</f>
        <v>41.555975456046291</v>
      </c>
      <c r="BQ78" s="296">
        <f>SUM(YWSEST:YWSGRD!BQ$181)</f>
        <v>38.276214500404166</v>
      </c>
      <c r="BR78" s="296">
        <f>SUM(YWSEST:YWSGRD!BR$181)</f>
        <v>45.577204511952417</v>
      </c>
      <c r="BS78" s="296">
        <f>SUM(YWSEST:YWSGRD!BS$181)</f>
        <v>42.274996943634605</v>
      </c>
      <c r="BT78" s="296">
        <f>SUM(YWSEST:YWSGRD!BT$181)</f>
        <v>38.956289938772436</v>
      </c>
      <c r="BU78" s="296"/>
      <c r="BV78" s="296"/>
      <c r="BW78" s="296"/>
      <c r="BX78" s="296"/>
      <c r="BY78" s="296"/>
      <c r="BZ78" s="296"/>
      <c r="CA78" s="296"/>
      <c r="CB78" s="296"/>
      <c r="CC78" s="296"/>
      <c r="CD78" s="296"/>
      <c r="CE78" s="296"/>
      <c r="CF78" s="296"/>
      <c r="CG78" s="296"/>
      <c r="CH78" s="296"/>
      <c r="CI78" s="296"/>
      <c r="CJ78" s="1036"/>
    </row>
    <row r="79" spans="2:88" ht="14.85" customHeight="1" x14ac:dyDescent="0.2">
      <c r="B79" s="1017" t="s">
        <v>190</v>
      </c>
      <c r="C79" s="1018" t="s">
        <v>302</v>
      </c>
      <c r="D79" s="380" t="s">
        <v>303</v>
      </c>
      <c r="E79" s="1018" t="s">
        <v>230</v>
      </c>
      <c r="F79" s="381">
        <v>2</v>
      </c>
      <c r="G79" s="295">
        <f>SUM(YWSEST:YWSGRD!G$153) + SUM(YWSEST:YWSGRD!G$154) + SUM(YWSEST:YWSGRD!G$155)</f>
        <v>141.66265300546448</v>
      </c>
      <c r="H79" s="295">
        <f>SUM(YWSEST:YWSGRD!H$153) + SUM(YWSEST:YWSGRD!H$154) + SUM(YWSEST:YWSGRD!H$155)</f>
        <v>142.834</v>
      </c>
      <c r="I79" s="295">
        <f>SUM(YWSEST:YWSGRD!I$153) + SUM(YWSEST:YWSGRD!I$154) + SUM(YWSEST:YWSGRD!I$155)</f>
        <v>141.28300000000002</v>
      </c>
      <c r="J79" s="295">
        <f>SUM(YWSEST:YWSGRD!J$153) + SUM(YWSEST:YWSGRD!J$154) + SUM(YWSEST:YWSGRD!J$155)</f>
        <v>141.05799999999999</v>
      </c>
      <c r="K79" s="295">
        <f>SUM(YWSEST:YWSGRD!K$153) + SUM(YWSEST:YWSGRD!K$154) + SUM(YWSEST:YWSGRD!K$155)</f>
        <v>140.82900000000001</v>
      </c>
      <c r="L79" s="295">
        <f>SUM(YWSEST:YWSGRD!L$153) + SUM(YWSEST:YWSGRD!L$154) + SUM(YWSEST:YWSGRD!L$155)</f>
        <v>140.61199999999999</v>
      </c>
      <c r="M79" s="295">
        <f>SUM(YWSEST:YWSGRD!M$153) + SUM(YWSEST:YWSGRD!M$154) + SUM(YWSEST:YWSGRD!M$155)</f>
        <v>140.458</v>
      </c>
      <c r="N79" s="295">
        <f>SUM(YWSEST:YWSGRD!N$153) + SUM(YWSEST:YWSGRD!N$154) + SUM(YWSEST:YWSGRD!N$155)</f>
        <v>140.30500000000001</v>
      </c>
      <c r="O79" s="295">
        <f>SUM(YWSEST:YWSGRD!O$153) + SUM(YWSEST:YWSGRD!O$154) + SUM(YWSEST:YWSGRD!O$155)</f>
        <v>140.15100000000001</v>
      </c>
      <c r="P79" s="295">
        <f>SUM(YWSEST:YWSGRD!P$153) + SUM(YWSEST:YWSGRD!P$154) + SUM(YWSEST:YWSGRD!P$155)</f>
        <v>139.99799999999999</v>
      </c>
      <c r="Q79" s="295">
        <f>SUM(YWSEST:YWSGRD!Q$153) + SUM(YWSEST:YWSGRD!Q$154) + SUM(YWSEST:YWSGRD!Q$155)</f>
        <v>139.84399999999999</v>
      </c>
      <c r="R79" s="295">
        <f>SUM(YWSEST:YWSGRD!R$153) + SUM(YWSEST:YWSGRD!R$154) + SUM(YWSEST:YWSGRD!R$155)</f>
        <v>139.691</v>
      </c>
      <c r="S79" s="295">
        <f>SUM(YWSEST:YWSGRD!S$153) + SUM(YWSEST:YWSGRD!S$154) + SUM(YWSEST:YWSGRD!S$155)</f>
        <v>139.53799999999998</v>
      </c>
      <c r="T79" s="295">
        <f>SUM(YWSEST:YWSGRD!T$153) + SUM(YWSEST:YWSGRD!T$154) + SUM(YWSEST:YWSGRD!T$155)</f>
        <v>139.38399999999999</v>
      </c>
      <c r="U79" s="295">
        <f>SUM(YWSEST:YWSGRD!U$153) + SUM(YWSEST:YWSGRD!U$154) + SUM(YWSEST:YWSGRD!U$155)</f>
        <v>139.23099999999999</v>
      </c>
      <c r="V79" s="295">
        <f>SUM(YWSEST:YWSGRD!V$153) + SUM(YWSEST:YWSGRD!V$154) + SUM(YWSEST:YWSGRD!V$155)</f>
        <v>139.077</v>
      </c>
      <c r="W79" s="295">
        <f>SUM(YWSEST:YWSGRD!W$153) + SUM(YWSEST:YWSGRD!W$154) + SUM(YWSEST:YWSGRD!W$155)</f>
        <v>138.95399999999998</v>
      </c>
      <c r="X79" s="295">
        <f>SUM(YWSEST:YWSGRD!X$153) + SUM(YWSEST:YWSGRD!X$154) + SUM(YWSEST:YWSGRD!X$155)</f>
        <v>138.82900000000001</v>
      </c>
      <c r="Y79" s="295">
        <f>SUM(YWSEST:YWSGRD!Y$153) + SUM(YWSEST:YWSGRD!Y$154) + SUM(YWSEST:YWSGRD!Y$155)</f>
        <v>138.70599999999999</v>
      </c>
      <c r="Z79" s="295">
        <f>SUM(YWSEST:YWSGRD!Z$153) + SUM(YWSEST:YWSGRD!Z$154) + SUM(YWSEST:YWSGRD!Z$155)</f>
        <v>138.583</v>
      </c>
      <c r="AA79" s="295">
        <f>SUM(YWSEST:YWSGRD!AA$153) + SUM(YWSEST:YWSGRD!AA$154) + SUM(YWSEST:YWSGRD!AA$155)</f>
        <v>138.459</v>
      </c>
      <c r="AB79" s="295">
        <f>SUM(YWSEST:YWSGRD!AB$153) + SUM(YWSEST:YWSGRD!AB$154) + SUM(YWSEST:YWSGRD!AB$155)</f>
        <v>138.33600000000001</v>
      </c>
      <c r="AC79" s="295">
        <f>SUM(YWSEST:YWSGRD!AC$153) + SUM(YWSEST:YWSGRD!AC$154) + SUM(YWSEST:YWSGRD!AC$155)</f>
        <v>138.21199999999999</v>
      </c>
      <c r="AD79" s="295">
        <f>SUM(YWSEST:YWSGRD!AD$153) + SUM(YWSEST:YWSGRD!AD$154) + SUM(YWSEST:YWSGRD!AD$155)</f>
        <v>138.089</v>
      </c>
      <c r="AE79" s="295">
        <f>SUM(YWSEST:YWSGRD!AE$153) + SUM(YWSEST:YWSGRD!AE$154) + SUM(YWSEST:YWSGRD!AE$155)</f>
        <v>137.965</v>
      </c>
      <c r="AF79" s="295">
        <f>SUM(YWSEST:YWSGRD!AF$153) + SUM(YWSEST:YWSGRD!AF$154) + SUM(YWSEST:YWSGRD!AF$155)</f>
        <v>137.84200000000001</v>
      </c>
      <c r="AG79" s="295">
        <f>SUM(YWSEST:YWSGRD!AG$153) + SUM(YWSEST:YWSGRD!AG$154) + SUM(YWSEST:YWSGRD!AG$155)</f>
        <v>137.739</v>
      </c>
      <c r="AH79" s="295">
        <f>SUM(YWSEST:YWSGRD!AH$153) + SUM(YWSEST:YWSGRD!AH$154) + SUM(YWSEST:YWSGRD!AH$155)</f>
        <v>137.63500000000002</v>
      </c>
      <c r="AI79" s="295">
        <f>SUM(YWSEST:YWSGRD!AI$153) + SUM(YWSEST:YWSGRD!AI$154) + SUM(YWSEST:YWSGRD!AI$155)</f>
        <v>137.53200000000001</v>
      </c>
      <c r="AJ79" s="295">
        <f>SUM(YWSEST:YWSGRD!AJ$153) + SUM(YWSEST:YWSGRD!AJ$154) + SUM(YWSEST:YWSGRD!AJ$155)</f>
        <v>137.428</v>
      </c>
      <c r="AK79" s="295">
        <f>SUM(YWSEST:YWSGRD!AK$153) + SUM(YWSEST:YWSGRD!AK$154) + SUM(YWSEST:YWSGRD!AK$155)</f>
        <v>137.32499999999999</v>
      </c>
      <c r="AL79" s="295">
        <f>SUM(YWSEST:YWSGRD!AL$153) + SUM(YWSEST:YWSGRD!AL$154) + SUM(YWSEST:YWSGRD!AL$155)</f>
        <v>137.22</v>
      </c>
      <c r="AM79" s="295">
        <f>SUM(YWSEST:YWSGRD!AM$153) + SUM(YWSEST:YWSGRD!AM$154) + SUM(YWSEST:YWSGRD!AM$155)</f>
        <v>137.11699999999999</v>
      </c>
      <c r="AN79" s="295">
        <f>SUM(YWSEST:YWSGRD!AN$153) + SUM(YWSEST:YWSGRD!AN$154) + SUM(YWSEST:YWSGRD!AN$155)</f>
        <v>137.01399999999998</v>
      </c>
      <c r="AO79" s="295">
        <f>SUM(YWSEST:YWSGRD!AO$153) + SUM(YWSEST:YWSGRD!AO$154) + SUM(YWSEST:YWSGRD!AO$155)</f>
        <v>136.91</v>
      </c>
      <c r="AP79" s="295">
        <f>SUM(YWSEST:YWSGRD!AP$153) + SUM(YWSEST:YWSGRD!AP$154) + SUM(YWSEST:YWSGRD!AP$155)</f>
        <v>136.80699999999999</v>
      </c>
      <c r="AQ79" s="295">
        <f>SUM(YWSEST:YWSGRD!AQ$153) + SUM(YWSEST:YWSGRD!AQ$154) + SUM(YWSEST:YWSGRD!AQ$155)</f>
        <v>136.703</v>
      </c>
      <c r="AR79" s="295">
        <f>SUM(YWSEST:YWSGRD!AR$153) + SUM(YWSEST:YWSGRD!AR$154) + SUM(YWSEST:YWSGRD!AR$155)</f>
        <v>136.6</v>
      </c>
      <c r="AS79" s="295">
        <f>SUM(YWSEST:YWSGRD!AS$153) + SUM(YWSEST:YWSGRD!AS$154) + SUM(YWSEST:YWSGRD!AS$155)</f>
        <v>136.49600000000001</v>
      </c>
      <c r="AT79" s="295">
        <f>SUM(YWSEST:YWSGRD!AT$153) + SUM(YWSEST:YWSGRD!AT$154) + SUM(YWSEST:YWSGRD!AT$155)</f>
        <v>136.393</v>
      </c>
      <c r="AU79" s="295">
        <f>SUM(YWSEST:YWSGRD!AU$153) + SUM(YWSEST:YWSGRD!AU$154) + SUM(YWSEST:YWSGRD!AU$155)</f>
        <v>136.29</v>
      </c>
      <c r="AV79" s="295">
        <f>SUM(YWSEST:YWSGRD!AV$153) + SUM(YWSEST:YWSGRD!AV$154) + SUM(YWSEST:YWSGRD!AV$155)</f>
        <v>136.18600000000001</v>
      </c>
      <c r="AW79" s="295">
        <f>SUM(YWSEST:YWSGRD!AW$153) + SUM(YWSEST:YWSGRD!AW$154) + SUM(YWSEST:YWSGRD!AW$155)</f>
        <v>136.083</v>
      </c>
      <c r="AX79" s="295">
        <f>SUM(YWSEST:YWSGRD!AX$153) + SUM(YWSEST:YWSGRD!AX$154) + SUM(YWSEST:YWSGRD!AX$155)</f>
        <v>135.97899999999998</v>
      </c>
      <c r="AY79" s="295">
        <f>SUM(YWSEST:YWSGRD!AY$153) + SUM(YWSEST:YWSGRD!AY$154) + SUM(YWSEST:YWSGRD!AY$155)</f>
        <v>135.876</v>
      </c>
      <c r="AZ79" s="295">
        <f>SUM(YWSEST:YWSGRD!AZ$153) + SUM(YWSEST:YWSGRD!AZ$154) + SUM(YWSEST:YWSGRD!AZ$155)</f>
        <v>135.77099999999999</v>
      </c>
      <c r="BA79" s="295">
        <f>SUM(YWSEST:YWSGRD!BA$153) + SUM(YWSEST:YWSGRD!BA$154) + SUM(YWSEST:YWSGRD!BA$155)</f>
        <v>135.66800000000001</v>
      </c>
      <c r="BB79" s="295">
        <f>SUM(YWSEST:YWSGRD!BB$153) + SUM(YWSEST:YWSGRD!BB$154) + SUM(YWSEST:YWSGRD!BB$155)</f>
        <v>135.565</v>
      </c>
      <c r="BC79" s="295">
        <f>SUM(YWSEST:YWSGRD!BC$153) + SUM(YWSEST:YWSGRD!BC$154) + SUM(YWSEST:YWSGRD!BC$155)</f>
        <v>135.46100000000001</v>
      </c>
      <c r="BD79" s="295">
        <f>SUM(YWSEST:YWSGRD!BD$153) + SUM(YWSEST:YWSGRD!BD$154) + SUM(YWSEST:YWSGRD!BD$155)</f>
        <v>135.358</v>
      </c>
      <c r="BE79" s="295">
        <f>SUM(YWSEST:YWSGRD!BE$153) + SUM(YWSEST:YWSGRD!BE$154) + SUM(YWSEST:YWSGRD!BE$155)</f>
        <v>135.25399999999999</v>
      </c>
      <c r="BF79" s="295">
        <f>SUM(YWSEST:YWSGRD!BF$153) + SUM(YWSEST:YWSGRD!BF$154) + SUM(YWSEST:YWSGRD!BF$155)</f>
        <v>135.15100000000001</v>
      </c>
      <c r="BG79" s="295">
        <f>SUM(YWSEST:YWSGRD!BG$153) + SUM(YWSEST:YWSGRD!BG$154) + SUM(YWSEST:YWSGRD!BG$155)</f>
        <v>135.047</v>
      </c>
      <c r="BH79" s="295">
        <f>SUM(YWSEST:YWSGRD!BH$153) + SUM(YWSEST:YWSGRD!BH$154) + SUM(YWSEST:YWSGRD!BH$155)</f>
        <v>134.94399999999999</v>
      </c>
      <c r="BI79" s="295">
        <f>SUM(YWSEST:YWSGRD!BI$153) + SUM(YWSEST:YWSGRD!BI$154) + SUM(YWSEST:YWSGRD!BI$155)</f>
        <v>134.84100000000001</v>
      </c>
      <c r="BJ79" s="295">
        <f>SUM(YWSEST:YWSGRD!BJ$153) + SUM(YWSEST:YWSGRD!BJ$154) + SUM(YWSEST:YWSGRD!BJ$155)</f>
        <v>134.73699999999999</v>
      </c>
      <c r="BK79" s="295">
        <f>SUM(YWSEST:YWSGRD!BK$153) + SUM(YWSEST:YWSGRD!BK$154) + SUM(YWSEST:YWSGRD!BK$155)</f>
        <v>134.63399999999999</v>
      </c>
      <c r="BL79" s="295">
        <f>SUM(YWSEST:YWSGRD!BL$153) + SUM(YWSEST:YWSGRD!BL$154) + SUM(YWSEST:YWSGRD!BL$155)</f>
        <v>134.53</v>
      </c>
      <c r="BM79" s="295">
        <f>SUM(YWSEST:YWSGRD!BM$153) + SUM(YWSEST:YWSGRD!BM$154) + SUM(YWSEST:YWSGRD!BM$155)</f>
        <v>134.42699999999999</v>
      </c>
      <c r="BN79" s="295">
        <f>SUM(YWSEST:YWSGRD!BN$153) + SUM(YWSEST:YWSGRD!BN$154) + SUM(YWSEST:YWSGRD!BN$155)</f>
        <v>134.322</v>
      </c>
      <c r="BO79" s="295">
        <f>SUM(YWSEST:YWSGRD!BO$153) + SUM(YWSEST:YWSGRD!BO$154) + SUM(YWSEST:YWSGRD!BO$155)</f>
        <v>134.21899999999999</v>
      </c>
      <c r="BP79" s="295">
        <f>SUM(YWSEST:YWSGRD!BP$153) + SUM(YWSEST:YWSGRD!BP$154) + SUM(YWSEST:YWSGRD!BP$155)</f>
        <v>134.11600000000001</v>
      </c>
      <c r="BQ79" s="295">
        <f>SUM(YWSEST:YWSGRD!BQ$153) + SUM(YWSEST:YWSGRD!BQ$154) + SUM(YWSEST:YWSGRD!BQ$155)</f>
        <v>134.012</v>
      </c>
      <c r="BR79" s="295">
        <f>SUM(YWSEST:YWSGRD!BR$153) + SUM(YWSEST:YWSGRD!BR$154) + SUM(YWSEST:YWSGRD!BR$155)</f>
        <v>133.90899999999999</v>
      </c>
      <c r="BS79" s="295">
        <f>SUM(YWSEST:YWSGRD!BS$153) + SUM(YWSEST:YWSGRD!BS$154) + SUM(YWSEST:YWSGRD!BS$155)</f>
        <v>133.80500000000001</v>
      </c>
      <c r="BT79" s="295">
        <f>SUM(YWSEST:YWSGRD!BT$153) + SUM(YWSEST:YWSGRD!BT$154) + SUM(YWSEST:YWSGRD!BT$155)</f>
        <v>133.702</v>
      </c>
      <c r="BU79" s="295"/>
      <c r="BV79" s="295"/>
      <c r="BW79" s="295"/>
      <c r="BX79" s="295"/>
      <c r="BY79" s="295"/>
      <c r="BZ79" s="295"/>
      <c r="CA79" s="295"/>
      <c r="CB79" s="295"/>
      <c r="CC79" s="295"/>
      <c r="CD79" s="295"/>
      <c r="CE79" s="295"/>
      <c r="CF79" s="295"/>
      <c r="CG79" s="295"/>
      <c r="CH79" s="295"/>
      <c r="CI79" s="295"/>
      <c r="CJ79" s="1034"/>
    </row>
    <row r="80" spans="2:88" ht="33.75" customHeight="1" thickBot="1" x14ac:dyDescent="0.25">
      <c r="B80" s="1019" t="s">
        <v>209</v>
      </c>
      <c r="C80" s="1020" t="s">
        <v>304</v>
      </c>
      <c r="D80" s="1021" t="s">
        <v>305</v>
      </c>
      <c r="E80" s="1020" t="s">
        <v>230</v>
      </c>
      <c r="F80" s="1022">
        <v>2</v>
      </c>
      <c r="G80" s="1014">
        <f>SUM(YWSEST:YWSGRD!G$156) + SUM(YWSEST:YWSGRD!G$163) + SUM(YWSEST:YWSGRD!G$164) + SUM(YWSEST:YWSGRD!G$165)</f>
        <v>2184.742658456747</v>
      </c>
      <c r="H80" s="1014">
        <f>SUM(YWSEST:YWSGRD!H$156) + SUM(YWSEST:YWSGRD!H$163) + SUM(YWSEST:YWSGRD!H$164) + SUM(YWSEST:YWSGRD!H$165)</f>
        <v>2207.8064275105289</v>
      </c>
      <c r="I80" s="1014">
        <f>SUM(YWSEST:YWSGRD!I$156) + SUM(YWSEST:YWSGRD!I$163) + SUM(YWSEST:YWSGRD!I$164) + SUM(YWSEST:YWSGRD!I$165)</f>
        <v>2217.2323455676665</v>
      </c>
      <c r="J80" s="1014">
        <f>SUM(YWSEST:YWSGRD!J$156) + SUM(YWSEST:YWSGRD!J$163) + SUM(YWSEST:YWSGRD!J$164) + SUM(YWSEST:YWSGRD!J$165)</f>
        <v>2235.9588556740528</v>
      </c>
      <c r="K80" s="1014">
        <f>SUM(YWSEST:YWSGRD!K$156) + SUM(YWSEST:YWSGRD!K$163) + SUM(YWSEST:YWSGRD!K$164) + SUM(YWSEST:YWSGRD!K$165)</f>
        <v>2253.9697174372241</v>
      </c>
      <c r="L80" s="1014">
        <f>SUM(YWSEST:YWSGRD!L$156) + SUM(YWSEST:YWSGRD!L$163) + SUM(YWSEST:YWSGRD!L$164) + SUM(YWSEST:YWSGRD!L$165)</f>
        <v>2273.5195812869893</v>
      </c>
      <c r="M80" s="1014">
        <f>SUM(YWSEST:YWSGRD!M$156) + SUM(YWSEST:YWSGRD!M$163) + SUM(YWSEST:YWSGRD!M$164) + SUM(YWSEST:YWSGRD!M$165)</f>
        <v>2293.5964216625762</v>
      </c>
      <c r="N80" s="1014">
        <f>SUM(YWSEST:YWSGRD!N$156) + SUM(YWSEST:YWSGRD!N$163) + SUM(YWSEST:YWSGRD!N$164) + SUM(YWSEST:YWSGRD!N$165)</f>
        <v>2315.6352250011255</v>
      </c>
      <c r="O80" s="1014">
        <f>SUM(YWSEST:YWSGRD!O$156) + SUM(YWSEST:YWSGRD!O$163) + SUM(YWSEST:YWSGRD!O$164) + SUM(YWSEST:YWSGRD!O$165)</f>
        <v>2336.4816350167753</v>
      </c>
      <c r="P80" s="1014">
        <f>SUM(YWSEST:YWSGRD!P$156) + SUM(YWSEST:YWSGRD!P$163) + SUM(YWSEST:YWSGRD!P$164) + SUM(YWSEST:YWSGRD!P$165)</f>
        <v>2356.5794200976306</v>
      </c>
      <c r="Q80" s="1014">
        <f>SUM(YWSEST:YWSGRD!Q$156) + SUM(YWSEST:YWSGRD!Q$163) + SUM(YWSEST:YWSGRD!Q$164) + SUM(YWSEST:YWSGRD!Q$165)</f>
        <v>2376.337375235868</v>
      </c>
      <c r="R80" s="1014">
        <f>SUM(YWSEST:YWSGRD!R$156) + SUM(YWSEST:YWSGRD!R$163) + SUM(YWSEST:YWSGRD!R$164) + SUM(YWSEST:YWSGRD!R$165)</f>
        <v>2395.1855755488568</v>
      </c>
      <c r="S80" s="1014">
        <f>SUM(YWSEST:YWSGRD!S$156) + SUM(YWSEST:YWSGRD!S$163) + SUM(YWSEST:YWSGRD!S$164) + SUM(YWSEST:YWSGRD!S$165)</f>
        <v>2413.7666918764521</v>
      </c>
      <c r="T80" s="1014">
        <f>SUM(YWSEST:YWSGRD!T$156) + SUM(YWSEST:YWSGRD!T$163) + SUM(YWSEST:YWSGRD!T$164) + SUM(YWSEST:YWSGRD!T$165)</f>
        <v>2431.8491123250692</v>
      </c>
      <c r="U80" s="1014">
        <f>SUM(YWSEST:YWSGRD!U$156) + SUM(YWSEST:YWSGRD!U$163) + SUM(YWSEST:YWSGRD!U$164) + SUM(YWSEST:YWSGRD!U$165)</f>
        <v>2449.2241775311209</v>
      </c>
      <c r="V80" s="1014">
        <f>SUM(YWSEST:YWSGRD!V$156) + SUM(YWSEST:YWSGRD!V$163) + SUM(YWSEST:YWSGRD!V$164) + SUM(YWSEST:YWSGRD!V$165)</f>
        <v>2466.172534338632</v>
      </c>
      <c r="W80" s="1014">
        <f>SUM(YWSEST:YWSGRD!W$156) + SUM(YWSEST:YWSGRD!W$163) + SUM(YWSEST:YWSGRD!W$164) + SUM(YWSEST:YWSGRD!W$165)</f>
        <v>2482.7693001184957</v>
      </c>
      <c r="X80" s="1014">
        <f>SUM(YWSEST:YWSGRD!X$156) + SUM(YWSEST:YWSGRD!X$163) + SUM(YWSEST:YWSGRD!X$164) + SUM(YWSEST:YWSGRD!X$165)</f>
        <v>2499.0019553088991</v>
      </c>
      <c r="Y80" s="1014">
        <f>SUM(YWSEST:YWSGRD!Y$156) + SUM(YWSEST:YWSGRD!Y$163) + SUM(YWSEST:YWSGRD!Y$164) + SUM(YWSEST:YWSGRD!Y$165)</f>
        <v>2514.8131185848506</v>
      </c>
      <c r="Z80" s="1014">
        <f>SUM(YWSEST:YWSGRD!Z$156) + SUM(YWSEST:YWSGRD!Z$163) + SUM(YWSEST:YWSGRD!Z$164) + SUM(YWSEST:YWSGRD!Z$165)</f>
        <v>2530.1600147768172</v>
      </c>
      <c r="AA80" s="1014">
        <f>SUM(YWSEST:YWSGRD!AA$156) + SUM(YWSEST:YWSGRD!AA$163) + SUM(YWSEST:YWSGRD!AA$164) + SUM(YWSEST:YWSGRD!AA$165)</f>
        <v>2545.0426438847981</v>
      </c>
      <c r="AB80" s="1014">
        <f>SUM(YWSEST:YWSGRD!AB$156) + SUM(YWSEST:YWSGRD!AB$163) + SUM(YWSEST:YWSGRD!AB$164) + SUM(YWSEST:YWSGRD!AB$165)</f>
        <v>2559.4568327215216</v>
      </c>
      <c r="AC80" s="1014">
        <f>SUM(YWSEST:YWSGRD!AC$156) + SUM(YWSEST:YWSGRD!AC$163) + SUM(YWSEST:YWSGRD!AC$164) + SUM(YWSEST:YWSGRD!AC$165)</f>
        <v>2573.4046678806249</v>
      </c>
      <c r="AD80" s="1014">
        <f>SUM(YWSEST:YWSGRD!AD$156) + SUM(YWSEST:YWSGRD!AD$163) + SUM(YWSEST:YWSGRD!AD$164) + SUM(YWSEST:YWSGRD!AD$165)</f>
        <v>2586.8903225493787</v>
      </c>
      <c r="AE80" s="1014">
        <f>SUM(YWSEST:YWSGRD!AE$156) + SUM(YWSEST:YWSGRD!AE$163) + SUM(YWSEST:YWSGRD!AE$164) + SUM(YWSEST:YWSGRD!AE$165)</f>
        <v>2599.9221431023252</v>
      </c>
      <c r="AF80" s="1014">
        <f>SUM(YWSEST:YWSGRD!AF$156) + SUM(YWSEST:YWSGRD!AF$163) + SUM(YWSEST:YWSGRD!AF$164) + SUM(YWSEST:YWSGRD!AF$165)</f>
        <v>2612.4949130553759</v>
      </c>
      <c r="AG80" s="1014">
        <f>SUM(YWSEST:YWSGRD!AG$156) + SUM(YWSEST:YWSGRD!AG$163) + SUM(YWSEST:YWSGRD!AG$164) + SUM(YWSEST:YWSGRD!AG$165)</f>
        <v>2624.6002860339895</v>
      </c>
      <c r="AH80" s="1014">
        <f>SUM(YWSEST:YWSGRD!AH$156) + SUM(YWSEST:YWSGRD!AH$163) + SUM(YWSEST:YWSGRD!AH$164) + SUM(YWSEST:YWSGRD!AH$165)</f>
        <v>2636.2413919286159</v>
      </c>
      <c r="AI80" s="1014">
        <f>SUM(YWSEST:YWSGRD!AI$156) + SUM(YWSEST:YWSGRD!AI$163) + SUM(YWSEST:YWSGRD!AI$164) + SUM(YWSEST:YWSGRD!AI$165)</f>
        <v>2647.4192740360763</v>
      </c>
      <c r="AJ80" s="1014">
        <f>SUM(YWSEST:YWSGRD!AJ$156) + SUM(YWSEST:YWSGRD!AJ$163) + SUM(YWSEST:YWSGRD!AJ$164) + SUM(YWSEST:YWSGRD!AJ$165)</f>
        <v>2658.132889059551</v>
      </c>
      <c r="AK80" s="1014">
        <f>SUM(YWSEST:YWSGRD!AK$156) + SUM(YWSEST:YWSGRD!AK$163) + SUM(YWSEST:YWSGRD!AK$164) + SUM(YWSEST:YWSGRD!AK$165)</f>
        <v>2668.3791071085852</v>
      </c>
      <c r="AL80" s="1014">
        <f>SUM(YWSEST:YWSGRD!AL$156) + SUM(YWSEST:YWSGRD!AL$163) + SUM(YWSEST:YWSGRD!AL$164) + SUM(YWSEST:YWSGRD!AL$165)</f>
        <v>2676.3780638117669</v>
      </c>
      <c r="AM80" s="1014">
        <f>SUM(YWSEST:YWSGRD!AM$156) + SUM(YWSEST:YWSGRD!AM$163) + SUM(YWSEST:YWSGRD!AM$164) + SUM(YWSEST:YWSGRD!AM$165)</f>
        <v>2683.8199000141658</v>
      </c>
      <c r="AN80" s="1014">
        <f>SUM(YWSEST:YWSGRD!AN$156) + SUM(YWSEST:YWSGRD!AN$163) + SUM(YWSEST:YWSGRD!AN$164) + SUM(YWSEST:YWSGRD!AN$165)</f>
        <v>2691.0269944325278</v>
      </c>
      <c r="AO80" s="1014">
        <f>SUM(YWSEST:YWSGRD!AO$156) + SUM(YWSEST:YWSGRD!AO$163) + SUM(YWSEST:YWSGRD!AO$164) + SUM(YWSEST:YWSGRD!AO$165)</f>
        <v>2698.1610580736346</v>
      </c>
      <c r="AP80" s="1014">
        <f>SUM(YWSEST:YWSGRD!AP$156) + SUM(YWSEST:YWSGRD!AP$163) + SUM(YWSEST:YWSGRD!AP$164) + SUM(YWSEST:YWSGRD!AP$165)</f>
        <v>2705.6821848341979</v>
      </c>
      <c r="AQ80" s="1014">
        <f>SUM(YWSEST:YWSGRD!AQ$156) + SUM(YWSEST:YWSGRD!AQ$163) + SUM(YWSEST:YWSGRD!AQ$164) + SUM(YWSEST:YWSGRD!AQ$165)</f>
        <v>2713.3180742447362</v>
      </c>
      <c r="AR80" s="1014">
        <f>SUM(YWSEST:YWSGRD!AR$156) + SUM(YWSEST:YWSGRD!AR$163) + SUM(YWSEST:YWSGRD!AR$164) + SUM(YWSEST:YWSGRD!AR$165)</f>
        <v>2720.8496339734784</v>
      </c>
      <c r="AS80" s="1014">
        <f>SUM(YWSEST:YWSGRD!AS$156) + SUM(YWSEST:YWSGRD!AS$163) + SUM(YWSEST:YWSGRD!AS$164) + SUM(YWSEST:YWSGRD!AS$165)</f>
        <v>2728.1923569781734</v>
      </c>
      <c r="AT80" s="1014">
        <f>SUM(YWSEST:YWSGRD!AT$156) + SUM(YWSEST:YWSGRD!AT$163) + SUM(YWSEST:YWSGRD!AT$164) + SUM(YWSEST:YWSGRD!AT$165)</f>
        <v>2735.3368535874588</v>
      </c>
      <c r="AU80" s="1014">
        <f>SUM(YWSEST:YWSGRD!AU$156) + SUM(YWSEST:YWSGRD!AU$163) + SUM(YWSEST:YWSGRD!AU$164) + SUM(YWSEST:YWSGRD!AU$165)</f>
        <v>2742.7891227580385</v>
      </c>
      <c r="AV80" s="1014">
        <f>SUM(YWSEST:YWSGRD!AV$156) + SUM(YWSEST:YWSGRD!AV$163) + SUM(YWSEST:YWSGRD!AV$164) + SUM(YWSEST:YWSGRD!AV$165)</f>
        <v>2750.385366889494</v>
      </c>
      <c r="AW80" s="1014">
        <f>SUM(YWSEST:YWSGRD!AW$156) + SUM(YWSEST:YWSGRD!AW$163) + SUM(YWSEST:YWSGRD!AW$164) + SUM(YWSEST:YWSGRD!AW$165)</f>
        <v>2758.0848974059263</v>
      </c>
      <c r="AX80" s="1014">
        <f>SUM(YWSEST:YWSGRD!AX$156) + SUM(YWSEST:YWSGRD!AX$163) + SUM(YWSEST:YWSGRD!AX$164) + SUM(YWSEST:YWSGRD!AX$165)</f>
        <v>2766.1088932327389</v>
      </c>
      <c r="AY80" s="1014">
        <f>SUM(YWSEST:YWSGRD!AY$156) + SUM(YWSEST:YWSGRD!AY$163) + SUM(YWSEST:YWSGRD!AY$164) + SUM(YWSEST:YWSGRD!AY$165)</f>
        <v>2774.385366889494</v>
      </c>
      <c r="AZ80" s="1014">
        <f>SUM(YWSEST:YWSGRD!AZ$156) + SUM(YWSEST:YWSGRD!AZ$163) + SUM(YWSEST:YWSGRD!AZ$164) + SUM(YWSEST:YWSGRD!AZ$165)</f>
        <v>2783.0228212452585</v>
      </c>
      <c r="BA80" s="1014">
        <f>SUM(YWSEST:YWSGRD!BA$156) + SUM(YWSEST:YWSGRD!BA$163) + SUM(YWSEST:YWSGRD!BA$164) + SUM(YWSEST:YWSGRD!BA$165)</f>
        <v>2791.815726826896</v>
      </c>
      <c r="BB80" s="1014">
        <f>SUM(YWSEST:YWSGRD!BB$156) + SUM(YWSEST:YWSGRD!BB$163) + SUM(YWSEST:YWSGRD!BB$164) + SUM(YWSEST:YWSGRD!BB$165)</f>
        <v>2800.4813501967446</v>
      </c>
      <c r="BC80" s="1014">
        <f>SUM(YWSEST:YWSGRD!BC$156) + SUM(YWSEST:YWSGRD!BC$163) + SUM(YWSEST:YWSGRD!BC$164) + SUM(YWSEST:YWSGRD!BC$165)</f>
        <v>2808.9038854080127</v>
      </c>
      <c r="BD80" s="1014">
        <f>SUM(YWSEST:YWSGRD!BD$156) + SUM(YWSEST:YWSGRD!BD$163) + SUM(YWSEST:YWSGRD!BD$164) + SUM(YWSEST:YWSGRD!BD$165)</f>
        <v>2817.2659094038395</v>
      </c>
      <c r="BE80" s="1014">
        <f>SUM(YWSEST:YWSGRD!BE$156) + SUM(YWSEST:YWSGRD!BE$163) + SUM(YWSEST:YWSGRD!BE$164) + SUM(YWSEST:YWSGRD!BE$165)</f>
        <v>2825.387975131539</v>
      </c>
      <c r="BF80" s="1014">
        <f>SUM(YWSEST:YWSGRD!BF$156) + SUM(YWSEST:YWSGRD!BF$163) + SUM(YWSEST:YWSGRD!BF$164) + SUM(YWSEST:YWSGRD!BF$165)</f>
        <v>2833.333723697006</v>
      </c>
      <c r="BG80" s="1014">
        <f>SUM(YWSEST:YWSGRD!BG$156) + SUM(YWSEST:YWSGRD!BG$163) + SUM(YWSEST:YWSGRD!BG$164) + SUM(YWSEST:YWSGRD!BG$165)</f>
        <v>2841.1354973015964</v>
      </c>
      <c r="BH80" s="1014">
        <f>SUM(YWSEST:YWSGRD!BH$156) + SUM(YWSEST:YWSGRD!BH$163) + SUM(YWSEST:YWSGRD!BH$164) + SUM(YWSEST:YWSGRD!BH$165)</f>
        <v>2848.8746730971102</v>
      </c>
      <c r="BI80" s="1014">
        <f>SUM(YWSEST:YWSGRD!BI$156) + SUM(YWSEST:YWSGRD!BI$163) + SUM(YWSEST:YWSGRD!BI$164) + SUM(YWSEST:YWSGRD!BI$165)</f>
        <v>2856.4907398681071</v>
      </c>
      <c r="BJ80" s="1014">
        <f>SUM(YWSEST:YWSGRD!BJ$156) + SUM(YWSEST:YWSGRD!BJ$163) + SUM(YWSEST:YWSGRD!BJ$164) + SUM(YWSEST:YWSGRD!BJ$165)</f>
        <v>2863.8386793568911</v>
      </c>
      <c r="BK80" s="1014">
        <f>SUM(YWSEST:YWSGRD!BK$156) + SUM(YWSEST:YWSGRD!BK$163) + SUM(YWSEST:YWSGRD!BK$164) + SUM(YWSEST:YWSGRD!BK$165)</f>
        <v>2871.0259511357117</v>
      </c>
      <c r="BL80" s="1014">
        <f>SUM(YWSEST:YWSGRD!BL$156) + SUM(YWSEST:YWSGRD!BL$163) + SUM(YWSEST:YWSGRD!BL$164) + SUM(YWSEST:YWSGRD!BL$165)</f>
        <v>2877.9659615686801</v>
      </c>
      <c r="BM80" s="1014">
        <f>SUM(YWSEST:YWSGRD!BM$156) + SUM(YWSEST:YWSGRD!BM$163) + SUM(YWSEST:YWSGRD!BM$164) + SUM(YWSEST:YWSGRD!BM$165)</f>
        <v>2884.8704999098381</v>
      </c>
      <c r="BN80" s="1014">
        <f>SUM(YWSEST:YWSGRD!BN$156) + SUM(YWSEST:YWSGRD!BN$163) + SUM(YWSEST:YWSGRD!BN$164) + SUM(YWSEST:YWSGRD!BN$165)</f>
        <v>2891.9617883814085</v>
      </c>
      <c r="BO80" s="1014">
        <f>SUM(YWSEST:YWSGRD!BO$156) + SUM(YWSEST:YWSGRD!BO$163) + SUM(YWSEST:YWSGRD!BO$164) + SUM(YWSEST:YWSGRD!BO$165)</f>
        <v>2899.0530768529779</v>
      </c>
      <c r="BP80" s="1014">
        <f>SUM(YWSEST:YWSGRD!BP$156) + SUM(YWSEST:YWSGRD!BP$163) + SUM(YWSEST:YWSGRD!BP$164) + SUM(YWSEST:YWSGRD!BP$165)</f>
        <v>2906.4552677762954</v>
      </c>
      <c r="BQ80" s="1014">
        <f>SUM(YWSEST:YWSGRD!BQ$156) + SUM(YWSEST:YWSGRD!BQ$163) + SUM(YWSEST:YWSGRD!BQ$164) + SUM(YWSEST:YWSGRD!BQ$165)</f>
        <v>2914.0817675154722</v>
      </c>
      <c r="BR80" s="1014">
        <f>SUM(YWSEST:YWSGRD!BR$156) + SUM(YWSEST:YWSGRD!BR$163) + SUM(YWSEST:YWSGRD!BR$164) + SUM(YWSEST:YWSGRD!BR$165)</f>
        <v>2921.9242296959619</v>
      </c>
      <c r="BS80" s="1014">
        <f>SUM(YWSEST:YWSGRD!BS$156) + SUM(YWSEST:YWSGRD!BS$163) + SUM(YWSEST:YWSGRD!BS$164) + SUM(YWSEST:YWSGRD!BS$165)</f>
        <v>2929.7625186891805</v>
      </c>
      <c r="BT80" s="1014">
        <f>SUM(YWSEST:YWSGRD!BT$156) + SUM(YWSEST:YWSGRD!BT$163) + SUM(YWSEST:YWSGRD!BT$164) + SUM(YWSEST:YWSGRD!BT$165)</f>
        <v>2937.6780116469276</v>
      </c>
      <c r="BU80" s="1014"/>
      <c r="BV80" s="1014"/>
      <c r="BW80" s="1014"/>
      <c r="BX80" s="1014"/>
      <c r="BY80" s="1014"/>
      <c r="BZ80" s="1014"/>
      <c r="CA80" s="1014"/>
      <c r="CB80" s="1014"/>
      <c r="CC80" s="1014"/>
      <c r="CD80" s="1014"/>
      <c r="CE80" s="1014"/>
      <c r="CF80" s="1014"/>
      <c r="CG80" s="1014"/>
      <c r="CH80" s="1014"/>
      <c r="CI80" s="1014"/>
      <c r="CJ80" s="1035"/>
    </row>
    <row r="81" spans="2:88" ht="14.85" customHeight="1" thickBot="1" x14ac:dyDescent="0.25">
      <c r="C81" s="1103" t="s">
        <v>87</v>
      </c>
    </row>
    <row r="82" spans="2:88" ht="62.25" customHeight="1" thickBot="1" x14ac:dyDescent="0.25">
      <c r="B82" s="320" t="s">
        <v>306</v>
      </c>
      <c r="C82" s="4"/>
    </row>
    <row r="83" spans="2:88" ht="14.85" customHeight="1" thickBot="1" x14ac:dyDescent="0.25">
      <c r="B83" s="382" t="s">
        <v>88</v>
      </c>
      <c r="C83" s="383" t="s">
        <v>89</v>
      </c>
      <c r="D83" s="383" t="s">
        <v>90</v>
      </c>
      <c r="E83" s="383" t="s">
        <v>91</v>
      </c>
      <c r="F83" s="384" t="s">
        <v>92</v>
      </c>
      <c r="G83" s="373" t="s">
        <v>93</v>
      </c>
      <c r="H83" s="371" t="s">
        <v>94</v>
      </c>
      <c r="I83" s="371" t="s">
        <v>95</v>
      </c>
      <c r="J83" s="371" t="s">
        <v>96</v>
      </c>
      <c r="K83" s="371" t="s">
        <v>97</v>
      </c>
      <c r="L83" s="371" t="s">
        <v>98</v>
      </c>
      <c r="M83" s="371" t="s">
        <v>99</v>
      </c>
      <c r="N83" s="371" t="s">
        <v>100</v>
      </c>
      <c r="O83" s="371" t="s">
        <v>101</v>
      </c>
      <c r="P83" s="371" t="s">
        <v>102</v>
      </c>
      <c r="Q83" s="371" t="s">
        <v>103</v>
      </c>
      <c r="R83" s="371" t="s">
        <v>133</v>
      </c>
      <c r="S83" s="371" t="s">
        <v>134</v>
      </c>
      <c r="T83" s="371" t="s">
        <v>135</v>
      </c>
      <c r="U83" s="371" t="s">
        <v>136</v>
      </c>
      <c r="V83" s="371" t="s">
        <v>104</v>
      </c>
      <c r="W83" s="371" t="s">
        <v>137</v>
      </c>
      <c r="X83" s="371" t="s">
        <v>138</v>
      </c>
      <c r="Y83" s="371" t="s">
        <v>139</v>
      </c>
      <c r="Z83" s="371" t="s">
        <v>140</v>
      </c>
      <c r="AA83" s="371" t="s">
        <v>105</v>
      </c>
      <c r="AB83" s="371" t="s">
        <v>141</v>
      </c>
      <c r="AC83" s="371" t="s">
        <v>142</v>
      </c>
      <c r="AD83" s="371" t="s">
        <v>143</v>
      </c>
      <c r="AE83" s="371" t="s">
        <v>144</v>
      </c>
      <c r="AF83" s="371" t="s">
        <v>106</v>
      </c>
      <c r="AG83" s="371" t="s">
        <v>145</v>
      </c>
      <c r="AH83" s="371" t="s">
        <v>146</v>
      </c>
      <c r="AI83" s="371" t="s">
        <v>147</v>
      </c>
      <c r="AJ83" s="371" t="s">
        <v>148</v>
      </c>
      <c r="AK83" s="371" t="s">
        <v>107</v>
      </c>
      <c r="AL83" s="371" t="s">
        <v>149</v>
      </c>
      <c r="AM83" s="371" t="s">
        <v>150</v>
      </c>
      <c r="AN83" s="371" t="s">
        <v>151</v>
      </c>
      <c r="AO83" s="371" t="s">
        <v>152</v>
      </c>
      <c r="AP83" s="371" t="s">
        <v>108</v>
      </c>
      <c r="AQ83" s="371" t="s">
        <v>153</v>
      </c>
      <c r="AR83" s="371" t="s">
        <v>154</v>
      </c>
      <c r="AS83" s="371" t="s">
        <v>155</v>
      </c>
      <c r="AT83" s="371" t="s">
        <v>156</v>
      </c>
      <c r="AU83" s="371" t="s">
        <v>109</v>
      </c>
      <c r="AV83" s="371" t="s">
        <v>157</v>
      </c>
      <c r="AW83" s="371" t="s">
        <v>158</v>
      </c>
      <c r="AX83" s="371" t="s">
        <v>159</v>
      </c>
      <c r="AY83" s="371" t="s">
        <v>160</v>
      </c>
      <c r="AZ83" s="371" t="s">
        <v>110</v>
      </c>
      <c r="BA83" s="371" t="s">
        <v>161</v>
      </c>
      <c r="BB83" s="371" t="s">
        <v>162</v>
      </c>
      <c r="BC83" s="371" t="s">
        <v>163</v>
      </c>
      <c r="BD83" s="371" t="s">
        <v>164</v>
      </c>
      <c r="BE83" s="371" t="s">
        <v>111</v>
      </c>
      <c r="BF83" s="371" t="s">
        <v>165</v>
      </c>
      <c r="BG83" s="371" t="s">
        <v>166</v>
      </c>
      <c r="BH83" s="371" t="s">
        <v>167</v>
      </c>
      <c r="BI83" s="371" t="s">
        <v>168</v>
      </c>
      <c r="BJ83" s="371" t="s">
        <v>112</v>
      </c>
      <c r="BK83" s="371" t="s">
        <v>169</v>
      </c>
      <c r="BL83" s="371" t="s">
        <v>170</v>
      </c>
      <c r="BM83" s="371" t="s">
        <v>171</v>
      </c>
      <c r="BN83" s="371" t="s">
        <v>172</v>
      </c>
      <c r="BO83" s="371" t="s">
        <v>113</v>
      </c>
      <c r="BP83" s="371" t="s">
        <v>173</v>
      </c>
      <c r="BQ83" s="371" t="s">
        <v>174</v>
      </c>
      <c r="BR83" s="371" t="s">
        <v>175</v>
      </c>
      <c r="BS83" s="371" t="s">
        <v>176</v>
      </c>
      <c r="BT83" s="371" t="s">
        <v>114</v>
      </c>
      <c r="BU83" s="371" t="s">
        <v>177</v>
      </c>
      <c r="BV83" s="371" t="s">
        <v>178</v>
      </c>
      <c r="BW83" s="371" t="s">
        <v>179</v>
      </c>
      <c r="BX83" s="371" t="s">
        <v>180</v>
      </c>
      <c r="BY83" s="371" t="s">
        <v>115</v>
      </c>
      <c r="BZ83" s="371" t="s">
        <v>181</v>
      </c>
      <c r="CA83" s="371" t="s">
        <v>182</v>
      </c>
      <c r="CB83" s="371" t="s">
        <v>183</v>
      </c>
      <c r="CC83" s="371" t="s">
        <v>184</v>
      </c>
      <c r="CD83" s="371" t="s">
        <v>116</v>
      </c>
      <c r="CE83" s="371" t="s">
        <v>185</v>
      </c>
      <c r="CF83" s="371" t="s">
        <v>186</v>
      </c>
      <c r="CG83" s="371" t="s">
        <v>187</v>
      </c>
      <c r="CH83" s="371" t="s">
        <v>188</v>
      </c>
      <c r="CI83" s="371" t="s">
        <v>117</v>
      </c>
      <c r="CJ83" s="371" t="s">
        <v>189</v>
      </c>
    </row>
    <row r="84" spans="2:88" ht="14.85" customHeight="1" x14ac:dyDescent="0.2">
      <c r="B84" s="419" t="s">
        <v>307</v>
      </c>
      <c r="C84" s="398" t="s">
        <v>308</v>
      </c>
      <c r="D84" s="399" t="s">
        <v>121</v>
      </c>
      <c r="E84" s="399" t="s">
        <v>309</v>
      </c>
      <c r="F84" s="400">
        <v>2</v>
      </c>
      <c r="G84" s="1147">
        <v>3.8461538461538464E-2</v>
      </c>
      <c r="H84" s="1147">
        <v>3.8461538461538464E-2</v>
      </c>
      <c r="I84" s="1147">
        <v>3.8461538461538464E-2</v>
      </c>
      <c r="J84" s="1147">
        <v>3.8461538461538464E-2</v>
      </c>
      <c r="K84" s="1147">
        <v>3.8461538461538464E-2</v>
      </c>
      <c r="L84" s="1147">
        <v>3.8461538461538464E-2</v>
      </c>
      <c r="M84" s="1147">
        <v>3.8461538461538464E-2</v>
      </c>
      <c r="N84" s="1147">
        <v>3.8461538461538464E-2</v>
      </c>
      <c r="O84" s="1147">
        <v>2.0571898786257974E-2</v>
      </c>
      <c r="P84" s="1147">
        <v>2.218770800976259E-2</v>
      </c>
      <c r="Q84" s="1147">
        <v>2.218770800976259E-2</v>
      </c>
      <c r="R84" s="1147">
        <v>2.218770800976259E-2</v>
      </c>
      <c r="S84" s="1147">
        <v>2.218770800976259E-2</v>
      </c>
      <c r="T84" s="1147">
        <v>2.218770800976259E-2</v>
      </c>
      <c r="U84" s="1147">
        <v>2.218770800976259E-2</v>
      </c>
      <c r="V84" s="1147">
        <v>2.218770800976259E-2</v>
      </c>
      <c r="W84" s="1147">
        <v>1.8957345971563982E-2</v>
      </c>
      <c r="X84" s="1147">
        <v>1.8957345971563982E-2</v>
      </c>
      <c r="Y84" s="1147">
        <v>1.8957345971563982E-2</v>
      </c>
      <c r="Z84" s="1147">
        <v>1.8957345971563982E-2</v>
      </c>
      <c r="AA84" s="1147">
        <v>1.8957345971563982E-2</v>
      </c>
      <c r="AB84" s="1147">
        <v>1.1614401858304297E-2</v>
      </c>
      <c r="AC84" s="1147">
        <v>1.1614401858304297E-2</v>
      </c>
      <c r="AD84" s="1147">
        <v>1.1614401858304297E-2</v>
      </c>
      <c r="AE84" s="1147">
        <v>1.1614401858304297E-2</v>
      </c>
      <c r="AF84" s="1147">
        <v>1.1614401858304297E-2</v>
      </c>
      <c r="AG84" s="1147">
        <v>1.1614401858304297E-2</v>
      </c>
      <c r="AH84" s="1147">
        <v>1.1614401858304297E-2</v>
      </c>
      <c r="AI84" s="1147">
        <v>1.1614401858304297E-2</v>
      </c>
      <c r="AJ84" s="1147">
        <v>1.1614401858304297E-2</v>
      </c>
      <c r="AK84" s="1147">
        <v>1.1614401858304297E-2</v>
      </c>
      <c r="AL84" s="1147">
        <v>1.1614401858304297E-2</v>
      </c>
      <c r="AM84" s="1147">
        <v>1.1614401858304297E-2</v>
      </c>
      <c r="AN84" s="1147">
        <v>1.1614401858304297E-2</v>
      </c>
      <c r="AO84" s="1147">
        <v>1.1614401858304297E-2</v>
      </c>
      <c r="AP84" s="1147">
        <v>1.1614401858304297E-2</v>
      </c>
      <c r="AQ84" s="1147">
        <v>1.1614401858304297E-2</v>
      </c>
      <c r="AR84" s="1147">
        <v>1.1614401858304297E-2</v>
      </c>
      <c r="AS84" s="1147">
        <v>1.1614401858304297E-2</v>
      </c>
      <c r="AT84" s="1147">
        <v>1.1614401858304297E-2</v>
      </c>
      <c r="AU84" s="1147">
        <v>1.1614401858304297E-2</v>
      </c>
      <c r="AV84" s="1147">
        <v>1.1614401858304297E-2</v>
      </c>
      <c r="AW84" s="1147">
        <v>1.1614401858304297E-2</v>
      </c>
      <c r="AX84" s="1147">
        <v>1.1614401858304297E-2</v>
      </c>
      <c r="AY84" s="1147">
        <v>1.1614401858304297E-2</v>
      </c>
      <c r="AZ84" s="1147">
        <v>1.1614401858304297E-2</v>
      </c>
      <c r="BA84" s="1147">
        <v>1.1614401858304297E-2</v>
      </c>
      <c r="BB84" s="1147">
        <v>1.1614401858304297E-2</v>
      </c>
      <c r="BC84" s="1147">
        <v>1.1614401858304297E-2</v>
      </c>
      <c r="BD84" s="1147">
        <v>1.1614401858304297E-2</v>
      </c>
      <c r="BE84" s="1147">
        <v>1.1614401858304297E-2</v>
      </c>
      <c r="BF84" s="1147">
        <v>1.1614401858304297E-2</v>
      </c>
      <c r="BG84" s="1147">
        <v>1.1614401858304297E-2</v>
      </c>
      <c r="BH84" s="1147">
        <v>1.1614401858304297E-2</v>
      </c>
      <c r="BI84" s="1147">
        <v>1.2180267965895251E-2</v>
      </c>
      <c r="BJ84" s="1147">
        <v>1.2180267965895251E-2</v>
      </c>
      <c r="BK84" s="1147">
        <v>1.2180267965895251E-2</v>
      </c>
      <c r="BL84" s="1147">
        <v>1.2180267965895251E-2</v>
      </c>
      <c r="BM84" s="1147">
        <v>1.2180267965895251E-2</v>
      </c>
      <c r="BN84" s="1147">
        <v>1.2180267965895251E-2</v>
      </c>
      <c r="BO84" s="1147">
        <v>1.2180267965895251E-2</v>
      </c>
      <c r="BP84" s="1147">
        <v>1.2180267965895251E-2</v>
      </c>
      <c r="BQ84" s="1147">
        <v>1.2180267965895251E-2</v>
      </c>
      <c r="BR84" s="1147">
        <v>1.1668611435239206E-2</v>
      </c>
      <c r="BS84" s="1147">
        <v>1.1668611435239206E-2</v>
      </c>
      <c r="BT84" s="1147">
        <v>1.1668611435239206E-2</v>
      </c>
      <c r="BU84" s="1147"/>
      <c r="BV84" s="1147"/>
      <c r="BW84" s="1147"/>
      <c r="BX84" s="1147"/>
      <c r="BY84" s="1147"/>
      <c r="BZ84" s="1147"/>
      <c r="CA84" s="1147"/>
      <c r="CB84" s="1147"/>
      <c r="CC84" s="1147"/>
      <c r="CD84" s="1147"/>
      <c r="CE84" s="1147"/>
      <c r="CF84" s="1147"/>
      <c r="CG84" s="1147"/>
      <c r="CH84" s="1147"/>
      <c r="CI84" s="1147"/>
      <c r="CJ84" s="1147"/>
    </row>
    <row r="85" spans="2:88" ht="14.85" customHeight="1" x14ac:dyDescent="0.2">
      <c r="B85" s="420" t="s">
        <v>310</v>
      </c>
      <c r="C85" s="402" t="s">
        <v>311</v>
      </c>
      <c r="D85" s="403" t="s">
        <v>121</v>
      </c>
      <c r="E85" s="403" t="s">
        <v>309</v>
      </c>
      <c r="F85" s="404">
        <v>2</v>
      </c>
      <c r="G85" s="1147">
        <v>0.04</v>
      </c>
      <c r="H85" s="1147">
        <v>0.04</v>
      </c>
      <c r="I85" s="1147">
        <v>0.04</v>
      </c>
      <c r="J85" s="1147">
        <v>0.04</v>
      </c>
      <c r="K85" s="1147">
        <v>0.04</v>
      </c>
      <c r="L85" s="1147">
        <v>0.04</v>
      </c>
      <c r="M85" s="1147">
        <v>0.04</v>
      </c>
      <c r="N85" s="1147">
        <v>0.04</v>
      </c>
      <c r="O85" s="1147">
        <v>0.04</v>
      </c>
      <c r="P85" s="1147">
        <v>0.04</v>
      </c>
      <c r="Q85" s="1147">
        <v>0.04</v>
      </c>
      <c r="R85" s="1147">
        <v>0.04</v>
      </c>
      <c r="S85" s="1147">
        <v>0.04</v>
      </c>
      <c r="T85" s="1147">
        <v>0.04</v>
      </c>
      <c r="U85" s="1147">
        <v>0.04</v>
      </c>
      <c r="V85" s="1147">
        <v>0.04</v>
      </c>
      <c r="W85" s="1147">
        <v>0.04</v>
      </c>
      <c r="X85" s="1147">
        <v>0.04</v>
      </c>
      <c r="Y85" s="1147">
        <v>0.04</v>
      </c>
      <c r="Z85" s="1147">
        <v>0.04</v>
      </c>
      <c r="AA85" s="1147">
        <v>0.04</v>
      </c>
      <c r="AB85" s="1147">
        <v>0.04</v>
      </c>
      <c r="AC85" s="1147">
        <v>0.04</v>
      </c>
      <c r="AD85" s="1147">
        <v>0.04</v>
      </c>
      <c r="AE85" s="1147">
        <v>0.04</v>
      </c>
      <c r="AF85" s="1147">
        <v>0.04</v>
      </c>
      <c r="AG85" s="1147">
        <v>0.04</v>
      </c>
      <c r="AH85" s="1147">
        <v>0.04</v>
      </c>
      <c r="AI85" s="1147">
        <v>0.04</v>
      </c>
      <c r="AJ85" s="1147">
        <v>0.04</v>
      </c>
      <c r="AK85" s="1147">
        <v>0.04</v>
      </c>
      <c r="AL85" s="1147">
        <v>0.04</v>
      </c>
      <c r="AM85" s="1147">
        <v>0.04</v>
      </c>
      <c r="AN85" s="1147">
        <v>0.04</v>
      </c>
      <c r="AO85" s="1147">
        <v>0.04</v>
      </c>
      <c r="AP85" s="1147">
        <v>0.04</v>
      </c>
      <c r="AQ85" s="1147">
        <v>0.04</v>
      </c>
      <c r="AR85" s="1147">
        <v>0.04</v>
      </c>
      <c r="AS85" s="1147">
        <v>0.04</v>
      </c>
      <c r="AT85" s="1147">
        <v>0.04</v>
      </c>
      <c r="AU85" s="1147">
        <v>0.04</v>
      </c>
      <c r="AV85" s="1147">
        <v>0.04</v>
      </c>
      <c r="AW85" s="1147">
        <v>0.04</v>
      </c>
      <c r="AX85" s="1147">
        <v>0.04</v>
      </c>
      <c r="AY85" s="1147">
        <v>0.04</v>
      </c>
      <c r="AZ85" s="1147">
        <v>0.04</v>
      </c>
      <c r="BA85" s="1147">
        <v>0.04</v>
      </c>
      <c r="BB85" s="1147">
        <v>0.04</v>
      </c>
      <c r="BC85" s="1147">
        <v>0.04</v>
      </c>
      <c r="BD85" s="1147">
        <v>0.04</v>
      </c>
      <c r="BE85" s="1147">
        <v>0.04</v>
      </c>
      <c r="BF85" s="1147">
        <v>0.04</v>
      </c>
      <c r="BG85" s="1147">
        <v>0.04</v>
      </c>
      <c r="BH85" s="1147">
        <v>0.04</v>
      </c>
      <c r="BI85" s="1147">
        <v>0.04</v>
      </c>
      <c r="BJ85" s="1147">
        <v>0.04</v>
      </c>
      <c r="BK85" s="1147">
        <v>0.04</v>
      </c>
      <c r="BL85" s="1147">
        <v>0.04</v>
      </c>
      <c r="BM85" s="1147">
        <v>0.04</v>
      </c>
      <c r="BN85" s="1147">
        <v>0.04</v>
      </c>
      <c r="BO85" s="1147">
        <v>0.04</v>
      </c>
      <c r="BP85" s="1147">
        <v>0.04</v>
      </c>
      <c r="BQ85" s="1147">
        <v>0.04</v>
      </c>
      <c r="BR85" s="1147">
        <v>0.04</v>
      </c>
      <c r="BS85" s="1147">
        <v>0.04</v>
      </c>
      <c r="BT85" s="1147">
        <v>0.04</v>
      </c>
      <c r="BU85" s="1147"/>
      <c r="BV85" s="1147"/>
      <c r="BW85" s="1147"/>
      <c r="BX85" s="1147"/>
      <c r="BY85" s="1147"/>
      <c r="BZ85" s="1147"/>
      <c r="CA85" s="1147"/>
      <c r="CB85" s="1147"/>
      <c r="CC85" s="1147"/>
      <c r="CD85" s="1147"/>
      <c r="CE85" s="1147"/>
      <c r="CF85" s="1147"/>
      <c r="CG85" s="1147"/>
      <c r="CH85" s="1147"/>
      <c r="CI85" s="1147"/>
      <c r="CJ85" s="1147"/>
    </row>
    <row r="86" spans="2:88" ht="14.85" customHeight="1" x14ac:dyDescent="0.2">
      <c r="B86" s="420" t="s">
        <v>312</v>
      </c>
      <c r="C86" s="402" t="s">
        <v>313</v>
      </c>
      <c r="D86" s="403" t="s">
        <v>121</v>
      </c>
      <c r="E86" s="403" t="s">
        <v>261</v>
      </c>
      <c r="F86" s="404">
        <v>2</v>
      </c>
      <c r="G86" s="1148">
        <v>0.02</v>
      </c>
      <c r="H86" s="1148">
        <v>0.02</v>
      </c>
      <c r="I86" s="1148">
        <v>0.02</v>
      </c>
      <c r="J86" s="1148">
        <v>0.02</v>
      </c>
      <c r="K86" s="1148">
        <v>0.02</v>
      </c>
      <c r="L86" s="1148">
        <v>0.02</v>
      </c>
      <c r="M86" s="1148">
        <v>0.02</v>
      </c>
      <c r="N86" s="1148">
        <v>0.02</v>
      </c>
      <c r="O86" s="1148">
        <v>1.21875E-2</v>
      </c>
      <c r="P86" s="1148">
        <v>1.2448649321548612E-2</v>
      </c>
      <c r="Q86" s="1148">
        <v>1.2448649321548612E-2</v>
      </c>
      <c r="R86" s="1148">
        <v>1.2448649321548612E-2</v>
      </c>
      <c r="S86" s="1148">
        <v>1.2448649321548612E-2</v>
      </c>
      <c r="T86" s="1148">
        <v>1.2448649321548612E-2</v>
      </c>
      <c r="U86" s="1148">
        <v>1.2448649321548612E-2</v>
      </c>
      <c r="V86" s="1148">
        <v>1.2448649321548612E-2</v>
      </c>
      <c r="W86" s="1148">
        <v>1.1093854004881295E-2</v>
      </c>
      <c r="X86" s="1148">
        <v>1.1093854004881295E-2</v>
      </c>
      <c r="Y86" s="1148">
        <v>1.1093854004881295E-2</v>
      </c>
      <c r="Z86" s="1148">
        <v>1.1093854004881295E-2</v>
      </c>
      <c r="AA86" s="1148">
        <v>1.1093854004881295E-2</v>
      </c>
      <c r="AB86" s="1148">
        <v>5.4171180931744311E-3</v>
      </c>
      <c r="AC86" s="1148">
        <v>5.4171180931744311E-3</v>
      </c>
      <c r="AD86" s="1148">
        <v>5.4171180931744311E-3</v>
      </c>
      <c r="AE86" s="1148">
        <v>5.4171180931744311E-3</v>
      </c>
      <c r="AF86" s="1148">
        <v>5.4171180931744311E-3</v>
      </c>
      <c r="AG86" s="1148">
        <v>5.4171180931744311E-3</v>
      </c>
      <c r="AH86" s="1148">
        <v>5.4171180931744311E-3</v>
      </c>
      <c r="AI86" s="1148">
        <v>5.4171180931744311E-3</v>
      </c>
      <c r="AJ86" s="1148">
        <v>5.4171180931744311E-3</v>
      </c>
      <c r="AK86" s="1148">
        <v>5.4171180931744311E-3</v>
      </c>
      <c r="AL86" s="1148">
        <v>5.4171180931744311E-3</v>
      </c>
      <c r="AM86" s="1148">
        <v>5.4171180931744311E-3</v>
      </c>
      <c r="AN86" s="1148">
        <v>5.4171180931744311E-3</v>
      </c>
      <c r="AO86" s="1148">
        <v>5.4171180931744311E-3</v>
      </c>
      <c r="AP86" s="1148">
        <v>5.4171180931744311E-3</v>
      </c>
      <c r="AQ86" s="1148">
        <v>5.4171180931744311E-3</v>
      </c>
      <c r="AR86" s="1148">
        <v>5.4171180931744311E-3</v>
      </c>
      <c r="AS86" s="1148">
        <v>5.4171180931744311E-3</v>
      </c>
      <c r="AT86" s="1148">
        <v>5.4171180931744311E-3</v>
      </c>
      <c r="AU86" s="1148">
        <v>5.4171180931744311E-3</v>
      </c>
      <c r="AV86" s="1148">
        <v>5.4171180931744311E-3</v>
      </c>
      <c r="AW86" s="1148">
        <v>5.4171180931744311E-3</v>
      </c>
      <c r="AX86" s="1148">
        <v>5.4171180931744311E-3</v>
      </c>
      <c r="AY86" s="1148">
        <v>5.4171180931744311E-3</v>
      </c>
      <c r="AZ86" s="1148">
        <v>5.4171180931744311E-3</v>
      </c>
      <c r="BA86" s="1148">
        <v>5.4171180931744311E-3</v>
      </c>
      <c r="BB86" s="1148">
        <v>5.4171180931744311E-3</v>
      </c>
      <c r="BC86" s="1148">
        <v>5.4171180931744311E-3</v>
      </c>
      <c r="BD86" s="1148">
        <v>5.4171180931744311E-3</v>
      </c>
      <c r="BE86" s="1148">
        <v>5.4171180931744311E-3</v>
      </c>
      <c r="BF86" s="1148">
        <v>5.4171180931744311E-3</v>
      </c>
      <c r="BG86" s="1148">
        <v>5.4171180931744311E-3</v>
      </c>
      <c r="BH86" s="1148">
        <v>5.4171180931744311E-3</v>
      </c>
      <c r="BI86" s="1148">
        <v>6.0938452163315053E-3</v>
      </c>
      <c r="BJ86" s="1148">
        <v>6.0938452163315053E-3</v>
      </c>
      <c r="BK86" s="1148">
        <v>6.0938452163315053E-3</v>
      </c>
      <c r="BL86" s="1148">
        <v>6.0938452163315053E-3</v>
      </c>
      <c r="BM86" s="1148">
        <v>6.0938452163315053E-3</v>
      </c>
      <c r="BN86" s="1148">
        <v>6.0938452163315053E-3</v>
      </c>
      <c r="BO86" s="1148">
        <v>6.0938452163315053E-3</v>
      </c>
      <c r="BP86" s="1148">
        <v>6.0938452163315053E-3</v>
      </c>
      <c r="BQ86" s="1148">
        <v>6.0938452163315053E-3</v>
      </c>
      <c r="BR86" s="1148">
        <v>5.5248618784530384E-3</v>
      </c>
      <c r="BS86" s="1148">
        <v>5.5248618784530384E-3</v>
      </c>
      <c r="BT86" s="1148">
        <v>5.5248618784530384E-3</v>
      </c>
      <c r="BU86" s="1148"/>
      <c r="BV86" s="1148"/>
      <c r="BW86" s="1148"/>
      <c r="BX86" s="1148"/>
      <c r="BY86" s="1148"/>
      <c r="BZ86" s="1148"/>
      <c r="CA86" s="1148"/>
      <c r="CB86" s="1148"/>
      <c r="CC86" s="1148"/>
      <c r="CD86" s="1148"/>
      <c r="CE86" s="1148"/>
      <c r="CF86" s="1148"/>
      <c r="CG86" s="1148"/>
      <c r="CH86" s="1148"/>
      <c r="CI86" s="1148"/>
      <c r="CJ86" s="1148"/>
    </row>
    <row r="87" spans="2:88" x14ac:dyDescent="0.2">
      <c r="B87" s="420" t="s">
        <v>314</v>
      </c>
      <c r="C87" s="402" t="s">
        <v>315</v>
      </c>
      <c r="D87" s="403" t="s">
        <v>121</v>
      </c>
      <c r="E87" s="403" t="s">
        <v>309</v>
      </c>
      <c r="F87" s="404">
        <v>2</v>
      </c>
      <c r="G87" s="1148">
        <v>1.2500000000000001E-2</v>
      </c>
      <c r="H87" s="1148">
        <v>1.2500000000000001E-2</v>
      </c>
      <c r="I87" s="1148">
        <v>1.2500000000000001E-2</v>
      </c>
      <c r="J87" s="1148">
        <v>1.2500000000000001E-2</v>
      </c>
      <c r="K87" s="1148">
        <v>1.2500000000000001E-2</v>
      </c>
      <c r="L87" s="1148">
        <v>1.2500000000000001E-2</v>
      </c>
      <c r="M87" s="1148">
        <v>1.2500000000000001E-2</v>
      </c>
      <c r="N87" s="1148">
        <v>1.2500000000000001E-2</v>
      </c>
      <c r="O87" s="1148">
        <v>1.2500000000000001E-2</v>
      </c>
      <c r="P87" s="1148">
        <v>1.2500000000000001E-2</v>
      </c>
      <c r="Q87" s="1148">
        <v>1.2500000000000001E-2</v>
      </c>
      <c r="R87" s="1148">
        <v>1.2500000000000001E-2</v>
      </c>
      <c r="S87" s="1148">
        <v>1.2500000000000001E-2</v>
      </c>
      <c r="T87" s="1148">
        <v>1.2500000000000001E-2</v>
      </c>
      <c r="U87" s="1148">
        <v>1.2500000000000001E-2</v>
      </c>
      <c r="V87" s="1148">
        <v>1.2500000000000001E-2</v>
      </c>
      <c r="W87" s="1148">
        <v>1.2500000000000001E-2</v>
      </c>
      <c r="X87" s="1148">
        <v>1.2500000000000001E-2</v>
      </c>
      <c r="Y87" s="1148">
        <v>1.2345679012345678E-2</v>
      </c>
      <c r="Z87" s="1148">
        <v>1.2195121951219513E-2</v>
      </c>
      <c r="AA87" s="1148">
        <v>1.2195121951219513E-2</v>
      </c>
      <c r="AB87" s="1148">
        <v>1.2500000000000001E-2</v>
      </c>
      <c r="AC87" s="1148">
        <v>1.2500000000000001E-2</v>
      </c>
      <c r="AD87" s="1148">
        <v>1.2500000000000001E-2</v>
      </c>
      <c r="AE87" s="1148">
        <v>1.2500000000000001E-2</v>
      </c>
      <c r="AF87" s="1148">
        <v>1.2500000000000001E-2</v>
      </c>
      <c r="AG87" s="1148">
        <v>1.2500000000000001E-2</v>
      </c>
      <c r="AH87" s="1148">
        <v>1.2500000000000001E-2</v>
      </c>
      <c r="AI87" s="1148">
        <v>1.2500000000000001E-2</v>
      </c>
      <c r="AJ87" s="1148">
        <v>1.2500000000000001E-2</v>
      </c>
      <c r="AK87" s="1148">
        <v>1.2500000000000001E-2</v>
      </c>
      <c r="AL87" s="1148">
        <v>1.2500000000000001E-2</v>
      </c>
      <c r="AM87" s="1148">
        <v>1.2500000000000001E-2</v>
      </c>
      <c r="AN87" s="1148">
        <v>1.2500000000000001E-2</v>
      </c>
      <c r="AO87" s="1148">
        <v>1.2500000000000001E-2</v>
      </c>
      <c r="AP87" s="1148">
        <v>1.2500000000000001E-2</v>
      </c>
      <c r="AQ87" s="1148">
        <v>1.2500000000000001E-2</v>
      </c>
      <c r="AR87" s="1148">
        <v>1.2500000000000001E-2</v>
      </c>
      <c r="AS87" s="1148">
        <v>1.2500000000000001E-2</v>
      </c>
      <c r="AT87" s="1148">
        <v>1.2500000000000001E-2</v>
      </c>
      <c r="AU87" s="1148">
        <v>1.2500000000000001E-2</v>
      </c>
      <c r="AV87" s="1148">
        <v>1.2500000000000001E-2</v>
      </c>
      <c r="AW87" s="1148">
        <v>1.2500000000000001E-2</v>
      </c>
      <c r="AX87" s="1148">
        <v>1.2500000000000001E-2</v>
      </c>
      <c r="AY87" s="1148">
        <v>1.2500000000000001E-2</v>
      </c>
      <c r="AZ87" s="1148">
        <v>1.2500000000000001E-2</v>
      </c>
      <c r="BA87" s="1148">
        <v>1.2500000000000001E-2</v>
      </c>
      <c r="BB87" s="1148">
        <v>1.2500000000000001E-2</v>
      </c>
      <c r="BC87" s="1148">
        <v>1.2500000000000001E-2</v>
      </c>
      <c r="BD87" s="1148">
        <v>1.2500000000000001E-2</v>
      </c>
      <c r="BE87" s="1148">
        <v>1.2500000000000001E-2</v>
      </c>
      <c r="BF87" s="1148">
        <v>1.2500000000000001E-2</v>
      </c>
      <c r="BG87" s="1148">
        <v>1.2500000000000001E-2</v>
      </c>
      <c r="BH87" s="1148">
        <v>1.2500000000000001E-2</v>
      </c>
      <c r="BI87" s="1148">
        <v>1.2500000000000001E-2</v>
      </c>
      <c r="BJ87" s="1148">
        <v>1.2500000000000001E-2</v>
      </c>
      <c r="BK87" s="1148">
        <v>1.2500000000000001E-2</v>
      </c>
      <c r="BL87" s="1148">
        <v>1.2500000000000001E-2</v>
      </c>
      <c r="BM87" s="1148">
        <v>1.2500000000000001E-2</v>
      </c>
      <c r="BN87" s="1148">
        <v>1.2500000000000001E-2</v>
      </c>
      <c r="BO87" s="1148">
        <v>1.2500000000000001E-2</v>
      </c>
      <c r="BP87" s="1148">
        <v>1.2500000000000001E-2</v>
      </c>
      <c r="BQ87" s="1148">
        <v>1.2500000000000001E-2</v>
      </c>
      <c r="BR87" s="1148">
        <v>1.2500000000000001E-2</v>
      </c>
      <c r="BS87" s="1148">
        <v>1.2500000000000001E-2</v>
      </c>
      <c r="BT87" s="1148">
        <v>1.2500000000000001E-2</v>
      </c>
      <c r="BU87" s="1148"/>
      <c r="BV87" s="1148"/>
      <c r="BW87" s="1148"/>
      <c r="BX87" s="1148"/>
      <c r="BY87" s="1148"/>
      <c r="BZ87" s="1148"/>
      <c r="CA87" s="1148"/>
      <c r="CB87" s="1148"/>
      <c r="CC87" s="1148"/>
      <c r="CD87" s="1148"/>
      <c r="CE87" s="1148"/>
      <c r="CF87" s="1148"/>
      <c r="CG87" s="1148"/>
      <c r="CH87" s="1148"/>
      <c r="CI87" s="1148"/>
      <c r="CJ87" s="1148"/>
    </row>
    <row r="88" spans="2:88" x14ac:dyDescent="0.2">
      <c r="B88" s="420" t="s">
        <v>316</v>
      </c>
      <c r="C88" s="402" t="s">
        <v>317</v>
      </c>
      <c r="D88" s="403" t="s">
        <v>121</v>
      </c>
      <c r="E88" s="403" t="s">
        <v>261</v>
      </c>
      <c r="F88" s="404">
        <v>2</v>
      </c>
      <c r="G88" s="1148">
        <v>0.02</v>
      </c>
      <c r="H88" s="1148">
        <v>0.02</v>
      </c>
      <c r="I88" s="1148">
        <v>0.02</v>
      </c>
      <c r="J88" s="1148">
        <v>0.02</v>
      </c>
      <c r="K88" s="1148">
        <v>0.02</v>
      </c>
      <c r="L88" s="1148">
        <v>0.02</v>
      </c>
      <c r="M88" s="1148">
        <v>0.02</v>
      </c>
      <c r="N88" s="1148">
        <v>0.02</v>
      </c>
      <c r="O88" s="1148">
        <v>1.21875E-2</v>
      </c>
      <c r="P88" s="1148">
        <v>1.2448649321548612E-2</v>
      </c>
      <c r="Q88" s="1148">
        <v>1.2448649321548612E-2</v>
      </c>
      <c r="R88" s="1148">
        <v>1.2448649321548612E-2</v>
      </c>
      <c r="S88" s="1148">
        <v>1.2448649321548612E-2</v>
      </c>
      <c r="T88" s="1148">
        <v>1.2448649321548612E-2</v>
      </c>
      <c r="U88" s="1148">
        <v>1.2448649321548612E-2</v>
      </c>
      <c r="V88" s="1148">
        <v>1.2448649321548612E-2</v>
      </c>
      <c r="W88" s="1148">
        <v>1.1093854004881295E-2</v>
      </c>
      <c r="X88" s="1148">
        <v>1.1093854004881295E-2</v>
      </c>
      <c r="Y88" s="1148">
        <v>1.1093854004881295E-2</v>
      </c>
      <c r="Z88" s="1148">
        <v>1.1093854004881295E-2</v>
      </c>
      <c r="AA88" s="1148">
        <v>1.1093854004881295E-2</v>
      </c>
      <c r="AB88" s="1148">
        <v>5.4171180931744311E-3</v>
      </c>
      <c r="AC88" s="1148">
        <v>5.4171180931744311E-3</v>
      </c>
      <c r="AD88" s="1148">
        <v>5.4171180931744311E-3</v>
      </c>
      <c r="AE88" s="1148">
        <v>5.4171180931744311E-3</v>
      </c>
      <c r="AF88" s="1148">
        <v>5.4171180931744311E-3</v>
      </c>
      <c r="AG88" s="1148">
        <v>5.4171180931744311E-3</v>
      </c>
      <c r="AH88" s="1148">
        <v>5.4171180931744311E-3</v>
      </c>
      <c r="AI88" s="1148">
        <v>5.4171180931744311E-3</v>
      </c>
      <c r="AJ88" s="1148">
        <v>5.4171180931744311E-3</v>
      </c>
      <c r="AK88" s="1148">
        <v>5.4171180931744311E-3</v>
      </c>
      <c r="AL88" s="1148">
        <v>5.4171180931744311E-3</v>
      </c>
      <c r="AM88" s="1148">
        <v>5.4171180931744311E-3</v>
      </c>
      <c r="AN88" s="1148">
        <v>5.4171180931744311E-3</v>
      </c>
      <c r="AO88" s="1148">
        <v>5.4171180931744311E-3</v>
      </c>
      <c r="AP88" s="1148">
        <v>5.4171180931744311E-3</v>
      </c>
      <c r="AQ88" s="1148">
        <v>5.4171180931744311E-3</v>
      </c>
      <c r="AR88" s="1148">
        <v>5.4171180931744311E-3</v>
      </c>
      <c r="AS88" s="1148">
        <v>5.4171180931744311E-3</v>
      </c>
      <c r="AT88" s="1148">
        <v>5.4171180931744311E-3</v>
      </c>
      <c r="AU88" s="1148">
        <v>5.4171180931744311E-3</v>
      </c>
      <c r="AV88" s="1148">
        <v>5.4171180931744311E-3</v>
      </c>
      <c r="AW88" s="1148">
        <v>5.4171180931744311E-3</v>
      </c>
      <c r="AX88" s="1148">
        <v>5.4171180931744311E-3</v>
      </c>
      <c r="AY88" s="1148">
        <v>5.4171180931744311E-3</v>
      </c>
      <c r="AZ88" s="1148">
        <v>5.4171180931744311E-3</v>
      </c>
      <c r="BA88" s="1148">
        <v>5.4171180931744311E-3</v>
      </c>
      <c r="BB88" s="1148">
        <v>5.4171180931744311E-3</v>
      </c>
      <c r="BC88" s="1148">
        <v>5.4171180931744311E-3</v>
      </c>
      <c r="BD88" s="1148">
        <v>5.4171180931744311E-3</v>
      </c>
      <c r="BE88" s="1148">
        <v>5.4171180931744311E-3</v>
      </c>
      <c r="BF88" s="1148">
        <v>5.4171180931744311E-3</v>
      </c>
      <c r="BG88" s="1148">
        <v>5.4171180931744311E-3</v>
      </c>
      <c r="BH88" s="1148">
        <v>5.4171180931744311E-3</v>
      </c>
      <c r="BI88" s="1148">
        <v>6.0938452163315053E-3</v>
      </c>
      <c r="BJ88" s="1148">
        <v>6.0938452163315053E-3</v>
      </c>
      <c r="BK88" s="1148">
        <v>6.0938452163315053E-3</v>
      </c>
      <c r="BL88" s="1148">
        <v>6.0938452163315053E-3</v>
      </c>
      <c r="BM88" s="1148">
        <v>6.0938452163315053E-3</v>
      </c>
      <c r="BN88" s="1148">
        <v>6.0938452163315053E-3</v>
      </c>
      <c r="BO88" s="1148">
        <v>6.0938452163315053E-3</v>
      </c>
      <c r="BP88" s="1148">
        <v>6.0938452163315053E-3</v>
      </c>
      <c r="BQ88" s="1148">
        <v>6.0938452163315053E-3</v>
      </c>
      <c r="BR88" s="1148">
        <v>5.5248618784530384E-3</v>
      </c>
      <c r="BS88" s="1148">
        <v>5.5248618784530384E-3</v>
      </c>
      <c r="BT88" s="1148">
        <v>5.5248618784530384E-3</v>
      </c>
      <c r="BU88" s="1148"/>
      <c r="BV88" s="1148"/>
      <c r="BW88" s="1148"/>
      <c r="BX88" s="1148"/>
      <c r="BY88" s="1148"/>
      <c r="BZ88" s="1148"/>
      <c r="CA88" s="1148"/>
      <c r="CB88" s="1148"/>
      <c r="CC88" s="1148"/>
      <c r="CD88" s="1148"/>
      <c r="CE88" s="1148"/>
      <c r="CF88" s="1148"/>
      <c r="CG88" s="1148"/>
      <c r="CH88" s="1148"/>
      <c r="CI88" s="1148"/>
      <c r="CJ88" s="1148"/>
    </row>
    <row r="89" spans="2:88" x14ac:dyDescent="0.2">
      <c r="B89" s="420" t="s">
        <v>318</v>
      </c>
      <c r="C89" s="402" t="s">
        <v>319</v>
      </c>
      <c r="D89" s="403" t="s">
        <v>121</v>
      </c>
      <c r="E89" s="403" t="s">
        <v>309</v>
      </c>
      <c r="F89" s="404">
        <v>2</v>
      </c>
      <c r="G89" s="1148">
        <v>1.2500000000000001E-2</v>
      </c>
      <c r="H89" s="1148">
        <v>1.2500000000000001E-2</v>
      </c>
      <c r="I89" s="1148">
        <v>1.2500000000000001E-2</v>
      </c>
      <c r="J89" s="1148">
        <v>1.2500000000000001E-2</v>
      </c>
      <c r="K89" s="1148">
        <v>1.2500000000000001E-2</v>
      </c>
      <c r="L89" s="1148">
        <v>1.2500000000000001E-2</v>
      </c>
      <c r="M89" s="1148">
        <v>1.2500000000000001E-2</v>
      </c>
      <c r="N89" s="1148">
        <v>1.2500000000000001E-2</v>
      </c>
      <c r="O89" s="1148">
        <v>1.2500000000000001E-2</v>
      </c>
      <c r="P89" s="1148">
        <v>1.2500000000000001E-2</v>
      </c>
      <c r="Q89" s="1148">
        <v>1.2500000000000001E-2</v>
      </c>
      <c r="R89" s="1148">
        <v>1.2500000000000001E-2</v>
      </c>
      <c r="S89" s="1148">
        <v>1.2500000000000001E-2</v>
      </c>
      <c r="T89" s="1148">
        <v>1.2500000000000001E-2</v>
      </c>
      <c r="U89" s="1148">
        <v>1.2500000000000001E-2</v>
      </c>
      <c r="V89" s="1148">
        <v>1.2500000000000001E-2</v>
      </c>
      <c r="W89" s="1148">
        <v>1.2500000000000001E-2</v>
      </c>
      <c r="X89" s="1148">
        <v>1.2500000000000001E-2</v>
      </c>
      <c r="Y89" s="1148">
        <v>1.2500000000000001E-2</v>
      </c>
      <c r="Z89" s="1148">
        <v>1.2500000000000001E-2</v>
      </c>
      <c r="AA89" s="1148">
        <v>1.2500000000000001E-2</v>
      </c>
      <c r="AB89" s="1148">
        <v>1.2500000000000001E-2</v>
      </c>
      <c r="AC89" s="1148">
        <v>1.2500000000000001E-2</v>
      </c>
      <c r="AD89" s="1148">
        <v>1.2500000000000001E-2</v>
      </c>
      <c r="AE89" s="1148">
        <v>1.2500000000000001E-2</v>
      </c>
      <c r="AF89" s="1148">
        <v>1.2500000000000001E-2</v>
      </c>
      <c r="AG89" s="1148">
        <v>1.2500000000000001E-2</v>
      </c>
      <c r="AH89" s="1148">
        <v>1.2500000000000001E-2</v>
      </c>
      <c r="AI89" s="1148">
        <v>1.2500000000000001E-2</v>
      </c>
      <c r="AJ89" s="1148">
        <v>1.2500000000000001E-2</v>
      </c>
      <c r="AK89" s="1148">
        <v>1.2500000000000001E-2</v>
      </c>
      <c r="AL89" s="1148">
        <v>1.2500000000000001E-2</v>
      </c>
      <c r="AM89" s="1148">
        <v>1.2500000000000001E-2</v>
      </c>
      <c r="AN89" s="1148">
        <v>1.2500000000000001E-2</v>
      </c>
      <c r="AO89" s="1148">
        <v>1.2500000000000001E-2</v>
      </c>
      <c r="AP89" s="1148">
        <v>1.2500000000000001E-2</v>
      </c>
      <c r="AQ89" s="1148">
        <v>1.2500000000000001E-2</v>
      </c>
      <c r="AR89" s="1148">
        <v>1.2500000000000001E-2</v>
      </c>
      <c r="AS89" s="1148">
        <v>1.2500000000000001E-2</v>
      </c>
      <c r="AT89" s="1148">
        <v>1.2500000000000001E-2</v>
      </c>
      <c r="AU89" s="1148">
        <v>1.2500000000000001E-2</v>
      </c>
      <c r="AV89" s="1148">
        <v>1.2500000000000001E-2</v>
      </c>
      <c r="AW89" s="1148">
        <v>1.2500000000000001E-2</v>
      </c>
      <c r="AX89" s="1148">
        <v>1.2500000000000001E-2</v>
      </c>
      <c r="AY89" s="1148">
        <v>1.2500000000000001E-2</v>
      </c>
      <c r="AZ89" s="1148">
        <v>1.2500000000000001E-2</v>
      </c>
      <c r="BA89" s="1148">
        <v>1.2500000000000001E-2</v>
      </c>
      <c r="BB89" s="1148">
        <v>1.2500000000000001E-2</v>
      </c>
      <c r="BC89" s="1148">
        <v>1.2500000000000001E-2</v>
      </c>
      <c r="BD89" s="1148">
        <v>1.2500000000000001E-2</v>
      </c>
      <c r="BE89" s="1148">
        <v>1.2500000000000001E-2</v>
      </c>
      <c r="BF89" s="1148">
        <v>1.2500000000000001E-2</v>
      </c>
      <c r="BG89" s="1148">
        <v>1.2500000000000001E-2</v>
      </c>
      <c r="BH89" s="1148">
        <v>1.2500000000000001E-2</v>
      </c>
      <c r="BI89" s="1148">
        <v>1.2500000000000001E-2</v>
      </c>
      <c r="BJ89" s="1148">
        <v>1.2500000000000001E-2</v>
      </c>
      <c r="BK89" s="1148">
        <v>1.2500000000000001E-2</v>
      </c>
      <c r="BL89" s="1148">
        <v>1.2500000000000001E-2</v>
      </c>
      <c r="BM89" s="1148">
        <v>1.2500000000000001E-2</v>
      </c>
      <c r="BN89" s="1148">
        <v>1.2500000000000001E-2</v>
      </c>
      <c r="BO89" s="1148">
        <v>1.2500000000000001E-2</v>
      </c>
      <c r="BP89" s="1148">
        <v>1.2500000000000001E-2</v>
      </c>
      <c r="BQ89" s="1148">
        <v>1.2500000000000001E-2</v>
      </c>
      <c r="BR89" s="1148">
        <v>1.2500000000000001E-2</v>
      </c>
      <c r="BS89" s="1148">
        <v>1.2500000000000001E-2</v>
      </c>
      <c r="BT89" s="1148">
        <v>1.2500000000000001E-2</v>
      </c>
      <c r="BU89" s="1148"/>
      <c r="BV89" s="1148"/>
      <c r="BW89" s="1148"/>
      <c r="BX89" s="1148"/>
      <c r="BY89" s="1148"/>
      <c r="BZ89" s="1148"/>
      <c r="CA89" s="1148"/>
      <c r="CB89" s="1148"/>
      <c r="CC89" s="1148"/>
      <c r="CD89" s="1148"/>
      <c r="CE89" s="1148"/>
      <c r="CF89" s="1148"/>
      <c r="CG89" s="1148"/>
      <c r="CH89" s="1148"/>
      <c r="CI89" s="1148"/>
      <c r="CJ89" s="1148"/>
    </row>
    <row r="90" spans="2:88" x14ac:dyDescent="0.2">
      <c r="B90" s="420" t="s">
        <v>320</v>
      </c>
      <c r="C90" s="402" t="s">
        <v>321</v>
      </c>
      <c r="D90" s="403" t="s">
        <v>121</v>
      </c>
      <c r="E90" s="403" t="s">
        <v>309</v>
      </c>
      <c r="F90" s="404">
        <v>2</v>
      </c>
      <c r="G90" s="1148">
        <v>9.433962264150943E-3</v>
      </c>
      <c r="H90" s="1148">
        <v>9.433962264150943E-3</v>
      </c>
      <c r="I90" s="1148">
        <v>9.433962264150943E-3</v>
      </c>
      <c r="J90" s="1148">
        <v>9.433962264150943E-3</v>
      </c>
      <c r="K90" s="1148">
        <v>9.433962264150943E-3</v>
      </c>
      <c r="L90" s="1148">
        <v>9.433962264150943E-3</v>
      </c>
      <c r="M90" s="1148">
        <v>9.433962264150943E-3</v>
      </c>
      <c r="N90" s="1148">
        <v>9.433962264150943E-3</v>
      </c>
      <c r="O90" s="1148">
        <v>4.3960268758457622E-3</v>
      </c>
      <c r="P90" s="1148">
        <v>4.8122583422358671E-3</v>
      </c>
      <c r="Q90" s="1148">
        <v>4.8122583422358671E-3</v>
      </c>
      <c r="R90" s="1148">
        <v>4.8122583422358671E-3</v>
      </c>
      <c r="S90" s="1148">
        <v>4.8122583422358671E-3</v>
      </c>
      <c r="T90" s="1148">
        <v>4.8122583422358671E-3</v>
      </c>
      <c r="U90" s="1148">
        <v>4.8122583422358671E-3</v>
      </c>
      <c r="V90" s="1148">
        <v>4.8122583422358671E-3</v>
      </c>
      <c r="W90" s="1148">
        <v>3.8555118442784864E-3</v>
      </c>
      <c r="X90" s="1148">
        <v>3.8555118442784864E-3</v>
      </c>
      <c r="Y90" s="1148">
        <v>3.8555118442784864E-3</v>
      </c>
      <c r="Z90" s="1148">
        <v>3.8555118442784864E-3</v>
      </c>
      <c r="AA90" s="1148">
        <v>3.8555118442784864E-3</v>
      </c>
      <c r="AB90" s="1148">
        <v>1.8592890078833852E-3</v>
      </c>
      <c r="AC90" s="1148">
        <v>1.8592890078833852E-3</v>
      </c>
      <c r="AD90" s="1148">
        <v>1.8592890078833852E-3</v>
      </c>
      <c r="AE90" s="1148">
        <v>1.8592890078833852E-3</v>
      </c>
      <c r="AF90" s="1148">
        <v>1.8592890078833852E-3</v>
      </c>
      <c r="AG90" s="1148">
        <v>1.8592890078833852E-3</v>
      </c>
      <c r="AH90" s="1148">
        <v>1.8592890078833852E-3</v>
      </c>
      <c r="AI90" s="1148">
        <v>1.8592890078833852E-3</v>
      </c>
      <c r="AJ90" s="1148">
        <v>1.8592890078833852E-3</v>
      </c>
      <c r="AK90" s="1148">
        <v>1.8592890078833852E-3</v>
      </c>
      <c r="AL90" s="1148">
        <v>1.8592890078833852E-3</v>
      </c>
      <c r="AM90" s="1148">
        <v>1.8592890078833852E-3</v>
      </c>
      <c r="AN90" s="1148">
        <v>1.8592890078833852E-3</v>
      </c>
      <c r="AO90" s="1148">
        <v>1.8592890078833852E-3</v>
      </c>
      <c r="AP90" s="1148">
        <v>1.8592890078833852E-3</v>
      </c>
      <c r="AQ90" s="1148">
        <v>1.8592890078833852E-3</v>
      </c>
      <c r="AR90" s="1148">
        <v>1.8592890078833852E-3</v>
      </c>
      <c r="AS90" s="1148">
        <v>1.8592890078833852E-3</v>
      </c>
      <c r="AT90" s="1148">
        <v>1.8592890078833852E-3</v>
      </c>
      <c r="AU90" s="1148">
        <v>1.8592890078833852E-3</v>
      </c>
      <c r="AV90" s="1148">
        <v>1.8592890078833852E-3</v>
      </c>
      <c r="AW90" s="1148">
        <v>1.8592890078833852E-3</v>
      </c>
      <c r="AX90" s="1148">
        <v>1.8592890078833852E-3</v>
      </c>
      <c r="AY90" s="1148">
        <v>1.8592890078833852E-3</v>
      </c>
      <c r="AZ90" s="1148">
        <v>1.8592890078833852E-3</v>
      </c>
      <c r="BA90" s="1148">
        <v>1.8592890078833852E-3</v>
      </c>
      <c r="BB90" s="1148">
        <v>1.8592890078833852E-3</v>
      </c>
      <c r="BC90" s="1148">
        <v>1.8592890078833852E-3</v>
      </c>
      <c r="BD90" s="1148">
        <v>1.8592890078833852E-3</v>
      </c>
      <c r="BE90" s="1148">
        <v>1.8592890078833852E-3</v>
      </c>
      <c r="BF90" s="1148">
        <v>1.8592890078833852E-3</v>
      </c>
      <c r="BG90" s="1148">
        <v>1.8592890078833852E-3</v>
      </c>
      <c r="BH90" s="1148">
        <v>1.8592890078833852E-3</v>
      </c>
      <c r="BI90" s="1148">
        <v>1.9709870703248185E-3</v>
      </c>
      <c r="BJ90" s="1148">
        <v>1.9709870703248185E-3</v>
      </c>
      <c r="BK90" s="1148">
        <v>1.9709870703248185E-3</v>
      </c>
      <c r="BL90" s="1148">
        <v>1.9709870703248185E-3</v>
      </c>
      <c r="BM90" s="1148">
        <v>1.9709870703248185E-3</v>
      </c>
      <c r="BN90" s="1148">
        <v>1.9709870703248185E-3</v>
      </c>
      <c r="BO90" s="1148">
        <v>1.9709870703248185E-3</v>
      </c>
      <c r="BP90" s="1148">
        <v>1.9709870703248185E-3</v>
      </c>
      <c r="BQ90" s="1148">
        <v>1.9709870703248185E-3</v>
      </c>
      <c r="BR90" s="1148">
        <v>2E-3</v>
      </c>
      <c r="BS90" s="1148">
        <v>2E-3</v>
      </c>
      <c r="BT90" s="1148">
        <v>2E-3</v>
      </c>
      <c r="BU90" s="1148"/>
      <c r="BV90" s="1148"/>
      <c r="BW90" s="1148"/>
      <c r="BX90" s="1148"/>
      <c r="BY90" s="1148"/>
      <c r="BZ90" s="1148"/>
      <c r="CA90" s="1148"/>
      <c r="CB90" s="1148"/>
      <c r="CC90" s="1148"/>
      <c r="CD90" s="1148"/>
      <c r="CE90" s="1148"/>
      <c r="CF90" s="1148"/>
      <c r="CG90" s="1148"/>
      <c r="CH90" s="1148"/>
      <c r="CI90" s="1148"/>
      <c r="CJ90" s="1148"/>
    </row>
    <row r="91" spans="2:88" x14ac:dyDescent="0.2">
      <c r="B91" s="421" t="s">
        <v>322</v>
      </c>
      <c r="C91" s="422" t="s">
        <v>323</v>
      </c>
      <c r="D91" s="423" t="s">
        <v>121</v>
      </c>
      <c r="E91" s="423" t="s">
        <v>261</v>
      </c>
      <c r="F91" s="424">
        <v>2</v>
      </c>
      <c r="G91" s="1148">
        <v>0.01</v>
      </c>
      <c r="H91" s="1148">
        <v>0.01</v>
      </c>
      <c r="I91" s="1148">
        <v>0.01</v>
      </c>
      <c r="J91" s="1148">
        <v>0.01</v>
      </c>
      <c r="K91" s="1148">
        <v>0.01</v>
      </c>
      <c r="L91" s="1148">
        <v>0.01</v>
      </c>
      <c r="M91" s="1148">
        <v>0.01</v>
      </c>
      <c r="N91" s="1148">
        <v>0.01</v>
      </c>
      <c r="O91" s="1148">
        <v>5.0000000000000001E-3</v>
      </c>
      <c r="P91" s="1148">
        <v>5.0000000000000001E-3</v>
      </c>
      <c r="Q91" s="1148">
        <v>5.0000000000000001E-3</v>
      </c>
      <c r="R91" s="1148">
        <v>5.0000000000000001E-3</v>
      </c>
      <c r="S91" s="1148">
        <v>5.0000000000000001E-3</v>
      </c>
      <c r="T91" s="1148">
        <v>5.0000000000000001E-3</v>
      </c>
      <c r="U91" s="1148">
        <v>5.0000000000000001E-3</v>
      </c>
      <c r="V91" s="1148">
        <v>5.0000000000000001E-3</v>
      </c>
      <c r="W91" s="1148">
        <v>5.0000000000000001E-3</v>
      </c>
      <c r="X91" s="1148">
        <v>5.0000000000000001E-3</v>
      </c>
      <c r="Y91" s="1148">
        <v>5.0000000000000001E-3</v>
      </c>
      <c r="Z91" s="1148">
        <v>5.0000000000000001E-3</v>
      </c>
      <c r="AA91" s="1148">
        <v>5.0000000000000001E-3</v>
      </c>
      <c r="AB91" s="1148">
        <v>2E-3</v>
      </c>
      <c r="AC91" s="1148">
        <v>2E-3</v>
      </c>
      <c r="AD91" s="1148">
        <v>2E-3</v>
      </c>
      <c r="AE91" s="1148">
        <v>2E-3</v>
      </c>
      <c r="AF91" s="1148">
        <v>2E-3</v>
      </c>
      <c r="AG91" s="1148">
        <v>2E-3</v>
      </c>
      <c r="AH91" s="1148">
        <v>2E-3</v>
      </c>
      <c r="AI91" s="1148">
        <v>2E-3</v>
      </c>
      <c r="AJ91" s="1148">
        <v>2E-3</v>
      </c>
      <c r="AK91" s="1148">
        <v>2E-3</v>
      </c>
      <c r="AL91" s="1148">
        <v>2E-3</v>
      </c>
      <c r="AM91" s="1148">
        <v>2E-3</v>
      </c>
      <c r="AN91" s="1148">
        <v>2E-3</v>
      </c>
      <c r="AO91" s="1148">
        <v>2E-3</v>
      </c>
      <c r="AP91" s="1148">
        <v>2E-3</v>
      </c>
      <c r="AQ91" s="1148">
        <v>2E-3</v>
      </c>
      <c r="AR91" s="1148">
        <v>2E-3</v>
      </c>
      <c r="AS91" s="1148">
        <v>2E-3</v>
      </c>
      <c r="AT91" s="1148">
        <v>2E-3</v>
      </c>
      <c r="AU91" s="1148">
        <v>2E-3</v>
      </c>
      <c r="AV91" s="1148">
        <v>2E-3</v>
      </c>
      <c r="AW91" s="1148">
        <v>2E-3</v>
      </c>
      <c r="AX91" s="1148">
        <v>2E-3</v>
      </c>
      <c r="AY91" s="1148">
        <v>2E-3</v>
      </c>
      <c r="AZ91" s="1148">
        <v>2E-3</v>
      </c>
      <c r="BA91" s="1148">
        <v>2E-3</v>
      </c>
      <c r="BB91" s="1148">
        <v>2E-3</v>
      </c>
      <c r="BC91" s="1148">
        <v>2E-3</v>
      </c>
      <c r="BD91" s="1148">
        <v>2E-3</v>
      </c>
      <c r="BE91" s="1148">
        <v>2E-3</v>
      </c>
      <c r="BF91" s="1148">
        <v>2E-3</v>
      </c>
      <c r="BG91" s="1148">
        <v>2E-3</v>
      </c>
      <c r="BH91" s="1148">
        <v>2E-3</v>
      </c>
      <c r="BI91" s="1148">
        <v>2E-3</v>
      </c>
      <c r="BJ91" s="1148">
        <v>2E-3</v>
      </c>
      <c r="BK91" s="1148">
        <v>2E-3</v>
      </c>
      <c r="BL91" s="1148">
        <v>2E-3</v>
      </c>
      <c r="BM91" s="1148">
        <v>2E-3</v>
      </c>
      <c r="BN91" s="1148">
        <v>2E-3</v>
      </c>
      <c r="BO91" s="1148">
        <v>2E-3</v>
      </c>
      <c r="BP91" s="1148">
        <v>2E-3</v>
      </c>
      <c r="BQ91" s="1148">
        <v>2E-3</v>
      </c>
      <c r="BR91" s="1148">
        <v>2E-3</v>
      </c>
      <c r="BS91" s="1148">
        <v>2E-3</v>
      </c>
      <c r="BT91" s="1148">
        <v>2E-3</v>
      </c>
      <c r="BU91" s="1148"/>
      <c r="BV91" s="1148"/>
      <c r="BW91" s="1148"/>
      <c r="BX91" s="1148"/>
      <c r="BY91" s="1148"/>
      <c r="BZ91" s="1148"/>
      <c r="CA91" s="1148"/>
      <c r="CB91" s="1148"/>
      <c r="CC91" s="1148"/>
      <c r="CD91" s="1148"/>
      <c r="CE91" s="1148"/>
      <c r="CF91" s="1148"/>
      <c r="CG91" s="1148"/>
      <c r="CH91" s="1148"/>
      <c r="CI91" s="1148"/>
      <c r="CJ91" s="1148"/>
    </row>
  </sheetData>
  <hyperlinks>
    <hyperlink ref="F2" location="'2. WC Level Data'!B6" display="Table 2a: WC Level Normal Year planning scenario" xr:uid="{9A5952A1-7324-40FF-A2AB-1BA70E41CF9A}"/>
    <hyperlink ref="C6" location="'2. WC Level Data'!$A$1" display="Back to top of sheet" xr:uid="{0FE5050F-B8AD-4EBF-AE0E-18EBC97CF8DB}"/>
    <hyperlink ref="F3" location="'2. WC Level Data'!B17" display="Table 2b: WC Level DYAA - Microcomponents - Final planning" xr:uid="{61C2AA26-2A4B-423B-BD6D-EA8356571EBA}"/>
    <hyperlink ref="C17" location="'2. WC Level Data'!$A$1" display="Back to top of sheet" xr:uid="{049F80AA-BED7-4FC6-832A-2AAFCD68FA72}"/>
    <hyperlink ref="F4" location="'2. WC Level Data'!B40" display="Table 2c: WC Level DYAA -_x000a_Meter Installations (including meter upgrades) - Final Planning" xr:uid="{12FEE4F8-2F17-456E-8780-1928F07DFC35}"/>
    <hyperlink ref="C40" location="'2. WC Level Data'!$A$1" display="Back to top of sheet" xr:uid="{BA609659-A0B2-499A-82F2-DE8A76D5F08B}"/>
    <hyperlink ref="G2" location="'2. WC Level Data'!B53" display="'2. WC Level Data'!B53" xr:uid="{7A437AC0-0927-4B36-8B3E-DC049D36EDFA}"/>
    <hyperlink ref="C53" location="'2. WC Level Data'!$A$1" display="Back to top of sheet" xr:uid="{BEDC1F5D-1E24-4244-BA9D-7F52D9E4CD17}"/>
    <hyperlink ref="G3" location="'2. WC Level Data'!B66" display="'2. WC Level Data'!B66" xr:uid="{167225F8-229A-433B-AE68-CD5F443C6E68}"/>
    <hyperlink ref="C66" location="'2. WC Level Data'!$A$1" display="Back to top of sheet" xr:uid="{35A95B2F-884C-4988-8E96-0FC32B170526}"/>
    <hyperlink ref="G4" location="'2. WC Level Data'!B81" display="'2. WC Level Data'!B81" xr:uid="{207F0698-E87C-454B-8F2B-7FAA05CA8A90}"/>
    <hyperlink ref="C81" location="'2. WC Level Data'!$A$1" display="Back to top of sheet" xr:uid="{F0C42E88-FCB9-4EF1-9D8F-38B48C2CB46B}"/>
  </hyperlinks>
  <pageMargins left="0.7" right="0.7" top="0.75" bottom="0.75" header="0.3" footer="0.3"/>
  <pageSetup paperSize="9"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CA0CE-74D2-4036-943F-8B1B733A5EC5}">
  <sheetPr codeName="Sheet11"/>
  <dimension ref="A1:DC402"/>
  <sheetViews>
    <sheetView topLeftCell="A169" zoomScale="55" zoomScaleNormal="55" workbookViewId="0">
      <selection activeCell="E184" sqref="E184"/>
    </sheetView>
  </sheetViews>
  <sheetFormatPr defaultColWidth="9" defaultRowHeight="14.25" x14ac:dyDescent="0.2"/>
  <cols>
    <col min="1" max="1" width="2.109375" style="1074" customWidth="1"/>
    <col min="2" max="3" width="33.88671875" style="1074" customWidth="1"/>
    <col min="4" max="4" width="33.109375" style="1074" customWidth="1"/>
    <col min="5" max="5" width="7.44140625" style="1074" customWidth="1"/>
    <col min="6" max="6" width="14" style="1074" customWidth="1"/>
    <col min="7" max="86" width="8" style="1074" customWidth="1"/>
    <col min="87" max="87" width="8.88671875" style="1074" customWidth="1"/>
    <col min="88" max="88" width="8" style="1074" bestFit="1" customWidth="1"/>
    <col min="89" max="89" width="10.109375" style="1074" customWidth="1"/>
    <col min="90" max="90" width="42.88671875" style="1074" customWidth="1"/>
    <col min="91" max="91" width="4.109375" style="1074" hidden="1" customWidth="1"/>
    <col min="92" max="92" width="0" style="1074" hidden="1" customWidth="1"/>
    <col min="93" max="93" width="6.88671875" style="1074" hidden="1" customWidth="1"/>
    <col min="94" max="94" width="4.109375" style="1074" hidden="1" customWidth="1"/>
    <col min="95" max="96" width="4.5546875" style="1074" hidden="1" customWidth="1"/>
    <col min="97" max="97" width="4.88671875" style="1074" hidden="1" customWidth="1"/>
    <col min="98" max="98" width="7.5546875" style="1074" hidden="1" customWidth="1"/>
    <col min="99" max="99" width="6.88671875" style="1074" hidden="1" customWidth="1"/>
    <col min="100" max="100" width="4.5546875" style="1074" hidden="1" customWidth="1"/>
    <col min="101" max="103" width="5.109375" style="1074" hidden="1" customWidth="1"/>
    <col min="104" max="104" width="4.88671875" style="1074" hidden="1" customWidth="1"/>
    <col min="105" max="105" width="3.5546875" style="1074" hidden="1" customWidth="1"/>
    <col min="106" max="107" width="5.109375" style="1074" hidden="1" customWidth="1"/>
    <col min="108" max="235" width="9" style="1074"/>
    <col min="236" max="236" width="1.109375" style="1074" customWidth="1"/>
    <col min="237" max="237" width="8" style="1074" customWidth="1"/>
    <col min="238" max="238" width="8.44140625" style="1074" customWidth="1"/>
    <col min="239" max="239" width="23.88671875" style="1074" customWidth="1"/>
    <col min="240" max="240" width="21.88671875" style="1074" customWidth="1"/>
    <col min="241" max="241" width="9.44140625" style="1074" customWidth="1"/>
    <col min="242" max="242" width="8.109375" style="1074" bestFit="1" customWidth="1"/>
    <col min="243" max="243" width="16.109375" style="1074" customWidth="1"/>
    <col min="244" max="271" width="11.88671875" style="1074" customWidth="1"/>
    <col min="272" max="491" width="9" style="1074"/>
    <col min="492" max="492" width="1.109375" style="1074" customWidth="1"/>
    <col min="493" max="493" width="8" style="1074" customWidth="1"/>
    <col min="494" max="494" width="8.44140625" style="1074" customWidth="1"/>
    <col min="495" max="495" width="23.88671875" style="1074" customWidth="1"/>
    <col min="496" max="496" width="21.88671875" style="1074" customWidth="1"/>
    <col min="497" max="497" width="9.44140625" style="1074" customWidth="1"/>
    <col min="498" max="498" width="8.109375" style="1074" bestFit="1" customWidth="1"/>
    <col min="499" max="499" width="16.109375" style="1074" customWidth="1"/>
    <col min="500" max="527" width="11.88671875" style="1074" customWidth="1"/>
    <col min="528" max="747" width="9" style="1074"/>
    <col min="748" max="748" width="1.109375" style="1074" customWidth="1"/>
    <col min="749" max="749" width="8" style="1074" customWidth="1"/>
    <col min="750" max="750" width="8.44140625" style="1074" customWidth="1"/>
    <col min="751" max="751" width="23.88671875" style="1074" customWidth="1"/>
    <col min="752" max="752" width="21.88671875" style="1074" customWidth="1"/>
    <col min="753" max="753" width="9.44140625" style="1074" customWidth="1"/>
    <col min="754" max="754" width="8.109375" style="1074" bestFit="1" customWidth="1"/>
    <col min="755" max="755" width="16.109375" style="1074" customWidth="1"/>
    <col min="756" max="783" width="11.88671875" style="1074" customWidth="1"/>
    <col min="784" max="1003" width="9" style="1074"/>
    <col min="1004" max="1004" width="1.109375" style="1074" customWidth="1"/>
    <col min="1005" max="1005" width="8" style="1074" customWidth="1"/>
    <col min="1006" max="1006" width="8.44140625" style="1074" customWidth="1"/>
    <col min="1007" max="1007" width="23.88671875" style="1074" customWidth="1"/>
    <col min="1008" max="1008" width="21.88671875" style="1074" customWidth="1"/>
    <col min="1009" max="1009" width="9.44140625" style="1074" customWidth="1"/>
    <col min="1010" max="1010" width="8.109375" style="1074" bestFit="1" customWidth="1"/>
    <col min="1011" max="1011" width="16.109375" style="1074" customWidth="1"/>
    <col min="1012" max="1039" width="11.88671875" style="1074" customWidth="1"/>
    <col min="1040" max="1259" width="9" style="1074"/>
    <col min="1260" max="1260" width="1.109375" style="1074" customWidth="1"/>
    <col min="1261" max="1261" width="8" style="1074" customWidth="1"/>
    <col min="1262" max="1262" width="8.44140625" style="1074" customWidth="1"/>
    <col min="1263" max="1263" width="23.88671875" style="1074" customWidth="1"/>
    <col min="1264" max="1264" width="21.88671875" style="1074" customWidth="1"/>
    <col min="1265" max="1265" width="9.44140625" style="1074" customWidth="1"/>
    <col min="1266" max="1266" width="8.109375" style="1074" bestFit="1" customWidth="1"/>
    <col min="1267" max="1267" width="16.109375" style="1074" customWidth="1"/>
    <col min="1268" max="1295" width="11.88671875" style="1074" customWidth="1"/>
    <col min="1296" max="1515" width="9" style="1074"/>
    <col min="1516" max="1516" width="1.109375" style="1074" customWidth="1"/>
    <col min="1517" max="1517" width="8" style="1074" customWidth="1"/>
    <col min="1518" max="1518" width="8.44140625" style="1074" customWidth="1"/>
    <col min="1519" max="1519" width="23.88671875" style="1074" customWidth="1"/>
    <col min="1520" max="1520" width="21.88671875" style="1074" customWidth="1"/>
    <col min="1521" max="1521" width="9.44140625" style="1074" customWidth="1"/>
    <col min="1522" max="1522" width="8.109375" style="1074" bestFit="1" customWidth="1"/>
    <col min="1523" max="1523" width="16.109375" style="1074" customWidth="1"/>
    <col min="1524" max="1551" width="11.88671875" style="1074" customWidth="1"/>
    <col min="1552" max="1771" width="9" style="1074"/>
    <col min="1772" max="1772" width="1.109375" style="1074" customWidth="1"/>
    <col min="1773" max="1773" width="8" style="1074" customWidth="1"/>
    <col min="1774" max="1774" width="8.44140625" style="1074" customWidth="1"/>
    <col min="1775" max="1775" width="23.88671875" style="1074" customWidth="1"/>
    <col min="1776" max="1776" width="21.88671875" style="1074" customWidth="1"/>
    <col min="1777" max="1777" width="9.44140625" style="1074" customWidth="1"/>
    <col min="1778" max="1778" width="8.109375" style="1074" bestFit="1" customWidth="1"/>
    <col min="1779" max="1779" width="16.109375" style="1074" customWidth="1"/>
    <col min="1780" max="1807" width="11.88671875" style="1074" customWidth="1"/>
    <col min="1808" max="2027" width="9" style="1074"/>
    <col min="2028" max="2028" width="1.109375" style="1074" customWidth="1"/>
    <col min="2029" max="2029" width="8" style="1074" customWidth="1"/>
    <col min="2030" max="2030" width="8.44140625" style="1074" customWidth="1"/>
    <col min="2031" max="2031" width="23.88671875" style="1074" customWidth="1"/>
    <col min="2032" max="2032" width="21.88671875" style="1074" customWidth="1"/>
    <col min="2033" max="2033" width="9.44140625" style="1074" customWidth="1"/>
    <col min="2034" max="2034" width="8.109375" style="1074" bestFit="1" customWidth="1"/>
    <col min="2035" max="2035" width="16.109375" style="1074" customWidth="1"/>
    <col min="2036" max="2063" width="11.88671875" style="1074" customWidth="1"/>
    <col min="2064" max="2283" width="9" style="1074"/>
    <col min="2284" max="2284" width="1.109375" style="1074" customWidth="1"/>
    <col min="2285" max="2285" width="8" style="1074" customWidth="1"/>
    <col min="2286" max="2286" width="8.44140625" style="1074" customWidth="1"/>
    <col min="2287" max="2287" width="23.88671875" style="1074" customWidth="1"/>
    <col min="2288" max="2288" width="21.88671875" style="1074" customWidth="1"/>
    <col min="2289" max="2289" width="9.44140625" style="1074" customWidth="1"/>
    <col min="2290" max="2290" width="8.109375" style="1074" bestFit="1" customWidth="1"/>
    <col min="2291" max="2291" width="16.109375" style="1074" customWidth="1"/>
    <col min="2292" max="2319" width="11.88671875" style="1074" customWidth="1"/>
    <col min="2320" max="2539" width="9" style="1074"/>
    <col min="2540" max="2540" width="1.109375" style="1074" customWidth="1"/>
    <col min="2541" max="2541" width="8" style="1074" customWidth="1"/>
    <col min="2542" max="2542" width="8.44140625" style="1074" customWidth="1"/>
    <col min="2543" max="2543" width="23.88671875" style="1074" customWidth="1"/>
    <col min="2544" max="2544" width="21.88671875" style="1074" customWidth="1"/>
    <col min="2545" max="2545" width="9.44140625" style="1074" customWidth="1"/>
    <col min="2546" max="2546" width="8.109375" style="1074" bestFit="1" customWidth="1"/>
    <col min="2547" max="2547" width="16.109375" style="1074" customWidth="1"/>
    <col min="2548" max="2575" width="11.88671875" style="1074" customWidth="1"/>
    <col min="2576" max="2795" width="9" style="1074"/>
    <col min="2796" max="2796" width="1.109375" style="1074" customWidth="1"/>
    <col min="2797" max="2797" width="8" style="1074" customWidth="1"/>
    <col min="2798" max="2798" width="8.44140625" style="1074" customWidth="1"/>
    <col min="2799" max="2799" width="23.88671875" style="1074" customWidth="1"/>
    <col min="2800" max="2800" width="21.88671875" style="1074" customWidth="1"/>
    <col min="2801" max="2801" width="9.44140625" style="1074" customWidth="1"/>
    <col min="2802" max="2802" width="8.109375" style="1074" bestFit="1" customWidth="1"/>
    <col min="2803" max="2803" width="16.109375" style="1074" customWidth="1"/>
    <col min="2804" max="2831" width="11.88671875" style="1074" customWidth="1"/>
    <col min="2832" max="3051" width="9" style="1074"/>
    <col min="3052" max="3052" width="1.109375" style="1074" customWidth="1"/>
    <col min="3053" max="3053" width="8" style="1074" customWidth="1"/>
    <col min="3054" max="3054" width="8.44140625" style="1074" customWidth="1"/>
    <col min="3055" max="3055" width="23.88671875" style="1074" customWidth="1"/>
    <col min="3056" max="3056" width="21.88671875" style="1074" customWidth="1"/>
    <col min="3057" max="3057" width="9.44140625" style="1074" customWidth="1"/>
    <col min="3058" max="3058" width="8.109375" style="1074" bestFit="1" customWidth="1"/>
    <col min="3059" max="3059" width="16.109375" style="1074" customWidth="1"/>
    <col min="3060" max="3087" width="11.88671875" style="1074" customWidth="1"/>
    <col min="3088" max="3307" width="9" style="1074"/>
    <col min="3308" max="3308" width="1.109375" style="1074" customWidth="1"/>
    <col min="3309" max="3309" width="8" style="1074" customWidth="1"/>
    <col min="3310" max="3310" width="8.44140625" style="1074" customWidth="1"/>
    <col min="3311" max="3311" width="23.88671875" style="1074" customWidth="1"/>
    <col min="3312" max="3312" width="21.88671875" style="1074" customWidth="1"/>
    <col min="3313" max="3313" width="9.44140625" style="1074" customWidth="1"/>
    <col min="3314" max="3314" width="8.109375" style="1074" bestFit="1" customWidth="1"/>
    <col min="3315" max="3315" width="16.109375" style="1074" customWidth="1"/>
    <col min="3316" max="3343" width="11.88671875" style="1074" customWidth="1"/>
    <col min="3344" max="3563" width="9" style="1074"/>
    <col min="3564" max="3564" width="1.109375" style="1074" customWidth="1"/>
    <col min="3565" max="3565" width="8" style="1074" customWidth="1"/>
    <col min="3566" max="3566" width="8.44140625" style="1074" customWidth="1"/>
    <col min="3567" max="3567" width="23.88671875" style="1074" customWidth="1"/>
    <col min="3568" max="3568" width="21.88671875" style="1074" customWidth="1"/>
    <col min="3569" max="3569" width="9.44140625" style="1074" customWidth="1"/>
    <col min="3570" max="3570" width="8.109375" style="1074" bestFit="1" customWidth="1"/>
    <col min="3571" max="3571" width="16.109375" style="1074" customWidth="1"/>
    <col min="3572" max="3599" width="11.88671875" style="1074" customWidth="1"/>
    <col min="3600" max="3819" width="9" style="1074"/>
    <col min="3820" max="3820" width="1.109375" style="1074" customWidth="1"/>
    <col min="3821" max="3821" width="8" style="1074" customWidth="1"/>
    <col min="3822" max="3822" width="8.44140625" style="1074" customWidth="1"/>
    <col min="3823" max="3823" width="23.88671875" style="1074" customWidth="1"/>
    <col min="3824" max="3824" width="21.88671875" style="1074" customWidth="1"/>
    <col min="3825" max="3825" width="9.44140625" style="1074" customWidth="1"/>
    <col min="3826" max="3826" width="8.109375" style="1074" bestFit="1" customWidth="1"/>
    <col min="3827" max="3827" width="16.109375" style="1074" customWidth="1"/>
    <col min="3828" max="3855" width="11.88671875" style="1074" customWidth="1"/>
    <col min="3856" max="4075" width="9" style="1074"/>
    <col min="4076" max="4076" width="1.109375" style="1074" customWidth="1"/>
    <col min="4077" max="4077" width="8" style="1074" customWidth="1"/>
    <col min="4078" max="4078" width="8.44140625" style="1074" customWidth="1"/>
    <col min="4079" max="4079" width="23.88671875" style="1074" customWidth="1"/>
    <col min="4080" max="4080" width="21.88671875" style="1074" customWidth="1"/>
    <col min="4081" max="4081" width="9.44140625" style="1074" customWidth="1"/>
    <col min="4082" max="4082" width="8.109375" style="1074" bestFit="1" customWidth="1"/>
    <col min="4083" max="4083" width="16.109375" style="1074" customWidth="1"/>
    <col min="4084" max="4111" width="11.88671875" style="1074" customWidth="1"/>
    <col min="4112" max="4331" width="9" style="1074"/>
    <col min="4332" max="4332" width="1.109375" style="1074" customWidth="1"/>
    <col min="4333" max="4333" width="8" style="1074" customWidth="1"/>
    <col min="4334" max="4334" width="8.44140625" style="1074" customWidth="1"/>
    <col min="4335" max="4335" width="23.88671875" style="1074" customWidth="1"/>
    <col min="4336" max="4336" width="21.88671875" style="1074" customWidth="1"/>
    <col min="4337" max="4337" width="9.44140625" style="1074" customWidth="1"/>
    <col min="4338" max="4338" width="8.109375" style="1074" bestFit="1" customWidth="1"/>
    <col min="4339" max="4339" width="16.109375" style="1074" customWidth="1"/>
    <col min="4340" max="4367" width="11.88671875" style="1074" customWidth="1"/>
    <col min="4368" max="4587" width="9" style="1074"/>
    <col min="4588" max="4588" width="1.109375" style="1074" customWidth="1"/>
    <col min="4589" max="4589" width="8" style="1074" customWidth="1"/>
    <col min="4590" max="4590" width="8.44140625" style="1074" customWidth="1"/>
    <col min="4591" max="4591" width="23.88671875" style="1074" customWidth="1"/>
    <col min="4592" max="4592" width="21.88671875" style="1074" customWidth="1"/>
    <col min="4593" max="4593" width="9.44140625" style="1074" customWidth="1"/>
    <col min="4594" max="4594" width="8.109375" style="1074" bestFit="1" customWidth="1"/>
    <col min="4595" max="4595" width="16.109375" style="1074" customWidth="1"/>
    <col min="4596" max="4623" width="11.88671875" style="1074" customWidth="1"/>
    <col min="4624" max="4843" width="9" style="1074"/>
    <col min="4844" max="4844" width="1.109375" style="1074" customWidth="1"/>
    <col min="4845" max="4845" width="8" style="1074" customWidth="1"/>
    <col min="4846" max="4846" width="8.44140625" style="1074" customWidth="1"/>
    <col min="4847" max="4847" width="23.88671875" style="1074" customWidth="1"/>
    <col min="4848" max="4848" width="21.88671875" style="1074" customWidth="1"/>
    <col min="4849" max="4849" width="9.44140625" style="1074" customWidth="1"/>
    <col min="4850" max="4850" width="8.109375" style="1074" bestFit="1" customWidth="1"/>
    <col min="4851" max="4851" width="16.109375" style="1074" customWidth="1"/>
    <col min="4852" max="4879" width="11.88671875" style="1074" customWidth="1"/>
    <col min="4880" max="5099" width="9" style="1074"/>
    <col min="5100" max="5100" width="1.109375" style="1074" customWidth="1"/>
    <col min="5101" max="5101" width="8" style="1074" customWidth="1"/>
    <col min="5102" max="5102" width="8.44140625" style="1074" customWidth="1"/>
    <col min="5103" max="5103" width="23.88671875" style="1074" customWidth="1"/>
    <col min="5104" max="5104" width="21.88671875" style="1074" customWidth="1"/>
    <col min="5105" max="5105" width="9.44140625" style="1074" customWidth="1"/>
    <col min="5106" max="5106" width="8.109375" style="1074" bestFit="1" customWidth="1"/>
    <col min="5107" max="5107" width="16.109375" style="1074" customWidth="1"/>
    <col min="5108" max="5135" width="11.88671875" style="1074" customWidth="1"/>
    <col min="5136" max="5355" width="9" style="1074"/>
    <col min="5356" max="5356" width="1.109375" style="1074" customWidth="1"/>
    <col min="5357" max="5357" width="8" style="1074" customWidth="1"/>
    <col min="5358" max="5358" width="8.44140625" style="1074" customWidth="1"/>
    <col min="5359" max="5359" width="23.88671875" style="1074" customWidth="1"/>
    <col min="5360" max="5360" width="21.88671875" style="1074" customWidth="1"/>
    <col min="5361" max="5361" width="9.44140625" style="1074" customWidth="1"/>
    <col min="5362" max="5362" width="8.109375" style="1074" bestFit="1" customWidth="1"/>
    <col min="5363" max="5363" width="16.109375" style="1074" customWidth="1"/>
    <col min="5364" max="5391" width="11.88671875" style="1074" customWidth="1"/>
    <col min="5392" max="5611" width="9" style="1074"/>
    <col min="5612" max="5612" width="1.109375" style="1074" customWidth="1"/>
    <col min="5613" max="5613" width="8" style="1074" customWidth="1"/>
    <col min="5614" max="5614" width="8.44140625" style="1074" customWidth="1"/>
    <col min="5615" max="5615" width="23.88671875" style="1074" customWidth="1"/>
    <col min="5616" max="5616" width="21.88671875" style="1074" customWidth="1"/>
    <col min="5617" max="5617" width="9.44140625" style="1074" customWidth="1"/>
    <col min="5618" max="5618" width="8.109375" style="1074" bestFit="1" customWidth="1"/>
    <col min="5619" max="5619" width="16.109375" style="1074" customWidth="1"/>
    <col min="5620" max="5647" width="11.88671875" style="1074" customWidth="1"/>
    <col min="5648" max="5867" width="9" style="1074"/>
    <col min="5868" max="5868" width="1.109375" style="1074" customWidth="1"/>
    <col min="5869" max="5869" width="8" style="1074" customWidth="1"/>
    <col min="5870" max="5870" width="8.44140625" style="1074" customWidth="1"/>
    <col min="5871" max="5871" width="23.88671875" style="1074" customWidth="1"/>
    <col min="5872" max="5872" width="21.88671875" style="1074" customWidth="1"/>
    <col min="5873" max="5873" width="9.44140625" style="1074" customWidth="1"/>
    <col min="5874" max="5874" width="8.109375" style="1074" bestFit="1" customWidth="1"/>
    <col min="5875" max="5875" width="16.109375" style="1074" customWidth="1"/>
    <col min="5876" max="5903" width="11.88671875" style="1074" customWidth="1"/>
    <col min="5904" max="6123" width="9" style="1074"/>
    <col min="6124" max="6124" width="1.109375" style="1074" customWidth="1"/>
    <col min="6125" max="6125" width="8" style="1074" customWidth="1"/>
    <col min="6126" max="6126" width="8.44140625" style="1074" customWidth="1"/>
    <col min="6127" max="6127" width="23.88671875" style="1074" customWidth="1"/>
    <col min="6128" max="6128" width="21.88671875" style="1074" customWidth="1"/>
    <col min="6129" max="6129" width="9.44140625" style="1074" customWidth="1"/>
    <col min="6130" max="6130" width="8.109375" style="1074" bestFit="1" customWidth="1"/>
    <col min="6131" max="6131" width="16.109375" style="1074" customWidth="1"/>
    <col min="6132" max="6159" width="11.88671875" style="1074" customWidth="1"/>
    <col min="6160" max="6379" width="9" style="1074"/>
    <col min="6380" max="6380" width="1.109375" style="1074" customWidth="1"/>
    <col min="6381" max="6381" width="8" style="1074" customWidth="1"/>
    <col min="6382" max="6382" width="8.44140625" style="1074" customWidth="1"/>
    <col min="6383" max="6383" width="23.88671875" style="1074" customWidth="1"/>
    <col min="6384" max="6384" width="21.88671875" style="1074" customWidth="1"/>
    <col min="6385" max="6385" width="9.44140625" style="1074" customWidth="1"/>
    <col min="6386" max="6386" width="8.109375" style="1074" bestFit="1" customWidth="1"/>
    <col min="6387" max="6387" width="16.109375" style="1074" customWidth="1"/>
    <col min="6388" max="6415" width="11.88671875" style="1074" customWidth="1"/>
    <col min="6416" max="6635" width="9" style="1074"/>
    <col min="6636" max="6636" width="1.109375" style="1074" customWidth="1"/>
    <col min="6637" max="6637" width="8" style="1074" customWidth="1"/>
    <col min="6638" max="6638" width="8.44140625" style="1074" customWidth="1"/>
    <col min="6639" max="6639" width="23.88671875" style="1074" customWidth="1"/>
    <col min="6640" max="6640" width="21.88671875" style="1074" customWidth="1"/>
    <col min="6641" max="6641" width="9.44140625" style="1074" customWidth="1"/>
    <col min="6642" max="6642" width="8.109375" style="1074" bestFit="1" customWidth="1"/>
    <col min="6643" max="6643" width="16.109375" style="1074" customWidth="1"/>
    <col min="6644" max="6671" width="11.88671875" style="1074" customWidth="1"/>
    <col min="6672" max="6891" width="9" style="1074"/>
    <col min="6892" max="6892" width="1.109375" style="1074" customWidth="1"/>
    <col min="6893" max="6893" width="8" style="1074" customWidth="1"/>
    <col min="6894" max="6894" width="8.44140625" style="1074" customWidth="1"/>
    <col min="6895" max="6895" width="23.88671875" style="1074" customWidth="1"/>
    <col min="6896" max="6896" width="21.88671875" style="1074" customWidth="1"/>
    <col min="6897" max="6897" width="9.44140625" style="1074" customWidth="1"/>
    <col min="6898" max="6898" width="8.109375" style="1074" bestFit="1" customWidth="1"/>
    <col min="6899" max="6899" width="16.109375" style="1074" customWidth="1"/>
    <col min="6900" max="6927" width="11.88671875" style="1074" customWidth="1"/>
    <col min="6928" max="7147" width="9" style="1074"/>
    <col min="7148" max="7148" width="1.109375" style="1074" customWidth="1"/>
    <col min="7149" max="7149" width="8" style="1074" customWidth="1"/>
    <col min="7150" max="7150" width="8.44140625" style="1074" customWidth="1"/>
    <col min="7151" max="7151" width="23.88671875" style="1074" customWidth="1"/>
    <col min="7152" max="7152" width="21.88671875" style="1074" customWidth="1"/>
    <col min="7153" max="7153" width="9.44140625" style="1074" customWidth="1"/>
    <col min="7154" max="7154" width="8.109375" style="1074" bestFit="1" customWidth="1"/>
    <col min="7155" max="7155" width="16.109375" style="1074" customWidth="1"/>
    <col min="7156" max="7183" width="11.88671875" style="1074" customWidth="1"/>
    <col min="7184" max="7403" width="9" style="1074"/>
    <col min="7404" max="7404" width="1.109375" style="1074" customWidth="1"/>
    <col min="7405" max="7405" width="8" style="1074" customWidth="1"/>
    <col min="7406" max="7406" width="8.44140625" style="1074" customWidth="1"/>
    <col min="7407" max="7407" width="23.88671875" style="1074" customWidth="1"/>
    <col min="7408" max="7408" width="21.88671875" style="1074" customWidth="1"/>
    <col min="7409" max="7409" width="9.44140625" style="1074" customWidth="1"/>
    <col min="7410" max="7410" width="8.109375" style="1074" bestFit="1" customWidth="1"/>
    <col min="7411" max="7411" width="16.109375" style="1074" customWidth="1"/>
    <col min="7412" max="7439" width="11.88671875" style="1074" customWidth="1"/>
    <col min="7440" max="7659" width="9" style="1074"/>
    <col min="7660" max="7660" width="1.109375" style="1074" customWidth="1"/>
    <col min="7661" max="7661" width="8" style="1074" customWidth="1"/>
    <col min="7662" max="7662" width="8.44140625" style="1074" customWidth="1"/>
    <col min="7663" max="7663" width="23.88671875" style="1074" customWidth="1"/>
    <col min="7664" max="7664" width="21.88671875" style="1074" customWidth="1"/>
    <col min="7665" max="7665" width="9.44140625" style="1074" customWidth="1"/>
    <col min="7666" max="7666" width="8.109375" style="1074" bestFit="1" customWidth="1"/>
    <col min="7667" max="7667" width="16.109375" style="1074" customWidth="1"/>
    <col min="7668" max="7695" width="11.88671875" style="1074" customWidth="1"/>
    <col min="7696" max="7915" width="9" style="1074"/>
    <col min="7916" max="7916" width="1.109375" style="1074" customWidth="1"/>
    <col min="7917" max="7917" width="8" style="1074" customWidth="1"/>
    <col min="7918" max="7918" width="8.44140625" style="1074" customWidth="1"/>
    <col min="7919" max="7919" width="23.88671875" style="1074" customWidth="1"/>
    <col min="7920" max="7920" width="21.88671875" style="1074" customWidth="1"/>
    <col min="7921" max="7921" width="9.44140625" style="1074" customWidth="1"/>
    <col min="7922" max="7922" width="8.109375" style="1074" bestFit="1" customWidth="1"/>
    <col min="7923" max="7923" width="16.109375" style="1074" customWidth="1"/>
    <col min="7924" max="7951" width="11.88671875" style="1074" customWidth="1"/>
    <col min="7952" max="8171" width="9" style="1074"/>
    <col min="8172" max="8172" width="1.109375" style="1074" customWidth="1"/>
    <col min="8173" max="8173" width="8" style="1074" customWidth="1"/>
    <col min="8174" max="8174" width="8.44140625" style="1074" customWidth="1"/>
    <col min="8175" max="8175" width="23.88671875" style="1074" customWidth="1"/>
    <col min="8176" max="8176" width="21.88671875" style="1074" customWidth="1"/>
    <col min="8177" max="8177" width="9.44140625" style="1074" customWidth="1"/>
    <col min="8178" max="8178" width="8.109375" style="1074" bestFit="1" customWidth="1"/>
    <col min="8179" max="8179" width="16.109375" style="1074" customWidth="1"/>
    <col min="8180" max="8207" width="11.88671875" style="1074" customWidth="1"/>
    <col min="8208" max="8427" width="9" style="1074"/>
    <col min="8428" max="8428" width="1.109375" style="1074" customWidth="1"/>
    <col min="8429" max="8429" width="8" style="1074" customWidth="1"/>
    <col min="8430" max="8430" width="8.44140625" style="1074" customWidth="1"/>
    <col min="8431" max="8431" width="23.88671875" style="1074" customWidth="1"/>
    <col min="8432" max="8432" width="21.88671875" style="1074" customWidth="1"/>
    <col min="8433" max="8433" width="9.44140625" style="1074" customWidth="1"/>
    <col min="8434" max="8434" width="8.109375" style="1074" bestFit="1" customWidth="1"/>
    <col min="8435" max="8435" width="16.109375" style="1074" customWidth="1"/>
    <col min="8436" max="8463" width="11.88671875" style="1074" customWidth="1"/>
    <col min="8464" max="8683" width="9" style="1074"/>
    <col min="8684" max="8684" width="1.109375" style="1074" customWidth="1"/>
    <col min="8685" max="8685" width="8" style="1074" customWidth="1"/>
    <col min="8686" max="8686" width="8.44140625" style="1074" customWidth="1"/>
    <col min="8687" max="8687" width="23.88671875" style="1074" customWidth="1"/>
    <col min="8688" max="8688" width="21.88671875" style="1074" customWidth="1"/>
    <col min="8689" max="8689" width="9.44140625" style="1074" customWidth="1"/>
    <col min="8690" max="8690" width="8.109375" style="1074" bestFit="1" customWidth="1"/>
    <col min="8691" max="8691" width="16.109375" style="1074" customWidth="1"/>
    <col min="8692" max="8719" width="11.88671875" style="1074" customWidth="1"/>
    <col min="8720" max="8939" width="9" style="1074"/>
    <col min="8940" max="8940" width="1.109375" style="1074" customWidth="1"/>
    <col min="8941" max="8941" width="8" style="1074" customWidth="1"/>
    <col min="8942" max="8942" width="8.44140625" style="1074" customWidth="1"/>
    <col min="8943" max="8943" width="23.88671875" style="1074" customWidth="1"/>
    <col min="8944" max="8944" width="21.88671875" style="1074" customWidth="1"/>
    <col min="8945" max="8945" width="9.44140625" style="1074" customWidth="1"/>
    <col min="8946" max="8946" width="8.109375" style="1074" bestFit="1" customWidth="1"/>
    <col min="8947" max="8947" width="16.109375" style="1074" customWidth="1"/>
    <col min="8948" max="8975" width="11.88671875" style="1074" customWidth="1"/>
    <col min="8976" max="9195" width="9" style="1074"/>
    <col min="9196" max="9196" width="1.109375" style="1074" customWidth="1"/>
    <col min="9197" max="9197" width="8" style="1074" customWidth="1"/>
    <col min="9198" max="9198" width="8.44140625" style="1074" customWidth="1"/>
    <col min="9199" max="9199" width="23.88671875" style="1074" customWidth="1"/>
    <col min="9200" max="9200" width="21.88671875" style="1074" customWidth="1"/>
    <col min="9201" max="9201" width="9.44140625" style="1074" customWidth="1"/>
    <col min="9202" max="9202" width="8.109375" style="1074" bestFit="1" customWidth="1"/>
    <col min="9203" max="9203" width="16.109375" style="1074" customWidth="1"/>
    <col min="9204" max="9231" width="11.88671875" style="1074" customWidth="1"/>
    <col min="9232" max="9451" width="9" style="1074"/>
    <col min="9452" max="9452" width="1.109375" style="1074" customWidth="1"/>
    <col min="9453" max="9453" width="8" style="1074" customWidth="1"/>
    <col min="9454" max="9454" width="8.44140625" style="1074" customWidth="1"/>
    <col min="9455" max="9455" width="23.88671875" style="1074" customWidth="1"/>
    <col min="9456" max="9456" width="21.88671875" style="1074" customWidth="1"/>
    <col min="9457" max="9457" width="9.44140625" style="1074" customWidth="1"/>
    <col min="9458" max="9458" width="8.109375" style="1074" bestFit="1" customWidth="1"/>
    <col min="9459" max="9459" width="16.109375" style="1074" customWidth="1"/>
    <col min="9460" max="9487" width="11.88671875" style="1074" customWidth="1"/>
    <col min="9488" max="9707" width="9" style="1074"/>
    <col min="9708" max="9708" width="1.109375" style="1074" customWidth="1"/>
    <col min="9709" max="9709" width="8" style="1074" customWidth="1"/>
    <col min="9710" max="9710" width="8.44140625" style="1074" customWidth="1"/>
    <col min="9711" max="9711" width="23.88671875" style="1074" customWidth="1"/>
    <col min="9712" max="9712" width="21.88671875" style="1074" customWidth="1"/>
    <col min="9713" max="9713" width="9.44140625" style="1074" customWidth="1"/>
    <col min="9714" max="9714" width="8.109375" style="1074" bestFit="1" customWidth="1"/>
    <col min="9715" max="9715" width="16.109375" style="1074" customWidth="1"/>
    <col min="9716" max="9743" width="11.88671875" style="1074" customWidth="1"/>
    <col min="9744" max="9963" width="9" style="1074"/>
    <col min="9964" max="9964" width="1.109375" style="1074" customWidth="1"/>
    <col min="9965" max="9965" width="8" style="1074" customWidth="1"/>
    <col min="9966" max="9966" width="8.44140625" style="1074" customWidth="1"/>
    <col min="9967" max="9967" width="23.88671875" style="1074" customWidth="1"/>
    <col min="9968" max="9968" width="21.88671875" style="1074" customWidth="1"/>
    <col min="9969" max="9969" width="9.44140625" style="1074" customWidth="1"/>
    <col min="9970" max="9970" width="8.109375" style="1074" bestFit="1" customWidth="1"/>
    <col min="9971" max="9971" width="16.109375" style="1074" customWidth="1"/>
    <col min="9972" max="9999" width="11.88671875" style="1074" customWidth="1"/>
    <col min="10000" max="10219" width="9" style="1074"/>
    <col min="10220" max="10220" width="1.109375" style="1074" customWidth="1"/>
    <col min="10221" max="10221" width="8" style="1074" customWidth="1"/>
    <col min="10222" max="10222" width="8.44140625" style="1074" customWidth="1"/>
    <col min="10223" max="10223" width="23.88671875" style="1074" customWidth="1"/>
    <col min="10224" max="10224" width="21.88671875" style="1074" customWidth="1"/>
    <col min="10225" max="10225" width="9.44140625" style="1074" customWidth="1"/>
    <col min="10226" max="10226" width="8.109375" style="1074" bestFit="1" customWidth="1"/>
    <col min="10227" max="10227" width="16.109375" style="1074" customWidth="1"/>
    <col min="10228" max="10255" width="11.88671875" style="1074" customWidth="1"/>
    <col min="10256" max="10475" width="9" style="1074"/>
    <col min="10476" max="10476" width="1.109375" style="1074" customWidth="1"/>
    <col min="10477" max="10477" width="8" style="1074" customWidth="1"/>
    <col min="10478" max="10478" width="8.44140625" style="1074" customWidth="1"/>
    <col min="10479" max="10479" width="23.88671875" style="1074" customWidth="1"/>
    <col min="10480" max="10480" width="21.88671875" style="1074" customWidth="1"/>
    <col min="10481" max="10481" width="9.44140625" style="1074" customWidth="1"/>
    <col min="10482" max="10482" width="8.109375" style="1074" bestFit="1" customWidth="1"/>
    <col min="10483" max="10483" width="16.109375" style="1074" customWidth="1"/>
    <col min="10484" max="10511" width="11.88671875" style="1074" customWidth="1"/>
    <col min="10512" max="10731" width="9" style="1074"/>
    <col min="10732" max="10732" width="1.109375" style="1074" customWidth="1"/>
    <col min="10733" max="10733" width="8" style="1074" customWidth="1"/>
    <col min="10734" max="10734" width="8.44140625" style="1074" customWidth="1"/>
    <col min="10735" max="10735" width="23.88671875" style="1074" customWidth="1"/>
    <col min="10736" max="10736" width="21.88671875" style="1074" customWidth="1"/>
    <col min="10737" max="10737" width="9.44140625" style="1074" customWidth="1"/>
    <col min="10738" max="10738" width="8.109375" style="1074" bestFit="1" customWidth="1"/>
    <col min="10739" max="10739" width="16.109375" style="1074" customWidth="1"/>
    <col min="10740" max="10767" width="11.88671875" style="1074" customWidth="1"/>
    <col min="10768" max="10987" width="9" style="1074"/>
    <col min="10988" max="10988" width="1.109375" style="1074" customWidth="1"/>
    <col min="10989" max="10989" width="8" style="1074" customWidth="1"/>
    <col min="10990" max="10990" width="8.44140625" style="1074" customWidth="1"/>
    <col min="10991" max="10991" width="23.88671875" style="1074" customWidth="1"/>
    <col min="10992" max="10992" width="21.88671875" style="1074" customWidth="1"/>
    <col min="10993" max="10993" width="9.44140625" style="1074" customWidth="1"/>
    <col min="10994" max="10994" width="8.109375" style="1074" bestFit="1" customWidth="1"/>
    <col min="10995" max="10995" width="16.109375" style="1074" customWidth="1"/>
    <col min="10996" max="11023" width="11.88671875" style="1074" customWidth="1"/>
    <col min="11024" max="11243" width="9" style="1074"/>
    <col min="11244" max="11244" width="1.109375" style="1074" customWidth="1"/>
    <col min="11245" max="11245" width="8" style="1074" customWidth="1"/>
    <col min="11246" max="11246" width="8.44140625" style="1074" customWidth="1"/>
    <col min="11247" max="11247" width="23.88671875" style="1074" customWidth="1"/>
    <col min="11248" max="11248" width="21.88671875" style="1074" customWidth="1"/>
    <col min="11249" max="11249" width="9.44140625" style="1074" customWidth="1"/>
    <col min="11250" max="11250" width="8.109375" style="1074" bestFit="1" customWidth="1"/>
    <col min="11251" max="11251" width="16.109375" style="1074" customWidth="1"/>
    <col min="11252" max="11279" width="11.88671875" style="1074" customWidth="1"/>
    <col min="11280" max="11499" width="9" style="1074"/>
    <col min="11500" max="11500" width="1.109375" style="1074" customWidth="1"/>
    <col min="11501" max="11501" width="8" style="1074" customWidth="1"/>
    <col min="11502" max="11502" width="8.44140625" style="1074" customWidth="1"/>
    <col min="11503" max="11503" width="23.88671875" style="1074" customWidth="1"/>
    <col min="11504" max="11504" width="21.88671875" style="1074" customWidth="1"/>
    <col min="11505" max="11505" width="9.44140625" style="1074" customWidth="1"/>
    <col min="11506" max="11506" width="8.109375" style="1074" bestFit="1" customWidth="1"/>
    <col min="11507" max="11507" width="16.109375" style="1074" customWidth="1"/>
    <col min="11508" max="11535" width="11.88671875" style="1074" customWidth="1"/>
    <col min="11536" max="11755" width="9" style="1074"/>
    <col min="11756" max="11756" width="1.109375" style="1074" customWidth="1"/>
    <col min="11757" max="11757" width="8" style="1074" customWidth="1"/>
    <col min="11758" max="11758" width="8.44140625" style="1074" customWidth="1"/>
    <col min="11759" max="11759" width="23.88671875" style="1074" customWidth="1"/>
    <col min="11760" max="11760" width="21.88671875" style="1074" customWidth="1"/>
    <col min="11761" max="11761" width="9.44140625" style="1074" customWidth="1"/>
    <col min="11762" max="11762" width="8.109375" style="1074" bestFit="1" customWidth="1"/>
    <col min="11763" max="11763" width="16.109375" style="1074" customWidth="1"/>
    <col min="11764" max="11791" width="11.88671875" style="1074" customWidth="1"/>
    <col min="11792" max="12011" width="9" style="1074"/>
    <col min="12012" max="12012" width="1.109375" style="1074" customWidth="1"/>
    <col min="12013" max="12013" width="8" style="1074" customWidth="1"/>
    <col min="12014" max="12014" width="8.44140625" style="1074" customWidth="1"/>
    <col min="12015" max="12015" width="23.88671875" style="1074" customWidth="1"/>
    <col min="12016" max="12016" width="21.88671875" style="1074" customWidth="1"/>
    <col min="12017" max="12017" width="9.44140625" style="1074" customWidth="1"/>
    <col min="12018" max="12018" width="8.109375" style="1074" bestFit="1" customWidth="1"/>
    <col min="12019" max="12019" width="16.109375" style="1074" customWidth="1"/>
    <col min="12020" max="12047" width="11.88671875" style="1074" customWidth="1"/>
    <col min="12048" max="12267" width="9" style="1074"/>
    <col min="12268" max="12268" width="1.109375" style="1074" customWidth="1"/>
    <col min="12269" max="12269" width="8" style="1074" customWidth="1"/>
    <col min="12270" max="12270" width="8.44140625" style="1074" customWidth="1"/>
    <col min="12271" max="12271" width="23.88671875" style="1074" customWidth="1"/>
    <col min="12272" max="12272" width="21.88671875" style="1074" customWidth="1"/>
    <col min="12273" max="12273" width="9.44140625" style="1074" customWidth="1"/>
    <col min="12274" max="12274" width="8.109375" style="1074" bestFit="1" customWidth="1"/>
    <col min="12275" max="12275" width="16.109375" style="1074" customWidth="1"/>
    <col min="12276" max="12303" width="11.88671875" style="1074" customWidth="1"/>
    <col min="12304" max="12523" width="9" style="1074"/>
    <col min="12524" max="12524" width="1.109375" style="1074" customWidth="1"/>
    <col min="12525" max="12525" width="8" style="1074" customWidth="1"/>
    <col min="12526" max="12526" width="8.44140625" style="1074" customWidth="1"/>
    <col min="12527" max="12527" width="23.88671875" style="1074" customWidth="1"/>
    <col min="12528" max="12528" width="21.88671875" style="1074" customWidth="1"/>
    <col min="12529" max="12529" width="9.44140625" style="1074" customWidth="1"/>
    <col min="12530" max="12530" width="8.109375" style="1074" bestFit="1" customWidth="1"/>
    <col min="12531" max="12531" width="16.109375" style="1074" customWidth="1"/>
    <col min="12532" max="12559" width="11.88671875" style="1074" customWidth="1"/>
    <col min="12560" max="12779" width="9" style="1074"/>
    <col min="12780" max="12780" width="1.109375" style="1074" customWidth="1"/>
    <col min="12781" max="12781" width="8" style="1074" customWidth="1"/>
    <col min="12782" max="12782" width="8.44140625" style="1074" customWidth="1"/>
    <col min="12783" max="12783" width="23.88671875" style="1074" customWidth="1"/>
    <col min="12784" max="12784" width="21.88671875" style="1074" customWidth="1"/>
    <col min="12785" max="12785" width="9.44140625" style="1074" customWidth="1"/>
    <col min="12786" max="12786" width="8.109375" style="1074" bestFit="1" customWidth="1"/>
    <col min="12787" max="12787" width="16.109375" style="1074" customWidth="1"/>
    <col min="12788" max="12815" width="11.88671875" style="1074" customWidth="1"/>
    <col min="12816" max="13035" width="9" style="1074"/>
    <col min="13036" max="13036" width="1.109375" style="1074" customWidth="1"/>
    <col min="13037" max="13037" width="8" style="1074" customWidth="1"/>
    <col min="13038" max="13038" width="8.44140625" style="1074" customWidth="1"/>
    <col min="13039" max="13039" width="23.88671875" style="1074" customWidth="1"/>
    <col min="13040" max="13040" width="21.88671875" style="1074" customWidth="1"/>
    <col min="13041" max="13041" width="9.44140625" style="1074" customWidth="1"/>
    <col min="13042" max="13042" width="8.109375" style="1074" bestFit="1" customWidth="1"/>
    <col min="13043" max="13043" width="16.109375" style="1074" customWidth="1"/>
    <col min="13044" max="13071" width="11.88671875" style="1074" customWidth="1"/>
    <col min="13072" max="13291" width="9" style="1074"/>
    <col min="13292" max="13292" width="1.109375" style="1074" customWidth="1"/>
    <col min="13293" max="13293" width="8" style="1074" customWidth="1"/>
    <col min="13294" max="13294" width="8.44140625" style="1074" customWidth="1"/>
    <col min="13295" max="13295" width="23.88671875" style="1074" customWidth="1"/>
    <col min="13296" max="13296" width="21.88671875" style="1074" customWidth="1"/>
    <col min="13297" max="13297" width="9.44140625" style="1074" customWidth="1"/>
    <col min="13298" max="13298" width="8.109375" style="1074" bestFit="1" customWidth="1"/>
    <col min="13299" max="13299" width="16.109375" style="1074" customWidth="1"/>
    <col min="13300" max="13327" width="11.88671875" style="1074" customWidth="1"/>
    <col min="13328" max="13547" width="9" style="1074"/>
    <col min="13548" max="13548" width="1.109375" style="1074" customWidth="1"/>
    <col min="13549" max="13549" width="8" style="1074" customWidth="1"/>
    <col min="13550" max="13550" width="8.44140625" style="1074" customWidth="1"/>
    <col min="13551" max="13551" width="23.88671875" style="1074" customWidth="1"/>
    <col min="13552" max="13552" width="21.88671875" style="1074" customWidth="1"/>
    <col min="13553" max="13553" width="9.44140625" style="1074" customWidth="1"/>
    <col min="13554" max="13554" width="8.109375" style="1074" bestFit="1" customWidth="1"/>
    <col min="13555" max="13555" width="16.109375" style="1074" customWidth="1"/>
    <col min="13556" max="13583" width="11.88671875" style="1074" customWidth="1"/>
    <col min="13584" max="13803" width="9" style="1074"/>
    <col min="13804" max="13804" width="1.109375" style="1074" customWidth="1"/>
    <col min="13805" max="13805" width="8" style="1074" customWidth="1"/>
    <col min="13806" max="13806" width="8.44140625" style="1074" customWidth="1"/>
    <col min="13807" max="13807" width="23.88671875" style="1074" customWidth="1"/>
    <col min="13808" max="13808" width="21.88671875" style="1074" customWidth="1"/>
    <col min="13809" max="13809" width="9.44140625" style="1074" customWidth="1"/>
    <col min="13810" max="13810" width="8.109375" style="1074" bestFit="1" customWidth="1"/>
    <col min="13811" max="13811" width="16.109375" style="1074" customWidth="1"/>
    <col min="13812" max="13839" width="11.88671875" style="1074" customWidth="1"/>
    <col min="13840" max="14059" width="9" style="1074"/>
    <col min="14060" max="14060" width="1.109375" style="1074" customWidth="1"/>
    <col min="14061" max="14061" width="8" style="1074" customWidth="1"/>
    <col min="14062" max="14062" width="8.44140625" style="1074" customWidth="1"/>
    <col min="14063" max="14063" width="23.88671875" style="1074" customWidth="1"/>
    <col min="14064" max="14064" width="21.88671875" style="1074" customWidth="1"/>
    <col min="14065" max="14065" width="9.44140625" style="1074" customWidth="1"/>
    <col min="14066" max="14066" width="8.109375" style="1074" bestFit="1" customWidth="1"/>
    <col min="14067" max="14067" width="16.109375" style="1074" customWidth="1"/>
    <col min="14068" max="14095" width="11.88671875" style="1074" customWidth="1"/>
    <col min="14096" max="14315" width="9" style="1074"/>
    <col min="14316" max="14316" width="1.109375" style="1074" customWidth="1"/>
    <col min="14317" max="14317" width="8" style="1074" customWidth="1"/>
    <col min="14318" max="14318" width="8.44140625" style="1074" customWidth="1"/>
    <col min="14319" max="14319" width="23.88671875" style="1074" customWidth="1"/>
    <col min="14320" max="14320" width="21.88671875" style="1074" customWidth="1"/>
    <col min="14321" max="14321" width="9.44140625" style="1074" customWidth="1"/>
    <col min="14322" max="14322" width="8.109375" style="1074" bestFit="1" customWidth="1"/>
    <col min="14323" max="14323" width="16.109375" style="1074" customWidth="1"/>
    <col min="14324" max="14351" width="11.88671875" style="1074" customWidth="1"/>
    <col min="14352" max="14571" width="9" style="1074"/>
    <col min="14572" max="14572" width="1.109375" style="1074" customWidth="1"/>
    <col min="14573" max="14573" width="8" style="1074" customWidth="1"/>
    <col min="14574" max="14574" width="8.44140625" style="1074" customWidth="1"/>
    <col min="14575" max="14575" width="23.88671875" style="1074" customWidth="1"/>
    <col min="14576" max="14576" width="21.88671875" style="1074" customWidth="1"/>
    <col min="14577" max="14577" width="9.44140625" style="1074" customWidth="1"/>
    <col min="14578" max="14578" width="8.109375" style="1074" bestFit="1" customWidth="1"/>
    <col min="14579" max="14579" width="16.109375" style="1074" customWidth="1"/>
    <col min="14580" max="14607" width="11.88671875" style="1074" customWidth="1"/>
    <col min="14608" max="14827" width="9" style="1074"/>
    <col min="14828" max="14828" width="1.109375" style="1074" customWidth="1"/>
    <col min="14829" max="14829" width="8" style="1074" customWidth="1"/>
    <col min="14830" max="14830" width="8.44140625" style="1074" customWidth="1"/>
    <col min="14831" max="14831" width="23.88671875" style="1074" customWidth="1"/>
    <col min="14832" max="14832" width="21.88671875" style="1074" customWidth="1"/>
    <col min="14833" max="14833" width="9.44140625" style="1074" customWidth="1"/>
    <col min="14834" max="14834" width="8.109375" style="1074" bestFit="1" customWidth="1"/>
    <col min="14835" max="14835" width="16.109375" style="1074" customWidth="1"/>
    <col min="14836" max="14863" width="11.88671875" style="1074" customWidth="1"/>
    <col min="14864" max="15083" width="9" style="1074"/>
    <col min="15084" max="15084" width="1.109375" style="1074" customWidth="1"/>
    <col min="15085" max="15085" width="8" style="1074" customWidth="1"/>
    <col min="15086" max="15086" width="8.44140625" style="1074" customWidth="1"/>
    <col min="15087" max="15087" width="23.88671875" style="1074" customWidth="1"/>
    <col min="15088" max="15088" width="21.88671875" style="1074" customWidth="1"/>
    <col min="15089" max="15089" width="9.44140625" style="1074" customWidth="1"/>
    <col min="15090" max="15090" width="8.109375" style="1074" bestFit="1" customWidth="1"/>
    <col min="15091" max="15091" width="16.109375" style="1074" customWidth="1"/>
    <col min="15092" max="15119" width="11.88671875" style="1074" customWidth="1"/>
    <col min="15120" max="15339" width="9" style="1074"/>
    <col min="15340" max="15340" width="1.109375" style="1074" customWidth="1"/>
    <col min="15341" max="15341" width="8" style="1074" customWidth="1"/>
    <col min="15342" max="15342" width="8.44140625" style="1074" customWidth="1"/>
    <col min="15343" max="15343" width="23.88671875" style="1074" customWidth="1"/>
    <col min="15344" max="15344" width="21.88671875" style="1074" customWidth="1"/>
    <col min="15345" max="15345" width="9.44140625" style="1074" customWidth="1"/>
    <col min="15346" max="15346" width="8.109375" style="1074" bestFit="1" customWidth="1"/>
    <col min="15347" max="15347" width="16.109375" style="1074" customWidth="1"/>
    <col min="15348" max="15375" width="11.88671875" style="1074" customWidth="1"/>
    <col min="15376" max="15595" width="9" style="1074"/>
    <col min="15596" max="15596" width="1.109375" style="1074" customWidth="1"/>
    <col min="15597" max="15597" width="8" style="1074" customWidth="1"/>
    <col min="15598" max="15598" width="8.44140625" style="1074" customWidth="1"/>
    <col min="15599" max="15599" width="23.88671875" style="1074" customWidth="1"/>
    <col min="15600" max="15600" width="21.88671875" style="1074" customWidth="1"/>
    <col min="15601" max="15601" width="9.44140625" style="1074" customWidth="1"/>
    <col min="15602" max="15602" width="8.109375" style="1074" bestFit="1" customWidth="1"/>
    <col min="15603" max="15603" width="16.109375" style="1074" customWidth="1"/>
    <col min="15604" max="15631" width="11.88671875" style="1074" customWidth="1"/>
    <col min="15632" max="15851" width="9" style="1074"/>
    <col min="15852" max="15852" width="1.109375" style="1074" customWidth="1"/>
    <col min="15853" max="15853" width="8" style="1074" customWidth="1"/>
    <col min="15854" max="15854" width="8.44140625" style="1074" customWidth="1"/>
    <col min="15855" max="15855" width="23.88671875" style="1074" customWidth="1"/>
    <col min="15856" max="15856" width="21.88671875" style="1074" customWidth="1"/>
    <col min="15857" max="15857" width="9.44140625" style="1074" customWidth="1"/>
    <col min="15858" max="15858" width="8.109375" style="1074" bestFit="1" customWidth="1"/>
    <col min="15859" max="15859" width="16.109375" style="1074" customWidth="1"/>
    <col min="15860" max="15887" width="11.88671875" style="1074" customWidth="1"/>
    <col min="15888" max="16107" width="9" style="1074"/>
    <col min="16108" max="16108" width="1.109375" style="1074" customWidth="1"/>
    <col min="16109" max="16109" width="8" style="1074" customWidth="1"/>
    <col min="16110" max="16110" width="8.44140625" style="1074" customWidth="1"/>
    <col min="16111" max="16111" width="23.88671875" style="1074" customWidth="1"/>
    <col min="16112" max="16112" width="21.88671875" style="1074" customWidth="1"/>
    <col min="16113" max="16113" width="9.44140625" style="1074" customWidth="1"/>
    <col min="16114" max="16114" width="8.109375" style="1074" bestFit="1" customWidth="1"/>
    <col min="16115" max="16115" width="16.109375" style="1074" customWidth="1"/>
    <col min="16116" max="16143" width="11.88671875" style="1074" customWidth="1"/>
    <col min="16144" max="16384" width="9" style="1074"/>
  </cols>
  <sheetData>
    <row r="1" spans="2:5" ht="15" thickBot="1" x14ac:dyDescent="0.25"/>
    <row r="2" spans="2:5" ht="15.75" thickBot="1" x14ac:dyDescent="0.25">
      <c r="B2" s="1027" t="s">
        <v>77</v>
      </c>
    </row>
    <row r="3" spans="2:5" ht="35.1" customHeight="1" x14ac:dyDescent="0.25">
      <c r="B3" s="425" t="s">
        <v>324</v>
      </c>
      <c r="C3" s="1075"/>
      <c r="D3" s="1075"/>
      <c r="E3" s="1075"/>
    </row>
    <row r="4" spans="2:5" ht="15" x14ac:dyDescent="0.25">
      <c r="B4" s="425" t="s">
        <v>325</v>
      </c>
      <c r="C4" s="1075"/>
      <c r="D4" s="1075"/>
      <c r="E4" s="1075"/>
    </row>
    <row r="5" spans="2:5" s="1075" customFormat="1" ht="15" x14ac:dyDescent="0.25">
      <c r="B5" s="1099" t="s">
        <v>326</v>
      </c>
    </row>
    <row r="6" spans="2:5" s="1075" customFormat="1" ht="15" x14ac:dyDescent="0.25">
      <c r="B6" s="425" t="s">
        <v>327</v>
      </c>
    </row>
    <row r="7" spans="2:5" s="1075" customFormat="1" ht="15" x14ac:dyDescent="0.25">
      <c r="B7" s="425" t="s">
        <v>328</v>
      </c>
    </row>
    <row r="8" spans="2:5" s="1075" customFormat="1" ht="15" x14ac:dyDescent="0.25">
      <c r="B8" s="425" t="s">
        <v>329</v>
      </c>
    </row>
    <row r="9" spans="2:5" s="1075" customFormat="1" ht="15" x14ac:dyDescent="0.25">
      <c r="B9" s="1076"/>
    </row>
    <row r="10" spans="2:5" s="1075" customFormat="1" ht="15" x14ac:dyDescent="0.25">
      <c r="B10" s="1076"/>
    </row>
    <row r="11" spans="2:5" s="1075" customFormat="1" ht="15" x14ac:dyDescent="0.25">
      <c r="B11" s="1076"/>
    </row>
    <row r="12" spans="2:5" s="1075" customFormat="1" ht="15" x14ac:dyDescent="0.25">
      <c r="B12" s="1076"/>
    </row>
    <row r="13" spans="2:5" s="1075" customFormat="1" ht="15" x14ac:dyDescent="0.25">
      <c r="B13" s="1077" t="s">
        <v>80</v>
      </c>
      <c r="C13" s="1078" t="s">
        <v>26</v>
      </c>
      <c r="D13" s="1077" t="s">
        <v>2</v>
      </c>
      <c r="E13" s="1326">
        <v>7</v>
      </c>
    </row>
    <row r="14" spans="2:5" s="1075" customFormat="1" ht="15" x14ac:dyDescent="0.25">
      <c r="B14" s="1079" t="s">
        <v>330</v>
      </c>
      <c r="C14" s="1080" t="s">
        <v>331</v>
      </c>
      <c r="D14" s="1081" t="s">
        <v>83</v>
      </c>
      <c r="E14" s="1080" t="s">
        <v>132</v>
      </c>
    </row>
    <row r="15" spans="2:5" s="1075" customFormat="1" ht="15" x14ac:dyDescent="0.25">
      <c r="B15" s="1076"/>
    </row>
    <row r="16" spans="2:5" s="1075" customFormat="1" ht="15" x14ac:dyDescent="0.25">
      <c r="B16" s="1076"/>
    </row>
    <row r="17" spans="1:88" s="1075" customFormat="1" ht="15" x14ac:dyDescent="0.25">
      <c r="B17" s="1076"/>
    </row>
    <row r="18" spans="1:88" s="1075" customFormat="1" ht="15" x14ac:dyDescent="0.25">
      <c r="B18" s="1076"/>
    </row>
    <row r="19" spans="1:88" s="1075" customFormat="1" ht="15" x14ac:dyDescent="0.25">
      <c r="B19" s="1076"/>
    </row>
    <row r="20" spans="1:88" s="1075" customFormat="1" ht="15" x14ac:dyDescent="0.25">
      <c r="B20" s="1076"/>
    </row>
    <row r="21" spans="1:88" ht="15" thickBot="1" x14ac:dyDescent="0.25"/>
    <row r="22" spans="1:88" ht="15.75" thickBot="1" x14ac:dyDescent="0.25">
      <c r="B22" s="426" t="s">
        <v>324</v>
      </c>
      <c r="C22" s="1097" t="s">
        <v>87</v>
      </c>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427"/>
      <c r="AL22" s="427"/>
      <c r="AM22" s="427"/>
      <c r="AN22" s="427"/>
      <c r="AO22" s="427"/>
      <c r="AP22" s="427"/>
      <c r="AQ22" s="427"/>
      <c r="AR22" s="427"/>
      <c r="AS22" s="427"/>
      <c r="AT22" s="427"/>
      <c r="AU22" s="427"/>
      <c r="AV22" s="427"/>
      <c r="AW22" s="427"/>
      <c r="AX22" s="427"/>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row>
    <row r="23" spans="1:88" ht="15.75" thickBot="1" x14ac:dyDescent="0.25">
      <c r="B23" s="428" t="s">
        <v>332</v>
      </c>
      <c r="C23" s="429" t="s">
        <v>89</v>
      </c>
      <c r="D23" s="429" t="s">
        <v>90</v>
      </c>
      <c r="E23" s="429" t="s">
        <v>91</v>
      </c>
      <c r="F23" s="430" t="s">
        <v>92</v>
      </c>
      <c r="G23" s="428" t="s">
        <v>93</v>
      </c>
      <c r="H23" s="428" t="s">
        <v>94</v>
      </c>
      <c r="I23" s="428" t="s">
        <v>95</v>
      </c>
      <c r="J23" s="428" t="s">
        <v>96</v>
      </c>
      <c r="K23" s="428" t="s">
        <v>97</v>
      </c>
      <c r="L23" s="428" t="s">
        <v>98</v>
      </c>
      <c r="M23" s="429" t="s">
        <v>99</v>
      </c>
      <c r="N23" s="429" t="s">
        <v>100</v>
      </c>
      <c r="O23" s="429" t="s">
        <v>101</v>
      </c>
      <c r="P23" s="429" t="s">
        <v>102</v>
      </c>
      <c r="Q23" s="429" t="s">
        <v>103</v>
      </c>
      <c r="R23" s="429" t="s">
        <v>133</v>
      </c>
      <c r="S23" s="429" t="s">
        <v>134</v>
      </c>
      <c r="T23" s="429" t="s">
        <v>135</v>
      </c>
      <c r="U23" s="429" t="s">
        <v>136</v>
      </c>
      <c r="V23" s="429" t="s">
        <v>104</v>
      </c>
      <c r="W23" s="429" t="s">
        <v>137</v>
      </c>
      <c r="X23" s="429" t="s">
        <v>138</v>
      </c>
      <c r="Y23" s="429" t="s">
        <v>139</v>
      </c>
      <c r="Z23" s="429" t="s">
        <v>140</v>
      </c>
      <c r="AA23" s="429" t="s">
        <v>105</v>
      </c>
      <c r="AB23" s="429" t="s">
        <v>141</v>
      </c>
      <c r="AC23" s="429" t="s">
        <v>142</v>
      </c>
      <c r="AD23" s="429" t="s">
        <v>143</v>
      </c>
      <c r="AE23" s="429" t="s">
        <v>144</v>
      </c>
      <c r="AF23" s="429" t="s">
        <v>106</v>
      </c>
      <c r="AG23" s="429" t="s">
        <v>145</v>
      </c>
      <c r="AH23" s="429" t="s">
        <v>146</v>
      </c>
      <c r="AI23" s="429" t="s">
        <v>147</v>
      </c>
      <c r="AJ23" s="429" t="s">
        <v>148</v>
      </c>
      <c r="AK23" s="429" t="s">
        <v>107</v>
      </c>
      <c r="AL23" s="429" t="s">
        <v>149</v>
      </c>
      <c r="AM23" s="429" t="s">
        <v>150</v>
      </c>
      <c r="AN23" s="429" t="s">
        <v>151</v>
      </c>
      <c r="AO23" s="429" t="s">
        <v>152</v>
      </c>
      <c r="AP23" s="429" t="s">
        <v>108</v>
      </c>
      <c r="AQ23" s="429" t="s">
        <v>153</v>
      </c>
      <c r="AR23" s="429" t="s">
        <v>154</v>
      </c>
      <c r="AS23" s="429" t="s">
        <v>155</v>
      </c>
      <c r="AT23" s="429" t="s">
        <v>156</v>
      </c>
      <c r="AU23" s="429" t="s">
        <v>109</v>
      </c>
      <c r="AV23" s="429" t="s">
        <v>157</v>
      </c>
      <c r="AW23" s="429" t="s">
        <v>158</v>
      </c>
      <c r="AX23" s="429" t="s">
        <v>159</v>
      </c>
      <c r="AY23" s="429" t="s">
        <v>160</v>
      </c>
      <c r="AZ23" s="429" t="s">
        <v>110</v>
      </c>
      <c r="BA23" s="429" t="s">
        <v>161</v>
      </c>
      <c r="BB23" s="429" t="s">
        <v>162</v>
      </c>
      <c r="BC23" s="429" t="s">
        <v>163</v>
      </c>
      <c r="BD23" s="429" t="s">
        <v>164</v>
      </c>
      <c r="BE23" s="429" t="s">
        <v>111</v>
      </c>
      <c r="BF23" s="429" t="s">
        <v>165</v>
      </c>
      <c r="BG23" s="429" t="s">
        <v>166</v>
      </c>
      <c r="BH23" s="429" t="s">
        <v>167</v>
      </c>
      <c r="BI23" s="429" t="s">
        <v>168</v>
      </c>
      <c r="BJ23" s="429" t="s">
        <v>112</v>
      </c>
      <c r="BK23" s="429" t="s">
        <v>169</v>
      </c>
      <c r="BL23" s="429" t="s">
        <v>170</v>
      </c>
      <c r="BM23" s="429" t="s">
        <v>171</v>
      </c>
      <c r="BN23" s="429" t="s">
        <v>172</v>
      </c>
      <c r="BO23" s="429" t="s">
        <v>113</v>
      </c>
      <c r="BP23" s="429" t="s">
        <v>173</v>
      </c>
      <c r="BQ23" s="429" t="s">
        <v>174</v>
      </c>
      <c r="BR23" s="429" t="s">
        <v>175</v>
      </c>
      <c r="BS23" s="429" t="s">
        <v>176</v>
      </c>
      <c r="BT23" s="1205" t="s">
        <v>114</v>
      </c>
      <c r="BU23" s="1205" t="s">
        <v>177</v>
      </c>
      <c r="BV23" s="1206" t="s">
        <v>178</v>
      </c>
      <c r="BW23" s="1207" t="s">
        <v>179</v>
      </c>
      <c r="BX23" s="1207" t="s">
        <v>180</v>
      </c>
      <c r="BY23" s="1207" t="s">
        <v>115</v>
      </c>
      <c r="BZ23" s="1207" t="s">
        <v>181</v>
      </c>
      <c r="CA23" s="1207" t="s">
        <v>182</v>
      </c>
      <c r="CB23" s="1207" t="s">
        <v>183</v>
      </c>
      <c r="CC23" s="1207" t="s">
        <v>184</v>
      </c>
      <c r="CD23" s="1207" t="s">
        <v>116</v>
      </c>
      <c r="CE23" s="1207" t="s">
        <v>185</v>
      </c>
      <c r="CF23" s="1207" t="s">
        <v>186</v>
      </c>
      <c r="CG23" s="1207" t="s">
        <v>187</v>
      </c>
      <c r="CH23" s="1207" t="s">
        <v>188</v>
      </c>
      <c r="CI23" s="1208" t="s">
        <v>117</v>
      </c>
    </row>
    <row r="24" spans="1:88" s="1082" customFormat="1" x14ac:dyDescent="0.2">
      <c r="A24" s="1074"/>
      <c r="B24" s="919" t="s">
        <v>333</v>
      </c>
      <c r="C24" s="920" t="s">
        <v>334</v>
      </c>
      <c r="D24" s="921" t="s">
        <v>121</v>
      </c>
      <c r="E24" s="922" t="s">
        <v>122</v>
      </c>
      <c r="F24" s="923">
        <v>2</v>
      </c>
      <c r="G24" s="1109">
        <v>9.3234815450452579</v>
      </c>
      <c r="H24" s="1109">
        <v>9.6375573777908521</v>
      </c>
      <c r="I24" s="1109">
        <v>9.4458312390243222</v>
      </c>
      <c r="J24" s="1109">
        <v>9.5239541991670524</v>
      </c>
      <c r="K24" s="1109">
        <v>9.5363269222488061</v>
      </c>
      <c r="L24" s="1109">
        <v>9.5478814659545392</v>
      </c>
      <c r="M24" s="436">
        <v>9.6090297686616886</v>
      </c>
      <c r="N24" s="436">
        <v>9.6495139855553784</v>
      </c>
      <c r="O24" s="436">
        <v>9.6792262302138621</v>
      </c>
      <c r="P24" s="436">
        <v>9.6986209236142056</v>
      </c>
      <c r="Q24" s="436">
        <v>9.7058423594023537</v>
      </c>
      <c r="R24" s="436">
        <v>9.7077898764638935</v>
      </c>
      <c r="S24" s="436">
        <v>9.7050636008258344</v>
      </c>
      <c r="T24" s="436">
        <v>9.7033884238151078</v>
      </c>
      <c r="U24" s="436">
        <v>9.7031247775656322</v>
      </c>
      <c r="V24" s="436">
        <v>9.7023891323018301</v>
      </c>
      <c r="W24" s="436">
        <v>9.7024055321100882</v>
      </c>
      <c r="X24" s="436">
        <v>9.701884912207051</v>
      </c>
      <c r="Y24" s="436">
        <v>9.7015410230632178</v>
      </c>
      <c r="Z24" s="436">
        <v>9.7012866052172058</v>
      </c>
      <c r="AA24" s="436">
        <v>9.7011505825462692</v>
      </c>
      <c r="AB24" s="436">
        <v>9.6998675921164494</v>
      </c>
      <c r="AC24" s="436">
        <v>9.6988806122451443</v>
      </c>
      <c r="AD24" s="436">
        <v>9.6992127261960288</v>
      </c>
      <c r="AE24" s="436">
        <v>9.6998563471583932</v>
      </c>
      <c r="AF24" s="436">
        <v>9.7039601402654068</v>
      </c>
      <c r="AG24" s="436">
        <v>9.7072772504706109</v>
      </c>
      <c r="AH24" s="436">
        <v>9.7112913834267172</v>
      </c>
      <c r="AI24" s="436">
        <v>9.7164091442367599</v>
      </c>
      <c r="AJ24" s="436">
        <v>9.7220936946305496</v>
      </c>
      <c r="AK24" s="436">
        <v>9.7281416909701903</v>
      </c>
      <c r="AL24" s="436">
        <v>9.7319426457206326</v>
      </c>
      <c r="AM24" s="436">
        <v>9.7360869824004634</v>
      </c>
      <c r="AN24" s="436">
        <v>9.7407872015970565</v>
      </c>
      <c r="AO24" s="436">
        <v>9.7456076620958587</v>
      </c>
      <c r="AP24" s="436">
        <v>9.750623240950981</v>
      </c>
      <c r="AQ24" s="436">
        <v>9.7564241799324964</v>
      </c>
      <c r="AR24" s="436">
        <v>9.7630864068284584</v>
      </c>
      <c r="AS24" s="436">
        <v>9.7698995370757586</v>
      </c>
      <c r="AT24" s="436">
        <v>9.7773206153449657</v>
      </c>
      <c r="AU24" s="436">
        <v>9.7855379222520504</v>
      </c>
      <c r="AV24" s="436">
        <v>9.7951955226863276</v>
      </c>
      <c r="AW24" s="436">
        <v>9.805555549552464</v>
      </c>
      <c r="AX24" s="436">
        <v>9.8162515242351933</v>
      </c>
      <c r="AY24" s="436">
        <v>9.8270860599523555</v>
      </c>
      <c r="AZ24" s="436">
        <v>9.8380955182103644</v>
      </c>
      <c r="BA24" s="436">
        <v>9.8493606150410002</v>
      </c>
      <c r="BB24" s="436">
        <v>9.8607483269347007</v>
      </c>
      <c r="BC24" s="436">
        <v>9.872303158470638</v>
      </c>
      <c r="BD24" s="436">
        <v>9.8842758414998642</v>
      </c>
      <c r="BE24" s="436">
        <v>9.8965413966097717</v>
      </c>
      <c r="BF24" s="436">
        <v>9.9088938697970672</v>
      </c>
      <c r="BG24" s="436">
        <v>9.9215840701082971</v>
      </c>
      <c r="BH24" s="436">
        <v>9.9346486560916887</v>
      </c>
      <c r="BI24" s="436">
        <v>9.9473881425241846</v>
      </c>
      <c r="BJ24" s="436">
        <v>9.960089548750549</v>
      </c>
      <c r="BK24" s="436">
        <v>9.9727973876309139</v>
      </c>
      <c r="BL24" s="436">
        <v>9.9854671999725149</v>
      </c>
      <c r="BM24" s="436">
        <v>9.9977669228036223</v>
      </c>
      <c r="BN24" s="436">
        <v>10.009910737911349</v>
      </c>
      <c r="BO24" s="436">
        <v>10.021935088704494</v>
      </c>
      <c r="BP24" s="436">
        <v>10.033722114149286</v>
      </c>
      <c r="BQ24" s="436">
        <v>10.045352646637459</v>
      </c>
      <c r="BR24" s="436">
        <v>10.056826618550627</v>
      </c>
      <c r="BS24" s="436">
        <v>10.068180627891623</v>
      </c>
      <c r="BT24" s="436">
        <v>10.079747147279624</v>
      </c>
      <c r="BU24" s="436"/>
      <c r="BV24" s="1209"/>
      <c r="BW24" s="1209"/>
      <c r="BX24" s="1209"/>
      <c r="BY24" s="1209"/>
      <c r="BZ24" s="1209"/>
      <c r="CA24" s="1209"/>
      <c r="CB24" s="1209"/>
      <c r="CC24" s="1209"/>
      <c r="CD24" s="1209"/>
      <c r="CE24" s="1209"/>
      <c r="CF24" s="1209"/>
      <c r="CG24" s="1209"/>
      <c r="CH24" s="1209"/>
      <c r="CI24" s="1209"/>
    </row>
    <row r="25" spans="1:88" s="1082" customFormat="1" x14ac:dyDescent="0.2">
      <c r="A25" s="1074"/>
      <c r="B25" s="513" t="s">
        <v>335</v>
      </c>
      <c r="C25" s="513" t="s">
        <v>336</v>
      </c>
      <c r="D25" s="513" t="s">
        <v>121</v>
      </c>
      <c r="E25" s="513" t="s">
        <v>122</v>
      </c>
      <c r="F25" s="910">
        <v>2</v>
      </c>
      <c r="G25" s="1110">
        <v>0</v>
      </c>
      <c r="H25" s="1110">
        <v>0</v>
      </c>
      <c r="I25" s="1110">
        <v>0</v>
      </c>
      <c r="J25" s="1110">
        <v>0</v>
      </c>
      <c r="K25" s="1110">
        <v>0</v>
      </c>
      <c r="L25" s="1110">
        <v>0</v>
      </c>
      <c r="M25" s="1110">
        <v>0</v>
      </c>
      <c r="N25" s="1110">
        <v>0</v>
      </c>
      <c r="O25" s="1110">
        <v>0</v>
      </c>
      <c r="P25" s="1110">
        <v>0</v>
      </c>
      <c r="Q25" s="1110">
        <v>0</v>
      </c>
      <c r="R25" s="1110">
        <v>0</v>
      </c>
      <c r="S25" s="1110">
        <v>0</v>
      </c>
      <c r="T25" s="1110">
        <v>0</v>
      </c>
      <c r="U25" s="1110">
        <v>0</v>
      </c>
      <c r="V25" s="1110">
        <v>0</v>
      </c>
      <c r="W25" s="1110">
        <v>0</v>
      </c>
      <c r="X25" s="1110">
        <v>0</v>
      </c>
      <c r="Y25" s="1110">
        <v>0</v>
      </c>
      <c r="Z25" s="1110">
        <v>0</v>
      </c>
      <c r="AA25" s="1110">
        <v>0</v>
      </c>
      <c r="AB25" s="1110">
        <v>0</v>
      </c>
      <c r="AC25" s="1110">
        <v>0</v>
      </c>
      <c r="AD25" s="1110">
        <v>0</v>
      </c>
      <c r="AE25" s="1110">
        <v>0</v>
      </c>
      <c r="AF25" s="1110">
        <v>0</v>
      </c>
      <c r="AG25" s="1110">
        <v>0</v>
      </c>
      <c r="AH25" s="1110">
        <v>0</v>
      </c>
      <c r="AI25" s="1110">
        <v>0</v>
      </c>
      <c r="AJ25" s="1110">
        <v>0</v>
      </c>
      <c r="AK25" s="1110">
        <v>0</v>
      </c>
      <c r="AL25" s="1110">
        <v>0</v>
      </c>
      <c r="AM25" s="1110">
        <v>0</v>
      </c>
      <c r="AN25" s="1110">
        <v>0</v>
      </c>
      <c r="AO25" s="1110">
        <v>0</v>
      </c>
      <c r="AP25" s="1110">
        <v>0</v>
      </c>
      <c r="AQ25" s="1110">
        <v>0</v>
      </c>
      <c r="AR25" s="1110">
        <v>0</v>
      </c>
      <c r="AS25" s="1110">
        <v>0</v>
      </c>
      <c r="AT25" s="1110">
        <v>0</v>
      </c>
      <c r="AU25" s="1110">
        <v>0</v>
      </c>
      <c r="AV25" s="1110">
        <v>0</v>
      </c>
      <c r="AW25" s="1110">
        <v>0</v>
      </c>
      <c r="AX25" s="1110">
        <v>0</v>
      </c>
      <c r="AY25" s="1110">
        <v>0</v>
      </c>
      <c r="AZ25" s="1110">
        <v>0</v>
      </c>
      <c r="BA25" s="1110">
        <v>0</v>
      </c>
      <c r="BB25" s="1110">
        <v>0</v>
      </c>
      <c r="BC25" s="1110">
        <v>0</v>
      </c>
      <c r="BD25" s="1110">
        <v>0</v>
      </c>
      <c r="BE25" s="1110">
        <v>0</v>
      </c>
      <c r="BF25" s="1110">
        <v>0</v>
      </c>
      <c r="BG25" s="1110">
        <v>0</v>
      </c>
      <c r="BH25" s="1110">
        <v>0</v>
      </c>
      <c r="BI25" s="1110">
        <v>0</v>
      </c>
      <c r="BJ25" s="1110">
        <v>0</v>
      </c>
      <c r="BK25" s="1110">
        <v>0</v>
      </c>
      <c r="BL25" s="1110">
        <v>0</v>
      </c>
      <c r="BM25" s="1110">
        <v>0</v>
      </c>
      <c r="BN25" s="1110">
        <v>0</v>
      </c>
      <c r="BO25" s="1110">
        <v>0</v>
      </c>
      <c r="BP25" s="1110">
        <v>0</v>
      </c>
      <c r="BQ25" s="1110">
        <v>0</v>
      </c>
      <c r="BR25" s="1110">
        <v>0</v>
      </c>
      <c r="BS25" s="1110">
        <v>0</v>
      </c>
      <c r="BT25" s="1110">
        <v>0</v>
      </c>
      <c r="BU25" s="1110"/>
      <c r="BV25" s="1210"/>
      <c r="BW25" s="1210"/>
      <c r="BX25" s="1210"/>
      <c r="BY25" s="1210"/>
      <c r="BZ25" s="1210"/>
      <c r="CA25" s="1210"/>
      <c r="CB25" s="1210"/>
      <c r="CC25" s="1210"/>
      <c r="CD25" s="1210"/>
      <c r="CE25" s="1210"/>
      <c r="CF25" s="1210"/>
      <c r="CG25" s="1210"/>
      <c r="CH25" s="1210"/>
      <c r="CI25" s="1210"/>
    </row>
    <row r="26" spans="1:88" s="1082" customFormat="1" x14ac:dyDescent="0.2">
      <c r="A26" s="1074"/>
      <c r="B26" s="913" t="s">
        <v>337</v>
      </c>
      <c r="C26" s="907" t="s">
        <v>338</v>
      </c>
      <c r="D26" s="908" t="s">
        <v>121</v>
      </c>
      <c r="E26" s="909" t="s">
        <v>122</v>
      </c>
      <c r="F26" s="910">
        <v>2</v>
      </c>
      <c r="G26" s="1111">
        <v>0</v>
      </c>
      <c r="H26" s="1111">
        <v>0</v>
      </c>
      <c r="I26" s="1111">
        <v>0</v>
      </c>
      <c r="J26" s="1111">
        <v>0</v>
      </c>
      <c r="K26" s="1111">
        <v>0</v>
      </c>
      <c r="L26" s="1111">
        <v>0</v>
      </c>
      <c r="M26" s="1111">
        <v>0</v>
      </c>
      <c r="N26" s="1111">
        <v>0</v>
      </c>
      <c r="O26" s="1111">
        <v>0</v>
      </c>
      <c r="P26" s="1111">
        <v>0</v>
      </c>
      <c r="Q26" s="1111">
        <v>0</v>
      </c>
      <c r="R26" s="1111">
        <v>0</v>
      </c>
      <c r="S26" s="1111">
        <v>0</v>
      </c>
      <c r="T26" s="1111">
        <v>0</v>
      </c>
      <c r="U26" s="1111">
        <v>0</v>
      </c>
      <c r="V26" s="1111">
        <v>0</v>
      </c>
      <c r="W26" s="1111">
        <v>0</v>
      </c>
      <c r="X26" s="1111">
        <v>0</v>
      </c>
      <c r="Y26" s="1111">
        <v>0</v>
      </c>
      <c r="Z26" s="1111">
        <v>0</v>
      </c>
      <c r="AA26" s="1111">
        <v>0</v>
      </c>
      <c r="AB26" s="1111">
        <v>0</v>
      </c>
      <c r="AC26" s="1111">
        <v>0</v>
      </c>
      <c r="AD26" s="1111">
        <v>0</v>
      </c>
      <c r="AE26" s="1111">
        <v>0</v>
      </c>
      <c r="AF26" s="1111">
        <v>0</v>
      </c>
      <c r="AG26" s="1111">
        <v>0</v>
      </c>
      <c r="AH26" s="1111">
        <v>0</v>
      </c>
      <c r="AI26" s="1111">
        <v>0</v>
      </c>
      <c r="AJ26" s="1111">
        <v>0</v>
      </c>
      <c r="AK26" s="1111">
        <v>0</v>
      </c>
      <c r="AL26" s="1111">
        <v>0</v>
      </c>
      <c r="AM26" s="1111">
        <v>0</v>
      </c>
      <c r="AN26" s="1111">
        <v>0</v>
      </c>
      <c r="AO26" s="1111">
        <v>0</v>
      </c>
      <c r="AP26" s="1111">
        <v>0</v>
      </c>
      <c r="AQ26" s="1111">
        <v>0</v>
      </c>
      <c r="AR26" s="1111">
        <v>0</v>
      </c>
      <c r="AS26" s="1111">
        <v>0</v>
      </c>
      <c r="AT26" s="1111">
        <v>0</v>
      </c>
      <c r="AU26" s="1111">
        <v>0</v>
      </c>
      <c r="AV26" s="1111">
        <v>0</v>
      </c>
      <c r="AW26" s="1111">
        <v>0</v>
      </c>
      <c r="AX26" s="1111">
        <v>0</v>
      </c>
      <c r="AY26" s="1111">
        <v>0</v>
      </c>
      <c r="AZ26" s="1111">
        <v>0</v>
      </c>
      <c r="BA26" s="1111">
        <v>0</v>
      </c>
      <c r="BB26" s="1111">
        <v>0</v>
      </c>
      <c r="BC26" s="1111">
        <v>0</v>
      </c>
      <c r="BD26" s="1111">
        <v>0</v>
      </c>
      <c r="BE26" s="1111">
        <v>0</v>
      </c>
      <c r="BF26" s="1111">
        <v>0</v>
      </c>
      <c r="BG26" s="1111">
        <v>0</v>
      </c>
      <c r="BH26" s="1111">
        <v>0</v>
      </c>
      <c r="BI26" s="1111">
        <v>0</v>
      </c>
      <c r="BJ26" s="1111">
        <v>0</v>
      </c>
      <c r="BK26" s="1111">
        <v>0</v>
      </c>
      <c r="BL26" s="1111">
        <v>0</v>
      </c>
      <c r="BM26" s="1111">
        <v>0</v>
      </c>
      <c r="BN26" s="1111">
        <v>0</v>
      </c>
      <c r="BO26" s="1111">
        <v>0</v>
      </c>
      <c r="BP26" s="1111">
        <v>0</v>
      </c>
      <c r="BQ26" s="1111">
        <v>0</v>
      </c>
      <c r="BR26" s="1111">
        <v>0</v>
      </c>
      <c r="BS26" s="1111">
        <v>0</v>
      </c>
      <c r="BT26" s="1111">
        <v>0</v>
      </c>
      <c r="BU26" s="1111"/>
      <c r="BV26" s="1211"/>
      <c r="BW26" s="1211"/>
      <c r="BX26" s="1211"/>
      <c r="BY26" s="1211"/>
      <c r="BZ26" s="1211"/>
      <c r="CA26" s="1211"/>
      <c r="CB26" s="1211"/>
      <c r="CC26" s="1211"/>
      <c r="CD26" s="1211"/>
      <c r="CE26" s="1211"/>
      <c r="CF26" s="1211"/>
      <c r="CG26" s="1211"/>
      <c r="CH26" s="1211"/>
      <c r="CI26" s="1211"/>
    </row>
    <row r="27" spans="1:88" s="1082" customFormat="1" x14ac:dyDescent="0.2">
      <c r="A27" s="1074"/>
      <c r="B27" s="438" t="s">
        <v>339</v>
      </c>
      <c r="C27" s="439" t="s">
        <v>340</v>
      </c>
      <c r="D27" s="440" t="s">
        <v>121</v>
      </c>
      <c r="E27" s="441" t="s">
        <v>122</v>
      </c>
      <c r="F27" s="442">
        <v>2</v>
      </c>
      <c r="G27" s="1111">
        <v>0</v>
      </c>
      <c r="H27" s="1111">
        <v>0</v>
      </c>
      <c r="I27" s="1111">
        <v>0</v>
      </c>
      <c r="J27" s="1111">
        <v>0</v>
      </c>
      <c r="K27" s="1111">
        <v>0</v>
      </c>
      <c r="L27" s="1111">
        <v>0</v>
      </c>
      <c r="M27" s="1111">
        <v>0</v>
      </c>
      <c r="N27" s="1111">
        <v>0</v>
      </c>
      <c r="O27" s="1111">
        <v>0</v>
      </c>
      <c r="P27" s="1111">
        <v>0</v>
      </c>
      <c r="Q27" s="1111">
        <v>0</v>
      </c>
      <c r="R27" s="1111">
        <v>0</v>
      </c>
      <c r="S27" s="1111">
        <v>0</v>
      </c>
      <c r="T27" s="1111">
        <v>0</v>
      </c>
      <c r="U27" s="1111">
        <v>0</v>
      </c>
      <c r="V27" s="1111">
        <v>0</v>
      </c>
      <c r="W27" s="1111">
        <v>0</v>
      </c>
      <c r="X27" s="1111">
        <v>0</v>
      </c>
      <c r="Y27" s="1111">
        <v>0</v>
      </c>
      <c r="Z27" s="1111">
        <v>0</v>
      </c>
      <c r="AA27" s="1111">
        <v>0</v>
      </c>
      <c r="AB27" s="1111">
        <v>0</v>
      </c>
      <c r="AC27" s="1111">
        <v>0</v>
      </c>
      <c r="AD27" s="1111">
        <v>0</v>
      </c>
      <c r="AE27" s="1111">
        <v>0</v>
      </c>
      <c r="AF27" s="1111">
        <v>0</v>
      </c>
      <c r="AG27" s="1111">
        <v>0</v>
      </c>
      <c r="AH27" s="1111">
        <v>0</v>
      </c>
      <c r="AI27" s="1111">
        <v>0</v>
      </c>
      <c r="AJ27" s="1111">
        <v>0</v>
      </c>
      <c r="AK27" s="1111">
        <v>0</v>
      </c>
      <c r="AL27" s="1111">
        <v>0</v>
      </c>
      <c r="AM27" s="1111">
        <v>0</v>
      </c>
      <c r="AN27" s="1111">
        <v>0</v>
      </c>
      <c r="AO27" s="1111">
        <v>0</v>
      </c>
      <c r="AP27" s="1111">
        <v>0</v>
      </c>
      <c r="AQ27" s="1111">
        <v>0</v>
      </c>
      <c r="AR27" s="1111">
        <v>0</v>
      </c>
      <c r="AS27" s="1111">
        <v>0</v>
      </c>
      <c r="AT27" s="1111">
        <v>0</v>
      </c>
      <c r="AU27" s="1111">
        <v>0</v>
      </c>
      <c r="AV27" s="1111">
        <v>0</v>
      </c>
      <c r="AW27" s="1111">
        <v>0</v>
      </c>
      <c r="AX27" s="1111">
        <v>0</v>
      </c>
      <c r="AY27" s="1111">
        <v>0</v>
      </c>
      <c r="AZ27" s="1111">
        <v>0</v>
      </c>
      <c r="BA27" s="1111">
        <v>0</v>
      </c>
      <c r="BB27" s="1111">
        <v>0</v>
      </c>
      <c r="BC27" s="1111">
        <v>0</v>
      </c>
      <c r="BD27" s="1111">
        <v>0</v>
      </c>
      <c r="BE27" s="1111">
        <v>0</v>
      </c>
      <c r="BF27" s="1111">
        <v>0</v>
      </c>
      <c r="BG27" s="1111">
        <v>0</v>
      </c>
      <c r="BH27" s="1111">
        <v>0</v>
      </c>
      <c r="BI27" s="1111">
        <v>0</v>
      </c>
      <c r="BJ27" s="1111">
        <v>0</v>
      </c>
      <c r="BK27" s="1111">
        <v>0</v>
      </c>
      <c r="BL27" s="1111">
        <v>0</v>
      </c>
      <c r="BM27" s="1111">
        <v>0</v>
      </c>
      <c r="BN27" s="1111">
        <v>0</v>
      </c>
      <c r="BO27" s="1111">
        <v>0</v>
      </c>
      <c r="BP27" s="1111">
        <v>0</v>
      </c>
      <c r="BQ27" s="1111">
        <v>0</v>
      </c>
      <c r="BR27" s="1111">
        <v>0</v>
      </c>
      <c r="BS27" s="1111">
        <v>0</v>
      </c>
      <c r="BT27" s="1111">
        <v>0</v>
      </c>
      <c r="BU27" s="1111"/>
      <c r="BV27" s="1211"/>
      <c r="BW27" s="1211"/>
      <c r="BX27" s="1211"/>
      <c r="BY27" s="1211"/>
      <c r="BZ27" s="1211"/>
      <c r="CA27" s="1211"/>
      <c r="CB27" s="1211"/>
      <c r="CC27" s="1211"/>
      <c r="CD27" s="1211"/>
      <c r="CE27" s="1211"/>
      <c r="CF27" s="1211"/>
      <c r="CG27" s="1211"/>
      <c r="CH27" s="1211"/>
      <c r="CI27" s="1211"/>
    </row>
    <row r="28" spans="1:88" s="1082" customFormat="1" x14ac:dyDescent="0.2">
      <c r="A28" s="1074"/>
      <c r="B28" s="446" t="s">
        <v>341</v>
      </c>
      <c r="C28" s="439" t="s">
        <v>342</v>
      </c>
      <c r="D28" s="440" t="s">
        <v>121</v>
      </c>
      <c r="E28" s="441" t="s">
        <v>122</v>
      </c>
      <c r="F28" s="442">
        <v>2</v>
      </c>
      <c r="G28" s="1111">
        <v>0</v>
      </c>
      <c r="H28" s="1111">
        <v>0</v>
      </c>
      <c r="I28" s="1111">
        <v>0</v>
      </c>
      <c r="J28" s="1111">
        <v>0</v>
      </c>
      <c r="K28" s="1111">
        <v>0</v>
      </c>
      <c r="L28" s="1111">
        <v>0</v>
      </c>
      <c r="M28" s="1111">
        <v>0</v>
      </c>
      <c r="N28" s="1111">
        <v>0</v>
      </c>
      <c r="O28" s="1111">
        <v>0</v>
      </c>
      <c r="P28" s="1111">
        <v>0</v>
      </c>
      <c r="Q28" s="1111">
        <v>0</v>
      </c>
      <c r="R28" s="1111">
        <v>0</v>
      </c>
      <c r="S28" s="1111">
        <v>0</v>
      </c>
      <c r="T28" s="1111">
        <v>0</v>
      </c>
      <c r="U28" s="1111">
        <v>0</v>
      </c>
      <c r="V28" s="1111">
        <v>0</v>
      </c>
      <c r="W28" s="1111">
        <v>0</v>
      </c>
      <c r="X28" s="1111">
        <v>0</v>
      </c>
      <c r="Y28" s="1111">
        <v>0</v>
      </c>
      <c r="Z28" s="1111">
        <v>0</v>
      </c>
      <c r="AA28" s="1111">
        <v>0</v>
      </c>
      <c r="AB28" s="1111">
        <v>0</v>
      </c>
      <c r="AC28" s="1111">
        <v>0</v>
      </c>
      <c r="AD28" s="1111">
        <v>0</v>
      </c>
      <c r="AE28" s="1111">
        <v>0</v>
      </c>
      <c r="AF28" s="1111">
        <v>0</v>
      </c>
      <c r="AG28" s="1111">
        <v>0</v>
      </c>
      <c r="AH28" s="1111">
        <v>0</v>
      </c>
      <c r="AI28" s="1111">
        <v>0</v>
      </c>
      <c r="AJ28" s="1111">
        <v>0</v>
      </c>
      <c r="AK28" s="1111">
        <v>0</v>
      </c>
      <c r="AL28" s="1111">
        <v>0</v>
      </c>
      <c r="AM28" s="1111">
        <v>0</v>
      </c>
      <c r="AN28" s="1111">
        <v>0</v>
      </c>
      <c r="AO28" s="1111">
        <v>0</v>
      </c>
      <c r="AP28" s="1111">
        <v>0</v>
      </c>
      <c r="AQ28" s="1111">
        <v>0</v>
      </c>
      <c r="AR28" s="1111">
        <v>0</v>
      </c>
      <c r="AS28" s="1111">
        <v>0</v>
      </c>
      <c r="AT28" s="1111">
        <v>0</v>
      </c>
      <c r="AU28" s="1111">
        <v>0</v>
      </c>
      <c r="AV28" s="1111">
        <v>0</v>
      </c>
      <c r="AW28" s="1111">
        <v>0</v>
      </c>
      <c r="AX28" s="1111">
        <v>0</v>
      </c>
      <c r="AY28" s="1111">
        <v>0</v>
      </c>
      <c r="AZ28" s="1111">
        <v>0</v>
      </c>
      <c r="BA28" s="1111">
        <v>0</v>
      </c>
      <c r="BB28" s="1111">
        <v>0</v>
      </c>
      <c r="BC28" s="1111">
        <v>0</v>
      </c>
      <c r="BD28" s="1111">
        <v>0</v>
      </c>
      <c r="BE28" s="1111">
        <v>0</v>
      </c>
      <c r="BF28" s="1111">
        <v>0</v>
      </c>
      <c r="BG28" s="1111">
        <v>0</v>
      </c>
      <c r="BH28" s="1111">
        <v>0</v>
      </c>
      <c r="BI28" s="1111">
        <v>0</v>
      </c>
      <c r="BJ28" s="1111">
        <v>0</v>
      </c>
      <c r="BK28" s="1111">
        <v>0</v>
      </c>
      <c r="BL28" s="1111">
        <v>0</v>
      </c>
      <c r="BM28" s="1111">
        <v>0</v>
      </c>
      <c r="BN28" s="1111">
        <v>0</v>
      </c>
      <c r="BO28" s="1111">
        <v>0</v>
      </c>
      <c r="BP28" s="1111">
        <v>0</v>
      </c>
      <c r="BQ28" s="1111">
        <v>0</v>
      </c>
      <c r="BR28" s="1111">
        <v>0</v>
      </c>
      <c r="BS28" s="1111">
        <v>0</v>
      </c>
      <c r="BT28" s="1111">
        <v>0</v>
      </c>
      <c r="BU28" s="1111"/>
      <c r="BV28" s="1211"/>
      <c r="BW28" s="1211"/>
      <c r="BX28" s="1211"/>
      <c r="BY28" s="1211"/>
      <c r="BZ28" s="1211"/>
      <c r="CA28" s="1211"/>
      <c r="CB28" s="1211"/>
      <c r="CC28" s="1211"/>
      <c r="CD28" s="1211"/>
      <c r="CE28" s="1211"/>
      <c r="CF28" s="1211"/>
      <c r="CG28" s="1211"/>
      <c r="CH28" s="1211"/>
      <c r="CI28" s="1211"/>
    </row>
    <row r="29" spans="1:88" s="1082" customFormat="1" x14ac:dyDescent="0.2">
      <c r="A29" s="1074"/>
      <c r="B29" s="446" t="s">
        <v>343</v>
      </c>
      <c r="C29" s="439" t="s">
        <v>344</v>
      </c>
      <c r="D29" s="440" t="s">
        <v>121</v>
      </c>
      <c r="E29" s="441" t="s">
        <v>122</v>
      </c>
      <c r="F29" s="442">
        <v>2</v>
      </c>
      <c r="G29" s="1111">
        <v>-7.5550362245916713E-2</v>
      </c>
      <c r="H29" s="1111">
        <v>-7.5550362245916713E-2</v>
      </c>
      <c r="I29" s="1111">
        <v>-7.5550362245916713E-2</v>
      </c>
      <c r="J29" s="1111">
        <v>-7.5550362245916713E-2</v>
      </c>
      <c r="K29" s="1111">
        <v>-7.5550362245916713E-2</v>
      </c>
      <c r="L29" s="1111">
        <v>-7.5550362245916713E-2</v>
      </c>
      <c r="M29" s="1111">
        <v>-7.5550362245916713E-2</v>
      </c>
      <c r="N29" s="1111">
        <v>-7.5550362245916713E-2</v>
      </c>
      <c r="O29" s="1111">
        <v>-7.5550362245916713E-2</v>
      </c>
      <c r="P29" s="1111">
        <v>-7.5550362245916713E-2</v>
      </c>
      <c r="Q29" s="1111">
        <v>-7.5550362245916713E-2</v>
      </c>
      <c r="R29" s="1111">
        <v>-7.5550362245916713E-2</v>
      </c>
      <c r="S29" s="1111">
        <v>-7.5550362245916713E-2</v>
      </c>
      <c r="T29" s="1111">
        <v>-7.5550362245916713E-2</v>
      </c>
      <c r="U29" s="1111">
        <v>-7.5550362245916713E-2</v>
      </c>
      <c r="V29" s="1111">
        <v>-7.5550362245916713E-2</v>
      </c>
      <c r="W29" s="1111">
        <v>-7.5550362245916713E-2</v>
      </c>
      <c r="X29" s="1111">
        <v>-7.5550362245916713E-2</v>
      </c>
      <c r="Y29" s="1111">
        <v>-7.5550362245916713E-2</v>
      </c>
      <c r="Z29" s="1111">
        <v>-7.5550362245916713E-2</v>
      </c>
      <c r="AA29" s="1111">
        <v>-7.5550362245916713E-2</v>
      </c>
      <c r="AB29" s="1111">
        <v>-7.5550362245916713E-2</v>
      </c>
      <c r="AC29" s="1111">
        <v>-7.5550362245916713E-2</v>
      </c>
      <c r="AD29" s="1111">
        <v>-7.5550362245916713E-2</v>
      </c>
      <c r="AE29" s="1111">
        <v>-7.5550362245916713E-2</v>
      </c>
      <c r="AF29" s="1111">
        <v>-7.5550362245916713E-2</v>
      </c>
      <c r="AG29" s="1111">
        <v>-7.5550362245916713E-2</v>
      </c>
      <c r="AH29" s="1111">
        <v>-7.5550362245916713E-2</v>
      </c>
      <c r="AI29" s="1111">
        <v>-7.5550362245916713E-2</v>
      </c>
      <c r="AJ29" s="1111">
        <v>-7.5550362245916713E-2</v>
      </c>
      <c r="AK29" s="1111">
        <v>-7.5550362245916713E-2</v>
      </c>
      <c r="AL29" s="1111">
        <v>-7.5550362245916713E-2</v>
      </c>
      <c r="AM29" s="1111">
        <v>-7.5550362245916713E-2</v>
      </c>
      <c r="AN29" s="1111">
        <v>-7.5550362245916713E-2</v>
      </c>
      <c r="AO29" s="1111">
        <v>-7.5550362245916713E-2</v>
      </c>
      <c r="AP29" s="1111">
        <v>-7.5550362245916713E-2</v>
      </c>
      <c r="AQ29" s="1111">
        <v>-7.5550362245916713E-2</v>
      </c>
      <c r="AR29" s="1111">
        <v>-7.5550362245916713E-2</v>
      </c>
      <c r="AS29" s="1111">
        <v>-7.5550362245916713E-2</v>
      </c>
      <c r="AT29" s="1111">
        <v>-7.5550362245916713E-2</v>
      </c>
      <c r="AU29" s="1111">
        <v>-7.5550362245916713E-2</v>
      </c>
      <c r="AV29" s="1111">
        <v>-7.5550362245916713E-2</v>
      </c>
      <c r="AW29" s="1111">
        <v>-7.5550362245916713E-2</v>
      </c>
      <c r="AX29" s="1111">
        <v>-7.5550362245916713E-2</v>
      </c>
      <c r="AY29" s="1111">
        <v>-7.5550362245916713E-2</v>
      </c>
      <c r="AZ29" s="1111">
        <v>-7.5550362245916713E-2</v>
      </c>
      <c r="BA29" s="1111">
        <v>-7.5550362245916713E-2</v>
      </c>
      <c r="BB29" s="1111">
        <v>-7.5550362245916713E-2</v>
      </c>
      <c r="BC29" s="1111">
        <v>-7.5550362245916713E-2</v>
      </c>
      <c r="BD29" s="1111">
        <v>-7.5550362245916713E-2</v>
      </c>
      <c r="BE29" s="1111">
        <v>-7.5550362245916713E-2</v>
      </c>
      <c r="BF29" s="1111">
        <v>-7.5550362245916713E-2</v>
      </c>
      <c r="BG29" s="1111">
        <v>-7.5550362245916713E-2</v>
      </c>
      <c r="BH29" s="1111">
        <v>-7.5550362245916713E-2</v>
      </c>
      <c r="BI29" s="1111">
        <v>-7.5550362245916713E-2</v>
      </c>
      <c r="BJ29" s="1111">
        <v>-7.5550362245916713E-2</v>
      </c>
      <c r="BK29" s="1111">
        <v>-7.5550362245916713E-2</v>
      </c>
      <c r="BL29" s="1111">
        <v>-7.5550362245916713E-2</v>
      </c>
      <c r="BM29" s="1111">
        <v>-7.5550362245916713E-2</v>
      </c>
      <c r="BN29" s="1111">
        <v>-7.5550362245916713E-2</v>
      </c>
      <c r="BO29" s="1111">
        <v>-7.5550362245916713E-2</v>
      </c>
      <c r="BP29" s="1111">
        <v>-7.5550362245916713E-2</v>
      </c>
      <c r="BQ29" s="1111">
        <v>-7.5550362245916713E-2</v>
      </c>
      <c r="BR29" s="1111">
        <v>-7.5550362245916713E-2</v>
      </c>
      <c r="BS29" s="1111">
        <v>-7.5550362245916713E-2</v>
      </c>
      <c r="BT29" s="1111">
        <v>-7.5550362245916713E-2</v>
      </c>
      <c r="BU29" s="1111"/>
      <c r="BV29" s="1211"/>
      <c r="BW29" s="1211"/>
      <c r="BX29" s="1211"/>
      <c r="BY29" s="1211"/>
      <c r="BZ29" s="1211"/>
      <c r="CA29" s="1211"/>
      <c r="CB29" s="1211"/>
      <c r="CC29" s="1211"/>
      <c r="CD29" s="1211"/>
      <c r="CE29" s="1211"/>
      <c r="CF29" s="1211"/>
      <c r="CG29" s="1211"/>
      <c r="CH29" s="1211"/>
      <c r="CI29" s="1211"/>
    </row>
    <row r="30" spans="1:88" s="1082" customFormat="1" x14ac:dyDescent="0.2">
      <c r="A30" s="1074"/>
      <c r="B30" s="446" t="s">
        <v>345</v>
      </c>
      <c r="C30" s="439" t="s">
        <v>346</v>
      </c>
      <c r="D30" s="440" t="s">
        <v>121</v>
      </c>
      <c r="E30" s="441" t="s">
        <v>122</v>
      </c>
      <c r="F30" s="442">
        <v>2</v>
      </c>
      <c r="G30" s="1111">
        <v>14</v>
      </c>
      <c r="H30" s="1111">
        <v>14</v>
      </c>
      <c r="I30" s="1111">
        <v>14</v>
      </c>
      <c r="J30" s="1111">
        <v>14</v>
      </c>
      <c r="K30" s="1111">
        <v>14</v>
      </c>
      <c r="L30" s="1111">
        <v>14</v>
      </c>
      <c r="M30" s="1111">
        <v>14</v>
      </c>
      <c r="N30" s="1111">
        <v>14</v>
      </c>
      <c r="O30" s="1111">
        <v>14</v>
      </c>
      <c r="P30" s="1111">
        <v>14</v>
      </c>
      <c r="Q30" s="1111">
        <v>14</v>
      </c>
      <c r="R30" s="1111">
        <v>14</v>
      </c>
      <c r="S30" s="1111">
        <v>14</v>
      </c>
      <c r="T30" s="1111">
        <v>14</v>
      </c>
      <c r="U30" s="1111">
        <v>14</v>
      </c>
      <c r="V30" s="1111">
        <v>14</v>
      </c>
      <c r="W30" s="1111">
        <v>14</v>
      </c>
      <c r="X30" s="1111">
        <v>14</v>
      </c>
      <c r="Y30" s="1111">
        <v>14</v>
      </c>
      <c r="Z30" s="1111">
        <v>14</v>
      </c>
      <c r="AA30" s="1111">
        <v>14</v>
      </c>
      <c r="AB30" s="1111">
        <v>14</v>
      </c>
      <c r="AC30" s="1111">
        <v>14</v>
      </c>
      <c r="AD30" s="1111">
        <v>14</v>
      </c>
      <c r="AE30" s="1111">
        <v>14</v>
      </c>
      <c r="AF30" s="1111">
        <v>14</v>
      </c>
      <c r="AG30" s="1111">
        <v>14</v>
      </c>
      <c r="AH30" s="1111">
        <v>14</v>
      </c>
      <c r="AI30" s="1111">
        <v>14</v>
      </c>
      <c r="AJ30" s="1111">
        <v>14</v>
      </c>
      <c r="AK30" s="1111">
        <v>14</v>
      </c>
      <c r="AL30" s="1111">
        <v>14</v>
      </c>
      <c r="AM30" s="1111">
        <v>14</v>
      </c>
      <c r="AN30" s="1111">
        <v>14</v>
      </c>
      <c r="AO30" s="1111">
        <v>14</v>
      </c>
      <c r="AP30" s="1111">
        <v>14</v>
      </c>
      <c r="AQ30" s="1111">
        <v>14</v>
      </c>
      <c r="AR30" s="1111">
        <v>14</v>
      </c>
      <c r="AS30" s="1111">
        <v>14</v>
      </c>
      <c r="AT30" s="1111">
        <v>14</v>
      </c>
      <c r="AU30" s="1111">
        <v>14</v>
      </c>
      <c r="AV30" s="1111">
        <v>14</v>
      </c>
      <c r="AW30" s="1111">
        <v>14</v>
      </c>
      <c r="AX30" s="1111">
        <v>14</v>
      </c>
      <c r="AY30" s="1111">
        <v>14</v>
      </c>
      <c r="AZ30" s="1111">
        <v>14</v>
      </c>
      <c r="BA30" s="1111">
        <v>14</v>
      </c>
      <c r="BB30" s="1111">
        <v>14</v>
      </c>
      <c r="BC30" s="1111">
        <v>14</v>
      </c>
      <c r="BD30" s="1111">
        <v>14</v>
      </c>
      <c r="BE30" s="1111">
        <v>14</v>
      </c>
      <c r="BF30" s="1111">
        <v>14</v>
      </c>
      <c r="BG30" s="1111">
        <v>14</v>
      </c>
      <c r="BH30" s="1111">
        <v>14</v>
      </c>
      <c r="BI30" s="1111">
        <v>14</v>
      </c>
      <c r="BJ30" s="1111">
        <v>14</v>
      </c>
      <c r="BK30" s="1111">
        <v>14</v>
      </c>
      <c r="BL30" s="1111">
        <v>14</v>
      </c>
      <c r="BM30" s="1111">
        <v>14</v>
      </c>
      <c r="BN30" s="1111">
        <v>14</v>
      </c>
      <c r="BO30" s="1111">
        <v>14</v>
      </c>
      <c r="BP30" s="1111">
        <v>14</v>
      </c>
      <c r="BQ30" s="1111">
        <v>14</v>
      </c>
      <c r="BR30" s="1111">
        <v>14</v>
      </c>
      <c r="BS30" s="1111">
        <v>14</v>
      </c>
      <c r="BT30" s="1111">
        <v>14</v>
      </c>
      <c r="BU30" s="1111"/>
      <c r="BV30" s="1211"/>
      <c r="BW30" s="1211"/>
      <c r="BX30" s="1211"/>
      <c r="BY30" s="1211"/>
      <c r="BZ30" s="1211"/>
      <c r="CA30" s="1211"/>
      <c r="CB30" s="1211"/>
      <c r="CC30" s="1211"/>
      <c r="CD30" s="1211"/>
      <c r="CE30" s="1211"/>
      <c r="CF30" s="1211"/>
      <c r="CG30" s="1211"/>
      <c r="CH30" s="1211"/>
      <c r="CI30" s="1211"/>
    </row>
    <row r="31" spans="1:88" s="1082" customFormat="1" x14ac:dyDescent="0.2">
      <c r="A31" s="1074"/>
      <c r="B31" s="446" t="s">
        <v>347</v>
      </c>
      <c r="C31" s="449" t="s">
        <v>348</v>
      </c>
      <c r="D31" s="440" t="s">
        <v>349</v>
      </c>
      <c r="E31" s="441" t="s">
        <v>122</v>
      </c>
      <c r="F31" s="442">
        <v>2</v>
      </c>
      <c r="G31" s="450">
        <f>G30+G32</f>
        <v>13.520249430965086</v>
      </c>
      <c r="H31" s="450">
        <f t="shared" ref="H31:BS31" si="0">H30+H32</f>
        <v>13.500609273993236</v>
      </c>
      <c r="I31" s="450">
        <f t="shared" si="0"/>
        <v>13.480848596235196</v>
      </c>
      <c r="J31" s="450">
        <f t="shared" si="0"/>
        <v>13.460970582593248</v>
      </c>
      <c r="K31" s="450">
        <f t="shared" si="0"/>
        <v>13.440978236562772</v>
      </c>
      <c r="L31" s="450">
        <f>L30+L32</f>
        <v>13.420874395768632</v>
      </c>
      <c r="M31" s="450">
        <f t="shared" si="0"/>
        <v>13.400661745751478</v>
      </c>
      <c r="N31" s="450">
        <f t="shared" si="0"/>
        <v>13.380342832245651</v>
      </c>
      <c r="O31" s="450">
        <f t="shared" si="0"/>
        <v>13.359920072151185</v>
      </c>
      <c r="P31" s="450">
        <f t="shared" si="0"/>
        <v>13.339395763370494</v>
      </c>
      <c r="Q31" s="450">
        <f t="shared" si="0"/>
        <v>13.318772093654061</v>
      </c>
      <c r="R31" s="450">
        <f t="shared" si="0"/>
        <v>13.298051148577967</v>
      </c>
      <c r="S31" s="450">
        <f t="shared" si="0"/>
        <v>13.277234918758028</v>
      </c>
      <c r="T31" s="450">
        <f t="shared" si="0"/>
        <v>13.25632530639056</v>
      </c>
      <c r="U31" s="450">
        <f t="shared" si="0"/>
        <v>13.235324131197164</v>
      </c>
      <c r="V31" s="450">
        <f t="shared" si="0"/>
        <v>13.214233135840479</v>
      </c>
      <c r="W31" s="450">
        <f t="shared" si="0"/>
        <v>13.193053990868982</v>
      </c>
      <c r="X31" s="450">
        <f t="shared" si="0"/>
        <v>13.171788299241367</v>
      </c>
      <c r="Y31" s="450">
        <f t="shared" si="0"/>
        <v>13.150437600474632</v>
      </c>
      <c r="Z31" s="450">
        <f t="shared" si="0"/>
        <v>13.129003374454525</v>
      </c>
      <c r="AA31" s="450">
        <f t="shared" si="0"/>
        <v>13.107487044942342</v>
      </c>
      <c r="AB31" s="450">
        <f t="shared" si="0"/>
        <v>13.08588998280794</v>
      </c>
      <c r="AC31" s="450">
        <f t="shared" si="0"/>
        <v>13.06421350901546</v>
      </c>
      <c r="AD31" s="450">
        <f t="shared" si="0"/>
        <v>13.042458897385108</v>
      </c>
      <c r="AE31" s="450">
        <f t="shared" si="0"/>
        <v>13.020627377151849</v>
      </c>
      <c r="AF31" s="450">
        <f t="shared" si="0"/>
        <v>12.998720135339418</v>
      </c>
      <c r="AG31" s="450">
        <f t="shared" si="0"/>
        <v>12.976738318966262</v>
      </c>
      <c r="AH31" s="450">
        <f t="shared" si="0"/>
        <v>12.954683037098073</v>
      </c>
      <c r="AI31" s="450">
        <f t="shared" si="0"/>
        <v>12.932555362760175</v>
      </c>
      <c r="AJ31" s="450">
        <f t="shared" si="0"/>
        <v>12.910356334721627</v>
      </c>
      <c r="AK31" s="450">
        <f t="shared" si="0"/>
        <v>12.88808695916171</v>
      </c>
      <c r="AL31" s="450">
        <f t="shared" si="0"/>
        <v>12.865748211228416</v>
      </c>
      <c r="AM31" s="450">
        <f t="shared" si="0"/>
        <v>12.843341036497629</v>
      </c>
      <c r="AN31" s="450">
        <f t="shared" si="0"/>
        <v>12.820866352340845</v>
      </c>
      <c r="AO31" s="450">
        <f t="shared" si="0"/>
        <v>12.798325049208579</v>
      </c>
      <c r="AP31" s="450">
        <f t="shared" si="0"/>
        <v>12.775717991835853</v>
      </c>
      <c r="AQ31" s="450">
        <f t="shared" si="0"/>
        <v>12.753046020375713</v>
      </c>
      <c r="AR31" s="450">
        <f t="shared" si="0"/>
        <v>12.730309951466074</v>
      </c>
      <c r="AS31" s="450">
        <f t="shared" si="0"/>
        <v>12.707510579234762</v>
      </c>
      <c r="AT31" s="450">
        <f t="shared" si="0"/>
        <v>12.684648676247228</v>
      </c>
      <c r="AU31" s="450">
        <f t="shared" si="0"/>
        <v>12.661724994400997</v>
      </c>
      <c r="AV31" s="450">
        <f t="shared" si="0"/>
        <v>12.638740265770538</v>
      </c>
      <c r="AW31" s="450">
        <f t="shared" si="0"/>
        <v>12.615695203406043</v>
      </c>
      <c r="AX31" s="450">
        <f t="shared" si="0"/>
        <v>12.59259050208917</v>
      </c>
      <c r="AY31" s="450">
        <f t="shared" si="0"/>
        <v>12.569426839048685</v>
      </c>
      <c r="AZ31" s="450">
        <f t="shared" si="0"/>
        <v>12.546204874638638</v>
      </c>
      <c r="BA31" s="450">
        <f t="shared" si="0"/>
        <v>12.522925252981512</v>
      </c>
      <c r="BB31" s="450">
        <f t="shared" si="0"/>
        <v>12.499588602578582</v>
      </c>
      <c r="BC31" s="450">
        <f t="shared" si="0"/>
        <v>12.476195536889609</v>
      </c>
      <c r="BD31" s="450">
        <f t="shared" si="0"/>
        <v>12.452746654883743</v>
      </c>
      <c r="BE31" s="450">
        <f t="shared" si="0"/>
        <v>12.429242541563447</v>
      </c>
      <c r="BF31" s="450">
        <f t="shared" si="0"/>
        <v>12.40568376846306</v>
      </c>
      <c r="BG31" s="450">
        <f t="shared" si="0"/>
        <v>12.382070894123572</v>
      </c>
      <c r="BH31" s="450">
        <f t="shared" si="0"/>
        <v>12.358404464544975</v>
      </c>
      <c r="BI31" s="450">
        <f t="shared" si="0"/>
        <v>12.334685013617541</v>
      </c>
      <c r="BJ31" s="450">
        <f t="shared" si="0"/>
        <v>12.310913063533258</v>
      </c>
      <c r="BK31" s="450">
        <f t="shared" si="0"/>
        <v>12.287089125178525</v>
      </c>
      <c r="BL31" s="450">
        <f t="shared" si="0"/>
        <v>12.263213698509222</v>
      </c>
      <c r="BM31" s="450">
        <f t="shared" si="0"/>
        <v>12.239287272909088</v>
      </c>
      <c r="BN31" s="450">
        <f t="shared" si="0"/>
        <v>12.215310327532384</v>
      </c>
      <c r="BO31" s="450">
        <f t="shared" si="0"/>
        <v>12.191283331631658</v>
      </c>
      <c r="BP31" s="450">
        <f t="shared" si="0"/>
        <v>12.167206744871446</v>
      </c>
      <c r="BQ31" s="450">
        <f t="shared" si="0"/>
        <v>12.143081017628663</v>
      </c>
      <c r="BR31" s="450">
        <f t="shared" si="0"/>
        <v>12.118906591280366</v>
      </c>
      <c r="BS31" s="450">
        <f t="shared" si="0"/>
        <v>12.094683898479589</v>
      </c>
      <c r="BT31" s="450">
        <f t="shared" ref="BT31" si="1">BT30+BT32</f>
        <v>12.070413363419814</v>
      </c>
      <c r="BU31" s="450"/>
      <c r="BV31" s="1212"/>
      <c r="BW31" s="1212"/>
      <c r="BX31" s="1212"/>
      <c r="BY31" s="1212"/>
      <c r="BZ31" s="1212"/>
      <c r="CA31" s="1212"/>
      <c r="CB31" s="1212"/>
      <c r="CC31" s="1212"/>
      <c r="CD31" s="1212"/>
      <c r="CE31" s="1212"/>
      <c r="CF31" s="1212"/>
      <c r="CG31" s="1212"/>
      <c r="CH31" s="1212"/>
      <c r="CI31" s="1212"/>
    </row>
    <row r="32" spans="1:88" s="1082" customFormat="1" ht="28.5" x14ac:dyDescent="0.2">
      <c r="A32" s="1074"/>
      <c r="B32" s="452" t="s">
        <v>350</v>
      </c>
      <c r="C32" s="453" t="s">
        <v>351</v>
      </c>
      <c r="D32" s="453" t="s">
        <v>352</v>
      </c>
      <c r="E32" s="454" t="s">
        <v>122</v>
      </c>
      <c r="F32" s="442">
        <v>2</v>
      </c>
      <c r="G32" s="450">
        <f>SUM(G33:G38)</f>
        <v>-0.47975056903491442</v>
      </c>
      <c r="H32" s="450">
        <f t="shared" ref="H32:BS32" si="2">SUM(H33:H38)</f>
        <v>-0.49939072600676404</v>
      </c>
      <c r="I32" s="450">
        <f t="shared" si="2"/>
        <v>-0.51915140376480373</v>
      </c>
      <c r="J32" s="450">
        <f t="shared" si="2"/>
        <v>-0.53902941740675203</v>
      </c>
      <c r="K32" s="450">
        <f t="shared" si="2"/>
        <v>-0.55902176343722765</v>
      </c>
      <c r="L32" s="450">
        <f t="shared" si="2"/>
        <v>-0.57912560423136838</v>
      </c>
      <c r="M32" s="455">
        <f t="shared" si="2"/>
        <v>-0.59933825424852216</v>
      </c>
      <c r="N32" s="455">
        <f t="shared" si="2"/>
        <v>-0.6196571677543492</v>
      </c>
      <c r="O32" s="455">
        <f t="shared" si="2"/>
        <v>-0.64007992784881473</v>
      </c>
      <c r="P32" s="455">
        <f t="shared" si="2"/>
        <v>-0.6606042366295064</v>
      </c>
      <c r="Q32" s="455">
        <f t="shared" si="2"/>
        <v>-0.68122790634593855</v>
      </c>
      <c r="R32" s="455">
        <f t="shared" si="2"/>
        <v>-0.70194885142203312</v>
      </c>
      <c r="S32" s="455">
        <f t="shared" si="2"/>
        <v>-0.72276508124197214</v>
      </c>
      <c r="T32" s="455">
        <f t="shared" si="2"/>
        <v>-0.7436746936094405</v>
      </c>
      <c r="U32" s="455">
        <f t="shared" si="2"/>
        <v>-0.76467586880283633</v>
      </c>
      <c r="V32" s="455">
        <f t="shared" si="2"/>
        <v>-0.78576686415952146</v>
      </c>
      <c r="W32" s="455">
        <f t="shared" si="2"/>
        <v>-0.80694600913101766</v>
      </c>
      <c r="X32" s="455">
        <f t="shared" si="2"/>
        <v>-0.82821170075863293</v>
      </c>
      <c r="Y32" s="455">
        <f t="shared" si="2"/>
        <v>-0.84956239952536805</v>
      </c>
      <c r="Z32" s="455">
        <f t="shared" si="2"/>
        <v>-0.87099662554547486</v>
      </c>
      <c r="AA32" s="455">
        <f t="shared" si="2"/>
        <v>-0.89251295505765782</v>
      </c>
      <c r="AB32" s="455">
        <f t="shared" si="2"/>
        <v>-0.9141100171920602</v>
      </c>
      <c r="AC32" s="455">
        <f t="shared" si="2"/>
        <v>-0.93578649098454036</v>
      </c>
      <c r="AD32" s="455">
        <f t="shared" si="2"/>
        <v>-0.95754110261489167</v>
      </c>
      <c r="AE32" s="455">
        <f t="shared" si="2"/>
        <v>-0.97937262284815141</v>
      </c>
      <c r="AF32" s="455">
        <f t="shared" si="2"/>
        <v>-1.0012798646605816</v>
      </c>
      <c r="AG32" s="455">
        <f t="shared" si="2"/>
        <v>-1.0232616810337376</v>
      </c>
      <c r="AH32" s="455">
        <f t="shared" si="2"/>
        <v>-1.0453169629019268</v>
      </c>
      <c r="AI32" s="455">
        <f t="shared" si="2"/>
        <v>-1.0674446372398254</v>
      </c>
      <c r="AJ32" s="455">
        <f t="shared" si="2"/>
        <v>-1.0896436652783734</v>
      </c>
      <c r="AK32" s="455">
        <f t="shared" si="2"/>
        <v>-1.1119130408382905</v>
      </c>
      <c r="AL32" s="455">
        <f t="shared" si="2"/>
        <v>-1.1342517887715839</v>
      </c>
      <c r="AM32" s="455">
        <f t="shared" si="2"/>
        <v>-1.1566589635023714</v>
      </c>
      <c r="AN32" s="455">
        <f t="shared" si="2"/>
        <v>-1.179133647659155</v>
      </c>
      <c r="AO32" s="455">
        <f t="shared" si="2"/>
        <v>-1.2016749507914213</v>
      </c>
      <c r="AP32" s="455">
        <f t="shared" si="2"/>
        <v>-1.2242820081641472</v>
      </c>
      <c r="AQ32" s="455">
        <f t="shared" si="2"/>
        <v>-1.246953979624287</v>
      </c>
      <c r="AR32" s="455">
        <f t="shared" si="2"/>
        <v>-1.269690048533926</v>
      </c>
      <c r="AS32" s="455">
        <f t="shared" si="2"/>
        <v>-1.2924894207652375</v>
      </c>
      <c r="AT32" s="455">
        <f t="shared" si="2"/>
        <v>-1.3153513237527719</v>
      </c>
      <c r="AU32" s="455">
        <f t="shared" si="2"/>
        <v>-1.3382750055990034</v>
      </c>
      <c r="AV32" s="455">
        <f t="shared" si="2"/>
        <v>-1.3612597342294617</v>
      </c>
      <c r="AW32" s="455">
        <f t="shared" si="2"/>
        <v>-1.3843047965939572</v>
      </c>
      <c r="AX32" s="455">
        <f t="shared" si="2"/>
        <v>-1.4074094979108303</v>
      </c>
      <c r="AY32" s="455">
        <f t="shared" si="2"/>
        <v>-1.4305731609513153</v>
      </c>
      <c r="AZ32" s="455">
        <f t="shared" si="2"/>
        <v>-1.4537951253613617</v>
      </c>
      <c r="BA32" s="455">
        <f t="shared" si="2"/>
        <v>-1.477074747018488</v>
      </c>
      <c r="BB32" s="455">
        <f t="shared" si="2"/>
        <v>-1.5004113974214182</v>
      </c>
      <c r="BC32" s="455">
        <f t="shared" si="2"/>
        <v>-1.5238044631103911</v>
      </c>
      <c r="BD32" s="455">
        <f t="shared" si="2"/>
        <v>-1.5472533451162569</v>
      </c>
      <c r="BE32" s="455">
        <f t="shared" si="2"/>
        <v>-1.5707574584365531</v>
      </c>
      <c r="BF32" s="455">
        <f t="shared" si="2"/>
        <v>-1.5943162315369399</v>
      </c>
      <c r="BG32" s="455">
        <f t="shared" si="2"/>
        <v>-1.6179291058764278</v>
      </c>
      <c r="BH32" s="455">
        <f t="shared" si="2"/>
        <v>-1.6415955354550249</v>
      </c>
      <c r="BI32" s="455">
        <f t="shared" si="2"/>
        <v>-1.6653149863824588</v>
      </c>
      <c r="BJ32" s="455">
        <f t="shared" si="2"/>
        <v>-1.689086936466742</v>
      </c>
      <c r="BK32" s="455">
        <f t="shared" si="2"/>
        <v>-1.7129108748214747</v>
      </c>
      <c r="BL32" s="455">
        <f t="shared" si="2"/>
        <v>-1.7367863014907776</v>
      </c>
      <c r="BM32" s="455">
        <f t="shared" si="2"/>
        <v>-1.7607127270909118</v>
      </c>
      <c r="BN32" s="455">
        <f t="shared" si="2"/>
        <v>-1.784689672467616</v>
      </c>
      <c r="BO32" s="455">
        <f t="shared" si="2"/>
        <v>-1.8087166683683424</v>
      </c>
      <c r="BP32" s="455">
        <f t="shared" si="2"/>
        <v>-1.8327932551285535</v>
      </c>
      <c r="BQ32" s="455">
        <f t="shared" si="2"/>
        <v>-1.8569189823713366</v>
      </c>
      <c r="BR32" s="455">
        <f t="shared" si="2"/>
        <v>-1.881093408719634</v>
      </c>
      <c r="BS32" s="455">
        <f t="shared" si="2"/>
        <v>-1.9053161015204108</v>
      </c>
      <c r="BT32" s="455">
        <f t="shared" ref="BT32" si="3">SUM(BT33:BT38)</f>
        <v>-1.9295866365801864</v>
      </c>
      <c r="BU32" s="455"/>
      <c r="BV32" s="1213"/>
      <c r="BW32" s="1213"/>
      <c r="BX32" s="1213"/>
      <c r="BY32" s="1213"/>
      <c r="BZ32" s="1213"/>
      <c r="CA32" s="1213"/>
      <c r="CB32" s="1213"/>
      <c r="CC32" s="1213"/>
      <c r="CD32" s="1213"/>
      <c r="CE32" s="1213"/>
      <c r="CF32" s="1213"/>
      <c r="CG32" s="1213"/>
      <c r="CH32" s="1213"/>
      <c r="CI32" s="1213"/>
    </row>
    <row r="33" spans="1:87" s="1082" customFormat="1" x14ac:dyDescent="0.2">
      <c r="A33" s="1074"/>
      <c r="B33" s="446" t="s">
        <v>353</v>
      </c>
      <c r="C33" s="449" t="s">
        <v>354</v>
      </c>
      <c r="D33" s="440" t="s">
        <v>121</v>
      </c>
      <c r="E33" s="441" t="s">
        <v>122</v>
      </c>
      <c r="F33" s="442">
        <v>2</v>
      </c>
      <c r="G33" s="1111">
        <v>-0.47975056903491442</v>
      </c>
      <c r="H33" s="1111">
        <v>-0.49939072600676404</v>
      </c>
      <c r="I33" s="1111">
        <v>-0.51915140376480373</v>
      </c>
      <c r="J33" s="1111">
        <v>-0.53902941740675203</v>
      </c>
      <c r="K33" s="1111">
        <v>-0.55902176343722765</v>
      </c>
      <c r="L33" s="1111">
        <v>-0.57912560423136838</v>
      </c>
      <c r="M33" s="447">
        <v>-0.59933825424852216</v>
      </c>
      <c r="N33" s="447">
        <v>-0.6196571677543492</v>
      </c>
      <c r="O33" s="447">
        <v>-0.64007992784881473</v>
      </c>
      <c r="P33" s="447">
        <v>-0.6606042366295064</v>
      </c>
      <c r="Q33" s="447">
        <v>-0.68122790634593855</v>
      </c>
      <c r="R33" s="447">
        <v>-0.70194885142203312</v>
      </c>
      <c r="S33" s="447">
        <v>-0.72276508124197214</v>
      </c>
      <c r="T33" s="447">
        <v>-0.7436746936094405</v>
      </c>
      <c r="U33" s="447">
        <v>-0.76467586880283633</v>
      </c>
      <c r="V33" s="447">
        <v>-0.78576686415952146</v>
      </c>
      <c r="W33" s="447">
        <v>-0.80694600913101766</v>
      </c>
      <c r="X33" s="447">
        <v>-0.82821170075863293</v>
      </c>
      <c r="Y33" s="447">
        <v>-0.84956239952536805</v>
      </c>
      <c r="Z33" s="447">
        <v>-0.87099662554547486</v>
      </c>
      <c r="AA33" s="447">
        <v>-0.89251295505765782</v>
      </c>
      <c r="AB33" s="447">
        <v>-0.9141100171920602</v>
      </c>
      <c r="AC33" s="447">
        <v>-0.93578649098454036</v>
      </c>
      <c r="AD33" s="447">
        <v>-0.95754110261489167</v>
      </c>
      <c r="AE33" s="447">
        <v>-0.97937262284815141</v>
      </c>
      <c r="AF33" s="447">
        <v>-1.0012798646605816</v>
      </c>
      <c r="AG33" s="447">
        <v>-1.0232616810337376</v>
      </c>
      <c r="AH33" s="447">
        <v>-1.0453169629019268</v>
      </c>
      <c r="AI33" s="447">
        <v>-1.0674446372398254</v>
      </c>
      <c r="AJ33" s="447">
        <v>-1.0896436652783734</v>
      </c>
      <c r="AK33" s="447">
        <v>-1.1119130408382905</v>
      </c>
      <c r="AL33" s="447">
        <v>-1.1342517887715839</v>
      </c>
      <c r="AM33" s="447">
        <v>-1.1566589635023714</v>
      </c>
      <c r="AN33" s="447">
        <v>-1.179133647659155</v>
      </c>
      <c r="AO33" s="447">
        <v>-1.2016749507914213</v>
      </c>
      <c r="AP33" s="447">
        <v>-1.2242820081641472</v>
      </c>
      <c r="AQ33" s="447">
        <v>-1.246953979624287</v>
      </c>
      <c r="AR33" s="447">
        <v>-1.269690048533926</v>
      </c>
      <c r="AS33" s="447">
        <v>-1.2924894207652375</v>
      </c>
      <c r="AT33" s="447">
        <v>-1.3153513237527719</v>
      </c>
      <c r="AU33" s="447">
        <v>-1.3382750055990034</v>
      </c>
      <c r="AV33" s="447">
        <v>-1.3612597342294617</v>
      </c>
      <c r="AW33" s="447">
        <v>-1.3843047965939572</v>
      </c>
      <c r="AX33" s="447">
        <v>-1.4074094979108303</v>
      </c>
      <c r="AY33" s="447">
        <v>-1.4305731609513153</v>
      </c>
      <c r="AZ33" s="447">
        <v>-1.4537951253613617</v>
      </c>
      <c r="BA33" s="447">
        <v>-1.477074747018488</v>
      </c>
      <c r="BB33" s="447">
        <v>-1.5004113974214182</v>
      </c>
      <c r="BC33" s="447">
        <v>-1.5238044631103911</v>
      </c>
      <c r="BD33" s="447">
        <v>-1.5472533451162569</v>
      </c>
      <c r="BE33" s="447">
        <v>-1.5707574584365531</v>
      </c>
      <c r="BF33" s="447">
        <v>-1.5943162315369399</v>
      </c>
      <c r="BG33" s="447">
        <v>-1.6179291058764278</v>
      </c>
      <c r="BH33" s="447">
        <v>-1.6415955354550249</v>
      </c>
      <c r="BI33" s="447">
        <v>-1.6653149863824588</v>
      </c>
      <c r="BJ33" s="447">
        <v>-1.689086936466742</v>
      </c>
      <c r="BK33" s="447">
        <v>-1.7129108748214747</v>
      </c>
      <c r="BL33" s="447">
        <v>-1.7367863014907776</v>
      </c>
      <c r="BM33" s="447">
        <v>-1.7607127270909118</v>
      </c>
      <c r="BN33" s="447">
        <v>-1.784689672467616</v>
      </c>
      <c r="BO33" s="447">
        <v>-1.8087166683683424</v>
      </c>
      <c r="BP33" s="447">
        <v>-1.8327932551285535</v>
      </c>
      <c r="BQ33" s="447">
        <v>-1.8569189823713366</v>
      </c>
      <c r="BR33" s="447">
        <v>-1.881093408719634</v>
      </c>
      <c r="BS33" s="447">
        <v>-1.9053161015204108</v>
      </c>
      <c r="BT33" s="447">
        <v>-1.9295866365801864</v>
      </c>
      <c r="BU33" s="447"/>
      <c r="BV33" s="1214"/>
      <c r="BW33" s="1214"/>
      <c r="BX33" s="1214"/>
      <c r="BY33" s="1214"/>
      <c r="BZ33" s="1214"/>
      <c r="CA33" s="1214"/>
      <c r="CB33" s="1214"/>
      <c r="CC33" s="1214"/>
      <c r="CD33" s="1214"/>
      <c r="CE33" s="1214"/>
      <c r="CF33" s="1214"/>
      <c r="CG33" s="1214"/>
      <c r="CH33" s="1214"/>
      <c r="CI33" s="1214"/>
    </row>
    <row r="34" spans="1:87" s="1082" customFormat="1" ht="28.5" x14ac:dyDescent="0.2">
      <c r="A34" s="1074"/>
      <c r="B34" s="446" t="s">
        <v>355</v>
      </c>
      <c r="C34" s="449" t="s">
        <v>356</v>
      </c>
      <c r="D34" s="440" t="s">
        <v>121</v>
      </c>
      <c r="E34" s="441" t="s">
        <v>122</v>
      </c>
      <c r="F34" s="442">
        <v>2</v>
      </c>
      <c r="G34" s="1111">
        <v>0</v>
      </c>
      <c r="H34" s="1111">
        <v>0</v>
      </c>
      <c r="I34" s="1111">
        <v>0</v>
      </c>
      <c r="J34" s="1111">
        <v>0</v>
      </c>
      <c r="K34" s="1111">
        <v>0</v>
      </c>
      <c r="L34" s="1111">
        <v>0</v>
      </c>
      <c r="M34" s="1111">
        <v>0</v>
      </c>
      <c r="N34" s="1111">
        <v>0</v>
      </c>
      <c r="O34" s="1111">
        <v>0</v>
      </c>
      <c r="P34" s="1111">
        <v>0</v>
      </c>
      <c r="Q34" s="1111">
        <v>0</v>
      </c>
      <c r="R34" s="1111">
        <v>0</v>
      </c>
      <c r="S34" s="1111">
        <v>0</v>
      </c>
      <c r="T34" s="1111">
        <v>0</v>
      </c>
      <c r="U34" s="1111">
        <v>0</v>
      </c>
      <c r="V34" s="1111">
        <v>0</v>
      </c>
      <c r="W34" s="1111">
        <v>0</v>
      </c>
      <c r="X34" s="1111">
        <v>0</v>
      </c>
      <c r="Y34" s="1111">
        <v>0</v>
      </c>
      <c r="Z34" s="1111">
        <v>0</v>
      </c>
      <c r="AA34" s="1111">
        <v>0</v>
      </c>
      <c r="AB34" s="1111">
        <v>0</v>
      </c>
      <c r="AC34" s="1111">
        <v>0</v>
      </c>
      <c r="AD34" s="1111">
        <v>0</v>
      </c>
      <c r="AE34" s="1111">
        <v>0</v>
      </c>
      <c r="AF34" s="1111">
        <v>0</v>
      </c>
      <c r="AG34" s="1111">
        <v>0</v>
      </c>
      <c r="AH34" s="1111">
        <v>0</v>
      </c>
      <c r="AI34" s="1111">
        <v>0</v>
      </c>
      <c r="AJ34" s="1111">
        <v>0</v>
      </c>
      <c r="AK34" s="1111">
        <v>0</v>
      </c>
      <c r="AL34" s="1111">
        <v>0</v>
      </c>
      <c r="AM34" s="1111">
        <v>0</v>
      </c>
      <c r="AN34" s="1111">
        <v>0</v>
      </c>
      <c r="AO34" s="1111">
        <v>0</v>
      </c>
      <c r="AP34" s="1111">
        <v>0</v>
      </c>
      <c r="AQ34" s="1111">
        <v>0</v>
      </c>
      <c r="AR34" s="1111">
        <v>0</v>
      </c>
      <c r="AS34" s="1111">
        <v>0</v>
      </c>
      <c r="AT34" s="1111">
        <v>0</v>
      </c>
      <c r="AU34" s="1111">
        <v>0</v>
      </c>
      <c r="AV34" s="1111">
        <v>0</v>
      </c>
      <c r="AW34" s="1111">
        <v>0</v>
      </c>
      <c r="AX34" s="1111">
        <v>0</v>
      </c>
      <c r="AY34" s="1111">
        <v>0</v>
      </c>
      <c r="AZ34" s="1111">
        <v>0</v>
      </c>
      <c r="BA34" s="1111">
        <v>0</v>
      </c>
      <c r="BB34" s="1111">
        <v>0</v>
      </c>
      <c r="BC34" s="1111">
        <v>0</v>
      </c>
      <c r="BD34" s="1111">
        <v>0</v>
      </c>
      <c r="BE34" s="1111">
        <v>0</v>
      </c>
      <c r="BF34" s="1111">
        <v>0</v>
      </c>
      <c r="BG34" s="1111">
        <v>0</v>
      </c>
      <c r="BH34" s="1111">
        <v>0</v>
      </c>
      <c r="BI34" s="1111">
        <v>0</v>
      </c>
      <c r="BJ34" s="1111">
        <v>0</v>
      </c>
      <c r="BK34" s="1111">
        <v>0</v>
      </c>
      <c r="BL34" s="1111">
        <v>0</v>
      </c>
      <c r="BM34" s="1111">
        <v>0</v>
      </c>
      <c r="BN34" s="1111">
        <v>0</v>
      </c>
      <c r="BO34" s="1111">
        <v>0</v>
      </c>
      <c r="BP34" s="1111">
        <v>0</v>
      </c>
      <c r="BQ34" s="1111">
        <v>0</v>
      </c>
      <c r="BR34" s="1111">
        <v>0</v>
      </c>
      <c r="BS34" s="1111">
        <v>0</v>
      </c>
      <c r="BT34" s="1111">
        <v>0</v>
      </c>
      <c r="BU34" s="1111"/>
      <c r="BV34" s="1211"/>
      <c r="BW34" s="1211"/>
      <c r="BX34" s="1211"/>
      <c r="BY34" s="1211"/>
      <c r="BZ34" s="1211"/>
      <c r="CA34" s="1211"/>
      <c r="CB34" s="1211"/>
      <c r="CC34" s="1211"/>
      <c r="CD34" s="1211"/>
      <c r="CE34" s="1211"/>
      <c r="CF34" s="1211"/>
      <c r="CG34" s="1211"/>
      <c r="CH34" s="1211"/>
      <c r="CI34" s="1211"/>
    </row>
    <row r="35" spans="1:87" s="1082" customFormat="1" ht="42.75" x14ac:dyDescent="0.2">
      <c r="A35" s="1074"/>
      <c r="B35" s="446" t="s">
        <v>357</v>
      </c>
      <c r="C35" s="449" t="s">
        <v>358</v>
      </c>
      <c r="D35" s="440" t="s">
        <v>121</v>
      </c>
      <c r="E35" s="441" t="s">
        <v>122</v>
      </c>
      <c r="F35" s="442">
        <v>2</v>
      </c>
      <c r="G35" s="1111">
        <v>0</v>
      </c>
      <c r="H35" s="1111">
        <v>0</v>
      </c>
      <c r="I35" s="1111">
        <v>0</v>
      </c>
      <c r="J35" s="1111">
        <v>0</v>
      </c>
      <c r="K35" s="1111">
        <v>0</v>
      </c>
      <c r="L35" s="1111">
        <v>0</v>
      </c>
      <c r="M35" s="1111">
        <v>0</v>
      </c>
      <c r="N35" s="1111">
        <v>0</v>
      </c>
      <c r="O35" s="1111">
        <v>0</v>
      </c>
      <c r="P35" s="1111">
        <v>0</v>
      </c>
      <c r="Q35" s="1111">
        <v>0</v>
      </c>
      <c r="R35" s="1111">
        <v>0</v>
      </c>
      <c r="S35" s="1111">
        <v>0</v>
      </c>
      <c r="T35" s="1111">
        <v>0</v>
      </c>
      <c r="U35" s="1111">
        <v>0</v>
      </c>
      <c r="V35" s="1111">
        <v>0</v>
      </c>
      <c r="W35" s="1111">
        <v>0</v>
      </c>
      <c r="X35" s="1111">
        <v>0</v>
      </c>
      <c r="Y35" s="1111">
        <v>0</v>
      </c>
      <c r="Z35" s="1111">
        <v>0</v>
      </c>
      <c r="AA35" s="1111">
        <v>0</v>
      </c>
      <c r="AB35" s="1111">
        <v>0</v>
      </c>
      <c r="AC35" s="1111">
        <v>0</v>
      </c>
      <c r="AD35" s="1111">
        <v>0</v>
      </c>
      <c r="AE35" s="1111">
        <v>0</v>
      </c>
      <c r="AF35" s="1111">
        <v>0</v>
      </c>
      <c r="AG35" s="1111">
        <v>0</v>
      </c>
      <c r="AH35" s="1111">
        <v>0</v>
      </c>
      <c r="AI35" s="1111">
        <v>0</v>
      </c>
      <c r="AJ35" s="1111">
        <v>0</v>
      </c>
      <c r="AK35" s="1111">
        <v>0</v>
      </c>
      <c r="AL35" s="1111">
        <v>0</v>
      </c>
      <c r="AM35" s="1111">
        <v>0</v>
      </c>
      <c r="AN35" s="1111">
        <v>0</v>
      </c>
      <c r="AO35" s="1111">
        <v>0</v>
      </c>
      <c r="AP35" s="1111">
        <v>0</v>
      </c>
      <c r="AQ35" s="1111">
        <v>0</v>
      </c>
      <c r="AR35" s="1111">
        <v>0</v>
      </c>
      <c r="AS35" s="1111">
        <v>0</v>
      </c>
      <c r="AT35" s="1111">
        <v>0</v>
      </c>
      <c r="AU35" s="1111">
        <v>0</v>
      </c>
      <c r="AV35" s="1111">
        <v>0</v>
      </c>
      <c r="AW35" s="1111">
        <v>0</v>
      </c>
      <c r="AX35" s="1111">
        <v>0</v>
      </c>
      <c r="AY35" s="1111">
        <v>0</v>
      </c>
      <c r="AZ35" s="1111">
        <v>0</v>
      </c>
      <c r="BA35" s="1111">
        <v>0</v>
      </c>
      <c r="BB35" s="1111">
        <v>0</v>
      </c>
      <c r="BC35" s="1111">
        <v>0</v>
      </c>
      <c r="BD35" s="1111">
        <v>0</v>
      </c>
      <c r="BE35" s="1111">
        <v>0</v>
      </c>
      <c r="BF35" s="1111">
        <v>0</v>
      </c>
      <c r="BG35" s="1111">
        <v>0</v>
      </c>
      <c r="BH35" s="1111">
        <v>0</v>
      </c>
      <c r="BI35" s="1111">
        <v>0</v>
      </c>
      <c r="BJ35" s="1111">
        <v>0</v>
      </c>
      <c r="BK35" s="1111">
        <v>0</v>
      </c>
      <c r="BL35" s="1111">
        <v>0</v>
      </c>
      <c r="BM35" s="1111">
        <v>0</v>
      </c>
      <c r="BN35" s="1111">
        <v>0</v>
      </c>
      <c r="BO35" s="1111">
        <v>0</v>
      </c>
      <c r="BP35" s="1111">
        <v>0</v>
      </c>
      <c r="BQ35" s="1111">
        <v>0</v>
      </c>
      <c r="BR35" s="1111">
        <v>0</v>
      </c>
      <c r="BS35" s="1111">
        <v>0</v>
      </c>
      <c r="BT35" s="1111">
        <v>0</v>
      </c>
      <c r="BU35" s="1111"/>
      <c r="BV35" s="1211"/>
      <c r="BW35" s="1211"/>
      <c r="BX35" s="1211"/>
      <c r="BY35" s="1211"/>
      <c r="BZ35" s="1211"/>
      <c r="CA35" s="1211"/>
      <c r="CB35" s="1211"/>
      <c r="CC35" s="1211"/>
      <c r="CD35" s="1211"/>
      <c r="CE35" s="1211"/>
      <c r="CF35" s="1211"/>
      <c r="CG35" s="1211"/>
      <c r="CH35" s="1211"/>
      <c r="CI35" s="1211"/>
    </row>
    <row r="36" spans="1:87" s="1082" customFormat="1" ht="28.5" x14ac:dyDescent="0.2">
      <c r="A36" s="1074"/>
      <c r="B36" s="446" t="s">
        <v>359</v>
      </c>
      <c r="C36" s="449" t="s">
        <v>360</v>
      </c>
      <c r="D36" s="440" t="s">
        <v>121</v>
      </c>
      <c r="E36" s="441" t="s">
        <v>122</v>
      </c>
      <c r="F36" s="442">
        <v>2</v>
      </c>
      <c r="G36" s="1111">
        <v>0</v>
      </c>
      <c r="H36" s="1111">
        <v>0</v>
      </c>
      <c r="I36" s="1111">
        <v>0</v>
      </c>
      <c r="J36" s="1111">
        <v>0</v>
      </c>
      <c r="K36" s="1111">
        <v>0</v>
      </c>
      <c r="L36" s="1111">
        <v>0</v>
      </c>
      <c r="M36" s="1111">
        <v>0</v>
      </c>
      <c r="N36" s="1111">
        <v>0</v>
      </c>
      <c r="O36" s="1111">
        <v>0</v>
      </c>
      <c r="P36" s="1111">
        <v>0</v>
      </c>
      <c r="Q36" s="1111">
        <v>0</v>
      </c>
      <c r="R36" s="1111">
        <v>0</v>
      </c>
      <c r="S36" s="1111">
        <v>0</v>
      </c>
      <c r="T36" s="1111">
        <v>0</v>
      </c>
      <c r="U36" s="1111">
        <v>0</v>
      </c>
      <c r="V36" s="1111">
        <v>0</v>
      </c>
      <c r="W36" s="1111">
        <v>0</v>
      </c>
      <c r="X36" s="1111">
        <v>0</v>
      </c>
      <c r="Y36" s="1111">
        <v>0</v>
      </c>
      <c r="Z36" s="1111">
        <v>0</v>
      </c>
      <c r="AA36" s="1111">
        <v>0</v>
      </c>
      <c r="AB36" s="1111">
        <v>0</v>
      </c>
      <c r="AC36" s="1111">
        <v>0</v>
      </c>
      <c r="AD36" s="1111">
        <v>0</v>
      </c>
      <c r="AE36" s="1111">
        <v>0</v>
      </c>
      <c r="AF36" s="1111">
        <v>0</v>
      </c>
      <c r="AG36" s="1111">
        <v>0</v>
      </c>
      <c r="AH36" s="1111">
        <v>0</v>
      </c>
      <c r="AI36" s="1111">
        <v>0</v>
      </c>
      <c r="AJ36" s="1111">
        <v>0</v>
      </c>
      <c r="AK36" s="1111">
        <v>0</v>
      </c>
      <c r="AL36" s="1111">
        <v>0</v>
      </c>
      <c r="AM36" s="1111">
        <v>0</v>
      </c>
      <c r="AN36" s="1111">
        <v>0</v>
      </c>
      <c r="AO36" s="1111">
        <v>0</v>
      </c>
      <c r="AP36" s="1111">
        <v>0</v>
      </c>
      <c r="AQ36" s="1111">
        <v>0</v>
      </c>
      <c r="AR36" s="1111">
        <v>0</v>
      </c>
      <c r="AS36" s="1111">
        <v>0</v>
      </c>
      <c r="AT36" s="1111">
        <v>0</v>
      </c>
      <c r="AU36" s="1111">
        <v>0</v>
      </c>
      <c r="AV36" s="1111">
        <v>0</v>
      </c>
      <c r="AW36" s="1111">
        <v>0</v>
      </c>
      <c r="AX36" s="1111">
        <v>0</v>
      </c>
      <c r="AY36" s="1111">
        <v>0</v>
      </c>
      <c r="AZ36" s="1111">
        <v>0</v>
      </c>
      <c r="BA36" s="1111">
        <v>0</v>
      </c>
      <c r="BB36" s="1111">
        <v>0</v>
      </c>
      <c r="BC36" s="1111">
        <v>0</v>
      </c>
      <c r="BD36" s="1111">
        <v>0</v>
      </c>
      <c r="BE36" s="1111">
        <v>0</v>
      </c>
      <c r="BF36" s="1111">
        <v>0</v>
      </c>
      <c r="BG36" s="1111">
        <v>0</v>
      </c>
      <c r="BH36" s="1111">
        <v>0</v>
      </c>
      <c r="BI36" s="1111">
        <v>0</v>
      </c>
      <c r="BJ36" s="1111">
        <v>0</v>
      </c>
      <c r="BK36" s="1111">
        <v>0</v>
      </c>
      <c r="BL36" s="1111">
        <v>0</v>
      </c>
      <c r="BM36" s="1111">
        <v>0</v>
      </c>
      <c r="BN36" s="1111">
        <v>0</v>
      </c>
      <c r="BO36" s="1111">
        <v>0</v>
      </c>
      <c r="BP36" s="1111">
        <v>0</v>
      </c>
      <c r="BQ36" s="1111">
        <v>0</v>
      </c>
      <c r="BR36" s="1111">
        <v>0</v>
      </c>
      <c r="BS36" s="1111">
        <v>0</v>
      </c>
      <c r="BT36" s="1111">
        <v>0</v>
      </c>
      <c r="BU36" s="1111"/>
      <c r="BV36" s="1211"/>
      <c r="BW36" s="1211"/>
      <c r="BX36" s="1211"/>
      <c r="BY36" s="1211"/>
      <c r="BZ36" s="1211"/>
      <c r="CA36" s="1211"/>
      <c r="CB36" s="1211"/>
      <c r="CC36" s="1211"/>
      <c r="CD36" s="1211"/>
      <c r="CE36" s="1211"/>
      <c r="CF36" s="1211"/>
      <c r="CG36" s="1211"/>
      <c r="CH36" s="1211"/>
      <c r="CI36" s="1211"/>
    </row>
    <row r="37" spans="1:87" s="1082" customFormat="1" x14ac:dyDescent="0.2">
      <c r="A37" s="1074"/>
      <c r="B37" s="446" t="s">
        <v>361</v>
      </c>
      <c r="C37" s="449" t="s">
        <v>362</v>
      </c>
      <c r="D37" s="440" t="s">
        <v>363</v>
      </c>
      <c r="E37" s="441" t="s">
        <v>122</v>
      </c>
      <c r="F37" s="442">
        <v>2</v>
      </c>
      <c r="G37" s="456">
        <v>0</v>
      </c>
      <c r="H37" s="456">
        <v>0</v>
      </c>
      <c r="I37" s="456">
        <v>0</v>
      </c>
      <c r="J37" s="456">
        <v>0</v>
      </c>
      <c r="K37" s="456">
        <v>0</v>
      </c>
      <c r="L37" s="456">
        <v>0</v>
      </c>
      <c r="M37" s="456">
        <v>0</v>
      </c>
      <c r="N37" s="456">
        <v>0</v>
      </c>
      <c r="O37" s="456">
        <v>0</v>
      </c>
      <c r="P37" s="456">
        <v>0</v>
      </c>
      <c r="Q37" s="456">
        <v>0</v>
      </c>
      <c r="R37" s="456">
        <v>0</v>
      </c>
      <c r="S37" s="456">
        <v>0</v>
      </c>
      <c r="T37" s="456">
        <v>0</v>
      </c>
      <c r="U37" s="456">
        <v>0</v>
      </c>
      <c r="V37" s="456">
        <v>0</v>
      </c>
      <c r="W37" s="456">
        <v>0</v>
      </c>
      <c r="X37" s="456">
        <v>0</v>
      </c>
      <c r="Y37" s="456">
        <v>0</v>
      </c>
      <c r="Z37" s="456">
        <v>0</v>
      </c>
      <c r="AA37" s="456">
        <v>0</v>
      </c>
      <c r="AB37" s="456">
        <v>0</v>
      </c>
      <c r="AC37" s="456">
        <v>0</v>
      </c>
      <c r="AD37" s="456">
        <v>0</v>
      </c>
      <c r="AE37" s="456">
        <v>0</v>
      </c>
      <c r="AF37" s="456">
        <v>0</v>
      </c>
      <c r="AG37" s="456">
        <v>0</v>
      </c>
      <c r="AH37" s="456">
        <v>0</v>
      </c>
      <c r="AI37" s="456">
        <v>0</v>
      </c>
      <c r="AJ37" s="456">
        <v>0</v>
      </c>
      <c r="AK37" s="456">
        <v>0</v>
      </c>
      <c r="AL37" s="456">
        <v>0</v>
      </c>
      <c r="AM37" s="456">
        <v>0</v>
      </c>
      <c r="AN37" s="456">
        <v>0</v>
      </c>
      <c r="AO37" s="456">
        <v>0</v>
      </c>
      <c r="AP37" s="456">
        <v>0</v>
      </c>
      <c r="AQ37" s="456">
        <v>0</v>
      </c>
      <c r="AR37" s="456">
        <v>0</v>
      </c>
      <c r="AS37" s="456">
        <v>0</v>
      </c>
      <c r="AT37" s="456">
        <v>0</v>
      </c>
      <c r="AU37" s="456">
        <v>0</v>
      </c>
      <c r="AV37" s="456">
        <v>0</v>
      </c>
      <c r="AW37" s="456">
        <v>0</v>
      </c>
      <c r="AX37" s="456">
        <v>0</v>
      </c>
      <c r="AY37" s="456">
        <v>0</v>
      </c>
      <c r="AZ37" s="456">
        <v>0</v>
      </c>
      <c r="BA37" s="456">
        <v>0</v>
      </c>
      <c r="BB37" s="456">
        <v>0</v>
      </c>
      <c r="BC37" s="456">
        <v>0</v>
      </c>
      <c r="BD37" s="456">
        <v>0</v>
      </c>
      <c r="BE37" s="456">
        <v>0</v>
      </c>
      <c r="BF37" s="456">
        <v>0</v>
      </c>
      <c r="BG37" s="456">
        <v>0</v>
      </c>
      <c r="BH37" s="456">
        <v>0</v>
      </c>
      <c r="BI37" s="456">
        <v>0</v>
      </c>
      <c r="BJ37" s="456">
        <v>0</v>
      </c>
      <c r="BK37" s="456">
        <v>0</v>
      </c>
      <c r="BL37" s="456">
        <v>0</v>
      </c>
      <c r="BM37" s="456">
        <v>0</v>
      </c>
      <c r="BN37" s="456">
        <v>0</v>
      </c>
      <c r="BO37" s="456">
        <v>0</v>
      </c>
      <c r="BP37" s="456">
        <v>0</v>
      </c>
      <c r="BQ37" s="456">
        <v>0</v>
      </c>
      <c r="BR37" s="456">
        <v>0</v>
      </c>
      <c r="BS37" s="456">
        <v>0</v>
      </c>
      <c r="BT37" s="456">
        <v>0</v>
      </c>
      <c r="BU37" s="456"/>
      <c r="BV37" s="1215"/>
      <c r="BW37" s="1215"/>
      <c r="BX37" s="1215"/>
      <c r="BY37" s="1215"/>
      <c r="BZ37" s="1215"/>
      <c r="CA37" s="1215"/>
      <c r="CB37" s="1215"/>
      <c r="CC37" s="1215"/>
      <c r="CD37" s="1215"/>
      <c r="CE37" s="1215"/>
      <c r="CF37" s="1215"/>
      <c r="CG37" s="1215"/>
      <c r="CH37" s="1215"/>
      <c r="CI37" s="1215"/>
    </row>
    <row r="38" spans="1:87" s="1082" customFormat="1" ht="28.5" x14ac:dyDescent="0.2">
      <c r="A38" s="1074"/>
      <c r="B38" s="446" t="s">
        <v>364</v>
      </c>
      <c r="C38" s="449" t="s">
        <v>365</v>
      </c>
      <c r="D38" s="440" t="s">
        <v>121</v>
      </c>
      <c r="E38" s="441" t="s">
        <v>122</v>
      </c>
      <c r="F38" s="442">
        <v>2</v>
      </c>
      <c r="G38" s="1111">
        <v>0</v>
      </c>
      <c r="H38" s="1111">
        <v>0</v>
      </c>
      <c r="I38" s="1111">
        <v>0</v>
      </c>
      <c r="J38" s="1111">
        <v>0</v>
      </c>
      <c r="K38" s="1111">
        <v>0</v>
      </c>
      <c r="L38" s="1111">
        <v>0</v>
      </c>
      <c r="M38" s="1111">
        <v>0</v>
      </c>
      <c r="N38" s="1111">
        <v>0</v>
      </c>
      <c r="O38" s="1111">
        <v>0</v>
      </c>
      <c r="P38" s="1111">
        <v>0</v>
      </c>
      <c r="Q38" s="1111">
        <v>0</v>
      </c>
      <c r="R38" s="1111">
        <v>0</v>
      </c>
      <c r="S38" s="1111">
        <v>0</v>
      </c>
      <c r="T38" s="1111">
        <v>0</v>
      </c>
      <c r="U38" s="1111">
        <v>0</v>
      </c>
      <c r="V38" s="1111">
        <v>0</v>
      </c>
      <c r="W38" s="1111">
        <v>0</v>
      </c>
      <c r="X38" s="1111">
        <v>0</v>
      </c>
      <c r="Y38" s="1111">
        <v>0</v>
      </c>
      <c r="Z38" s="1111">
        <v>0</v>
      </c>
      <c r="AA38" s="1111">
        <v>0</v>
      </c>
      <c r="AB38" s="1111">
        <v>0</v>
      </c>
      <c r="AC38" s="1111">
        <v>0</v>
      </c>
      <c r="AD38" s="1111">
        <v>0</v>
      </c>
      <c r="AE38" s="1111">
        <v>0</v>
      </c>
      <c r="AF38" s="1111">
        <v>0</v>
      </c>
      <c r="AG38" s="1111">
        <v>0</v>
      </c>
      <c r="AH38" s="1111">
        <v>0</v>
      </c>
      <c r="AI38" s="1111">
        <v>0</v>
      </c>
      <c r="AJ38" s="1111">
        <v>0</v>
      </c>
      <c r="AK38" s="1111">
        <v>0</v>
      </c>
      <c r="AL38" s="1111">
        <v>0</v>
      </c>
      <c r="AM38" s="1111">
        <v>0</v>
      </c>
      <c r="AN38" s="1111">
        <v>0</v>
      </c>
      <c r="AO38" s="1111">
        <v>0</v>
      </c>
      <c r="AP38" s="1111">
        <v>0</v>
      </c>
      <c r="AQ38" s="1111">
        <v>0</v>
      </c>
      <c r="AR38" s="1111">
        <v>0</v>
      </c>
      <c r="AS38" s="1111">
        <v>0</v>
      </c>
      <c r="AT38" s="1111">
        <v>0</v>
      </c>
      <c r="AU38" s="1111">
        <v>0</v>
      </c>
      <c r="AV38" s="1111">
        <v>0</v>
      </c>
      <c r="AW38" s="1111">
        <v>0</v>
      </c>
      <c r="AX38" s="1111">
        <v>0</v>
      </c>
      <c r="AY38" s="1111">
        <v>0</v>
      </c>
      <c r="AZ38" s="1111">
        <v>0</v>
      </c>
      <c r="BA38" s="1111">
        <v>0</v>
      </c>
      <c r="BB38" s="1111">
        <v>0</v>
      </c>
      <c r="BC38" s="1111">
        <v>0</v>
      </c>
      <c r="BD38" s="1111">
        <v>0</v>
      </c>
      <c r="BE38" s="1111">
        <v>0</v>
      </c>
      <c r="BF38" s="1111">
        <v>0</v>
      </c>
      <c r="BG38" s="1111">
        <v>0</v>
      </c>
      <c r="BH38" s="1111">
        <v>0</v>
      </c>
      <c r="BI38" s="1111">
        <v>0</v>
      </c>
      <c r="BJ38" s="1111">
        <v>0</v>
      </c>
      <c r="BK38" s="1111">
        <v>0</v>
      </c>
      <c r="BL38" s="1111">
        <v>0</v>
      </c>
      <c r="BM38" s="1111">
        <v>0</v>
      </c>
      <c r="BN38" s="1111">
        <v>0</v>
      </c>
      <c r="BO38" s="1111">
        <v>0</v>
      </c>
      <c r="BP38" s="1111">
        <v>0</v>
      </c>
      <c r="BQ38" s="1111">
        <v>0</v>
      </c>
      <c r="BR38" s="1111">
        <v>0</v>
      </c>
      <c r="BS38" s="1111">
        <v>0</v>
      </c>
      <c r="BT38" s="1111">
        <v>0</v>
      </c>
      <c r="BU38" s="1111"/>
      <c r="BV38" s="1211"/>
      <c r="BW38" s="1211"/>
      <c r="BX38" s="1211"/>
      <c r="BY38" s="1211"/>
      <c r="BZ38" s="1211"/>
      <c r="CA38" s="1211"/>
      <c r="CB38" s="1211"/>
      <c r="CC38" s="1211"/>
      <c r="CD38" s="1211"/>
      <c r="CE38" s="1211"/>
      <c r="CF38" s="1211"/>
      <c r="CG38" s="1211"/>
      <c r="CH38" s="1211"/>
      <c r="CI38" s="1211"/>
    </row>
    <row r="39" spans="1:87" s="1082" customFormat="1" ht="28.5" x14ac:dyDescent="0.2">
      <c r="A39" s="1074"/>
      <c r="B39" s="446" t="s">
        <v>366</v>
      </c>
      <c r="C39" s="449" t="s">
        <v>367</v>
      </c>
      <c r="D39" s="440" t="s">
        <v>121</v>
      </c>
      <c r="E39" s="441" t="s">
        <v>122</v>
      </c>
      <c r="F39" s="442">
        <v>2</v>
      </c>
      <c r="G39" s="1111">
        <v>0</v>
      </c>
      <c r="H39" s="1111">
        <v>0</v>
      </c>
      <c r="I39" s="1111">
        <v>0</v>
      </c>
      <c r="J39" s="1111">
        <v>0</v>
      </c>
      <c r="K39" s="1111">
        <v>0</v>
      </c>
      <c r="L39" s="1111">
        <v>0</v>
      </c>
      <c r="M39" s="1111">
        <v>0</v>
      </c>
      <c r="N39" s="1111">
        <v>0</v>
      </c>
      <c r="O39" s="1111">
        <v>0</v>
      </c>
      <c r="P39" s="1111">
        <v>0</v>
      </c>
      <c r="Q39" s="1111">
        <v>0</v>
      </c>
      <c r="R39" s="1111">
        <v>0</v>
      </c>
      <c r="S39" s="1111">
        <v>0</v>
      </c>
      <c r="T39" s="1111">
        <v>0</v>
      </c>
      <c r="U39" s="1111">
        <v>0</v>
      </c>
      <c r="V39" s="1111">
        <v>0</v>
      </c>
      <c r="W39" s="1111">
        <v>0</v>
      </c>
      <c r="X39" s="1111">
        <v>0</v>
      </c>
      <c r="Y39" s="1111">
        <v>0</v>
      </c>
      <c r="Z39" s="1111">
        <v>0</v>
      </c>
      <c r="AA39" s="1111">
        <v>0</v>
      </c>
      <c r="AB39" s="1111">
        <v>0</v>
      </c>
      <c r="AC39" s="1111">
        <v>0</v>
      </c>
      <c r="AD39" s="1111">
        <v>0</v>
      </c>
      <c r="AE39" s="1111">
        <v>0</v>
      </c>
      <c r="AF39" s="1111">
        <v>0</v>
      </c>
      <c r="AG39" s="1111">
        <v>0</v>
      </c>
      <c r="AH39" s="1111">
        <v>0</v>
      </c>
      <c r="AI39" s="1111">
        <v>0</v>
      </c>
      <c r="AJ39" s="1111">
        <v>0</v>
      </c>
      <c r="AK39" s="1111">
        <v>0</v>
      </c>
      <c r="AL39" s="1111">
        <v>0</v>
      </c>
      <c r="AM39" s="1111">
        <v>0</v>
      </c>
      <c r="AN39" s="1111">
        <v>0</v>
      </c>
      <c r="AO39" s="1111">
        <v>0</v>
      </c>
      <c r="AP39" s="1111">
        <v>0</v>
      </c>
      <c r="AQ39" s="1111">
        <v>0</v>
      </c>
      <c r="AR39" s="1111">
        <v>0</v>
      </c>
      <c r="AS39" s="1111">
        <v>0</v>
      </c>
      <c r="AT39" s="1111">
        <v>0</v>
      </c>
      <c r="AU39" s="1111">
        <v>0</v>
      </c>
      <c r="AV39" s="1111">
        <v>0</v>
      </c>
      <c r="AW39" s="1111">
        <v>0</v>
      </c>
      <c r="AX39" s="1111">
        <v>0</v>
      </c>
      <c r="AY39" s="1111">
        <v>0</v>
      </c>
      <c r="AZ39" s="1111">
        <v>0</v>
      </c>
      <c r="BA39" s="1111">
        <v>0</v>
      </c>
      <c r="BB39" s="1111">
        <v>0</v>
      </c>
      <c r="BC39" s="1111">
        <v>0</v>
      </c>
      <c r="BD39" s="1111">
        <v>0</v>
      </c>
      <c r="BE39" s="1111">
        <v>0</v>
      </c>
      <c r="BF39" s="1111">
        <v>0</v>
      </c>
      <c r="BG39" s="1111">
        <v>0</v>
      </c>
      <c r="BH39" s="1111">
        <v>0</v>
      </c>
      <c r="BI39" s="1111">
        <v>0</v>
      </c>
      <c r="BJ39" s="1111">
        <v>0</v>
      </c>
      <c r="BK39" s="1111">
        <v>0</v>
      </c>
      <c r="BL39" s="1111">
        <v>0</v>
      </c>
      <c r="BM39" s="1111">
        <v>0</v>
      </c>
      <c r="BN39" s="1111">
        <v>0</v>
      </c>
      <c r="BO39" s="1111">
        <v>0</v>
      </c>
      <c r="BP39" s="1111">
        <v>0</v>
      </c>
      <c r="BQ39" s="1111">
        <v>0</v>
      </c>
      <c r="BR39" s="1111">
        <v>0</v>
      </c>
      <c r="BS39" s="1111">
        <v>0</v>
      </c>
      <c r="BT39" s="1111">
        <v>0</v>
      </c>
      <c r="BU39" s="1111"/>
      <c r="BV39" s="1211"/>
      <c r="BW39" s="1211"/>
      <c r="BX39" s="1211"/>
      <c r="BY39" s="1211"/>
      <c r="BZ39" s="1211"/>
      <c r="CA39" s="1211"/>
      <c r="CB39" s="1211"/>
      <c r="CC39" s="1211"/>
      <c r="CD39" s="1211"/>
      <c r="CE39" s="1211"/>
      <c r="CF39" s="1211"/>
      <c r="CG39" s="1211"/>
      <c r="CH39" s="1211"/>
      <c r="CI39" s="1211"/>
    </row>
    <row r="40" spans="1:87" s="1082" customFormat="1" x14ac:dyDescent="0.2">
      <c r="A40" s="1074"/>
      <c r="B40" s="446" t="s">
        <v>368</v>
      </c>
      <c r="C40" s="449" t="s">
        <v>369</v>
      </c>
      <c r="D40" s="440" t="s">
        <v>121</v>
      </c>
      <c r="E40" s="441" t="s">
        <v>122</v>
      </c>
      <c r="F40" s="442">
        <v>2</v>
      </c>
      <c r="G40" s="1111">
        <v>2.423196E-2</v>
      </c>
      <c r="H40" s="1111">
        <v>2.423196E-2</v>
      </c>
      <c r="I40" s="1111">
        <v>2.423196E-2</v>
      </c>
      <c r="J40" s="1111">
        <v>2.423196E-2</v>
      </c>
      <c r="K40" s="1111">
        <v>2.423196E-2</v>
      </c>
      <c r="L40" s="1111">
        <v>2.423196E-2</v>
      </c>
      <c r="M40" s="1111">
        <v>2.423196E-2</v>
      </c>
      <c r="N40" s="1111">
        <v>2.423196E-2</v>
      </c>
      <c r="O40" s="1111">
        <v>2.423196E-2</v>
      </c>
      <c r="P40" s="1111">
        <v>2.423196E-2</v>
      </c>
      <c r="Q40" s="1111">
        <v>2.423196E-2</v>
      </c>
      <c r="R40" s="1111">
        <v>2.423196E-2</v>
      </c>
      <c r="S40" s="1111">
        <v>2.423196E-2</v>
      </c>
      <c r="T40" s="1111">
        <v>2.423196E-2</v>
      </c>
      <c r="U40" s="1111">
        <v>2.423196E-2</v>
      </c>
      <c r="V40" s="1111">
        <v>2.423196E-2</v>
      </c>
      <c r="W40" s="1111">
        <v>2.423196E-2</v>
      </c>
      <c r="X40" s="1111">
        <v>2.423196E-2</v>
      </c>
      <c r="Y40" s="1111">
        <v>2.423196E-2</v>
      </c>
      <c r="Z40" s="1111">
        <v>2.423196E-2</v>
      </c>
      <c r="AA40" s="1111">
        <v>2.423196E-2</v>
      </c>
      <c r="AB40" s="1111">
        <v>2.423196E-2</v>
      </c>
      <c r="AC40" s="1111">
        <v>2.423196E-2</v>
      </c>
      <c r="AD40" s="1111">
        <v>2.423196E-2</v>
      </c>
      <c r="AE40" s="1111">
        <v>2.423196E-2</v>
      </c>
      <c r="AF40" s="1111">
        <v>2.423196E-2</v>
      </c>
      <c r="AG40" s="1111">
        <v>2.423196E-2</v>
      </c>
      <c r="AH40" s="1111">
        <v>2.423196E-2</v>
      </c>
      <c r="AI40" s="1111">
        <v>2.423196E-2</v>
      </c>
      <c r="AJ40" s="1111">
        <v>2.423196E-2</v>
      </c>
      <c r="AK40" s="1111">
        <v>2.423196E-2</v>
      </c>
      <c r="AL40" s="1111">
        <v>2.423196E-2</v>
      </c>
      <c r="AM40" s="1111">
        <v>2.423196E-2</v>
      </c>
      <c r="AN40" s="1111">
        <v>2.423196E-2</v>
      </c>
      <c r="AO40" s="1111">
        <v>2.423196E-2</v>
      </c>
      <c r="AP40" s="1111">
        <v>2.423196E-2</v>
      </c>
      <c r="AQ40" s="1111">
        <v>2.423196E-2</v>
      </c>
      <c r="AR40" s="1111">
        <v>2.423196E-2</v>
      </c>
      <c r="AS40" s="1111">
        <v>2.423196E-2</v>
      </c>
      <c r="AT40" s="1111">
        <v>2.423196E-2</v>
      </c>
      <c r="AU40" s="1111">
        <v>2.423196E-2</v>
      </c>
      <c r="AV40" s="1111">
        <v>2.423196E-2</v>
      </c>
      <c r="AW40" s="1111">
        <v>2.423196E-2</v>
      </c>
      <c r="AX40" s="1111">
        <v>2.423196E-2</v>
      </c>
      <c r="AY40" s="1111">
        <v>2.423196E-2</v>
      </c>
      <c r="AZ40" s="1111">
        <v>2.423196E-2</v>
      </c>
      <c r="BA40" s="1111">
        <v>2.423196E-2</v>
      </c>
      <c r="BB40" s="1111">
        <v>2.423196E-2</v>
      </c>
      <c r="BC40" s="1111">
        <v>2.423196E-2</v>
      </c>
      <c r="BD40" s="1111">
        <v>2.423196E-2</v>
      </c>
      <c r="BE40" s="1111">
        <v>2.423196E-2</v>
      </c>
      <c r="BF40" s="1111">
        <v>2.423196E-2</v>
      </c>
      <c r="BG40" s="1111">
        <v>2.423196E-2</v>
      </c>
      <c r="BH40" s="1111">
        <v>2.423196E-2</v>
      </c>
      <c r="BI40" s="1111">
        <v>2.423196E-2</v>
      </c>
      <c r="BJ40" s="1111">
        <v>2.423196E-2</v>
      </c>
      <c r="BK40" s="1111">
        <v>2.423196E-2</v>
      </c>
      <c r="BL40" s="1111">
        <v>2.423196E-2</v>
      </c>
      <c r="BM40" s="1111">
        <v>2.423196E-2</v>
      </c>
      <c r="BN40" s="1111">
        <v>2.423196E-2</v>
      </c>
      <c r="BO40" s="1111">
        <v>2.423196E-2</v>
      </c>
      <c r="BP40" s="1111">
        <v>2.423196E-2</v>
      </c>
      <c r="BQ40" s="1111">
        <v>2.423196E-2</v>
      </c>
      <c r="BR40" s="1111">
        <v>2.423196E-2</v>
      </c>
      <c r="BS40" s="1111">
        <v>2.423196E-2</v>
      </c>
      <c r="BT40" s="1111">
        <v>2.423196E-2</v>
      </c>
      <c r="BU40" s="1111"/>
      <c r="BV40" s="1211"/>
      <c r="BW40" s="1211"/>
      <c r="BX40" s="1211"/>
      <c r="BY40" s="1211"/>
      <c r="BZ40" s="1211"/>
      <c r="CA40" s="1211"/>
      <c r="CB40" s="1211"/>
      <c r="CC40" s="1211"/>
      <c r="CD40" s="1211"/>
      <c r="CE40" s="1211"/>
      <c r="CF40" s="1211"/>
      <c r="CG40" s="1211"/>
      <c r="CH40" s="1211"/>
      <c r="CI40" s="1211"/>
    </row>
    <row r="41" spans="1:87" s="1082" customFormat="1" x14ac:dyDescent="0.2">
      <c r="A41" s="1074"/>
      <c r="B41" s="452" t="s">
        <v>370</v>
      </c>
      <c r="C41" s="453" t="s">
        <v>273</v>
      </c>
      <c r="D41" s="453" t="s">
        <v>371</v>
      </c>
      <c r="E41" s="454" t="s">
        <v>122</v>
      </c>
      <c r="F41" s="442">
        <v>2</v>
      </c>
      <c r="G41" s="450">
        <f>(G30+G32)-(G39+G40)</f>
        <v>13.496017470965086</v>
      </c>
      <c r="H41" s="450">
        <f t="shared" ref="H41:BS41" si="4">(H30+H32)-(H39+H40)</f>
        <v>13.476377313993236</v>
      </c>
      <c r="I41" s="450">
        <f t="shared" si="4"/>
        <v>13.456616636235196</v>
      </c>
      <c r="J41" s="450">
        <f t="shared" si="4"/>
        <v>13.436738622593248</v>
      </c>
      <c r="K41" s="450">
        <f t="shared" si="4"/>
        <v>13.416746276562773</v>
      </c>
      <c r="L41" s="450">
        <f t="shared" si="4"/>
        <v>13.396642435768632</v>
      </c>
      <c r="M41" s="455">
        <f t="shared" si="4"/>
        <v>13.376429785751478</v>
      </c>
      <c r="N41" s="455">
        <f t="shared" si="4"/>
        <v>13.356110872245651</v>
      </c>
      <c r="O41" s="455">
        <f t="shared" si="4"/>
        <v>13.335688112151185</v>
      </c>
      <c r="P41" s="455">
        <f t="shared" si="4"/>
        <v>13.315163803370494</v>
      </c>
      <c r="Q41" s="455">
        <f t="shared" si="4"/>
        <v>13.294540133654062</v>
      </c>
      <c r="R41" s="455">
        <f t="shared" si="4"/>
        <v>13.273819188577967</v>
      </c>
      <c r="S41" s="455">
        <f t="shared" si="4"/>
        <v>13.253002958758028</v>
      </c>
      <c r="T41" s="455">
        <f t="shared" si="4"/>
        <v>13.23209334639056</v>
      </c>
      <c r="U41" s="455">
        <f t="shared" si="4"/>
        <v>13.211092171197164</v>
      </c>
      <c r="V41" s="455">
        <f t="shared" si="4"/>
        <v>13.190001175840479</v>
      </c>
      <c r="W41" s="455">
        <f t="shared" si="4"/>
        <v>13.168822030868983</v>
      </c>
      <c r="X41" s="455">
        <f t="shared" si="4"/>
        <v>13.147556339241367</v>
      </c>
      <c r="Y41" s="455">
        <f t="shared" si="4"/>
        <v>13.126205640474632</v>
      </c>
      <c r="Z41" s="455">
        <f t="shared" si="4"/>
        <v>13.104771414454525</v>
      </c>
      <c r="AA41" s="455">
        <f t="shared" si="4"/>
        <v>13.083255084942342</v>
      </c>
      <c r="AB41" s="455">
        <f t="shared" si="4"/>
        <v>13.06165802280794</v>
      </c>
      <c r="AC41" s="455">
        <f t="shared" si="4"/>
        <v>13.03998154901546</v>
      </c>
      <c r="AD41" s="455">
        <f t="shared" si="4"/>
        <v>13.018226937385108</v>
      </c>
      <c r="AE41" s="455">
        <f t="shared" si="4"/>
        <v>12.996395417151849</v>
      </c>
      <c r="AF41" s="455">
        <f t="shared" si="4"/>
        <v>12.974488175339419</v>
      </c>
      <c r="AG41" s="455">
        <f t="shared" si="4"/>
        <v>12.952506358966263</v>
      </c>
      <c r="AH41" s="455">
        <f t="shared" si="4"/>
        <v>12.930451077098073</v>
      </c>
      <c r="AI41" s="455">
        <f t="shared" si="4"/>
        <v>12.908323402760175</v>
      </c>
      <c r="AJ41" s="455">
        <f t="shared" si="4"/>
        <v>12.886124374721627</v>
      </c>
      <c r="AK41" s="455">
        <f t="shared" si="4"/>
        <v>12.86385499916171</v>
      </c>
      <c r="AL41" s="455">
        <f t="shared" si="4"/>
        <v>12.841516251228416</v>
      </c>
      <c r="AM41" s="455">
        <f t="shared" si="4"/>
        <v>12.819109076497629</v>
      </c>
      <c r="AN41" s="455">
        <f t="shared" si="4"/>
        <v>12.796634392340845</v>
      </c>
      <c r="AO41" s="455">
        <f t="shared" si="4"/>
        <v>12.774093089208579</v>
      </c>
      <c r="AP41" s="455">
        <f t="shared" si="4"/>
        <v>12.751486031835853</v>
      </c>
      <c r="AQ41" s="455">
        <f t="shared" si="4"/>
        <v>12.728814060375713</v>
      </c>
      <c r="AR41" s="455">
        <f t="shared" si="4"/>
        <v>12.706077991466074</v>
      </c>
      <c r="AS41" s="455">
        <f t="shared" si="4"/>
        <v>12.683278619234763</v>
      </c>
      <c r="AT41" s="455">
        <f t="shared" si="4"/>
        <v>12.660416716247228</v>
      </c>
      <c r="AU41" s="455">
        <f t="shared" si="4"/>
        <v>12.637493034400997</v>
      </c>
      <c r="AV41" s="455">
        <f t="shared" si="4"/>
        <v>12.614508305770538</v>
      </c>
      <c r="AW41" s="455">
        <f t="shared" si="4"/>
        <v>12.591463243406043</v>
      </c>
      <c r="AX41" s="455">
        <f t="shared" si="4"/>
        <v>12.56835854208917</v>
      </c>
      <c r="AY41" s="455">
        <f t="shared" si="4"/>
        <v>12.545194879048685</v>
      </c>
      <c r="AZ41" s="455">
        <f t="shared" si="4"/>
        <v>12.521972914638638</v>
      </c>
      <c r="BA41" s="455">
        <f t="shared" si="4"/>
        <v>12.498693292981512</v>
      </c>
      <c r="BB41" s="455">
        <f t="shared" si="4"/>
        <v>12.475356642578582</v>
      </c>
      <c r="BC41" s="455">
        <f t="shared" si="4"/>
        <v>12.451963576889609</v>
      </c>
      <c r="BD41" s="455">
        <f t="shared" si="4"/>
        <v>12.428514694883743</v>
      </c>
      <c r="BE41" s="455">
        <f t="shared" si="4"/>
        <v>12.405010581563447</v>
      </c>
      <c r="BF41" s="455">
        <f t="shared" si="4"/>
        <v>12.38145180846306</v>
      </c>
      <c r="BG41" s="455">
        <f t="shared" si="4"/>
        <v>12.357838934123572</v>
      </c>
      <c r="BH41" s="455">
        <f t="shared" si="4"/>
        <v>12.334172504544975</v>
      </c>
      <c r="BI41" s="455">
        <f t="shared" si="4"/>
        <v>12.310453053617541</v>
      </c>
      <c r="BJ41" s="455">
        <f t="shared" si="4"/>
        <v>12.286681103533258</v>
      </c>
      <c r="BK41" s="455">
        <f t="shared" si="4"/>
        <v>12.262857165178525</v>
      </c>
      <c r="BL41" s="455">
        <f t="shared" si="4"/>
        <v>12.238981738509223</v>
      </c>
      <c r="BM41" s="455">
        <f t="shared" si="4"/>
        <v>12.215055312909088</v>
      </c>
      <c r="BN41" s="455">
        <f t="shared" si="4"/>
        <v>12.191078367532384</v>
      </c>
      <c r="BO41" s="455">
        <f t="shared" si="4"/>
        <v>12.167051371631658</v>
      </c>
      <c r="BP41" s="455">
        <f t="shared" si="4"/>
        <v>12.142974784871447</v>
      </c>
      <c r="BQ41" s="455">
        <f t="shared" si="4"/>
        <v>12.118849057628664</v>
      </c>
      <c r="BR41" s="455">
        <f t="shared" si="4"/>
        <v>12.094674631280366</v>
      </c>
      <c r="BS41" s="455">
        <f t="shared" si="4"/>
        <v>12.070451938479589</v>
      </c>
      <c r="BT41" s="455">
        <f t="shared" ref="BT41" si="5">(BT30+BT32)-(BT39+BT40)</f>
        <v>12.046181403419814</v>
      </c>
      <c r="BU41" s="455"/>
      <c r="BV41" s="1213"/>
      <c r="BW41" s="1213"/>
      <c r="BX41" s="1213"/>
      <c r="BY41" s="1213"/>
      <c r="BZ41" s="1213"/>
      <c r="CA41" s="1213"/>
      <c r="CB41" s="1213"/>
      <c r="CC41" s="1213"/>
      <c r="CD41" s="1213"/>
      <c r="CE41" s="1213"/>
      <c r="CF41" s="1213"/>
      <c r="CG41" s="1213"/>
      <c r="CH41" s="1213"/>
      <c r="CI41" s="1213"/>
    </row>
    <row r="42" spans="1:87" s="1082" customFormat="1" ht="15" thickBot="1" x14ac:dyDescent="0.25">
      <c r="A42" s="1074"/>
      <c r="B42" s="458" t="s">
        <v>372</v>
      </c>
      <c r="C42" s="459" t="s">
        <v>276</v>
      </c>
      <c r="D42" s="459" t="s">
        <v>373</v>
      </c>
      <c r="E42" s="460" t="s">
        <v>122</v>
      </c>
      <c r="F42" s="461">
        <v>2</v>
      </c>
      <c r="G42" s="462">
        <f>G41+SUM(G26:G29)</f>
        <v>13.420467108719169</v>
      </c>
      <c r="H42" s="462">
        <f t="shared" ref="H42:BS42" si="6">H41+SUM(H26:H29)</f>
        <v>13.40082695174732</v>
      </c>
      <c r="I42" s="462">
        <f t="shared" si="6"/>
        <v>13.38106627398928</v>
      </c>
      <c r="J42" s="462">
        <f t="shared" si="6"/>
        <v>13.361188260347332</v>
      </c>
      <c r="K42" s="462">
        <f t="shared" si="6"/>
        <v>13.341195914316856</v>
      </c>
      <c r="L42" s="462">
        <f t="shared" si="6"/>
        <v>13.321092073522715</v>
      </c>
      <c r="M42" s="462">
        <f t="shared" si="6"/>
        <v>13.300879423505561</v>
      </c>
      <c r="N42" s="462">
        <f t="shared" si="6"/>
        <v>13.280560509999734</v>
      </c>
      <c r="O42" s="462">
        <f t="shared" si="6"/>
        <v>13.260137749905269</v>
      </c>
      <c r="P42" s="462">
        <f t="shared" si="6"/>
        <v>13.239613441124577</v>
      </c>
      <c r="Q42" s="462">
        <f t="shared" si="6"/>
        <v>13.218989771408145</v>
      </c>
      <c r="R42" s="462">
        <f t="shared" si="6"/>
        <v>13.19826882633205</v>
      </c>
      <c r="S42" s="462">
        <f t="shared" si="6"/>
        <v>13.177452596512111</v>
      </c>
      <c r="T42" s="462">
        <f t="shared" si="6"/>
        <v>13.156542984144643</v>
      </c>
      <c r="U42" s="462">
        <f t="shared" si="6"/>
        <v>13.135541808951247</v>
      </c>
      <c r="V42" s="462">
        <f t="shared" si="6"/>
        <v>13.114450813594562</v>
      </c>
      <c r="W42" s="462">
        <f t="shared" si="6"/>
        <v>13.093271668623066</v>
      </c>
      <c r="X42" s="462">
        <f t="shared" si="6"/>
        <v>13.072005976995451</v>
      </c>
      <c r="Y42" s="462">
        <f t="shared" si="6"/>
        <v>13.050655278228716</v>
      </c>
      <c r="Z42" s="462">
        <f t="shared" si="6"/>
        <v>13.029221052208609</v>
      </c>
      <c r="AA42" s="462">
        <f t="shared" si="6"/>
        <v>13.007704722696426</v>
      </c>
      <c r="AB42" s="462">
        <f t="shared" si="6"/>
        <v>12.986107660562023</v>
      </c>
      <c r="AC42" s="462">
        <f t="shared" si="6"/>
        <v>12.964431186769543</v>
      </c>
      <c r="AD42" s="462">
        <f t="shared" si="6"/>
        <v>12.942676575139192</v>
      </c>
      <c r="AE42" s="462">
        <f t="shared" si="6"/>
        <v>12.920845054905932</v>
      </c>
      <c r="AF42" s="462">
        <f t="shared" si="6"/>
        <v>12.898937813093502</v>
      </c>
      <c r="AG42" s="462">
        <f t="shared" si="6"/>
        <v>12.876955996720346</v>
      </c>
      <c r="AH42" s="462">
        <f t="shared" si="6"/>
        <v>12.854900714852157</v>
      </c>
      <c r="AI42" s="462">
        <f t="shared" si="6"/>
        <v>12.832773040514258</v>
      </c>
      <c r="AJ42" s="462">
        <f t="shared" si="6"/>
        <v>12.81057401247571</v>
      </c>
      <c r="AK42" s="462">
        <f t="shared" si="6"/>
        <v>12.788304636915793</v>
      </c>
      <c r="AL42" s="462">
        <f t="shared" si="6"/>
        <v>12.7659658889825</v>
      </c>
      <c r="AM42" s="462">
        <f t="shared" si="6"/>
        <v>12.743558714251712</v>
      </c>
      <c r="AN42" s="462">
        <f t="shared" si="6"/>
        <v>12.721084030094929</v>
      </c>
      <c r="AO42" s="462">
        <f t="shared" si="6"/>
        <v>12.698542726962662</v>
      </c>
      <c r="AP42" s="462">
        <f t="shared" si="6"/>
        <v>12.675935669589936</v>
      </c>
      <c r="AQ42" s="462">
        <f t="shared" si="6"/>
        <v>12.653263698129797</v>
      </c>
      <c r="AR42" s="462">
        <f t="shared" si="6"/>
        <v>12.630527629220158</v>
      </c>
      <c r="AS42" s="462">
        <f t="shared" si="6"/>
        <v>12.607728256988846</v>
      </c>
      <c r="AT42" s="462">
        <f t="shared" si="6"/>
        <v>12.584866354001312</v>
      </c>
      <c r="AU42" s="462">
        <f t="shared" si="6"/>
        <v>12.56194267215508</v>
      </c>
      <c r="AV42" s="462">
        <f t="shared" si="6"/>
        <v>12.538957943524622</v>
      </c>
      <c r="AW42" s="462">
        <f t="shared" si="6"/>
        <v>12.515912881160126</v>
      </c>
      <c r="AX42" s="462">
        <f t="shared" si="6"/>
        <v>12.492808179843253</v>
      </c>
      <c r="AY42" s="462">
        <f t="shared" si="6"/>
        <v>12.469644516802768</v>
      </c>
      <c r="AZ42" s="462">
        <f t="shared" si="6"/>
        <v>12.446422552392722</v>
      </c>
      <c r="BA42" s="462">
        <f t="shared" si="6"/>
        <v>12.423142930735596</v>
      </c>
      <c r="BB42" s="462">
        <f t="shared" si="6"/>
        <v>12.399806280332665</v>
      </c>
      <c r="BC42" s="462">
        <f t="shared" si="6"/>
        <v>12.376413214643692</v>
      </c>
      <c r="BD42" s="462">
        <f t="shared" si="6"/>
        <v>12.352964332637827</v>
      </c>
      <c r="BE42" s="462">
        <f t="shared" si="6"/>
        <v>12.32946021931753</v>
      </c>
      <c r="BF42" s="462">
        <f t="shared" si="6"/>
        <v>12.305901446217144</v>
      </c>
      <c r="BG42" s="462">
        <f t="shared" si="6"/>
        <v>12.282288571877656</v>
      </c>
      <c r="BH42" s="462">
        <f t="shared" si="6"/>
        <v>12.258622142299059</v>
      </c>
      <c r="BI42" s="462">
        <f t="shared" si="6"/>
        <v>12.234902691371625</v>
      </c>
      <c r="BJ42" s="462">
        <f t="shared" si="6"/>
        <v>12.211130741287342</v>
      </c>
      <c r="BK42" s="462">
        <f t="shared" si="6"/>
        <v>12.187306802932609</v>
      </c>
      <c r="BL42" s="462">
        <f t="shared" si="6"/>
        <v>12.163431376263306</v>
      </c>
      <c r="BM42" s="462">
        <f t="shared" si="6"/>
        <v>12.139504950663172</v>
      </c>
      <c r="BN42" s="462">
        <f t="shared" si="6"/>
        <v>12.115528005286468</v>
      </c>
      <c r="BO42" s="462">
        <f t="shared" si="6"/>
        <v>12.091501009385741</v>
      </c>
      <c r="BP42" s="462">
        <f t="shared" si="6"/>
        <v>12.06742442262553</v>
      </c>
      <c r="BQ42" s="462">
        <f t="shared" si="6"/>
        <v>12.043298695382747</v>
      </c>
      <c r="BR42" s="462">
        <f t="shared" si="6"/>
        <v>12.01912426903445</v>
      </c>
      <c r="BS42" s="462">
        <f t="shared" si="6"/>
        <v>11.994901576233673</v>
      </c>
      <c r="BT42" s="462">
        <f t="shared" ref="BT42" si="7">BT41+SUM(BT26:BT29)</f>
        <v>11.970631041173897</v>
      </c>
      <c r="BU42" s="462"/>
      <c r="BV42" s="1216"/>
      <c r="BW42" s="1216"/>
      <c r="BX42" s="1216"/>
      <c r="BY42" s="1216"/>
      <c r="BZ42" s="1216"/>
      <c r="CA42" s="1216"/>
      <c r="CB42" s="1216"/>
      <c r="CC42" s="1216"/>
      <c r="CD42" s="1216"/>
      <c r="CE42" s="1216"/>
      <c r="CF42" s="1216"/>
      <c r="CG42" s="1216"/>
      <c r="CH42" s="1216"/>
      <c r="CI42" s="1216"/>
    </row>
    <row r="43" spans="1:87" s="1082" customFormat="1" x14ac:dyDescent="0.2">
      <c r="A43" s="1074"/>
      <c r="B43" s="927" t="s">
        <v>374</v>
      </c>
      <c r="C43" s="928" t="s">
        <v>375</v>
      </c>
      <c r="D43" s="929" t="s">
        <v>121</v>
      </c>
      <c r="E43" s="930" t="s">
        <v>122</v>
      </c>
      <c r="F43" s="931">
        <v>2</v>
      </c>
      <c r="G43" s="1109">
        <v>1.4535791934254909</v>
      </c>
      <c r="H43" s="1109">
        <v>1.2713530202926573</v>
      </c>
      <c r="I43" s="1109">
        <v>1.3462921038454625</v>
      </c>
      <c r="J43" s="1109">
        <v>1.3956169803780583</v>
      </c>
      <c r="K43" s="1109">
        <v>1.3934894671083924</v>
      </c>
      <c r="L43" s="1109">
        <v>1.3914670671288094</v>
      </c>
      <c r="M43" s="436">
        <v>1.3895233065189734</v>
      </c>
      <c r="N43" s="436">
        <v>1.3877633066344577</v>
      </c>
      <c r="O43" s="436">
        <v>1.3860295949181074</v>
      </c>
      <c r="P43" s="436">
        <v>1.3843750148600562</v>
      </c>
      <c r="Q43" s="436">
        <v>1.3828512384499601</v>
      </c>
      <c r="R43" s="436">
        <v>1.3813542607906824</v>
      </c>
      <c r="S43" s="436">
        <v>1.3800144768751006</v>
      </c>
      <c r="T43" s="436">
        <v>1.3786485804668602</v>
      </c>
      <c r="U43" s="436">
        <v>1.3774139918566792</v>
      </c>
      <c r="V43" s="436">
        <v>1.3762055400979512</v>
      </c>
      <c r="W43" s="436">
        <v>1.3750760811607246</v>
      </c>
      <c r="X43" s="436">
        <v>1.3739727300163513</v>
      </c>
      <c r="Y43" s="436">
        <v>1.3729483447474913</v>
      </c>
      <c r="Z43" s="436">
        <v>1.3720287599510317</v>
      </c>
      <c r="AA43" s="436">
        <v>1.3710829643361775</v>
      </c>
      <c r="AB43" s="436">
        <v>1.3702162314978859</v>
      </c>
      <c r="AC43" s="436">
        <v>1.3694278299607583</v>
      </c>
      <c r="AD43" s="436">
        <v>1.3686660580590317</v>
      </c>
      <c r="AE43" s="436">
        <v>1.3679303180751212</v>
      </c>
      <c r="AF43" s="436">
        <v>1.3672211916995245</v>
      </c>
      <c r="AG43" s="436">
        <v>1.366564517470698</v>
      </c>
      <c r="AH43" s="436">
        <v>1.3659338527787015</v>
      </c>
      <c r="AI43" s="436">
        <v>1.365382062013442</v>
      </c>
      <c r="AJ43" s="436">
        <v>1.3648039869003203</v>
      </c>
      <c r="AK43" s="436">
        <v>1.3643047736981353</v>
      </c>
      <c r="AL43" s="436">
        <v>1.3638315457541255</v>
      </c>
      <c r="AM43" s="436">
        <v>1.3633848881393111</v>
      </c>
      <c r="AN43" s="436">
        <v>1.3629383605472469</v>
      </c>
      <c r="AO43" s="436">
        <v>1.3625178034675591</v>
      </c>
      <c r="AP43" s="436">
        <v>1.3621238029595228</v>
      </c>
      <c r="AQ43" s="436">
        <v>1.3617557643128129</v>
      </c>
      <c r="AR43" s="436">
        <v>1.3614665545249869</v>
      </c>
      <c r="AS43" s="436">
        <v>1.3611510183649955</v>
      </c>
      <c r="AT43" s="436">
        <v>1.3608620233720898</v>
      </c>
      <c r="AU43" s="436">
        <v>1.3606254109070723</v>
      </c>
      <c r="AV43" s="436">
        <v>1.3605725398531681</v>
      </c>
      <c r="AW43" s="436">
        <v>1.3605461043262159</v>
      </c>
      <c r="AX43" s="436">
        <v>1.3604932332723114</v>
      </c>
      <c r="AY43" s="436">
        <v>1.3604667977453593</v>
      </c>
      <c r="AZ43" s="436">
        <v>1.360413926691455</v>
      </c>
      <c r="BA43" s="436">
        <v>1.3603874911645029</v>
      </c>
      <c r="BB43" s="436">
        <v>1.3603610556375507</v>
      </c>
      <c r="BC43" s="436">
        <v>1.3603081845836462</v>
      </c>
      <c r="BD43" s="436">
        <v>1.3602817490566941</v>
      </c>
      <c r="BE43" s="436">
        <v>1.3602288780027898</v>
      </c>
      <c r="BF43" s="436">
        <v>1.3602024424758374</v>
      </c>
      <c r="BG43" s="436">
        <v>1.3601495714219332</v>
      </c>
      <c r="BH43" s="436">
        <v>1.360123135894981</v>
      </c>
      <c r="BI43" s="436">
        <v>1.3600967003680289</v>
      </c>
      <c r="BJ43" s="436">
        <v>1.3600438293141244</v>
      </c>
      <c r="BK43" s="436">
        <v>1.3600173937871722</v>
      </c>
      <c r="BL43" s="436">
        <v>1.359964522733268</v>
      </c>
      <c r="BM43" s="436">
        <v>1.3599380872063158</v>
      </c>
      <c r="BN43" s="436">
        <v>1.3598852161524113</v>
      </c>
      <c r="BO43" s="436">
        <v>1.3598587806254592</v>
      </c>
      <c r="BP43" s="436">
        <v>1.359832345098507</v>
      </c>
      <c r="BQ43" s="436">
        <v>1.3597794740446028</v>
      </c>
      <c r="BR43" s="436">
        <v>1.3597530385176504</v>
      </c>
      <c r="BS43" s="436">
        <v>1.3597001674637461</v>
      </c>
      <c r="BT43" s="436">
        <v>1.359673731936794</v>
      </c>
      <c r="BU43" s="436"/>
      <c r="BV43" s="1209"/>
      <c r="BW43" s="1209"/>
      <c r="BX43" s="1209"/>
      <c r="BY43" s="1209"/>
      <c r="BZ43" s="1209"/>
      <c r="CA43" s="1209"/>
      <c r="CB43" s="1209"/>
      <c r="CC43" s="1209"/>
      <c r="CD43" s="1209"/>
      <c r="CE43" s="1209"/>
      <c r="CF43" s="1209"/>
      <c r="CG43" s="1209"/>
      <c r="CH43" s="1209"/>
      <c r="CI43" s="1209"/>
    </row>
    <row r="44" spans="1:87" s="1082" customFormat="1" x14ac:dyDescent="0.2">
      <c r="A44" s="1074"/>
      <c r="B44" s="934" t="s">
        <v>376</v>
      </c>
      <c r="C44" s="934" t="s">
        <v>377</v>
      </c>
      <c r="D44" s="934" t="s">
        <v>121</v>
      </c>
      <c r="E44" s="934" t="s">
        <v>122</v>
      </c>
      <c r="F44" s="1129">
        <v>2</v>
      </c>
      <c r="G44" s="1112">
        <v>0</v>
      </c>
      <c r="H44" s="1112">
        <v>0</v>
      </c>
      <c r="I44" s="1112">
        <v>0</v>
      </c>
      <c r="J44" s="1112">
        <v>0</v>
      </c>
      <c r="K44" s="1112">
        <v>0</v>
      </c>
      <c r="L44" s="1112">
        <v>0</v>
      </c>
      <c r="M44" s="1112">
        <v>0</v>
      </c>
      <c r="N44" s="1112">
        <v>0</v>
      </c>
      <c r="O44" s="1112">
        <v>0</v>
      </c>
      <c r="P44" s="1112">
        <v>0</v>
      </c>
      <c r="Q44" s="1112">
        <v>0</v>
      </c>
      <c r="R44" s="1112">
        <v>0</v>
      </c>
      <c r="S44" s="1112">
        <v>0</v>
      </c>
      <c r="T44" s="1112">
        <v>0</v>
      </c>
      <c r="U44" s="1112">
        <v>0</v>
      </c>
      <c r="V44" s="1112">
        <v>0</v>
      </c>
      <c r="W44" s="1112">
        <v>0</v>
      </c>
      <c r="X44" s="1112">
        <v>0</v>
      </c>
      <c r="Y44" s="1112">
        <v>0</v>
      </c>
      <c r="Z44" s="1112">
        <v>0</v>
      </c>
      <c r="AA44" s="1112">
        <v>0</v>
      </c>
      <c r="AB44" s="1112">
        <v>0</v>
      </c>
      <c r="AC44" s="1112">
        <v>0</v>
      </c>
      <c r="AD44" s="1112">
        <v>0</v>
      </c>
      <c r="AE44" s="1112">
        <v>0</v>
      </c>
      <c r="AF44" s="1112">
        <v>0</v>
      </c>
      <c r="AG44" s="1112">
        <v>0</v>
      </c>
      <c r="AH44" s="1112">
        <v>0</v>
      </c>
      <c r="AI44" s="1112">
        <v>0</v>
      </c>
      <c r="AJ44" s="1112">
        <v>0</v>
      </c>
      <c r="AK44" s="1112">
        <v>0</v>
      </c>
      <c r="AL44" s="1112">
        <v>0</v>
      </c>
      <c r="AM44" s="1112">
        <v>0</v>
      </c>
      <c r="AN44" s="1112">
        <v>0</v>
      </c>
      <c r="AO44" s="1112">
        <v>0</v>
      </c>
      <c r="AP44" s="1112">
        <v>0</v>
      </c>
      <c r="AQ44" s="1112">
        <v>0</v>
      </c>
      <c r="AR44" s="1112">
        <v>0</v>
      </c>
      <c r="AS44" s="1112">
        <v>0</v>
      </c>
      <c r="AT44" s="1112">
        <v>0</v>
      </c>
      <c r="AU44" s="1112">
        <v>0</v>
      </c>
      <c r="AV44" s="1112">
        <v>0</v>
      </c>
      <c r="AW44" s="1112">
        <v>0</v>
      </c>
      <c r="AX44" s="1112">
        <v>0</v>
      </c>
      <c r="AY44" s="1112">
        <v>0</v>
      </c>
      <c r="AZ44" s="1112">
        <v>0</v>
      </c>
      <c r="BA44" s="1112">
        <v>0</v>
      </c>
      <c r="BB44" s="1112">
        <v>0</v>
      </c>
      <c r="BC44" s="1112">
        <v>0</v>
      </c>
      <c r="BD44" s="1112">
        <v>0</v>
      </c>
      <c r="BE44" s="1112">
        <v>0</v>
      </c>
      <c r="BF44" s="1112">
        <v>0</v>
      </c>
      <c r="BG44" s="1112">
        <v>0</v>
      </c>
      <c r="BH44" s="1112">
        <v>0</v>
      </c>
      <c r="BI44" s="1112">
        <v>0</v>
      </c>
      <c r="BJ44" s="1112">
        <v>0</v>
      </c>
      <c r="BK44" s="1112">
        <v>0</v>
      </c>
      <c r="BL44" s="1112">
        <v>0</v>
      </c>
      <c r="BM44" s="1112">
        <v>0</v>
      </c>
      <c r="BN44" s="1112">
        <v>0</v>
      </c>
      <c r="BO44" s="1112">
        <v>0</v>
      </c>
      <c r="BP44" s="1112">
        <v>0</v>
      </c>
      <c r="BQ44" s="1112">
        <v>0</v>
      </c>
      <c r="BR44" s="1112">
        <v>0</v>
      </c>
      <c r="BS44" s="1112">
        <v>0</v>
      </c>
      <c r="BT44" s="1112">
        <v>0</v>
      </c>
      <c r="BU44" s="1112"/>
      <c r="BV44" s="1217"/>
      <c r="BW44" s="1217"/>
      <c r="BX44" s="1217"/>
      <c r="BY44" s="1217"/>
      <c r="BZ44" s="1217"/>
      <c r="CA44" s="1217"/>
      <c r="CB44" s="1217"/>
      <c r="CC44" s="1217"/>
      <c r="CD44" s="1217"/>
      <c r="CE44" s="1217"/>
      <c r="CF44" s="1217"/>
      <c r="CG44" s="1217"/>
      <c r="CH44" s="1217"/>
      <c r="CI44" s="1217"/>
    </row>
    <row r="45" spans="1:87" s="1082" customFormat="1" ht="28.5" x14ac:dyDescent="0.2">
      <c r="A45" s="1074"/>
      <c r="B45" s="934" t="s">
        <v>378</v>
      </c>
      <c r="C45" s="935" t="s">
        <v>379</v>
      </c>
      <c r="D45" s="936" t="s">
        <v>121</v>
      </c>
      <c r="E45" s="937" t="s">
        <v>122</v>
      </c>
      <c r="F45" s="938">
        <v>2</v>
      </c>
      <c r="G45" s="1111">
        <v>3.4794608938862805E-2</v>
      </c>
      <c r="H45" s="1110">
        <v>3.4698828589896452E-2</v>
      </c>
      <c r="I45" s="1110">
        <v>3.4613552696502327E-2</v>
      </c>
      <c r="J45" s="1110">
        <v>0.14605021296226778</v>
      </c>
      <c r="K45" s="1110">
        <v>0.14535954727644645</v>
      </c>
      <c r="L45" s="1110">
        <v>0.14389993249606695</v>
      </c>
      <c r="M45" s="911">
        <v>0.14316339751285073</v>
      </c>
      <c r="N45" s="911">
        <v>0.14319662975999176</v>
      </c>
      <c r="O45" s="911">
        <v>0.14246005933459416</v>
      </c>
      <c r="P45" s="911">
        <v>0.14172338070210538</v>
      </c>
      <c r="Q45" s="911">
        <v>0.14098659262379665</v>
      </c>
      <c r="R45" s="911">
        <v>0.14102029655537651</v>
      </c>
      <c r="S45" s="911">
        <v>0.140283471383846</v>
      </c>
      <c r="T45" s="911">
        <v>0.1395465343677634</v>
      </c>
      <c r="U45" s="911">
        <v>0.13958064800806252</v>
      </c>
      <c r="V45" s="911">
        <v>0.13884367332152223</v>
      </c>
      <c r="W45" s="911">
        <v>0.13885742356373534</v>
      </c>
      <c r="X45" s="911">
        <v>0.13809970997223731</v>
      </c>
      <c r="Y45" s="911">
        <v>0.13811346939928876</v>
      </c>
      <c r="Z45" s="911">
        <v>0.13812727191544083</v>
      </c>
      <c r="AA45" s="911">
        <v>0.13814111772341803</v>
      </c>
      <c r="AB45" s="911">
        <v>0.13738319134550231</v>
      </c>
      <c r="AC45" s="911">
        <v>0.13739704651239198</v>
      </c>
      <c r="AD45" s="911">
        <v>0.13741094534166845</v>
      </c>
      <c r="AE45" s="911">
        <v>0.13665283810724094</v>
      </c>
      <c r="AF45" s="911">
        <v>0.13666674630536288</v>
      </c>
      <c r="AG45" s="911">
        <v>0.13666674630536288</v>
      </c>
      <c r="AH45" s="911">
        <v>0.13666674630536288</v>
      </c>
      <c r="AI45" s="911">
        <v>0.13666674630536288</v>
      </c>
      <c r="AJ45" s="911">
        <v>0.13666674630536288</v>
      </c>
      <c r="AK45" s="911">
        <v>0.13666674630536288</v>
      </c>
      <c r="AL45" s="911">
        <v>0.13666674630536288</v>
      </c>
      <c r="AM45" s="911">
        <v>0.13666674630536288</v>
      </c>
      <c r="AN45" s="911">
        <v>0.13666674630536288</v>
      </c>
      <c r="AO45" s="911">
        <v>0.13666674630536288</v>
      </c>
      <c r="AP45" s="911">
        <v>0.13666674630536288</v>
      </c>
      <c r="AQ45" s="911">
        <v>0.13666674630536288</v>
      </c>
      <c r="AR45" s="911">
        <v>0.13666674630536288</v>
      </c>
      <c r="AS45" s="911">
        <v>0.13666674630536288</v>
      </c>
      <c r="AT45" s="911">
        <v>0.13666674630536288</v>
      </c>
      <c r="AU45" s="911">
        <v>0.13666674630536288</v>
      </c>
      <c r="AV45" s="911">
        <v>0.13666674630536288</v>
      </c>
      <c r="AW45" s="911">
        <v>0.13666674630536288</v>
      </c>
      <c r="AX45" s="911">
        <v>0.13666674630536288</v>
      </c>
      <c r="AY45" s="911">
        <v>0.13666674630536288</v>
      </c>
      <c r="AZ45" s="911">
        <v>0.13666674630536288</v>
      </c>
      <c r="BA45" s="911">
        <v>0.13666674630536288</v>
      </c>
      <c r="BB45" s="911">
        <v>0.13666674630536288</v>
      </c>
      <c r="BC45" s="911">
        <v>0.13666674630536288</v>
      </c>
      <c r="BD45" s="911">
        <v>0.13666674630536288</v>
      </c>
      <c r="BE45" s="911">
        <v>0.13666674630536288</v>
      </c>
      <c r="BF45" s="911">
        <v>0.13666674630536288</v>
      </c>
      <c r="BG45" s="911">
        <v>0.13666674630536288</v>
      </c>
      <c r="BH45" s="911">
        <v>0.13666674630536288</v>
      </c>
      <c r="BI45" s="911">
        <v>0.13666674630536288</v>
      </c>
      <c r="BJ45" s="911">
        <v>0.13666674630536288</v>
      </c>
      <c r="BK45" s="911">
        <v>0.13666674630536288</v>
      </c>
      <c r="BL45" s="911">
        <v>0.13666674630536288</v>
      </c>
      <c r="BM45" s="911">
        <v>0.13666674630536288</v>
      </c>
      <c r="BN45" s="911">
        <v>0.13666674630536288</v>
      </c>
      <c r="BO45" s="911">
        <v>0.13666674630536288</v>
      </c>
      <c r="BP45" s="911">
        <v>0.13666674630536288</v>
      </c>
      <c r="BQ45" s="911">
        <v>0.13666674630536288</v>
      </c>
      <c r="BR45" s="911">
        <v>0.13666674630536288</v>
      </c>
      <c r="BS45" s="911">
        <v>0.13666674630536288</v>
      </c>
      <c r="BT45" s="911">
        <v>0.13666674630536288</v>
      </c>
      <c r="BU45" s="911"/>
      <c r="BV45" s="1218"/>
      <c r="BW45" s="1218"/>
      <c r="BX45" s="1218"/>
      <c r="BY45" s="1218"/>
      <c r="BZ45" s="1218"/>
      <c r="CA45" s="1218"/>
      <c r="CB45" s="1218"/>
      <c r="CC45" s="1218"/>
      <c r="CD45" s="1218"/>
      <c r="CE45" s="1218"/>
      <c r="CF45" s="1218"/>
      <c r="CG45" s="1218"/>
      <c r="CH45" s="1218"/>
      <c r="CI45" s="1218"/>
    </row>
    <row r="46" spans="1:87" s="1082" customFormat="1" x14ac:dyDescent="0.2">
      <c r="A46" s="1074"/>
      <c r="B46" s="466" t="s">
        <v>380</v>
      </c>
      <c r="C46" s="467" t="s">
        <v>381</v>
      </c>
      <c r="D46" s="468" t="s">
        <v>121</v>
      </c>
      <c r="E46" s="469" t="s">
        <v>122</v>
      </c>
      <c r="F46" s="470">
        <v>2</v>
      </c>
      <c r="G46" s="1111">
        <v>1.7697048471513968</v>
      </c>
      <c r="H46" s="1111">
        <v>2.0376098180400133</v>
      </c>
      <c r="I46" s="1111">
        <v>2.0089992202599127</v>
      </c>
      <c r="J46" s="1111">
        <v>2.0542164368843769</v>
      </c>
      <c r="K46" s="1111">
        <v>2.123320034201948</v>
      </c>
      <c r="L46" s="1111">
        <v>2.1956292291618742</v>
      </c>
      <c r="M46" s="447">
        <v>2.3139605832671237</v>
      </c>
      <c r="N46" s="447">
        <v>2.4252977859059839</v>
      </c>
      <c r="O46" s="447">
        <v>2.525474284718868</v>
      </c>
      <c r="P46" s="447">
        <v>2.6148261284453773</v>
      </c>
      <c r="Q46" s="447">
        <v>2.69130100310438</v>
      </c>
      <c r="R46" s="447">
        <v>2.7540886829238875</v>
      </c>
      <c r="S46" s="447">
        <v>2.8085553235954706</v>
      </c>
      <c r="T46" s="447">
        <v>2.8611429514973015</v>
      </c>
      <c r="U46" s="447">
        <v>2.9121549193721412</v>
      </c>
      <c r="V46" s="447">
        <v>2.9611268721271911</v>
      </c>
      <c r="W46" s="447">
        <v>3.0084584046404936</v>
      </c>
      <c r="X46" s="447">
        <v>3.0538857611869821</v>
      </c>
      <c r="Y46" s="447">
        <v>3.096612801044901</v>
      </c>
      <c r="Z46" s="447">
        <v>3.1374913968833571</v>
      </c>
      <c r="AA46" s="447">
        <v>3.1766153653319575</v>
      </c>
      <c r="AB46" s="447">
        <v>3.2133888747712733</v>
      </c>
      <c r="AC46" s="447">
        <v>3.2479877016838978</v>
      </c>
      <c r="AD46" s="447">
        <v>3.28196675879563</v>
      </c>
      <c r="AE46" s="447">
        <v>3.3153218395398638</v>
      </c>
      <c r="AF46" s="447">
        <v>3.3489082197018138</v>
      </c>
      <c r="AG46" s="447">
        <v>3.3801435255746513</v>
      </c>
      <c r="AH46" s="447">
        <v>3.4102313815264162</v>
      </c>
      <c r="AI46" s="447">
        <v>3.4394562966139968</v>
      </c>
      <c r="AJ46" s="447">
        <v>3.467482023000461</v>
      </c>
      <c r="AK46" s="447">
        <v>3.4940279225207149</v>
      </c>
      <c r="AL46" s="447">
        <v>3.5167010208751099</v>
      </c>
      <c r="AM46" s="447">
        <v>3.5378114183941394</v>
      </c>
      <c r="AN46" s="447">
        <v>3.5577879831180077</v>
      </c>
      <c r="AO46" s="447">
        <v>3.5760881893309588</v>
      </c>
      <c r="AP46" s="447">
        <v>3.5928885718109633</v>
      </c>
      <c r="AQ46" s="447">
        <v>3.6088442162303505</v>
      </c>
      <c r="AR46" s="447">
        <v>3.623822056302477</v>
      </c>
      <c r="AS46" s="447">
        <v>3.6369783359742978</v>
      </c>
      <c r="AT46" s="447">
        <v>3.6489114833417173</v>
      </c>
      <c r="AU46" s="447">
        <v>3.6599829107631816</v>
      </c>
      <c r="AV46" s="447">
        <v>3.6705417839281984</v>
      </c>
      <c r="AW46" s="447">
        <v>3.6818821419641159</v>
      </c>
      <c r="AX46" s="447">
        <v>3.6936462599463544</v>
      </c>
      <c r="AY46" s="447">
        <v>3.7057773555038587</v>
      </c>
      <c r="AZ46" s="447">
        <v>3.7182124931712695</v>
      </c>
      <c r="BA46" s="447">
        <v>3.7310102964741532</v>
      </c>
      <c r="BB46" s="447">
        <v>3.743808367888902</v>
      </c>
      <c r="BC46" s="447">
        <v>3.7567281158949037</v>
      </c>
      <c r="BD46" s="447">
        <v>3.7701300576326569</v>
      </c>
      <c r="BE46" s="447">
        <v>3.7838342619592042</v>
      </c>
      <c r="BF46" s="447">
        <v>3.7976013368916397</v>
      </c>
      <c r="BG46" s="447">
        <v>3.8117910645524811</v>
      </c>
      <c r="BH46" s="447">
        <v>3.826343422704344</v>
      </c>
      <c r="BI46" s="447">
        <v>3.8404801561702548</v>
      </c>
      <c r="BJ46" s="447">
        <v>3.8545011888315659</v>
      </c>
      <c r="BK46" s="447">
        <v>3.8685262764122776</v>
      </c>
      <c r="BL46" s="447">
        <v>3.8824363552548249</v>
      </c>
      <c r="BM46" s="447">
        <v>3.8958129522742175</v>
      </c>
      <c r="BN46" s="447">
        <v>3.9090734881469964</v>
      </c>
      <c r="BO46" s="447">
        <v>3.9221593088052451</v>
      </c>
      <c r="BP46" s="447">
        <v>3.9350680636208311</v>
      </c>
      <c r="BQ46" s="447">
        <v>3.947859691731276</v>
      </c>
      <c r="BR46" s="447">
        <v>3.960533853249963</v>
      </c>
      <c r="BS46" s="447">
        <v>3.9730327512143289</v>
      </c>
      <c r="BT46" s="447">
        <v>3.9857751065472256</v>
      </c>
      <c r="BU46" s="447"/>
      <c r="BV46" s="1214"/>
      <c r="BW46" s="1214"/>
      <c r="BX46" s="1214"/>
      <c r="BY46" s="1214"/>
      <c r="BZ46" s="1214"/>
      <c r="CA46" s="1214"/>
      <c r="CB46" s="1214"/>
      <c r="CC46" s="1214"/>
      <c r="CD46" s="1214"/>
      <c r="CE46" s="1214"/>
      <c r="CF46" s="1214"/>
      <c r="CG46" s="1214"/>
      <c r="CH46" s="1214"/>
      <c r="CI46" s="1214"/>
    </row>
    <row r="47" spans="1:87" s="1084" customFormat="1" x14ac:dyDescent="0.2">
      <c r="A47" s="1074"/>
      <c r="B47" s="466" t="s">
        <v>382</v>
      </c>
      <c r="C47" s="467" t="s">
        <v>383</v>
      </c>
      <c r="D47" s="468" t="s">
        <v>121</v>
      </c>
      <c r="E47" s="469" t="s">
        <v>122</v>
      </c>
      <c r="F47" s="470">
        <v>2</v>
      </c>
      <c r="G47" s="1111">
        <v>2.7412270080963861</v>
      </c>
      <c r="H47" s="1111">
        <v>2.9645610591659719</v>
      </c>
      <c r="I47" s="1111">
        <v>2.7228574412559459</v>
      </c>
      <c r="J47" s="1111">
        <v>2.5915707761381528</v>
      </c>
      <c r="K47" s="1111">
        <v>2.5236039660467977</v>
      </c>
      <c r="L47" s="1111">
        <v>2.4525128575589195</v>
      </c>
      <c r="M47" s="447">
        <v>2.3880673593630206</v>
      </c>
      <c r="N47" s="447">
        <v>2.3224573643247699</v>
      </c>
      <c r="O47" s="447">
        <v>2.2570680160812819</v>
      </c>
      <c r="P47" s="447">
        <v>2.1913571731118866</v>
      </c>
      <c r="Q47" s="447">
        <v>2.125261699112849</v>
      </c>
      <c r="R47" s="447">
        <v>2.0665361042376569</v>
      </c>
      <c r="S47" s="447">
        <v>2.0117062533899119</v>
      </c>
      <c r="T47" s="447">
        <v>1.9597338897618402</v>
      </c>
      <c r="U47" s="447">
        <v>1.9099317058826824</v>
      </c>
      <c r="V47" s="447">
        <v>1.862389690052187</v>
      </c>
      <c r="W47" s="447">
        <v>1.8165401126649208</v>
      </c>
      <c r="X47" s="447">
        <v>1.7727280763095621</v>
      </c>
      <c r="Y47" s="447">
        <v>1.7309393089938934</v>
      </c>
      <c r="Z47" s="447">
        <v>1.6909998873754708</v>
      </c>
      <c r="AA47" s="447">
        <v>1.6529494942630585</v>
      </c>
      <c r="AB47" s="447">
        <v>1.6167510298675289</v>
      </c>
      <c r="AC47" s="447">
        <v>1.5822056220724452</v>
      </c>
      <c r="AD47" s="447">
        <v>1.5496816292679148</v>
      </c>
      <c r="AE47" s="447">
        <v>1.5188971531174766</v>
      </c>
      <c r="AF47" s="447">
        <v>1.4906504398005018</v>
      </c>
      <c r="AG47" s="447">
        <v>1.4639458478636433</v>
      </c>
      <c r="AH47" s="447">
        <v>1.4390939009410051</v>
      </c>
      <c r="AI47" s="447">
        <v>1.4162167017427287</v>
      </c>
      <c r="AJ47" s="447">
        <v>1.3951659470562516</v>
      </c>
      <c r="AK47" s="447">
        <v>1.3759444844715978</v>
      </c>
      <c r="AL47" s="447">
        <v>1.3576403625950868</v>
      </c>
      <c r="AM47" s="447">
        <v>1.3412584626225463</v>
      </c>
      <c r="AN47" s="447">
        <v>1.3266489370774903</v>
      </c>
      <c r="AO47" s="447">
        <v>1.3138220509799765</v>
      </c>
      <c r="AP47" s="447">
        <v>1.3027506033330565</v>
      </c>
      <c r="AQ47" s="447">
        <v>1.2933839890877414</v>
      </c>
      <c r="AR47" s="447">
        <v>1.2858868629105134</v>
      </c>
      <c r="AS47" s="447">
        <v>1.2803561935393208</v>
      </c>
      <c r="AT47" s="447">
        <v>1.276717116260329</v>
      </c>
      <c r="AU47" s="447">
        <v>1.2748107376401563</v>
      </c>
      <c r="AV47" s="447">
        <v>1.2747741624684328</v>
      </c>
      <c r="AW47" s="447">
        <v>1.274725044054517</v>
      </c>
      <c r="AX47" s="447">
        <v>1.2746324569754359</v>
      </c>
      <c r="AY47" s="447">
        <v>1.2743779685523702</v>
      </c>
      <c r="AZ47" s="447">
        <v>1.2740387040248096</v>
      </c>
      <c r="BA47" s="447">
        <v>1.2736367558989683</v>
      </c>
      <c r="BB47" s="447">
        <v>1.2733349829920422</v>
      </c>
      <c r="BC47" s="447">
        <v>1.2730786531361016</v>
      </c>
      <c r="BD47" s="447">
        <v>1.2728023245062623</v>
      </c>
      <c r="BE47" s="447">
        <v>1.2725387771005943</v>
      </c>
      <c r="BF47" s="447">
        <v>1.2722992771664241</v>
      </c>
      <c r="BG47" s="447">
        <v>1.2720191950923494</v>
      </c>
      <c r="BH47" s="447">
        <v>1.2717730399316958</v>
      </c>
      <c r="BI47" s="447">
        <v>1.2715730664415346</v>
      </c>
      <c r="BJ47" s="447">
        <v>1.2714285418175595</v>
      </c>
      <c r="BK47" s="447">
        <v>1.2712863949281843</v>
      </c>
      <c r="BL47" s="447">
        <v>1.2711990585059261</v>
      </c>
      <c r="BM47" s="447">
        <v>1.2712085991994824</v>
      </c>
      <c r="BN47" s="447">
        <v>1.271178293316273</v>
      </c>
      <c r="BO47" s="447">
        <v>1.2711810666007257</v>
      </c>
      <c r="BP47" s="447">
        <v>1.271123580379492</v>
      </c>
      <c r="BQ47" s="447">
        <v>1.2710267279067784</v>
      </c>
      <c r="BR47" s="447">
        <v>1.2708907814508181</v>
      </c>
      <c r="BS47" s="447">
        <v>1.270787964244724</v>
      </c>
      <c r="BT47" s="447">
        <v>1.2706763714493865</v>
      </c>
      <c r="BU47" s="447"/>
      <c r="BV47" s="1214"/>
      <c r="BW47" s="1214"/>
      <c r="BX47" s="1214"/>
      <c r="BY47" s="1214"/>
      <c r="BZ47" s="1214"/>
      <c r="CA47" s="1214"/>
      <c r="CB47" s="1214"/>
      <c r="CC47" s="1214"/>
      <c r="CD47" s="1214"/>
      <c r="CE47" s="1214"/>
      <c r="CF47" s="1214"/>
      <c r="CG47" s="1214"/>
      <c r="CH47" s="1214"/>
      <c r="CI47" s="1214"/>
    </row>
    <row r="48" spans="1:87" s="1082" customFormat="1" ht="28.5" x14ac:dyDescent="0.2">
      <c r="A48" s="1074"/>
      <c r="B48" s="466" t="s">
        <v>384</v>
      </c>
      <c r="C48" s="467" t="s">
        <v>385</v>
      </c>
      <c r="D48" s="468" t="s">
        <v>121</v>
      </c>
      <c r="E48" s="469" t="s">
        <v>261</v>
      </c>
      <c r="F48" s="470">
        <v>1</v>
      </c>
      <c r="G48" s="1145">
        <v>0</v>
      </c>
      <c r="H48" s="1145">
        <v>2.3923275399402599E-4</v>
      </c>
      <c r="I48" s="1145">
        <v>4.7834108030914098E-4</v>
      </c>
      <c r="J48" s="1145">
        <v>7.1734504668478092E-4</v>
      </c>
      <c r="K48" s="1145">
        <v>9.5622475903388803E-4</v>
      </c>
      <c r="L48" s="1145">
        <v>1.1950002658319601E-3</v>
      </c>
      <c r="M48" s="1146">
        <v>1.43365169192951E-3</v>
      </c>
      <c r="N48" s="1146">
        <v>1.67219906656342E-3</v>
      </c>
      <c r="O48" s="1146">
        <v>1.9106324953206001E-3</v>
      </c>
      <c r="P48" s="1146">
        <v>2.1489421027558E-3</v>
      </c>
      <c r="Q48" s="1146">
        <v>2.3871478893016098E-3</v>
      </c>
      <c r="R48" s="1146">
        <v>2.6252300270366903E-3</v>
      </c>
      <c r="S48" s="1146">
        <v>2.8632084972246403E-3</v>
      </c>
      <c r="T48" s="1146">
        <v>3.1010634907885698E-3</v>
      </c>
      <c r="U48" s="1146">
        <v>3.33881496985087E-3</v>
      </c>
      <c r="V48" s="1146">
        <v>3.5764530727505602E-3</v>
      </c>
      <c r="W48" s="1146">
        <v>3.8139679567000101E-3</v>
      </c>
      <c r="X48" s="1146">
        <v>4.0513795551624498E-3</v>
      </c>
      <c r="Y48" s="1146">
        <v>4.2886681060538999E-3</v>
      </c>
      <c r="Z48" s="1146">
        <v>4.5258535237640597E-3</v>
      </c>
      <c r="AA48" s="1146">
        <v>4.7629160649586702E-3</v>
      </c>
      <c r="AB48" s="1146">
        <v>4.9998756249845702E-3</v>
      </c>
      <c r="AC48" s="1146">
        <v>5.2367223747696902E-3</v>
      </c>
      <c r="AD48" s="1146">
        <v>5.4734465040236699E-3</v>
      </c>
      <c r="AE48" s="1146">
        <v>5.71006787957711E-3</v>
      </c>
      <c r="AF48" s="1146">
        <v>5.9465668048537699E-3</v>
      </c>
      <c r="AG48" s="1146">
        <v>6.18296312770838E-3</v>
      </c>
      <c r="AH48" s="1146">
        <v>6.4192371702219897E-3</v>
      </c>
      <c r="AI48" s="1146">
        <v>6.6554087612991598E-3</v>
      </c>
      <c r="AJ48" s="1146">
        <v>6.8914681042986899E-3</v>
      </c>
      <c r="AK48" s="1146">
        <v>7.1274054212651502E-3</v>
      </c>
      <c r="AL48" s="1146">
        <v>7.3632405127303999E-3</v>
      </c>
      <c r="AM48" s="1146">
        <v>7.5989537473033393E-3</v>
      </c>
      <c r="AN48" s="1146">
        <v>7.8345649066341796E-3</v>
      </c>
      <c r="AO48" s="1146">
        <v>8.0700543778970905E-3</v>
      </c>
      <c r="AP48" s="1146">
        <v>8.3054419238873505E-3</v>
      </c>
      <c r="AQ48" s="1146">
        <v>8.5407177802329197E-3</v>
      </c>
      <c r="AR48" s="1146">
        <v>8.77587220115616E-3</v>
      </c>
      <c r="AS48" s="1146">
        <v>9.0109249212209103E-3</v>
      </c>
      <c r="AT48" s="1146">
        <v>9.2458563738988791E-3</v>
      </c>
      <c r="AU48" s="1146">
        <v>9.4806862749673305E-3</v>
      </c>
      <c r="AV48" s="1146">
        <v>9.7153950763703301E-3</v>
      </c>
      <c r="AW48" s="1146">
        <v>9.95000247512484E-3</v>
      </c>
      <c r="AX48" s="1146">
        <v>1.0184498738970199E-2</v>
      </c>
      <c r="AY48" s="1146">
        <v>1.0418874154146799E-2</v>
      </c>
      <c r="AZ48" s="1146">
        <v>1.0653148389581899E-2</v>
      </c>
      <c r="BA48" s="1146">
        <v>1.0887301943287899E-2</v>
      </c>
      <c r="BB48" s="1146">
        <v>1.11213544654984E-2</v>
      </c>
      <c r="BC48" s="1146">
        <v>1.13552864726088E-2</v>
      </c>
      <c r="BD48" s="1146">
        <v>1.1589117596184799E-2</v>
      </c>
      <c r="BE48" s="1146">
        <v>1.18228381359189E-2</v>
      </c>
      <c r="BF48" s="1146">
        <v>1.2056438409914001E-2</v>
      </c>
      <c r="BG48" s="1146">
        <v>1.2289938021786099E-2</v>
      </c>
      <c r="BH48" s="1146">
        <v>1.25233175337724E-2</v>
      </c>
      <c r="BI48" s="1146">
        <v>1.2756596530888E-2</v>
      </c>
      <c r="BJ48" s="1146">
        <v>1.29897555936609E-2</v>
      </c>
      <c r="BK48" s="1146">
        <v>1.3222814288533599E-2</v>
      </c>
      <c r="BL48" s="1146">
        <v>1.3455762946994701E-2</v>
      </c>
      <c r="BM48" s="1146">
        <v>1.3688591918852699E-2</v>
      </c>
      <c r="BN48" s="1146">
        <v>1.3921320742738901E-2</v>
      </c>
      <c r="BO48" s="1146">
        <v>1.4153930044796701E-2</v>
      </c>
      <c r="BP48" s="1146">
        <v>1.4386439345149301E-2</v>
      </c>
      <c r="BQ48" s="1146">
        <v>1.4618829288141798E-2</v>
      </c>
      <c r="BR48" s="1146">
        <v>1.4851119375415601E-2</v>
      </c>
      <c r="BS48" s="1146">
        <v>1.5083299970100801E-2</v>
      </c>
      <c r="BT48" s="1146">
        <v>1.5083299970100801E-2</v>
      </c>
      <c r="BU48" s="1146"/>
      <c r="BV48" s="1146"/>
      <c r="BW48" s="1146"/>
      <c r="BX48" s="1146"/>
      <c r="BY48" s="1146"/>
      <c r="BZ48" s="1146"/>
      <c r="CA48" s="1146"/>
      <c r="CB48" s="1146"/>
      <c r="CC48" s="1146"/>
      <c r="CD48" s="1146"/>
      <c r="CE48" s="1146"/>
      <c r="CF48" s="1146"/>
      <c r="CG48" s="1146"/>
      <c r="CH48" s="1146"/>
      <c r="CI48" s="1146"/>
    </row>
    <row r="49" spans="1:87" s="1082" customFormat="1" ht="28.5" x14ac:dyDescent="0.2">
      <c r="A49" s="1074"/>
      <c r="B49" s="466" t="s">
        <v>386</v>
      </c>
      <c r="C49" s="467" t="s">
        <v>387</v>
      </c>
      <c r="D49" s="468" t="s">
        <v>388</v>
      </c>
      <c r="E49" s="469" t="s">
        <v>122</v>
      </c>
      <c r="F49" s="470">
        <v>2</v>
      </c>
      <c r="G49" s="473">
        <f>G48*(G43+SUM(G45:G47)-SUM(G55:G58))</f>
        <v>0</v>
      </c>
      <c r="H49" s="473">
        <f>H48*(H43+SUM(H45:H47)-SUM(H55:H58))</f>
        <v>1.404619484747274E-3</v>
      </c>
      <c r="I49" s="473">
        <f t="shared" ref="I49:L49" si="8">I48*(I43+SUM(I45:I47)-SUM(I55:I58))</f>
        <v>2.7144612349201593E-3</v>
      </c>
      <c r="J49" s="473">
        <f t="shared" si="8"/>
        <v>4.1232815225320917E-3</v>
      </c>
      <c r="K49" s="473">
        <f t="shared" si="8"/>
        <v>5.4942009121145855E-3</v>
      </c>
      <c r="L49" s="473">
        <f t="shared" si="8"/>
        <v>6.8624553453505727E-3</v>
      </c>
      <c r="M49" s="473">
        <f t="shared" ref="M49" si="9">M48*(M43+SUM(M45:M47)-SUM(M55:M58))</f>
        <v>8.2996116761048858E-3</v>
      </c>
      <c r="N49" s="473">
        <f t="shared" ref="N49" si="10">N48*(N43+SUM(N45:N47)-SUM(N55:N58))</f>
        <v>9.7488246777298615E-3</v>
      </c>
      <c r="O49" s="473">
        <f t="shared" ref="O49:P49" si="11">O48*(O43+SUM(O45:O47)-SUM(O55:O58))</f>
        <v>1.1196253748533941E-2</v>
      </c>
      <c r="P49" s="473">
        <f t="shared" si="11"/>
        <v>1.2635101892742273E-2</v>
      </c>
      <c r="Q49" s="473">
        <f t="shared" ref="Q49" si="12">Q48*(Q43+SUM(Q45:Q47)-SUM(Q55:Q58))</f>
        <v>1.4053673411833841E-2</v>
      </c>
      <c r="R49" s="473">
        <f t="shared" ref="R49" si="13">R48*(R43+SUM(R45:R47)-SUM(R55:R58))</f>
        <v>1.5461262448582017E-2</v>
      </c>
      <c r="S49" s="473">
        <f t="shared" ref="S49:T49" si="14">S48*(S43+SUM(S45:S47)-SUM(S55:S58))</f>
        <v>1.6855937190487717E-2</v>
      </c>
      <c r="T49" s="473">
        <f t="shared" si="14"/>
        <v>1.8251998374732063E-2</v>
      </c>
      <c r="U49" s="473">
        <f t="shared" ref="U49" si="15">U48*(U43+SUM(U45:U47)-SUM(U55:U58))</f>
        <v>1.9651517432994592E-2</v>
      </c>
      <c r="V49" s="473">
        <f t="shared" ref="V49" si="16">V48*(V43+SUM(V45:V47)-SUM(V55:V58))</f>
        <v>2.1048706715288912E-2</v>
      </c>
      <c r="W49" s="473">
        <f t="shared" ref="W49:X49" si="17">W48*(W43+SUM(W45:W47)-SUM(W55:W58))</f>
        <v>2.2447840414334255E-2</v>
      </c>
      <c r="X49" s="473">
        <f t="shared" si="17"/>
        <v>2.3844349125549509E-2</v>
      </c>
      <c r="Y49" s="473">
        <f t="shared" ref="Y49" si="18">Y48*(Y43+SUM(Y45:Y47)-SUM(Y55:Y58))</f>
        <v>2.5240795171721123E-2</v>
      </c>
      <c r="Z49" s="473">
        <f t="shared" ref="Z49" si="19">Z48*(Z43+SUM(Z45:Z47)-SUM(Z55:Z58))</f>
        <v>2.6637026655985541E-2</v>
      </c>
      <c r="AA49" s="473">
        <f t="shared" ref="AA49:AB49" si="20">AA48*(AA43+SUM(AA45:AA47)-SUM(AA55:AA58))</f>
        <v>2.8033128781767645E-2</v>
      </c>
      <c r="AB49" s="473">
        <f t="shared" si="20"/>
        <v>2.9422976130203709E-2</v>
      </c>
      <c r="AC49" s="473">
        <f t="shared" ref="AC49" si="21">AC48*(AC43+SUM(AC45:AC47)-SUM(AC55:AC58))</f>
        <v>3.0813252300696606E-2</v>
      </c>
      <c r="AD49" s="473">
        <f t="shared" ref="AD49" si="22">AD48*(AD43+SUM(AD45:AD47)-SUM(AD55:AD58))</f>
        <v>3.2209709917946881E-2</v>
      </c>
      <c r="AE49" s="473">
        <f t="shared" ref="AE49:AF49" si="23">AE48*(AE43+SUM(AE45:AE47)-SUM(AE55:AE58))</f>
        <v>3.3607649087786691E-2</v>
      </c>
      <c r="AF49" s="473">
        <f t="shared" si="23"/>
        <v>3.5025898436275897E-2</v>
      </c>
      <c r="AG49" s="473">
        <f t="shared" ref="AG49" si="24">AG48*(AG43+SUM(AG45:AG47)-SUM(AG55:AG58))</f>
        <v>3.6440770234423568E-2</v>
      </c>
      <c r="AH49" s="473">
        <f t="shared" ref="AH49" si="25">AH48*(AH43+SUM(AH45:AH47)-SUM(AH55:AH58))</f>
        <v>3.7861113682544731E-2</v>
      </c>
      <c r="AI49" s="473">
        <f t="shared" ref="AI49:AJ49" si="26">AI48*(AI43+SUM(AI45:AI47)-SUM(AI55:AI58))</f>
        <v>3.9290244431915297E-2</v>
      </c>
      <c r="AJ49" s="473">
        <f t="shared" si="26"/>
        <v>4.0725185246211638E-2</v>
      </c>
      <c r="AK49" s="473">
        <f t="shared" ref="AK49" si="27">AK48*(AK43+SUM(AK45:AK47)-SUM(AK55:AK58))</f>
        <v>4.216482833251789E-2</v>
      </c>
      <c r="AL49" s="473">
        <f t="shared" ref="AL49" si="28">AL48*(AL43+SUM(AL45:AL47)-SUM(AL55:AL58))</f>
        <v>4.3587986227190754E-2</v>
      </c>
      <c r="AM49" s="473">
        <f t="shared" ref="AM49:AN49" si="29">AM48*(AM43+SUM(AM45:AM47)-SUM(AM55:AM58))</f>
        <v>4.5014824445988998E-2</v>
      </c>
      <c r="AN49" s="473">
        <f t="shared" si="29"/>
        <v>4.6447366414189242E-2</v>
      </c>
      <c r="AO49" s="473">
        <f t="shared" ref="AO49" si="30">AO48*(AO43+SUM(AO45:AO47)-SUM(AO55:AO58))</f>
        <v>4.7882371582449068E-2</v>
      </c>
      <c r="AP49" s="473">
        <f t="shared" ref="AP49" si="31">AP48*(AP43+SUM(AP45:AP47)-SUM(AP55:AP58))</f>
        <v>4.9320662381711212E-2</v>
      </c>
      <c r="AQ49" s="473">
        <f t="shared" ref="AQ49:AR49" si="32">AQ48*(AQ43+SUM(AQ45:AQ47)-SUM(AQ55:AQ58))</f>
        <v>5.0767358116819976E-2</v>
      </c>
      <c r="AR49" s="473">
        <f t="shared" si="32"/>
        <v>5.2223619510843824E-2</v>
      </c>
      <c r="AS49" s="473">
        <f t="shared" ref="AS49" si="33">AS48*(AS43+SUM(AS45:AS47)-SUM(AS55:AS58))</f>
        <v>5.3683768106984484E-2</v>
      </c>
      <c r="AT49" s="473">
        <f t="shared" ref="AT49" si="34">AT48*(AT43+SUM(AT45:AT47)-SUM(AT55:AT58))</f>
        <v>5.5152017300225717E-2</v>
      </c>
      <c r="AU49" s="473">
        <f t="shared" ref="AU49:AV49" si="35">AU48*(AU43+SUM(AU45:AU47)-SUM(AU55:AU58))</f>
        <v>5.6630695662492701E-2</v>
      </c>
      <c r="AV49" s="473">
        <f t="shared" si="35"/>
        <v>5.8126502028068031E-2</v>
      </c>
      <c r="AW49" s="473">
        <f t="shared" ref="AW49" si="36">AW48*(AW43+SUM(AW45:AW47)-SUM(AW55:AW58))</f>
        <v>5.9633223322047721E-2</v>
      </c>
      <c r="AX49" s="473">
        <f t="shared" ref="AX49" si="37">AX48*(AX43+SUM(AX45:AX47)-SUM(AX55:AX58))</f>
        <v>6.1147559939251417E-2</v>
      </c>
      <c r="AY49" s="473">
        <f t="shared" ref="AY49:AZ49" si="38">AY48*(AY43+SUM(AY45:AY47)-SUM(AY55:AY58))</f>
        <v>6.2667629672659583E-2</v>
      </c>
      <c r="AZ49" s="473">
        <f t="shared" si="38"/>
        <v>6.4194031905520754E-2</v>
      </c>
      <c r="BA49" s="473">
        <f t="shared" ref="BA49" si="39">BA48*(BA43+SUM(BA45:BA47)-SUM(BA55:BA58))</f>
        <v>6.5727647281649648E-2</v>
      </c>
      <c r="BB49" s="473">
        <f t="shared" ref="BB49" si="40">BB48*(BB43+SUM(BB45:BB47)-SUM(BB55:BB58))</f>
        <v>6.7267290753670897E-2</v>
      </c>
      <c r="BC49" s="473">
        <f t="shared" ref="BC49:BD49" si="41">BC48*(BC43+SUM(BC45:BC47)-SUM(BC55:BC58))</f>
        <v>6.8813432256915372E-2</v>
      </c>
      <c r="BD49" s="473">
        <f t="shared" si="41"/>
        <v>7.0369209856688403E-2</v>
      </c>
      <c r="BE49" s="473">
        <f t="shared" ref="BE49" si="42">BE48*(BE43+SUM(BE45:BE47)-SUM(BE55:BE58))</f>
        <v>7.1933376417604555E-2</v>
      </c>
      <c r="BF49" s="473">
        <f t="shared" ref="BF49" si="43">BF48*(BF43+SUM(BF45:BF47)-SUM(BF55:BF58))</f>
        <v>7.3503591120557696E-2</v>
      </c>
      <c r="BG49" s="473">
        <f t="shared" ref="BG49:BH49" si="44">BG48*(BG43+SUM(BG45:BG47)-SUM(BG55:BG58))</f>
        <v>7.5083112608471642E-2</v>
      </c>
      <c r="BH49" s="473">
        <f t="shared" si="44"/>
        <v>7.6672513708510498E-2</v>
      </c>
      <c r="BI49" s="473">
        <f t="shared" ref="BI49" si="45">BI48*(BI43+SUM(BI45:BI47)-SUM(BI55:BI58))</f>
        <v>7.8263248954689765E-2</v>
      </c>
      <c r="BJ49" s="473">
        <f t="shared" ref="BJ49" si="46">BJ48*(BJ43+SUM(BJ45:BJ47)-SUM(BJ55:BJ58))</f>
        <v>7.9858695918064035E-2</v>
      </c>
      <c r="BK49" s="473">
        <f t="shared" ref="BK49:BL49" si="47">BK48*(BK43+SUM(BK45:BK47)-SUM(BK55:BK58))</f>
        <v>8.145953251644418E-2</v>
      </c>
      <c r="BL49" s="473">
        <f t="shared" si="47"/>
        <v>8.3065101502577995E-2</v>
      </c>
      <c r="BM49" s="473">
        <f t="shared" ref="BM49" si="48">BM48*(BM43+SUM(BM45:BM47)-SUM(BM55:BM58))</f>
        <v>8.4670766950387388E-2</v>
      </c>
      <c r="BN49" s="473">
        <f t="shared" ref="BN49" si="49">BN48*(BN43+SUM(BN45:BN47)-SUM(BN55:BN58))</f>
        <v>8.6279368723477662E-2</v>
      </c>
      <c r="BO49" s="473">
        <f t="shared" ref="BO49:BP49" si="50">BO48*(BO43+SUM(BO45:BO47)-SUM(BO55:BO58))</f>
        <v>8.7891189833620292E-2</v>
      </c>
      <c r="BP49" s="473">
        <f t="shared" si="50"/>
        <v>8.9504568448998428E-2</v>
      </c>
      <c r="BQ49" s="473">
        <f t="shared" ref="BQ49" si="51">BQ48*(BQ43+SUM(BQ45:BQ47)-SUM(BQ55:BQ58))</f>
        <v>9.1120396523461988E-2</v>
      </c>
      <c r="BR49" s="473">
        <f t="shared" ref="BR49" si="52">BR48*(BR43+SUM(BR45:BR47)-SUM(BR55:BR58))</f>
        <v>9.2738681565204623E-2</v>
      </c>
      <c r="BS49" s="473">
        <f t="shared" ref="BS49:BT49" si="53">BS48*(BS43+SUM(BS45:BS47)-SUM(BS55:BS58))</f>
        <v>9.4359802766186399E-2</v>
      </c>
      <c r="BT49" s="473">
        <f t="shared" si="53"/>
        <v>9.4534264047725608E-2</v>
      </c>
      <c r="BU49" s="473"/>
      <c r="BV49" s="1219"/>
      <c r="BW49" s="1219"/>
      <c r="BX49" s="1219"/>
      <c r="BY49" s="1219"/>
      <c r="BZ49" s="1219"/>
      <c r="CA49" s="1219"/>
      <c r="CB49" s="1219"/>
      <c r="CC49" s="1219"/>
      <c r="CD49" s="1219"/>
      <c r="CE49" s="1219"/>
      <c r="CF49" s="1219"/>
      <c r="CG49" s="1219"/>
      <c r="CH49" s="1219"/>
      <c r="CI49" s="1219"/>
    </row>
    <row r="50" spans="1:87" s="1082" customFormat="1" ht="28.5" x14ac:dyDescent="0.2">
      <c r="A50" s="1074"/>
      <c r="B50" s="466" t="s">
        <v>389</v>
      </c>
      <c r="C50" s="475" t="s">
        <v>191</v>
      </c>
      <c r="D50" s="476" t="s">
        <v>390</v>
      </c>
      <c r="E50" s="477" t="s">
        <v>125</v>
      </c>
      <c r="F50" s="478">
        <v>1</v>
      </c>
      <c r="G50" s="479">
        <f>(((G46-G57))*1000000)/((G79)*1000)</f>
        <v>108.27437653904815</v>
      </c>
      <c r="H50" s="479">
        <f t="shared" ref="H50:BS51" si="54">(((H46-H57))*1000000)/((H79)*1000)</f>
        <v>120.43700874302412</v>
      </c>
      <c r="I50" s="479">
        <f t="shared" si="54"/>
        <v>112.43943089663308</v>
      </c>
      <c r="J50" s="479">
        <f t="shared" si="54"/>
        <v>109.17573167306251</v>
      </c>
      <c r="K50" s="479">
        <f t="shared" si="54"/>
        <v>108.83877723495843</v>
      </c>
      <c r="L50" s="479">
        <f t="shared" si="54"/>
        <v>108.51174813540533</v>
      </c>
      <c r="M50" s="480">
        <f t="shared" si="54"/>
        <v>108.22621609304632</v>
      </c>
      <c r="N50" s="480">
        <f t="shared" si="54"/>
        <v>108.10401751163656</v>
      </c>
      <c r="O50" s="480">
        <f t="shared" si="54"/>
        <v>107.99470097635708</v>
      </c>
      <c r="P50" s="480">
        <f t="shared" si="54"/>
        <v>107.89481075096175</v>
      </c>
      <c r="Q50" s="480">
        <f t="shared" si="54"/>
        <v>107.80748772860369</v>
      </c>
      <c r="R50" s="480">
        <f t="shared" si="54"/>
        <v>107.7264759727821</v>
      </c>
      <c r="S50" s="480">
        <f t="shared" si="54"/>
        <v>107.64767733270058</v>
      </c>
      <c r="T50" s="480">
        <f t="shared" si="54"/>
        <v>107.55574690987737</v>
      </c>
      <c r="U50" s="480">
        <f t="shared" si="54"/>
        <v>107.46095474327446</v>
      </c>
      <c r="V50" s="480">
        <f t="shared" si="54"/>
        <v>107.35444929582943</v>
      </c>
      <c r="W50" s="480">
        <f t="shared" si="54"/>
        <v>107.25127371382106</v>
      </c>
      <c r="X50" s="480">
        <f t="shared" si="54"/>
        <v>107.14537383152988</v>
      </c>
      <c r="Y50" s="480">
        <f t="shared" si="54"/>
        <v>107.03045576709401</v>
      </c>
      <c r="Z50" s="480">
        <f t="shared" si="54"/>
        <v>106.92782070678736</v>
      </c>
      <c r="AA50" s="480">
        <f t="shared" si="54"/>
        <v>106.81722589891223</v>
      </c>
      <c r="AB50" s="480">
        <f t="shared" si="54"/>
        <v>106.70936029023319</v>
      </c>
      <c r="AC50" s="480">
        <f t="shared" si="54"/>
        <v>106.6058784440542</v>
      </c>
      <c r="AD50" s="480">
        <f t="shared" si="54"/>
        <v>106.49865210460416</v>
      </c>
      <c r="AE50" s="480">
        <f t="shared" si="54"/>
        <v>106.3934156386928</v>
      </c>
      <c r="AF50" s="480">
        <f t="shared" si="54"/>
        <v>106.33993305942346</v>
      </c>
      <c r="AG50" s="480">
        <f t="shared" si="54"/>
        <v>106.29326772477704</v>
      </c>
      <c r="AH50" s="480">
        <f t="shared" si="54"/>
        <v>106.24611696806612</v>
      </c>
      <c r="AI50" s="480">
        <f t="shared" si="54"/>
        <v>106.19552093501373</v>
      </c>
      <c r="AJ50" s="480">
        <f t="shared" si="54"/>
        <v>106.14493298701565</v>
      </c>
      <c r="AK50" s="480">
        <f t="shared" si="54"/>
        <v>106.09274421191699</v>
      </c>
      <c r="AL50" s="480">
        <f t="shared" si="54"/>
        <v>106.12758054391969</v>
      </c>
      <c r="AM50" s="480">
        <f t="shared" si="54"/>
        <v>106.15970260379902</v>
      </c>
      <c r="AN50" s="480">
        <f t="shared" si="54"/>
        <v>106.1926900192056</v>
      </c>
      <c r="AO50" s="480">
        <f t="shared" si="54"/>
        <v>106.22667493680122</v>
      </c>
      <c r="AP50" s="480">
        <f t="shared" si="54"/>
        <v>106.26248469520471</v>
      </c>
      <c r="AQ50" s="480">
        <f t="shared" si="54"/>
        <v>106.3014019120463</v>
      </c>
      <c r="AR50" s="480">
        <f t="shared" si="54"/>
        <v>106.33959555936447</v>
      </c>
      <c r="AS50" s="480">
        <f t="shared" si="54"/>
        <v>106.37505605217427</v>
      </c>
      <c r="AT50" s="480">
        <f t="shared" si="54"/>
        <v>106.40964204138808</v>
      </c>
      <c r="AU50" s="480">
        <f t="shared" si="54"/>
        <v>106.44746095143714</v>
      </c>
      <c r="AV50" s="480">
        <f t="shared" si="54"/>
        <v>106.48515748624055</v>
      </c>
      <c r="AW50" s="480">
        <f t="shared" si="54"/>
        <v>106.52296195359924</v>
      </c>
      <c r="AX50" s="480">
        <f t="shared" si="54"/>
        <v>106.56176576707665</v>
      </c>
      <c r="AY50" s="480">
        <f t="shared" si="54"/>
        <v>106.60459096670542</v>
      </c>
      <c r="AZ50" s="480">
        <f t="shared" si="54"/>
        <v>106.64951574080901</v>
      </c>
      <c r="BA50" s="480">
        <f t="shared" si="54"/>
        <v>106.69596822143571</v>
      </c>
      <c r="BB50" s="480">
        <f t="shared" si="54"/>
        <v>106.73991819877889</v>
      </c>
      <c r="BC50" s="480">
        <f t="shared" si="54"/>
        <v>106.78271328908616</v>
      </c>
      <c r="BD50" s="480">
        <f t="shared" si="54"/>
        <v>106.82591924000278</v>
      </c>
      <c r="BE50" s="480">
        <f t="shared" si="54"/>
        <v>106.86875253443212</v>
      </c>
      <c r="BF50" s="480">
        <f t="shared" si="54"/>
        <v>106.91099154250981</v>
      </c>
      <c r="BG50" s="480">
        <f t="shared" si="54"/>
        <v>106.95419042256415</v>
      </c>
      <c r="BH50" s="480">
        <f t="shared" si="54"/>
        <v>106.99645941268729</v>
      </c>
      <c r="BI50" s="480">
        <f t="shared" si="54"/>
        <v>107.03770127733817</v>
      </c>
      <c r="BJ50" s="480">
        <f t="shared" si="54"/>
        <v>107.07758699514808</v>
      </c>
      <c r="BK50" s="480">
        <f t="shared" si="54"/>
        <v>107.11744553453224</v>
      </c>
      <c r="BL50" s="480">
        <f t="shared" si="54"/>
        <v>107.15595932824333</v>
      </c>
      <c r="BM50" s="480">
        <f t="shared" si="54"/>
        <v>107.19215392077959</v>
      </c>
      <c r="BN50" s="480">
        <f t="shared" si="54"/>
        <v>107.22943214787855</v>
      </c>
      <c r="BO50" s="480">
        <f t="shared" si="54"/>
        <v>107.26592970120689</v>
      </c>
      <c r="BP50" s="480">
        <f t="shared" si="54"/>
        <v>107.30405309588356</v>
      </c>
      <c r="BQ50" s="480">
        <f t="shared" si="54"/>
        <v>107.34324708851805</v>
      </c>
      <c r="BR50" s="480">
        <f t="shared" si="54"/>
        <v>107.38350922888603</v>
      </c>
      <c r="BS50" s="480">
        <f t="shared" si="54"/>
        <v>107.42298905947938</v>
      </c>
      <c r="BT50" s="455">
        <f t="shared" ref="BT50:BT51" si="55">(((BT46-BT57))*1000000)/((BT79)*1000)</f>
        <v>107.46265686023207</v>
      </c>
      <c r="BU50" s="455"/>
      <c r="BV50" s="1213"/>
      <c r="BW50" s="1213"/>
      <c r="BX50" s="1213"/>
      <c r="BY50" s="1213"/>
      <c r="BZ50" s="1213"/>
      <c r="CA50" s="1213"/>
      <c r="CB50" s="1213"/>
      <c r="CC50" s="1213"/>
      <c r="CD50" s="1213"/>
      <c r="CE50" s="1213"/>
      <c r="CF50" s="1213"/>
      <c r="CG50" s="1213"/>
      <c r="CH50" s="1213"/>
      <c r="CI50" s="1213"/>
    </row>
    <row r="51" spans="1:87" s="1082" customFormat="1" ht="28.5" x14ac:dyDescent="0.2">
      <c r="A51" s="1074"/>
      <c r="B51" s="466" t="s">
        <v>391</v>
      </c>
      <c r="C51" s="475" t="s">
        <v>210</v>
      </c>
      <c r="D51" s="476" t="s">
        <v>392</v>
      </c>
      <c r="E51" s="477" t="s">
        <v>125</v>
      </c>
      <c r="F51" s="478">
        <v>1</v>
      </c>
      <c r="G51" s="479">
        <f>(((G47-G58))*1000000)/((G80)*1000)</f>
        <v>162.40515569345848</v>
      </c>
      <c r="H51" s="479">
        <f t="shared" si="54"/>
        <v>181.17714733549241</v>
      </c>
      <c r="I51" s="479">
        <f t="shared" si="54"/>
        <v>169.72811134638189</v>
      </c>
      <c r="J51" s="479">
        <f t="shared" si="54"/>
        <v>165.35390155205144</v>
      </c>
      <c r="K51" s="479">
        <f t="shared" si="54"/>
        <v>165.4566254827489</v>
      </c>
      <c r="L51" s="479">
        <f t="shared" si="54"/>
        <v>165.33631289760626</v>
      </c>
      <c r="M51" s="480">
        <f t="shared" si="54"/>
        <v>165.2149565507307</v>
      </c>
      <c r="N51" s="480">
        <f t="shared" si="54"/>
        <v>165.11704282932487</v>
      </c>
      <c r="O51" s="480">
        <f t="shared" si="54"/>
        <v>165.0227740404043</v>
      </c>
      <c r="P51" s="480">
        <f t="shared" si="54"/>
        <v>164.92684484371759</v>
      </c>
      <c r="Q51" s="480">
        <f t="shared" si="54"/>
        <v>164.83250325181146</v>
      </c>
      <c r="R51" s="480">
        <f t="shared" si="54"/>
        <v>164.75611962313488</v>
      </c>
      <c r="S51" s="480">
        <f t="shared" si="54"/>
        <v>164.68478143732511</v>
      </c>
      <c r="T51" s="480">
        <f t="shared" si="54"/>
        <v>164.59634773172925</v>
      </c>
      <c r="U51" s="480">
        <f t="shared" si="54"/>
        <v>164.50496869575085</v>
      </c>
      <c r="V51" s="480">
        <f t="shared" si="54"/>
        <v>164.43877137175943</v>
      </c>
      <c r="W51" s="480">
        <f t="shared" si="54"/>
        <v>164.37799797681831</v>
      </c>
      <c r="X51" s="480">
        <f t="shared" si="54"/>
        <v>164.31475715706091</v>
      </c>
      <c r="Y51" s="480">
        <f t="shared" si="54"/>
        <v>164.23942694904062</v>
      </c>
      <c r="Z51" s="480">
        <f t="shared" si="54"/>
        <v>164.18440455301254</v>
      </c>
      <c r="AA51" s="480">
        <f t="shared" si="54"/>
        <v>164.11976121998609</v>
      </c>
      <c r="AB51" s="480">
        <f t="shared" si="54"/>
        <v>164.06155006974492</v>
      </c>
      <c r="AC51" s="480">
        <f t="shared" si="54"/>
        <v>164.01196199039578</v>
      </c>
      <c r="AD51" s="480">
        <f t="shared" si="54"/>
        <v>163.96161809500973</v>
      </c>
      <c r="AE51" s="480">
        <f t="shared" si="54"/>
        <v>163.91840343997794</v>
      </c>
      <c r="AF51" s="480">
        <f t="shared" si="54"/>
        <v>163.94989506977331</v>
      </c>
      <c r="AG51" s="480">
        <f t="shared" si="54"/>
        <v>163.9948400135662</v>
      </c>
      <c r="AH51" s="480">
        <f t="shared" si="54"/>
        <v>164.04482367833026</v>
      </c>
      <c r="AI51" s="480">
        <f t="shared" si="54"/>
        <v>164.09667221815539</v>
      </c>
      <c r="AJ51" s="480">
        <f t="shared" si="54"/>
        <v>164.15516901163076</v>
      </c>
      <c r="AK51" s="480">
        <f t="shared" si="54"/>
        <v>164.21844142052464</v>
      </c>
      <c r="AL51" s="480">
        <f t="shared" si="54"/>
        <v>164.18683413025784</v>
      </c>
      <c r="AM51" s="480">
        <f t="shared" si="54"/>
        <v>164.15931799055764</v>
      </c>
      <c r="AN51" s="480">
        <f t="shared" si="54"/>
        <v>164.14103963481924</v>
      </c>
      <c r="AO51" s="480">
        <f t="shared" si="54"/>
        <v>164.13228294655315</v>
      </c>
      <c r="AP51" s="480">
        <f t="shared" si="54"/>
        <v>164.13446332292213</v>
      </c>
      <c r="AQ51" s="480">
        <f t="shared" si="54"/>
        <v>164.14969393077746</v>
      </c>
      <c r="AR51" s="480">
        <f t="shared" si="54"/>
        <v>164.17325457259381</v>
      </c>
      <c r="AS51" s="480">
        <f t="shared" si="54"/>
        <v>164.2023783261875</v>
      </c>
      <c r="AT51" s="480">
        <f t="shared" si="54"/>
        <v>164.2396653375163</v>
      </c>
      <c r="AU51" s="480">
        <f t="shared" si="54"/>
        <v>164.29034548265565</v>
      </c>
      <c r="AV51" s="480">
        <f t="shared" si="54"/>
        <v>164.35018703411765</v>
      </c>
      <c r="AW51" s="480">
        <f t="shared" si="54"/>
        <v>164.41045910279726</v>
      </c>
      <c r="AX51" s="480">
        <f t="shared" si="54"/>
        <v>164.47213544613601</v>
      </c>
      <c r="AY51" s="480">
        <f t="shared" si="54"/>
        <v>164.53898575020818</v>
      </c>
      <c r="AZ51" s="480">
        <f t="shared" si="54"/>
        <v>164.60857215176853</v>
      </c>
      <c r="BA51" s="480">
        <f t="shared" si="54"/>
        <v>164.68019767330742</v>
      </c>
      <c r="BB51" s="480">
        <f t="shared" si="54"/>
        <v>164.74866042331499</v>
      </c>
      <c r="BC51" s="480">
        <f t="shared" si="54"/>
        <v>164.81569831703479</v>
      </c>
      <c r="BD51" s="480">
        <f t="shared" si="54"/>
        <v>164.88341494202857</v>
      </c>
      <c r="BE51" s="480">
        <f t="shared" si="54"/>
        <v>164.95075491038688</v>
      </c>
      <c r="BF51" s="480">
        <f t="shared" si="54"/>
        <v>165.01734755267526</v>
      </c>
      <c r="BG51" s="480">
        <f t="shared" si="54"/>
        <v>165.08528029838337</v>
      </c>
      <c r="BH51" s="480">
        <f t="shared" si="54"/>
        <v>165.15215352695989</v>
      </c>
      <c r="BI51" s="480">
        <f t="shared" si="54"/>
        <v>165.21755550129561</v>
      </c>
      <c r="BJ51" s="480">
        <f t="shared" si="54"/>
        <v>165.28118508659625</v>
      </c>
      <c r="BK51" s="480">
        <f t="shared" si="54"/>
        <v>165.34475745194845</v>
      </c>
      <c r="BL51" s="480">
        <f t="shared" si="54"/>
        <v>165.40657320801307</v>
      </c>
      <c r="BM51" s="480">
        <f t="shared" si="54"/>
        <v>165.46525664133981</v>
      </c>
      <c r="BN51" s="480">
        <f t="shared" si="54"/>
        <v>165.52523886786241</v>
      </c>
      <c r="BO51" s="480">
        <f t="shared" si="54"/>
        <v>165.58415571622984</v>
      </c>
      <c r="BP51" s="480">
        <f t="shared" si="54"/>
        <v>165.64503377536519</v>
      </c>
      <c r="BQ51" s="480">
        <f t="shared" si="54"/>
        <v>165.70719716104378</v>
      </c>
      <c r="BR51" s="480">
        <f t="shared" si="54"/>
        <v>165.77064435752163</v>
      </c>
      <c r="BS51" s="480">
        <f t="shared" si="54"/>
        <v>165.83302875752884</v>
      </c>
      <c r="BT51" s="455">
        <f t="shared" si="55"/>
        <v>165.89571702541679</v>
      </c>
      <c r="BU51" s="455"/>
      <c r="BV51" s="1213"/>
      <c r="BW51" s="1213"/>
      <c r="BX51" s="1213"/>
      <c r="BY51" s="1213"/>
      <c r="BZ51" s="1213"/>
      <c r="CA51" s="1213"/>
      <c r="CB51" s="1213"/>
      <c r="CC51" s="1213"/>
      <c r="CD51" s="1213"/>
      <c r="CE51" s="1213"/>
      <c r="CF51" s="1213"/>
      <c r="CG51" s="1213"/>
      <c r="CH51" s="1213"/>
      <c r="CI51" s="1213"/>
    </row>
    <row r="52" spans="1:87" s="1082" customFormat="1" ht="28.5" x14ac:dyDescent="0.2">
      <c r="A52" s="1074"/>
      <c r="B52" s="466" t="s">
        <v>393</v>
      </c>
      <c r="C52" s="475" t="s">
        <v>124</v>
      </c>
      <c r="D52" s="476" t="s">
        <v>394</v>
      </c>
      <c r="E52" s="477" t="s">
        <v>125</v>
      </c>
      <c r="F52" s="478">
        <v>1</v>
      </c>
      <c r="G52" s="479">
        <f>(((G46-G57)+(G47-G58))*1000000)/((G79+G80)*1000)</f>
        <v>135.63233141889287</v>
      </c>
      <c r="H52" s="479">
        <f t="shared" ref="H52:BS52" si="56">(((H46-H57)+(H47-H58))*1000000)/((H79+H80)*1000)</f>
        <v>150.19540625679161</v>
      </c>
      <c r="I52" s="479">
        <f t="shared" si="56"/>
        <v>139.44669441341074</v>
      </c>
      <c r="J52" s="479">
        <f t="shared" si="56"/>
        <v>134.61857810267253</v>
      </c>
      <c r="K52" s="479">
        <f t="shared" si="56"/>
        <v>133.60987295470611</v>
      </c>
      <c r="L52" s="479">
        <f t="shared" si="56"/>
        <v>132.49055909933085</v>
      </c>
      <c r="M52" s="480">
        <f t="shared" si="56"/>
        <v>131.16587966840106</v>
      </c>
      <c r="N52" s="480">
        <f t="shared" si="56"/>
        <v>130.03058626871447</v>
      </c>
      <c r="O52" s="480">
        <f t="shared" si="56"/>
        <v>129.000677527389</v>
      </c>
      <c r="P52" s="480">
        <f t="shared" si="56"/>
        <v>128.05587567556216</v>
      </c>
      <c r="Q52" s="480">
        <f t="shared" si="56"/>
        <v>127.19973594123115</v>
      </c>
      <c r="R52" s="480">
        <f t="shared" si="56"/>
        <v>126.47274919365286</v>
      </c>
      <c r="S52" s="480">
        <f t="shared" si="56"/>
        <v>125.81695746519078</v>
      </c>
      <c r="T52" s="480">
        <f t="shared" si="56"/>
        <v>125.17750652423005</v>
      </c>
      <c r="U52" s="480">
        <f t="shared" si="56"/>
        <v>124.56003907161164</v>
      </c>
      <c r="V52" s="480">
        <f t="shared" si="56"/>
        <v>123.96575242192679</v>
      </c>
      <c r="W52" s="480">
        <f t="shared" si="56"/>
        <v>123.39610720014872</v>
      </c>
      <c r="X52" s="480">
        <f t="shared" si="56"/>
        <v>122.84720895584802</v>
      </c>
      <c r="Y52" s="480">
        <f t="shared" si="56"/>
        <v>122.3142387293377</v>
      </c>
      <c r="Z52" s="480">
        <f t="shared" si="56"/>
        <v>121.81666274322315</v>
      </c>
      <c r="AA52" s="480">
        <f t="shared" si="56"/>
        <v>121.33111396015586</v>
      </c>
      <c r="AB52" s="480">
        <f t="shared" si="56"/>
        <v>120.87109402800877</v>
      </c>
      <c r="AC52" s="480">
        <f t="shared" si="56"/>
        <v>120.43599275089947</v>
      </c>
      <c r="AD52" s="480">
        <f t="shared" si="56"/>
        <v>120.01427723146948</v>
      </c>
      <c r="AE52" s="480">
        <f t="shared" si="56"/>
        <v>119.61035399036196</v>
      </c>
      <c r="AF52" s="480">
        <f t="shared" si="56"/>
        <v>119.28123893692994</v>
      </c>
      <c r="AG52" s="480">
        <f t="shared" si="56"/>
        <v>118.97871825000492</v>
      </c>
      <c r="AH52" s="480">
        <f t="shared" si="56"/>
        <v>118.69328167365447</v>
      </c>
      <c r="AI52" s="480">
        <f t="shared" si="56"/>
        <v>118.42172825232529</v>
      </c>
      <c r="AJ52" s="480">
        <f t="shared" si="56"/>
        <v>118.16765198497535</v>
      </c>
      <c r="AK52" s="480">
        <f t="shared" si="56"/>
        <v>117.92997954352232</v>
      </c>
      <c r="AL52" s="480">
        <f t="shared" si="56"/>
        <v>117.77188653102125</v>
      </c>
      <c r="AM52" s="480">
        <f t="shared" si="56"/>
        <v>117.63022893360304</v>
      </c>
      <c r="AN52" s="480">
        <f t="shared" si="56"/>
        <v>117.50653516657896</v>
      </c>
      <c r="AO52" s="480">
        <f t="shared" si="56"/>
        <v>117.40221777799034</v>
      </c>
      <c r="AP52" s="480">
        <f t="shared" si="56"/>
        <v>117.31734858633531</v>
      </c>
      <c r="AQ52" s="480">
        <f t="shared" si="56"/>
        <v>117.25120007209365</v>
      </c>
      <c r="AR52" s="480">
        <f t="shared" si="56"/>
        <v>117.20104155093071</v>
      </c>
      <c r="AS52" s="480">
        <f t="shared" si="56"/>
        <v>117.16729029423749</v>
      </c>
      <c r="AT52" s="480">
        <f t="shared" si="56"/>
        <v>117.14984236726877</v>
      </c>
      <c r="AU52" s="480">
        <f t="shared" si="56"/>
        <v>117.15100528423777</v>
      </c>
      <c r="AV52" s="480">
        <f t="shared" si="56"/>
        <v>117.16723132936924</v>
      </c>
      <c r="AW52" s="480">
        <f t="shared" si="56"/>
        <v>117.18177161227968</v>
      </c>
      <c r="AX52" s="480">
        <f t="shared" si="56"/>
        <v>117.19621239816883</v>
      </c>
      <c r="AY52" s="480">
        <f t="shared" si="56"/>
        <v>117.2131007611944</v>
      </c>
      <c r="AZ52" s="480">
        <f t="shared" si="56"/>
        <v>117.23107975349319</v>
      </c>
      <c r="BA52" s="480">
        <f t="shared" si="56"/>
        <v>117.249570435292</v>
      </c>
      <c r="BB52" s="480">
        <f t="shared" si="56"/>
        <v>117.26623172594222</v>
      </c>
      <c r="BC52" s="480">
        <f t="shared" si="56"/>
        <v>117.28184692548093</v>
      </c>
      <c r="BD52" s="480">
        <f t="shared" si="56"/>
        <v>117.29683114721578</v>
      </c>
      <c r="BE52" s="480">
        <f t="shared" si="56"/>
        <v>117.31099134454918</v>
      </c>
      <c r="BF52" s="480">
        <f t="shared" si="56"/>
        <v>117.32470731563781</v>
      </c>
      <c r="BG52" s="480">
        <f t="shared" si="56"/>
        <v>117.33840242510725</v>
      </c>
      <c r="BH52" s="480">
        <f t="shared" si="56"/>
        <v>117.35071908472526</v>
      </c>
      <c r="BI52" s="480">
        <f t="shared" si="56"/>
        <v>117.36333923086849</v>
      </c>
      <c r="BJ52" s="480">
        <f t="shared" si="56"/>
        <v>117.37530932602066</v>
      </c>
      <c r="BK52" s="480">
        <f t="shared" si="56"/>
        <v>117.38741978647325</v>
      </c>
      <c r="BL52" s="480">
        <f t="shared" si="56"/>
        <v>117.39887623427397</v>
      </c>
      <c r="BM52" s="480">
        <f t="shared" si="56"/>
        <v>117.40980826943144</v>
      </c>
      <c r="BN52" s="480">
        <f t="shared" si="56"/>
        <v>117.42201024664118</v>
      </c>
      <c r="BO52" s="480">
        <f t="shared" si="56"/>
        <v>117.4341091068014</v>
      </c>
      <c r="BP52" s="480">
        <f t="shared" si="56"/>
        <v>117.44803480919228</v>
      </c>
      <c r="BQ52" s="480">
        <f t="shared" si="56"/>
        <v>117.46320688247114</v>
      </c>
      <c r="BR52" s="480">
        <f t="shared" si="56"/>
        <v>117.47962152948718</v>
      </c>
      <c r="BS52" s="480">
        <f t="shared" si="56"/>
        <v>117.49590964291113</v>
      </c>
      <c r="BT52" s="455">
        <f t="shared" ref="BT52" si="57">(((BT46-BT57)+(BT47-BT58))*1000000)/((BT79+BT80)*1000)</f>
        <v>117.51195670337857</v>
      </c>
      <c r="BU52" s="455"/>
      <c r="BV52" s="1213"/>
      <c r="BW52" s="1213"/>
      <c r="BX52" s="1213"/>
      <c r="BY52" s="1213"/>
      <c r="BZ52" s="1213"/>
      <c r="CA52" s="1213"/>
      <c r="CB52" s="1213"/>
      <c r="CC52" s="1213"/>
      <c r="CD52" s="1213"/>
      <c r="CE52" s="1213"/>
      <c r="CF52" s="1213"/>
      <c r="CG52" s="1213"/>
      <c r="CH52" s="1213"/>
      <c r="CI52" s="1213"/>
    </row>
    <row r="53" spans="1:87" s="1082" customFormat="1" x14ac:dyDescent="0.2">
      <c r="A53" s="1074"/>
      <c r="B53" s="466" t="s">
        <v>395</v>
      </c>
      <c r="C53" s="475" t="s">
        <v>396</v>
      </c>
      <c r="D53" s="476" t="s">
        <v>121</v>
      </c>
      <c r="E53" s="477" t="s">
        <v>122</v>
      </c>
      <c r="F53" s="478">
        <v>2</v>
      </c>
      <c r="G53" s="1111">
        <v>0.15927433303194621</v>
      </c>
      <c r="H53" s="1111">
        <v>0.15927433303194621</v>
      </c>
      <c r="I53" s="1111">
        <v>0.15927433303194621</v>
      </c>
      <c r="J53" s="1111">
        <v>0.15927433303194621</v>
      </c>
      <c r="K53" s="1111">
        <v>0.15927433303194621</v>
      </c>
      <c r="L53" s="1111">
        <v>0.15927433303194621</v>
      </c>
      <c r="M53" s="444">
        <v>0.15927433303194621</v>
      </c>
      <c r="N53" s="444">
        <v>0.15927433303194621</v>
      </c>
      <c r="O53" s="444">
        <v>0.15927433303194621</v>
      </c>
      <c r="P53" s="444">
        <v>0.15927433303194621</v>
      </c>
      <c r="Q53" s="444">
        <v>0.15927433303194621</v>
      </c>
      <c r="R53" s="444">
        <v>0.15927433303194621</v>
      </c>
      <c r="S53" s="444">
        <v>0.15927433303194621</v>
      </c>
      <c r="T53" s="444">
        <v>0.15927433303194621</v>
      </c>
      <c r="U53" s="444">
        <v>0.15927433303194621</v>
      </c>
      <c r="V53" s="444">
        <v>0.15927433303194621</v>
      </c>
      <c r="W53" s="444">
        <v>0.15927433303194621</v>
      </c>
      <c r="X53" s="444">
        <v>0.15927433303194621</v>
      </c>
      <c r="Y53" s="444">
        <v>0.15927433303194621</v>
      </c>
      <c r="Z53" s="444">
        <v>0.15927433303194621</v>
      </c>
      <c r="AA53" s="444">
        <v>0.15927433303194621</v>
      </c>
      <c r="AB53" s="444">
        <v>0.15927433303194621</v>
      </c>
      <c r="AC53" s="444">
        <v>0.15927433303194621</v>
      </c>
      <c r="AD53" s="444">
        <v>0.15927433303194621</v>
      </c>
      <c r="AE53" s="444">
        <v>0.15927433303194621</v>
      </c>
      <c r="AF53" s="444">
        <v>0.15927433303194621</v>
      </c>
      <c r="AG53" s="444">
        <v>0.15927433303194621</v>
      </c>
      <c r="AH53" s="444">
        <v>0.15927433303194621</v>
      </c>
      <c r="AI53" s="444">
        <v>0.15927433303194621</v>
      </c>
      <c r="AJ53" s="444">
        <v>0.15927433303194621</v>
      </c>
      <c r="AK53" s="444">
        <v>0.15927433303194621</v>
      </c>
      <c r="AL53" s="444">
        <v>0.15927433303194621</v>
      </c>
      <c r="AM53" s="444">
        <v>0.15927433303194621</v>
      </c>
      <c r="AN53" s="444">
        <v>0.15927433303194621</v>
      </c>
      <c r="AO53" s="444">
        <v>0.15927433303194621</v>
      </c>
      <c r="AP53" s="444">
        <v>0.15927433303194621</v>
      </c>
      <c r="AQ53" s="444">
        <v>0.15927433303194621</v>
      </c>
      <c r="AR53" s="444">
        <v>0.15927433303194621</v>
      </c>
      <c r="AS53" s="444">
        <v>0.15927433303194621</v>
      </c>
      <c r="AT53" s="444">
        <v>0.15927433303194621</v>
      </c>
      <c r="AU53" s="444">
        <v>0.15927433303194621</v>
      </c>
      <c r="AV53" s="444">
        <v>0.15927433303194621</v>
      </c>
      <c r="AW53" s="444">
        <v>0.15927433303194621</v>
      </c>
      <c r="AX53" s="444">
        <v>0.15927433303194621</v>
      </c>
      <c r="AY53" s="444">
        <v>0.15927433303194621</v>
      </c>
      <c r="AZ53" s="444">
        <v>0.15927433303194621</v>
      </c>
      <c r="BA53" s="444">
        <v>0.15927433303194621</v>
      </c>
      <c r="BB53" s="444">
        <v>0.15927433303194621</v>
      </c>
      <c r="BC53" s="444">
        <v>0.15927433303194621</v>
      </c>
      <c r="BD53" s="444">
        <v>0.15927433303194621</v>
      </c>
      <c r="BE53" s="444">
        <v>0.15927433303194621</v>
      </c>
      <c r="BF53" s="444">
        <v>0.15927433303194621</v>
      </c>
      <c r="BG53" s="444">
        <v>0.15927433303194621</v>
      </c>
      <c r="BH53" s="444">
        <v>0.15927433303194621</v>
      </c>
      <c r="BI53" s="444">
        <v>0.15927433303194621</v>
      </c>
      <c r="BJ53" s="444">
        <v>0.15927433303194621</v>
      </c>
      <c r="BK53" s="444">
        <v>0.15927433303194621</v>
      </c>
      <c r="BL53" s="444">
        <v>0.15927433303194621</v>
      </c>
      <c r="BM53" s="444">
        <v>0.15927433303194621</v>
      </c>
      <c r="BN53" s="444">
        <v>0.15927433303194621</v>
      </c>
      <c r="BO53" s="444">
        <v>0.15927433303194621</v>
      </c>
      <c r="BP53" s="444">
        <v>0.15927433303194621</v>
      </c>
      <c r="BQ53" s="444">
        <v>0.15927433303194621</v>
      </c>
      <c r="BR53" s="444">
        <v>0.15927433303194621</v>
      </c>
      <c r="BS53" s="444">
        <v>0.15927433303194621</v>
      </c>
      <c r="BT53" s="444">
        <v>0.15927433303194621</v>
      </c>
      <c r="BU53" s="444"/>
      <c r="BV53" s="1220"/>
      <c r="BW53" s="1220"/>
      <c r="BX53" s="1220"/>
      <c r="BY53" s="1220"/>
      <c r="BZ53" s="1220"/>
      <c r="CA53" s="1220"/>
      <c r="CB53" s="1220"/>
      <c r="CC53" s="1220"/>
      <c r="CD53" s="1220"/>
      <c r="CE53" s="1220"/>
      <c r="CF53" s="1220"/>
      <c r="CG53" s="1220"/>
      <c r="CH53" s="1220"/>
      <c r="CI53" s="1220"/>
    </row>
    <row r="54" spans="1:87" s="1082" customFormat="1" ht="15" thickBot="1" x14ac:dyDescent="0.25">
      <c r="A54" s="1074"/>
      <c r="B54" s="481" t="s">
        <v>397</v>
      </c>
      <c r="C54" s="482" t="s">
        <v>398</v>
      </c>
      <c r="D54" s="483" t="s">
        <v>121</v>
      </c>
      <c r="E54" s="484" t="s">
        <v>122</v>
      </c>
      <c r="F54" s="485">
        <v>2</v>
      </c>
      <c r="G54" s="1114">
        <v>1.3286876778800159E-2</v>
      </c>
      <c r="H54" s="1114">
        <v>1.3286876778800159E-2</v>
      </c>
      <c r="I54" s="1114">
        <v>1.3286876778800159E-2</v>
      </c>
      <c r="J54" s="1114">
        <v>1.3286876778800159E-2</v>
      </c>
      <c r="K54" s="1114">
        <v>1.3286876778800159E-2</v>
      </c>
      <c r="L54" s="1114">
        <v>1.3286876778800159E-2</v>
      </c>
      <c r="M54" s="486">
        <v>1.3286876778800159E-2</v>
      </c>
      <c r="N54" s="486">
        <v>1.3286876778800159E-2</v>
      </c>
      <c r="O54" s="486">
        <v>1.3286876778800159E-2</v>
      </c>
      <c r="P54" s="486">
        <v>1.3286876778800159E-2</v>
      </c>
      <c r="Q54" s="486">
        <v>1.3286876778800159E-2</v>
      </c>
      <c r="R54" s="486">
        <v>1.3286876778800159E-2</v>
      </c>
      <c r="S54" s="486">
        <v>1.3286876778800159E-2</v>
      </c>
      <c r="T54" s="486">
        <v>1.3286876778800159E-2</v>
      </c>
      <c r="U54" s="486">
        <v>1.3286876778800159E-2</v>
      </c>
      <c r="V54" s="486">
        <v>1.3286876778800159E-2</v>
      </c>
      <c r="W54" s="486">
        <v>1.3286876778800159E-2</v>
      </c>
      <c r="X54" s="486">
        <v>1.3286876778800159E-2</v>
      </c>
      <c r="Y54" s="486">
        <v>1.3286876778800159E-2</v>
      </c>
      <c r="Z54" s="486">
        <v>1.3286876778800159E-2</v>
      </c>
      <c r="AA54" s="486">
        <v>1.3286876778800159E-2</v>
      </c>
      <c r="AB54" s="486">
        <v>1.3286876778800159E-2</v>
      </c>
      <c r="AC54" s="486">
        <v>1.3286876778800159E-2</v>
      </c>
      <c r="AD54" s="486">
        <v>1.3286876778800159E-2</v>
      </c>
      <c r="AE54" s="486">
        <v>1.3286876778800159E-2</v>
      </c>
      <c r="AF54" s="486">
        <v>1.3286876778800159E-2</v>
      </c>
      <c r="AG54" s="486">
        <v>1.3286876778800159E-2</v>
      </c>
      <c r="AH54" s="486">
        <v>1.3286876778800159E-2</v>
      </c>
      <c r="AI54" s="486">
        <v>1.3286876778800159E-2</v>
      </c>
      <c r="AJ54" s="486">
        <v>1.3286876778800159E-2</v>
      </c>
      <c r="AK54" s="486">
        <v>1.3286876778800159E-2</v>
      </c>
      <c r="AL54" s="486">
        <v>1.3286876778800159E-2</v>
      </c>
      <c r="AM54" s="486">
        <v>1.3286876778800159E-2</v>
      </c>
      <c r="AN54" s="486">
        <v>1.3286876778800159E-2</v>
      </c>
      <c r="AO54" s="486">
        <v>1.3286876778800159E-2</v>
      </c>
      <c r="AP54" s="486">
        <v>1.3286876778800159E-2</v>
      </c>
      <c r="AQ54" s="486">
        <v>1.3286876778800159E-2</v>
      </c>
      <c r="AR54" s="486">
        <v>1.3286876778800159E-2</v>
      </c>
      <c r="AS54" s="486">
        <v>1.3286876778800159E-2</v>
      </c>
      <c r="AT54" s="486">
        <v>1.3286876778800159E-2</v>
      </c>
      <c r="AU54" s="486">
        <v>1.3286876778800159E-2</v>
      </c>
      <c r="AV54" s="486">
        <v>1.3286876778800159E-2</v>
      </c>
      <c r="AW54" s="486">
        <v>1.3286876778800159E-2</v>
      </c>
      <c r="AX54" s="486">
        <v>1.3286876778800159E-2</v>
      </c>
      <c r="AY54" s="486">
        <v>1.3286876778800159E-2</v>
      </c>
      <c r="AZ54" s="486">
        <v>1.3286876778800159E-2</v>
      </c>
      <c r="BA54" s="486">
        <v>1.3286876778800159E-2</v>
      </c>
      <c r="BB54" s="486">
        <v>1.3286876778800159E-2</v>
      </c>
      <c r="BC54" s="486">
        <v>1.3286876778800159E-2</v>
      </c>
      <c r="BD54" s="486">
        <v>1.3286876778800159E-2</v>
      </c>
      <c r="BE54" s="486">
        <v>1.3286876778800159E-2</v>
      </c>
      <c r="BF54" s="486">
        <v>1.3286876778800159E-2</v>
      </c>
      <c r="BG54" s="486">
        <v>1.3286876778800159E-2</v>
      </c>
      <c r="BH54" s="486">
        <v>1.3286876778800159E-2</v>
      </c>
      <c r="BI54" s="486">
        <v>1.3286876778800159E-2</v>
      </c>
      <c r="BJ54" s="486">
        <v>1.3286876778800159E-2</v>
      </c>
      <c r="BK54" s="486">
        <v>1.3286876778800159E-2</v>
      </c>
      <c r="BL54" s="486">
        <v>1.3286876778800159E-2</v>
      </c>
      <c r="BM54" s="486">
        <v>1.3286876778800159E-2</v>
      </c>
      <c r="BN54" s="486">
        <v>1.3286876778800159E-2</v>
      </c>
      <c r="BO54" s="486">
        <v>1.3286876778800159E-2</v>
      </c>
      <c r="BP54" s="486">
        <v>1.3286876778800159E-2</v>
      </c>
      <c r="BQ54" s="486">
        <v>1.3286876778800159E-2</v>
      </c>
      <c r="BR54" s="486">
        <v>1.3286876778800159E-2</v>
      </c>
      <c r="BS54" s="486">
        <v>1.3286876778800159E-2</v>
      </c>
      <c r="BT54" s="486">
        <v>1.3286876778800159E-2</v>
      </c>
      <c r="BU54" s="486"/>
      <c r="BV54" s="1221"/>
      <c r="BW54" s="1221"/>
      <c r="BX54" s="1221"/>
      <c r="BY54" s="1221"/>
      <c r="BZ54" s="1221"/>
      <c r="CA54" s="1221"/>
      <c r="CB54" s="1221"/>
      <c r="CC54" s="1221"/>
      <c r="CD54" s="1221"/>
      <c r="CE54" s="1221"/>
      <c r="CF54" s="1221"/>
      <c r="CG54" s="1221"/>
      <c r="CH54" s="1221"/>
      <c r="CI54" s="1221"/>
    </row>
    <row r="55" spans="1:87" s="1082" customFormat="1" x14ac:dyDescent="0.2">
      <c r="A55" s="1074"/>
      <c r="B55" s="431" t="s">
        <v>399</v>
      </c>
      <c r="C55" s="432" t="s">
        <v>400</v>
      </c>
      <c r="D55" s="433" t="s">
        <v>121</v>
      </c>
      <c r="E55" s="434" t="s">
        <v>122</v>
      </c>
      <c r="F55" s="435">
        <v>2</v>
      </c>
      <c r="G55" s="1109">
        <v>3.4422276190163935E-2</v>
      </c>
      <c r="H55" s="1109">
        <v>3.8992402254464792E-2</v>
      </c>
      <c r="I55" s="1109">
        <v>3.8965966727512617E-2</v>
      </c>
      <c r="J55" s="1109">
        <v>3.8913095673608254E-2</v>
      </c>
      <c r="K55" s="1109">
        <v>3.8886660146656087E-2</v>
      </c>
      <c r="L55" s="1109">
        <v>3.8860224619703898E-2</v>
      </c>
      <c r="M55" s="436">
        <v>3.8807353565799535E-2</v>
      </c>
      <c r="N55" s="436">
        <v>3.878091803884736E-2</v>
      </c>
      <c r="O55" s="436">
        <v>3.8728046984943004E-2</v>
      </c>
      <c r="P55" s="436">
        <v>3.8701611457990823E-2</v>
      </c>
      <c r="Q55" s="436">
        <v>3.864874040408646E-2</v>
      </c>
      <c r="R55" s="436">
        <v>3.8622304877134285E-2</v>
      </c>
      <c r="S55" s="436">
        <v>3.8595869350182097E-2</v>
      </c>
      <c r="T55" s="436">
        <v>3.8542998296277747E-2</v>
      </c>
      <c r="U55" s="436">
        <v>3.8516562769325566E-2</v>
      </c>
      <c r="V55" s="436">
        <v>3.8463691715421203E-2</v>
      </c>
      <c r="W55" s="436">
        <v>3.8437256188469028E-2</v>
      </c>
      <c r="X55" s="436">
        <v>3.8384385134564665E-2</v>
      </c>
      <c r="Y55" s="436">
        <v>3.8357949607612483E-2</v>
      </c>
      <c r="Z55" s="436">
        <v>3.8331514080660309E-2</v>
      </c>
      <c r="AA55" s="436">
        <v>3.8278643026755946E-2</v>
      </c>
      <c r="AB55" s="436">
        <v>3.8252207499803764E-2</v>
      </c>
      <c r="AC55" s="436">
        <v>3.8199336445899415E-2</v>
      </c>
      <c r="AD55" s="436">
        <v>3.8172900918947227E-2</v>
      </c>
      <c r="AE55" s="436">
        <v>3.812002986504287E-2</v>
      </c>
      <c r="AF55" s="436">
        <v>3.8093594338090696E-2</v>
      </c>
      <c r="AG55" s="436">
        <v>3.8067158811138514E-2</v>
      </c>
      <c r="AH55" s="436">
        <v>3.8014287757234158E-2</v>
      </c>
      <c r="AI55" s="436">
        <v>3.7987852230281977E-2</v>
      </c>
      <c r="AJ55" s="436">
        <v>3.7934981176377613E-2</v>
      </c>
      <c r="AK55" s="436">
        <v>3.7908545649425432E-2</v>
      </c>
      <c r="AL55" s="436">
        <v>3.7855674595521076E-2</v>
      </c>
      <c r="AM55" s="436">
        <v>3.7829239068568901E-2</v>
      </c>
      <c r="AN55" s="436">
        <v>3.7802803541616713E-2</v>
      </c>
      <c r="AO55" s="436">
        <v>3.7749932487712357E-2</v>
      </c>
      <c r="AP55" s="436">
        <v>3.7723496960760189E-2</v>
      </c>
      <c r="AQ55" s="436">
        <v>3.7670625906855819E-2</v>
      </c>
      <c r="AR55" s="436">
        <v>3.7644190379903637E-2</v>
      </c>
      <c r="AS55" s="436">
        <v>3.7591319325999281E-2</v>
      </c>
      <c r="AT55" s="436">
        <v>3.75648837990471E-2</v>
      </c>
      <c r="AU55" s="436">
        <v>3.7538448272094925E-2</v>
      </c>
      <c r="AV55" s="436">
        <v>3.7485577218190562E-2</v>
      </c>
      <c r="AW55" s="436">
        <v>3.7459141691238387E-2</v>
      </c>
      <c r="AX55" s="436">
        <v>3.7406270637334031E-2</v>
      </c>
      <c r="AY55" s="436">
        <v>3.737983511038185E-2</v>
      </c>
      <c r="AZ55" s="436">
        <v>3.732696405647748E-2</v>
      </c>
      <c r="BA55" s="436">
        <v>3.7300528529525312E-2</v>
      </c>
      <c r="BB55" s="436">
        <v>3.7274093002573123E-2</v>
      </c>
      <c r="BC55" s="436">
        <v>3.722122194866876E-2</v>
      </c>
      <c r="BD55" s="436">
        <v>3.7194786421716586E-2</v>
      </c>
      <c r="BE55" s="436">
        <v>3.714191536781223E-2</v>
      </c>
      <c r="BF55" s="436">
        <v>3.7115479840860048E-2</v>
      </c>
      <c r="BG55" s="436">
        <v>3.7062608786955692E-2</v>
      </c>
      <c r="BH55" s="436">
        <v>3.703617326000351E-2</v>
      </c>
      <c r="BI55" s="436">
        <v>3.7009737733051322E-2</v>
      </c>
      <c r="BJ55" s="436">
        <v>3.6956866679146973E-2</v>
      </c>
      <c r="BK55" s="436">
        <v>3.6930431152194791E-2</v>
      </c>
      <c r="BL55" s="436">
        <v>3.6877560098290428E-2</v>
      </c>
      <c r="BM55" s="436">
        <v>3.6851124571338253E-2</v>
      </c>
      <c r="BN55" s="436">
        <v>3.679825351743389E-2</v>
      </c>
      <c r="BO55" s="436">
        <v>3.6771817990481716E-2</v>
      </c>
      <c r="BP55" s="436">
        <v>3.6745382463529534E-2</v>
      </c>
      <c r="BQ55" s="436">
        <v>3.6692511409625178E-2</v>
      </c>
      <c r="BR55" s="436">
        <v>3.6666075882672997E-2</v>
      </c>
      <c r="BS55" s="436">
        <v>3.661320482876864E-2</v>
      </c>
      <c r="BT55" s="436">
        <v>3.6586769301816452E-2</v>
      </c>
      <c r="BU55" s="436"/>
      <c r="BV55" s="1209"/>
      <c r="BW55" s="1209"/>
      <c r="BX55" s="1209"/>
      <c r="BY55" s="1209"/>
      <c r="BZ55" s="1209"/>
      <c r="CA55" s="1209"/>
      <c r="CB55" s="1209"/>
      <c r="CC55" s="1209"/>
      <c r="CD55" s="1209"/>
      <c r="CE55" s="1209"/>
      <c r="CF55" s="1209"/>
      <c r="CG55" s="1209"/>
      <c r="CH55" s="1209"/>
      <c r="CI55" s="1209"/>
    </row>
    <row r="56" spans="1:87" s="1082" customFormat="1" x14ac:dyDescent="0.2">
      <c r="A56" s="1074"/>
      <c r="B56" s="446" t="s">
        <v>401</v>
      </c>
      <c r="C56" s="449" t="s">
        <v>402</v>
      </c>
      <c r="D56" s="440" t="s">
        <v>121</v>
      </c>
      <c r="E56" s="441" t="s">
        <v>122</v>
      </c>
      <c r="F56" s="442">
        <v>2</v>
      </c>
      <c r="G56" s="1111">
        <v>8.3675420081967215E-3</v>
      </c>
      <c r="H56" s="1111">
        <v>8.2717616592303672E-3</v>
      </c>
      <c r="I56" s="1111">
        <v>8.1864857658362402E-3</v>
      </c>
      <c r="J56" s="1111">
        <v>8.1012098724421115E-3</v>
      </c>
      <c r="K56" s="1111">
        <v>8.0585719257450471E-3</v>
      </c>
      <c r="L56" s="1111">
        <v>7.9732960323509201E-3</v>
      </c>
      <c r="M56" s="447">
        <v>7.9306580856538574E-3</v>
      </c>
      <c r="N56" s="447">
        <v>7.9306580856538574E-3</v>
      </c>
      <c r="O56" s="447">
        <v>7.888020138956793E-3</v>
      </c>
      <c r="P56" s="447">
        <v>7.8453821922597287E-3</v>
      </c>
      <c r="Q56" s="447">
        <v>7.802744245562666E-3</v>
      </c>
      <c r="R56" s="447">
        <v>7.802744245562666E-3</v>
      </c>
      <c r="S56" s="447">
        <v>7.7601062988656017E-3</v>
      </c>
      <c r="T56" s="447">
        <v>7.7174683521685373E-3</v>
      </c>
      <c r="U56" s="447">
        <v>7.7174683521685373E-3</v>
      </c>
      <c r="V56" s="447">
        <v>7.6748304054714746E-3</v>
      </c>
      <c r="W56" s="447">
        <v>7.6748304054714746E-3</v>
      </c>
      <c r="X56" s="447">
        <v>7.6321924587744103E-3</v>
      </c>
      <c r="Y56" s="447">
        <v>7.6321924587744103E-3</v>
      </c>
      <c r="Z56" s="447">
        <v>7.6321924587744103E-3</v>
      </c>
      <c r="AA56" s="447">
        <v>7.6321924587744103E-3</v>
      </c>
      <c r="AB56" s="447">
        <v>7.5895545120773459E-3</v>
      </c>
      <c r="AC56" s="447">
        <v>7.5895545120773459E-3</v>
      </c>
      <c r="AD56" s="447">
        <v>7.5895545120773459E-3</v>
      </c>
      <c r="AE56" s="447">
        <v>7.5469165653802824E-3</v>
      </c>
      <c r="AF56" s="447">
        <v>7.5469165653802824E-3</v>
      </c>
      <c r="AG56" s="447">
        <v>7.5469165653802824E-3</v>
      </c>
      <c r="AH56" s="447">
        <v>7.5469165653802824E-3</v>
      </c>
      <c r="AI56" s="447">
        <v>7.5469165653802824E-3</v>
      </c>
      <c r="AJ56" s="447">
        <v>7.5469165653802824E-3</v>
      </c>
      <c r="AK56" s="447">
        <v>7.5469165653802824E-3</v>
      </c>
      <c r="AL56" s="447">
        <v>7.5469165653802824E-3</v>
      </c>
      <c r="AM56" s="447">
        <v>7.5469165653802824E-3</v>
      </c>
      <c r="AN56" s="447">
        <v>7.5469165653802824E-3</v>
      </c>
      <c r="AO56" s="447">
        <v>7.5469165653802824E-3</v>
      </c>
      <c r="AP56" s="447">
        <v>7.5469165653802824E-3</v>
      </c>
      <c r="AQ56" s="447">
        <v>7.5469165653802824E-3</v>
      </c>
      <c r="AR56" s="447">
        <v>7.5469165653802824E-3</v>
      </c>
      <c r="AS56" s="447">
        <v>7.5469165653802824E-3</v>
      </c>
      <c r="AT56" s="447">
        <v>7.5469165653802824E-3</v>
      </c>
      <c r="AU56" s="447">
        <v>7.5469165653802824E-3</v>
      </c>
      <c r="AV56" s="447">
        <v>7.5469165653802824E-3</v>
      </c>
      <c r="AW56" s="447">
        <v>7.5469165653802824E-3</v>
      </c>
      <c r="AX56" s="447">
        <v>7.5469165653802824E-3</v>
      </c>
      <c r="AY56" s="447">
        <v>7.5469165653802824E-3</v>
      </c>
      <c r="AZ56" s="447">
        <v>7.5469165653802824E-3</v>
      </c>
      <c r="BA56" s="447">
        <v>7.5469165653802824E-3</v>
      </c>
      <c r="BB56" s="447">
        <v>7.5469165653802824E-3</v>
      </c>
      <c r="BC56" s="447">
        <v>7.5469165653802824E-3</v>
      </c>
      <c r="BD56" s="447">
        <v>7.5469165653802824E-3</v>
      </c>
      <c r="BE56" s="447">
        <v>7.5469165653802824E-3</v>
      </c>
      <c r="BF56" s="447">
        <v>7.5469165653802824E-3</v>
      </c>
      <c r="BG56" s="447">
        <v>7.5469165653802824E-3</v>
      </c>
      <c r="BH56" s="447">
        <v>7.5469165653802824E-3</v>
      </c>
      <c r="BI56" s="447">
        <v>7.5469165653802824E-3</v>
      </c>
      <c r="BJ56" s="447">
        <v>7.5469165653802824E-3</v>
      </c>
      <c r="BK56" s="447">
        <v>7.5469165653802824E-3</v>
      </c>
      <c r="BL56" s="447">
        <v>7.5469165653802824E-3</v>
      </c>
      <c r="BM56" s="447">
        <v>7.5469165653802824E-3</v>
      </c>
      <c r="BN56" s="447">
        <v>7.5469165653802824E-3</v>
      </c>
      <c r="BO56" s="447">
        <v>7.5469165653802824E-3</v>
      </c>
      <c r="BP56" s="447">
        <v>7.5469165653802824E-3</v>
      </c>
      <c r="BQ56" s="447">
        <v>7.5469165653802824E-3</v>
      </c>
      <c r="BR56" s="447">
        <v>7.5469165653802824E-3</v>
      </c>
      <c r="BS56" s="447">
        <v>7.5469165653802824E-3</v>
      </c>
      <c r="BT56" s="447">
        <v>7.5469165653802824E-3</v>
      </c>
      <c r="BU56" s="447"/>
      <c r="BV56" s="1214"/>
      <c r="BW56" s="1214"/>
      <c r="BX56" s="1214"/>
      <c r="BY56" s="1214"/>
      <c r="BZ56" s="1214"/>
      <c r="CA56" s="1214"/>
      <c r="CB56" s="1214"/>
      <c r="CC56" s="1214"/>
      <c r="CD56" s="1214"/>
      <c r="CE56" s="1214"/>
      <c r="CF56" s="1214"/>
      <c r="CG56" s="1214"/>
      <c r="CH56" s="1214"/>
      <c r="CI56" s="1214"/>
    </row>
    <row r="57" spans="1:87" s="1082" customFormat="1" x14ac:dyDescent="0.2">
      <c r="A57" s="1074"/>
      <c r="B57" s="446" t="s">
        <v>403</v>
      </c>
      <c r="C57" s="449" t="s">
        <v>404</v>
      </c>
      <c r="D57" s="440" t="s">
        <v>121</v>
      </c>
      <c r="E57" s="441" t="s">
        <v>122</v>
      </c>
      <c r="F57" s="442">
        <v>2</v>
      </c>
      <c r="G57" s="1111">
        <v>0.1443441960072602</v>
      </c>
      <c r="H57" s="1111">
        <v>0.15102776427800546</v>
      </c>
      <c r="I57" s="1111">
        <v>0.15885216860049026</v>
      </c>
      <c r="J57" s="1111">
        <v>0.16700914890721211</v>
      </c>
      <c r="K57" s="1111">
        <v>0.17421274472578763</v>
      </c>
      <c r="L57" s="1111">
        <v>0.18170457306403529</v>
      </c>
      <c r="M57" s="447">
        <v>0.19257980774858843</v>
      </c>
      <c r="N57" s="447">
        <v>0.20188084944108586</v>
      </c>
      <c r="O57" s="447">
        <v>0.21033936530684941</v>
      </c>
      <c r="P57" s="447">
        <v>0.21802187054272631</v>
      </c>
      <c r="Q57" s="447">
        <v>0.22477316302273942</v>
      </c>
      <c r="R57" s="447">
        <v>0.23048016691224801</v>
      </c>
      <c r="S57" s="447">
        <v>0.23552001622520624</v>
      </c>
      <c r="T57" s="447">
        <v>0.24031497517901704</v>
      </c>
      <c r="U57" s="447">
        <v>0.24495373070281243</v>
      </c>
      <c r="V57" s="447">
        <v>0.24943628279659255</v>
      </c>
      <c r="W57" s="447">
        <v>0.2538069749249221</v>
      </c>
      <c r="X57" s="447">
        <v>0.25799929189095161</v>
      </c>
      <c r="Y57" s="447">
        <v>0.26194671849783591</v>
      </c>
      <c r="Z57" s="447">
        <v>0.26573794167470483</v>
      </c>
      <c r="AA57" s="447">
        <v>0.26937296142155831</v>
      </c>
      <c r="AB57" s="447">
        <v>0.27280743427382936</v>
      </c>
      <c r="AC57" s="447">
        <v>0.2760857036960872</v>
      </c>
      <c r="AD57" s="447">
        <v>0.27927428488517481</v>
      </c>
      <c r="AE57" s="447">
        <v>0.2824175213056595</v>
      </c>
      <c r="AF57" s="447">
        <v>0.28542672602840902</v>
      </c>
      <c r="AG57" s="447">
        <v>0.28827972732114537</v>
      </c>
      <c r="AH57" s="447">
        <v>0.29102086864842908</v>
      </c>
      <c r="AI57" s="447">
        <v>0.29365015001026235</v>
      </c>
      <c r="AJ57" s="447">
        <v>0.29616757140664307</v>
      </c>
      <c r="AK57" s="447">
        <v>0.29855096110529294</v>
      </c>
      <c r="AL57" s="447">
        <v>0.30042339965740583</v>
      </c>
      <c r="AM57" s="447">
        <v>0.30213963477950323</v>
      </c>
      <c r="AN57" s="447">
        <v>0.30376618166843267</v>
      </c>
      <c r="AO57" s="447">
        <v>0.30525869685962925</v>
      </c>
      <c r="AP57" s="447">
        <v>0.30663935208537318</v>
      </c>
      <c r="AQ57" s="447">
        <v>0.3079746625425141</v>
      </c>
      <c r="AR57" s="447">
        <v>0.30922028476648711</v>
      </c>
      <c r="AS57" s="447">
        <v>0.31028753182816221</v>
      </c>
      <c r="AT57" s="447">
        <v>0.31124291892438471</v>
      </c>
      <c r="AU57" s="447">
        <v>0.31215296125200415</v>
      </c>
      <c r="AV57" s="447">
        <v>0.31301765881102062</v>
      </c>
      <c r="AW57" s="447">
        <v>0.31394887156688439</v>
      </c>
      <c r="AX57" s="447">
        <v>0.31492442778731328</v>
      </c>
      <c r="AY57" s="447">
        <v>0.31596649920458952</v>
      </c>
      <c r="AZ57" s="447">
        <v>0.31705291408643077</v>
      </c>
      <c r="BA57" s="447">
        <v>0.31818367243283691</v>
      </c>
      <c r="BB57" s="447">
        <v>0.31929225904696051</v>
      </c>
      <c r="BC57" s="447">
        <v>0.32040084566108412</v>
      </c>
      <c r="BD57" s="447">
        <v>0.32155377573977273</v>
      </c>
      <c r="BE57" s="447">
        <v>0.32272887755074386</v>
      </c>
      <c r="BF57" s="447">
        <v>0.32390397936171489</v>
      </c>
      <c r="BG57" s="447">
        <v>0.32512342463725091</v>
      </c>
      <c r="BH57" s="447">
        <v>0.32636504164506941</v>
      </c>
      <c r="BI57" s="447">
        <v>0.32756231518832296</v>
      </c>
      <c r="BJ57" s="447">
        <v>0.32873741699929404</v>
      </c>
      <c r="BK57" s="447">
        <v>0.32991251881026518</v>
      </c>
      <c r="BL57" s="447">
        <v>0.33106544888895373</v>
      </c>
      <c r="BM57" s="447">
        <v>0.33215186377079492</v>
      </c>
      <c r="BN57" s="447">
        <v>0.33323827865263611</v>
      </c>
      <c r="BO57" s="447">
        <v>0.33430252180219483</v>
      </c>
      <c r="BP57" s="447">
        <v>0.33536676495175355</v>
      </c>
      <c r="BQ57" s="447">
        <v>0.33643100810131221</v>
      </c>
      <c r="BR57" s="447">
        <v>0.33749525125087099</v>
      </c>
      <c r="BS57" s="447">
        <v>0.33853732266814718</v>
      </c>
      <c r="BT57" s="447">
        <v>0.3396015658177059</v>
      </c>
      <c r="BU57" s="447"/>
      <c r="BV57" s="1214"/>
      <c r="BW57" s="1214"/>
      <c r="BX57" s="1214"/>
      <c r="BY57" s="1214"/>
      <c r="BZ57" s="1214"/>
      <c r="CA57" s="1214"/>
      <c r="CB57" s="1214"/>
      <c r="CC57" s="1214"/>
      <c r="CD57" s="1214"/>
      <c r="CE57" s="1214"/>
      <c r="CF57" s="1214"/>
      <c r="CG57" s="1214"/>
      <c r="CH57" s="1214"/>
      <c r="CI57" s="1214"/>
    </row>
    <row r="58" spans="1:87" s="1082" customFormat="1" x14ac:dyDescent="0.2">
      <c r="A58" s="1074"/>
      <c r="B58" s="446" t="s">
        <v>405</v>
      </c>
      <c r="C58" s="449" t="s">
        <v>406</v>
      </c>
      <c r="D58" s="440" t="s">
        <v>121</v>
      </c>
      <c r="E58" s="441" t="s">
        <v>122</v>
      </c>
      <c r="F58" s="442">
        <v>2</v>
      </c>
      <c r="G58" s="1111">
        <v>0.25</v>
      </c>
      <c r="H58" s="1111">
        <v>0.23857973372629757</v>
      </c>
      <c r="I58" s="1111">
        <v>0.2320177537296195</v>
      </c>
      <c r="J58" s="1111">
        <v>0.22545577373294134</v>
      </c>
      <c r="K58" s="1111">
        <v>0.21889379373626328</v>
      </c>
      <c r="L58" s="1111">
        <v>0.21233181373958515</v>
      </c>
      <c r="M58" s="447">
        <v>0.20625590633525354</v>
      </c>
      <c r="N58" s="447">
        <v>0.20017999893092195</v>
      </c>
      <c r="O58" s="447">
        <v>0.19410409152659033</v>
      </c>
      <c r="P58" s="447">
        <v>0.18802818412225877</v>
      </c>
      <c r="Q58" s="447">
        <v>0.18195227671792724</v>
      </c>
      <c r="R58" s="447">
        <v>0.17660547820211542</v>
      </c>
      <c r="S58" s="447">
        <v>0.17160363442925944</v>
      </c>
      <c r="T58" s="447">
        <v>0.1667742680278807</v>
      </c>
      <c r="U58" s="447">
        <v>0.16211737899798009</v>
      </c>
      <c r="V58" s="447">
        <v>0.15763296733955762</v>
      </c>
      <c r="W58" s="447">
        <v>0.15332103305261238</v>
      </c>
      <c r="X58" s="447">
        <v>0.14918157613714528</v>
      </c>
      <c r="Y58" s="447">
        <v>0.14521459659315586</v>
      </c>
      <c r="Z58" s="447">
        <v>0.14142009442064454</v>
      </c>
      <c r="AA58" s="447">
        <v>0.1377980696196105</v>
      </c>
      <c r="AB58" s="447">
        <v>0.13434852219005458</v>
      </c>
      <c r="AC58" s="447">
        <v>0.13107145213197632</v>
      </c>
      <c r="AD58" s="447">
        <v>0.12796685944537578</v>
      </c>
      <c r="AE58" s="447">
        <v>0.12503474413025334</v>
      </c>
      <c r="AF58" s="447">
        <v>0.12227510618660863</v>
      </c>
      <c r="AG58" s="447">
        <v>0.11968794561444156</v>
      </c>
      <c r="AH58" s="447">
        <v>0.11727326241375219</v>
      </c>
      <c r="AI58" s="447">
        <v>0.11503105658454095</v>
      </c>
      <c r="AJ58" s="447">
        <v>0.11296132812680737</v>
      </c>
      <c r="AK58" s="447">
        <v>0.11106407704055153</v>
      </c>
      <c r="AL58" s="447">
        <v>0.10933930332577335</v>
      </c>
      <c r="AM58" s="447">
        <v>0.1077870069824733</v>
      </c>
      <c r="AN58" s="447">
        <v>0.10640718801065092</v>
      </c>
      <c r="AO58" s="447">
        <v>0.10519984641030623</v>
      </c>
      <c r="AP58" s="447">
        <v>0.10416498218143969</v>
      </c>
      <c r="AQ58" s="447">
        <v>0.10330259532405037</v>
      </c>
      <c r="AR58" s="447">
        <v>0.10261268583813918</v>
      </c>
      <c r="AS58" s="447">
        <v>0.10209525372370612</v>
      </c>
      <c r="AT58" s="447">
        <v>0.10175029898075032</v>
      </c>
      <c r="AU58" s="447">
        <v>0.10157782160927263</v>
      </c>
      <c r="AV58" s="447">
        <v>0.10157782160927263</v>
      </c>
      <c r="AW58" s="447">
        <v>0.10157782160927263</v>
      </c>
      <c r="AX58" s="447">
        <v>0.10157782160927263</v>
      </c>
      <c r="AY58" s="447">
        <v>0.10157782160927263</v>
      </c>
      <c r="AZ58" s="447">
        <v>0.10157782160927263</v>
      </c>
      <c r="BA58" s="447">
        <v>0.10157782160927263</v>
      </c>
      <c r="BB58" s="447">
        <v>0.10157782160927263</v>
      </c>
      <c r="BC58" s="447">
        <v>0.10157782160927263</v>
      </c>
      <c r="BD58" s="447">
        <v>0.10157782160927263</v>
      </c>
      <c r="BE58" s="447">
        <v>0.10157782160927263</v>
      </c>
      <c r="BF58" s="447">
        <v>0.10157782160927263</v>
      </c>
      <c r="BG58" s="447">
        <v>0.10157782160927263</v>
      </c>
      <c r="BH58" s="447">
        <v>0.10157782160927263</v>
      </c>
      <c r="BI58" s="447">
        <v>0.10157782160927263</v>
      </c>
      <c r="BJ58" s="447">
        <v>0.10157782160927263</v>
      </c>
      <c r="BK58" s="447">
        <v>0.10157782160927263</v>
      </c>
      <c r="BL58" s="447">
        <v>0.10157782160927263</v>
      </c>
      <c r="BM58" s="447">
        <v>0.10157782160927263</v>
      </c>
      <c r="BN58" s="447">
        <v>0.10157782160927263</v>
      </c>
      <c r="BO58" s="447">
        <v>0.10157782160927263</v>
      </c>
      <c r="BP58" s="447">
        <v>0.10157782160927263</v>
      </c>
      <c r="BQ58" s="447">
        <v>0.10157782160927263</v>
      </c>
      <c r="BR58" s="447">
        <v>0.10157782160927263</v>
      </c>
      <c r="BS58" s="447">
        <v>0.10157782160927263</v>
      </c>
      <c r="BT58" s="447">
        <v>0.10157782160927263</v>
      </c>
      <c r="BU58" s="447"/>
      <c r="BV58" s="1214"/>
      <c r="BW58" s="1214"/>
      <c r="BX58" s="1214"/>
      <c r="BY58" s="1214"/>
      <c r="BZ58" s="1214"/>
      <c r="CA58" s="1214"/>
      <c r="CB58" s="1214"/>
      <c r="CC58" s="1214"/>
      <c r="CD58" s="1214"/>
      <c r="CE58" s="1214"/>
      <c r="CF58" s="1214"/>
      <c r="CG58" s="1214"/>
      <c r="CH58" s="1214"/>
      <c r="CI58" s="1214"/>
    </row>
    <row r="59" spans="1:87" s="1082" customFormat="1" x14ac:dyDescent="0.2">
      <c r="A59" s="1074"/>
      <c r="B59" s="446" t="s">
        <v>407</v>
      </c>
      <c r="C59" s="449" t="s">
        <v>408</v>
      </c>
      <c r="D59" s="440" t="s">
        <v>121</v>
      </c>
      <c r="E59" s="441" t="s">
        <v>122</v>
      </c>
      <c r="F59" s="442">
        <v>2</v>
      </c>
      <c r="G59" s="1111">
        <v>4.2116181514318798E-2</v>
      </c>
      <c r="H59" s="1111">
        <v>3.7297364685063769E-2</v>
      </c>
      <c r="I59" s="1111">
        <v>3.1631547849470393E-2</v>
      </c>
      <c r="J59" s="1111">
        <v>2.9741773148674114E-2</v>
      </c>
      <c r="K59" s="1111">
        <v>2.9638786844757587E-2</v>
      </c>
      <c r="L59" s="1111">
        <v>2.9950056731020688E-2</v>
      </c>
      <c r="M59" s="447">
        <v>3.0328390451957694E-2</v>
      </c>
      <c r="N59" s="447">
        <v>3.0952640861413482E-2</v>
      </c>
      <c r="O59" s="447">
        <v>3.1452256926281549E-2</v>
      </c>
      <c r="P59" s="447">
        <v>3.1883342530022729E-2</v>
      </c>
      <c r="Q59" s="447">
        <v>3.225016733973754E-2</v>
      </c>
      <c r="R59" s="447">
        <v>3.2578017589377464E-2</v>
      </c>
      <c r="S59" s="447">
        <v>3.2833587864482344E-2</v>
      </c>
      <c r="T59" s="447">
        <v>3.3041891308448763E-2</v>
      </c>
      <c r="U59" s="447">
        <v>3.3237942025022775E-2</v>
      </c>
      <c r="V59" s="447">
        <v>3.3428741107555462E-2</v>
      </c>
      <c r="W59" s="447">
        <v>3.3614412164302478E-2</v>
      </c>
      <c r="X59" s="447">
        <v>3.3798282242270654E-2</v>
      </c>
      <c r="Y59" s="447">
        <v>3.3974847717896155E-2</v>
      </c>
      <c r="Z59" s="447">
        <v>3.4138997900076982E-2</v>
      </c>
      <c r="AA59" s="447">
        <v>3.4297832916697607E-2</v>
      </c>
      <c r="AB59" s="447">
        <v>3.4451238632355372E-2</v>
      </c>
      <c r="AC59" s="447">
        <v>3.4595727740749878E-2</v>
      </c>
      <c r="AD59" s="447">
        <v>3.4735005838782966E-2</v>
      </c>
      <c r="AE59" s="447">
        <v>3.4874529377944101E-2</v>
      </c>
      <c r="AF59" s="447">
        <v>3.5017714697926229E-2</v>
      </c>
      <c r="AG59" s="447">
        <v>3.5157322795534796E-2</v>
      </c>
      <c r="AH59" s="447">
        <v>3.5291619857318809E-2</v>
      </c>
      <c r="AI59" s="447">
        <v>3.5424201441349432E-2</v>
      </c>
      <c r="AJ59" s="447">
        <v>3.5555058993608238E-2</v>
      </c>
      <c r="AK59" s="447">
        <v>3.5684150050999883E-2</v>
      </c>
      <c r="AL59" s="447">
        <v>3.5809100621063857E-2</v>
      </c>
      <c r="AM59" s="447">
        <v>3.5899634873746866E-2</v>
      </c>
      <c r="AN59" s="447">
        <v>3.5984810228813162E-2</v>
      </c>
      <c r="AO59" s="447">
        <v>3.6069995580736321E-2</v>
      </c>
      <c r="AP59" s="447">
        <v>3.6151585045516521E-2</v>
      </c>
      <c r="AQ59" s="447">
        <v>3.623147149891328E-2</v>
      </c>
      <c r="AR59" s="447">
        <v>3.6315037401936964E-2</v>
      </c>
      <c r="AS59" s="447">
        <v>3.6398531312566429E-2</v>
      </c>
      <c r="AT59" s="447">
        <v>3.647476009847727E-2</v>
      </c>
      <c r="AU59" s="447">
        <v>3.6549250045197393E-2</v>
      </c>
      <c r="AV59" s="447">
        <v>3.6627447894719709E-2</v>
      </c>
      <c r="AW59" s="447">
        <v>3.6699522495073862E-2</v>
      </c>
      <c r="AX59" s="447">
        <v>3.677710709308913E-2</v>
      </c>
      <c r="AY59" s="447">
        <v>3.6858410115903156E-2</v>
      </c>
      <c r="AZ59" s="447">
        <v>3.6945223320101833E-2</v>
      </c>
      <c r="BA59" s="447">
        <v>3.703572787893615E-2</v>
      </c>
      <c r="BB59" s="447">
        <v>3.7129844098032577E-2</v>
      </c>
      <c r="BC59" s="447">
        <v>3.7222141149281421E-2</v>
      </c>
      <c r="BD59" s="447">
        <v>3.7314490798210198E-2</v>
      </c>
      <c r="BE59" s="447">
        <v>3.7410505674445801E-2</v>
      </c>
      <c r="BF59" s="447">
        <v>3.7508340290518791E-2</v>
      </c>
      <c r="BG59" s="447">
        <v>3.760622659830936E-2</v>
      </c>
      <c r="BH59" s="447">
        <v>3.7707778577347223E-2</v>
      </c>
      <c r="BI59" s="447">
        <v>3.7811099758924854E-2</v>
      </c>
      <c r="BJ59" s="447">
        <v>3.7910755091600752E-2</v>
      </c>
      <c r="BK59" s="447">
        <v>3.8008590053649087E-2</v>
      </c>
      <c r="BL59" s="447">
        <v>3.8106400009328432E-2</v>
      </c>
      <c r="BM59" s="447">
        <v>3.8202314480619413E-2</v>
      </c>
      <c r="BN59" s="447">
        <v>3.8292766367698079E-2</v>
      </c>
      <c r="BO59" s="447">
        <v>3.8383193620482342E-2</v>
      </c>
      <c r="BP59" s="447">
        <v>3.8471799772990055E-2</v>
      </c>
      <c r="BQ59" s="447">
        <v>3.8560405971511877E-2</v>
      </c>
      <c r="BR59" s="447">
        <v>3.8649012215581764E-2</v>
      </c>
      <c r="BS59" s="447">
        <v>3.8737594313907414E-2</v>
      </c>
      <c r="BT59" s="447">
        <v>3.8824378872790881E-2</v>
      </c>
      <c r="BU59" s="447"/>
      <c r="BV59" s="1214"/>
      <c r="BW59" s="1214"/>
      <c r="BX59" s="1214"/>
      <c r="BY59" s="1214"/>
      <c r="BZ59" s="1214"/>
      <c r="CA59" s="1214"/>
      <c r="CB59" s="1214"/>
      <c r="CC59" s="1214"/>
      <c r="CD59" s="1214"/>
      <c r="CE59" s="1214"/>
      <c r="CF59" s="1214"/>
      <c r="CG59" s="1214"/>
      <c r="CH59" s="1214"/>
      <c r="CI59" s="1214"/>
    </row>
    <row r="60" spans="1:87" s="1082" customFormat="1" x14ac:dyDescent="0.2">
      <c r="A60" s="1074"/>
      <c r="B60" s="446" t="s">
        <v>409</v>
      </c>
      <c r="C60" s="439" t="s">
        <v>410</v>
      </c>
      <c r="D60" s="440" t="s">
        <v>121</v>
      </c>
      <c r="E60" s="441" t="s">
        <v>122</v>
      </c>
      <c r="F60" s="442">
        <v>2</v>
      </c>
      <c r="G60" s="1111">
        <v>0.964619</v>
      </c>
      <c r="H60" s="1111">
        <v>0.96971434195959638</v>
      </c>
      <c r="I60" s="1111">
        <v>0.97422944588972926</v>
      </c>
      <c r="J60" s="1111">
        <v>0.97466236722778044</v>
      </c>
      <c r="K60" s="1111">
        <v>0.9741928111834488</v>
      </c>
      <c r="L60" s="1111">
        <v>0.9730634043759625</v>
      </c>
      <c r="M60" s="447">
        <v>0.96798125237540555</v>
      </c>
      <c r="N60" s="447">
        <v>0.96415830320473594</v>
      </c>
      <c r="O60" s="447">
        <v>0.9613715876790373</v>
      </c>
      <c r="P60" s="447">
        <v>0.95940297771740002</v>
      </c>
      <c r="Q60" s="447">
        <v>0.95845627683260515</v>
      </c>
      <c r="R60" s="447">
        <v>0.95779465673622055</v>
      </c>
      <c r="S60" s="447">
        <v>0.95757015439466275</v>
      </c>
      <c r="T60" s="447">
        <v>0.95749176739886555</v>
      </c>
      <c r="U60" s="447">
        <v>0.95734028571534902</v>
      </c>
      <c r="V60" s="447">
        <v>0.95724685519806019</v>
      </c>
      <c r="W60" s="447">
        <v>0.95702886182688096</v>
      </c>
      <c r="X60" s="447">
        <v>0.95688764069895171</v>
      </c>
      <c r="Y60" s="447">
        <v>0.95675706368738345</v>
      </c>
      <c r="Z60" s="447">
        <v>0.95662262802779741</v>
      </c>
      <c r="AA60" s="447">
        <v>0.95650366911926166</v>
      </c>
      <c r="AB60" s="447">
        <v>0.956434411454538</v>
      </c>
      <c r="AC60" s="447">
        <v>0.95634159403586816</v>
      </c>
      <c r="AD60" s="447">
        <v>0.95614476296230044</v>
      </c>
      <c r="AE60" s="447">
        <v>0.95588962731837834</v>
      </c>
      <c r="AF60" s="447">
        <v>0.95552331074624353</v>
      </c>
      <c r="AG60" s="447">
        <v>0.95514429745501783</v>
      </c>
      <c r="AH60" s="447">
        <v>0.95473641332054382</v>
      </c>
      <c r="AI60" s="447">
        <v>0.95424319173084338</v>
      </c>
      <c r="AJ60" s="447">
        <v>0.95371751229384183</v>
      </c>
      <c r="AK60" s="447">
        <v>0.9531287181510083</v>
      </c>
      <c r="AL60" s="447">
        <v>0.95290897379751394</v>
      </c>
      <c r="AM60" s="447">
        <v>0.95268093629298578</v>
      </c>
      <c r="AN60" s="447">
        <v>0.95237546854776467</v>
      </c>
      <c r="AO60" s="447">
        <v>0.95205798065889402</v>
      </c>
      <c r="AP60" s="447">
        <v>0.95165703572418858</v>
      </c>
      <c r="AQ60" s="447">
        <v>0.95115709672494475</v>
      </c>
      <c r="AR60" s="447">
        <v>0.95054425361081119</v>
      </c>
      <c r="AS60" s="447">
        <v>0.94996381580684408</v>
      </c>
      <c r="AT60" s="447">
        <v>0.94930359019461874</v>
      </c>
      <c r="AU60" s="447">
        <v>0.94851797081870903</v>
      </c>
      <c r="AV60" s="447">
        <v>0.94762794646407467</v>
      </c>
      <c r="AW60" s="447">
        <v>0.94665109463480868</v>
      </c>
      <c r="AX60" s="447">
        <v>0.94565082487026908</v>
      </c>
      <c r="AY60" s="447">
        <v>0.94455388595713097</v>
      </c>
      <c r="AZ60" s="447">
        <v>0.94343352892499543</v>
      </c>
      <c r="BA60" s="447">
        <v>0.94223870154670708</v>
      </c>
      <c r="BB60" s="447">
        <v>0.94106243424043923</v>
      </c>
      <c r="BC60" s="447">
        <v>0.93991442162897121</v>
      </c>
      <c r="BD60" s="447">
        <v>0.93869557742830578</v>
      </c>
      <c r="BE60" s="447">
        <v>0.93747733179500359</v>
      </c>
      <c r="BF60" s="447">
        <v>0.93623083089491199</v>
      </c>
      <c r="BG60" s="447">
        <v>0.93496637036548946</v>
      </c>
      <c r="BH60" s="447">
        <v>0.93364963690558544</v>
      </c>
      <c r="BI60" s="447">
        <v>0.93237547770770646</v>
      </c>
      <c r="BJ60" s="447">
        <v>0.93115359161796363</v>
      </c>
      <c r="BK60" s="447">
        <v>0.92990709037189645</v>
      </c>
      <c r="BL60" s="447">
        <v>0.92870922139143297</v>
      </c>
      <c r="BM60" s="447">
        <v>0.92755332756525299</v>
      </c>
      <c r="BN60" s="447">
        <v>0.92642933185023746</v>
      </c>
      <c r="BO60" s="447">
        <v>0.92530109697484664</v>
      </c>
      <c r="BP60" s="447">
        <v>0.92417468319973239</v>
      </c>
      <c r="BQ60" s="447">
        <v>0.92307470490555621</v>
      </c>
      <c r="BR60" s="447">
        <v>0.92194829103887976</v>
      </c>
      <c r="BS60" s="447">
        <v>0.92087050857718233</v>
      </c>
      <c r="BT60" s="447">
        <v>0.91974591639569225</v>
      </c>
      <c r="BU60" s="447"/>
      <c r="BV60" s="1214"/>
      <c r="BW60" s="1214"/>
      <c r="BX60" s="1214"/>
      <c r="BY60" s="1214"/>
      <c r="BZ60" s="1214"/>
      <c r="CA60" s="1214"/>
      <c r="CB60" s="1214"/>
      <c r="CC60" s="1214"/>
      <c r="CD60" s="1214"/>
      <c r="CE60" s="1214"/>
      <c r="CF60" s="1214"/>
      <c r="CG60" s="1214"/>
      <c r="CH60" s="1214"/>
      <c r="CI60" s="1214"/>
    </row>
    <row r="61" spans="1:87" s="1082" customFormat="1" x14ac:dyDescent="0.2">
      <c r="A61" s="1074"/>
      <c r="B61" s="446" t="s">
        <v>411</v>
      </c>
      <c r="C61" s="439" t="s">
        <v>129</v>
      </c>
      <c r="D61" s="440" t="s">
        <v>412</v>
      </c>
      <c r="E61" s="441" t="s">
        <v>122</v>
      </c>
      <c r="F61" s="442">
        <v>2</v>
      </c>
      <c r="G61" s="450">
        <f t="shared" ref="G61:AL61" si="58">SUM(G55:G60)</f>
        <v>1.4438691957199397</v>
      </c>
      <c r="H61" s="450">
        <f t="shared" si="58"/>
        <v>1.4438833685626584</v>
      </c>
      <c r="I61" s="450">
        <f t="shared" si="58"/>
        <v>1.4438833685626582</v>
      </c>
      <c r="J61" s="450">
        <f t="shared" si="58"/>
        <v>1.4438833685626584</v>
      </c>
      <c r="K61" s="450">
        <f t="shared" si="58"/>
        <v>1.4438833685626584</v>
      </c>
      <c r="L61" s="450">
        <f t="shared" si="58"/>
        <v>1.4438833685626584</v>
      </c>
      <c r="M61" s="450">
        <f t="shared" si="58"/>
        <v>1.4438833685626586</v>
      </c>
      <c r="N61" s="450">
        <f t="shared" si="58"/>
        <v>1.4438833685626584</v>
      </c>
      <c r="O61" s="450">
        <f t="shared" si="58"/>
        <v>1.4438833685626584</v>
      </c>
      <c r="P61" s="450">
        <f t="shared" si="58"/>
        <v>1.4438833685626584</v>
      </c>
      <c r="Q61" s="450">
        <f t="shared" si="58"/>
        <v>1.4438833685626584</v>
      </c>
      <c r="R61" s="450">
        <f t="shared" si="58"/>
        <v>1.4438833685626584</v>
      </c>
      <c r="S61" s="450">
        <f t="shared" si="58"/>
        <v>1.4438833685626584</v>
      </c>
      <c r="T61" s="450">
        <f t="shared" si="58"/>
        <v>1.4438833685626582</v>
      </c>
      <c r="U61" s="450">
        <f t="shared" si="58"/>
        <v>1.4438833685626584</v>
      </c>
      <c r="V61" s="450">
        <f t="shared" si="58"/>
        <v>1.4438833685626584</v>
      </c>
      <c r="W61" s="450">
        <f t="shared" si="58"/>
        <v>1.4438833685626584</v>
      </c>
      <c r="X61" s="450">
        <f t="shared" si="58"/>
        <v>1.4438833685626584</v>
      </c>
      <c r="Y61" s="450">
        <f t="shared" si="58"/>
        <v>1.4438833685626582</v>
      </c>
      <c r="Z61" s="450">
        <f t="shared" si="58"/>
        <v>1.4438833685626584</v>
      </c>
      <c r="AA61" s="450">
        <f t="shared" si="58"/>
        <v>1.4438833685626584</v>
      </c>
      <c r="AB61" s="450">
        <f t="shared" si="58"/>
        <v>1.4438833685626584</v>
      </c>
      <c r="AC61" s="450">
        <f t="shared" si="58"/>
        <v>1.4438833685626584</v>
      </c>
      <c r="AD61" s="450">
        <f t="shared" si="58"/>
        <v>1.4438833685626586</v>
      </c>
      <c r="AE61" s="450">
        <f t="shared" si="58"/>
        <v>1.4438833685626584</v>
      </c>
      <c r="AF61" s="450">
        <f t="shared" si="58"/>
        <v>1.4438833685626584</v>
      </c>
      <c r="AG61" s="450">
        <f t="shared" si="58"/>
        <v>1.4438833685626584</v>
      </c>
      <c r="AH61" s="450">
        <f t="shared" si="58"/>
        <v>1.4438833685626584</v>
      </c>
      <c r="AI61" s="450">
        <f t="shared" si="58"/>
        <v>1.4438833685626584</v>
      </c>
      <c r="AJ61" s="450">
        <f t="shared" si="58"/>
        <v>1.4438833685626584</v>
      </c>
      <c r="AK61" s="450">
        <f t="shared" si="58"/>
        <v>1.4438833685626584</v>
      </c>
      <c r="AL61" s="450">
        <f t="shared" si="58"/>
        <v>1.4438833685626582</v>
      </c>
      <c r="AM61" s="450">
        <f t="shared" ref="AM61:BR61" si="59">SUM(AM55:AM60)</f>
        <v>1.4438833685626584</v>
      </c>
      <c r="AN61" s="450">
        <f t="shared" si="59"/>
        <v>1.4438833685626584</v>
      </c>
      <c r="AO61" s="450">
        <f t="shared" si="59"/>
        <v>1.4438833685626584</v>
      </c>
      <c r="AP61" s="450">
        <f t="shared" si="59"/>
        <v>1.4438833685626584</v>
      </c>
      <c r="AQ61" s="450">
        <f t="shared" si="59"/>
        <v>1.4438833685626586</v>
      </c>
      <c r="AR61" s="450">
        <f t="shared" si="59"/>
        <v>1.4438833685626584</v>
      </c>
      <c r="AS61" s="450">
        <f t="shared" si="59"/>
        <v>1.4438833685626584</v>
      </c>
      <c r="AT61" s="450">
        <f t="shared" si="59"/>
        <v>1.4438833685626584</v>
      </c>
      <c r="AU61" s="450">
        <f t="shared" si="59"/>
        <v>1.4438833685626584</v>
      </c>
      <c r="AV61" s="450">
        <f t="shared" si="59"/>
        <v>1.4438833685626584</v>
      </c>
      <c r="AW61" s="450">
        <f t="shared" si="59"/>
        <v>1.4438833685626582</v>
      </c>
      <c r="AX61" s="450">
        <f t="shared" si="59"/>
        <v>1.4438833685626584</v>
      </c>
      <c r="AY61" s="450">
        <f t="shared" si="59"/>
        <v>1.4438833685626584</v>
      </c>
      <c r="AZ61" s="450">
        <f t="shared" si="59"/>
        <v>1.4438833685626584</v>
      </c>
      <c r="BA61" s="450">
        <f t="shared" si="59"/>
        <v>1.4438833685626584</v>
      </c>
      <c r="BB61" s="450">
        <f t="shared" si="59"/>
        <v>1.4438833685626584</v>
      </c>
      <c r="BC61" s="450">
        <f t="shared" si="59"/>
        <v>1.4438833685626584</v>
      </c>
      <c r="BD61" s="450">
        <f t="shared" si="59"/>
        <v>1.4438833685626582</v>
      </c>
      <c r="BE61" s="450">
        <f t="shared" si="59"/>
        <v>1.4438833685626584</v>
      </c>
      <c r="BF61" s="450">
        <f t="shared" si="59"/>
        <v>1.4438833685626586</v>
      </c>
      <c r="BG61" s="450">
        <f t="shared" si="59"/>
        <v>1.4438833685626582</v>
      </c>
      <c r="BH61" s="450">
        <f t="shared" si="59"/>
        <v>1.4438833685626586</v>
      </c>
      <c r="BI61" s="450">
        <f t="shared" si="59"/>
        <v>1.4438833685626586</v>
      </c>
      <c r="BJ61" s="450">
        <f t="shared" si="59"/>
        <v>1.4438833685626582</v>
      </c>
      <c r="BK61" s="450">
        <f t="shared" si="59"/>
        <v>1.4438833685626584</v>
      </c>
      <c r="BL61" s="450">
        <f t="shared" si="59"/>
        <v>1.4438833685626586</v>
      </c>
      <c r="BM61" s="450">
        <f t="shared" si="59"/>
        <v>1.4438833685626586</v>
      </c>
      <c r="BN61" s="450">
        <f t="shared" si="59"/>
        <v>1.4438833685626586</v>
      </c>
      <c r="BO61" s="450">
        <f t="shared" si="59"/>
        <v>1.4438833685626584</v>
      </c>
      <c r="BP61" s="450">
        <f t="shared" si="59"/>
        <v>1.4438833685626584</v>
      </c>
      <c r="BQ61" s="450">
        <f t="shared" si="59"/>
        <v>1.4438833685626584</v>
      </c>
      <c r="BR61" s="450">
        <f t="shared" si="59"/>
        <v>1.4438833685626584</v>
      </c>
      <c r="BS61" s="450">
        <f t="shared" ref="BS61:BT61" si="60">SUM(BS55:BS60)</f>
        <v>1.4438833685626586</v>
      </c>
      <c r="BT61" s="450">
        <f t="shared" si="60"/>
        <v>1.4438833685626584</v>
      </c>
      <c r="BU61" s="450"/>
      <c r="BV61" s="1212"/>
      <c r="BW61" s="1212"/>
      <c r="BX61" s="1212"/>
      <c r="BY61" s="1212"/>
      <c r="BZ61" s="1212"/>
      <c r="CA61" s="1212"/>
      <c r="CB61" s="1212"/>
      <c r="CC61" s="1212"/>
      <c r="CD61" s="1212"/>
      <c r="CE61" s="1212"/>
      <c r="CF61" s="1212"/>
      <c r="CG61" s="1212"/>
      <c r="CH61" s="1212"/>
      <c r="CI61" s="1212"/>
    </row>
    <row r="62" spans="1:87" s="1082" customFormat="1" ht="15" thickBot="1" x14ac:dyDescent="0.25">
      <c r="A62" s="1074"/>
      <c r="B62" s="488" t="s">
        <v>413</v>
      </c>
      <c r="C62" s="489" t="s">
        <v>414</v>
      </c>
      <c r="D62" s="490" t="s">
        <v>415</v>
      </c>
      <c r="E62" s="491" t="s">
        <v>416</v>
      </c>
      <c r="F62" s="461">
        <v>2</v>
      </c>
      <c r="G62" s="462">
        <f t="shared" ref="G62:AL62" si="61">(G61*1000000)/(G76*1000)</f>
        <v>97.475205896761565</v>
      </c>
      <c r="H62" s="462">
        <f t="shared" si="61"/>
        <v>97.180866511147698</v>
      </c>
      <c r="I62" s="462">
        <f t="shared" si="61"/>
        <v>96.589848114449936</v>
      </c>
      <c r="J62" s="462">
        <f t="shared" si="61"/>
        <v>95.433151632047256</v>
      </c>
      <c r="K62" s="462">
        <f t="shared" si="61"/>
        <v>94.632430334522255</v>
      </c>
      <c r="L62" s="462">
        <f t="shared" si="61"/>
        <v>93.768469985514429</v>
      </c>
      <c r="M62" s="462">
        <f t="shared" si="61"/>
        <v>91.908135399348069</v>
      </c>
      <c r="N62" s="462">
        <f t="shared" si="61"/>
        <v>90.25362778408315</v>
      </c>
      <c r="O62" s="462">
        <f t="shared" si="61"/>
        <v>88.884923611588547</v>
      </c>
      <c r="P62" s="462">
        <f t="shared" si="61"/>
        <v>87.746087023984614</v>
      </c>
      <c r="Q62" s="462">
        <f t="shared" si="61"/>
        <v>86.869674103369718</v>
      </c>
      <c r="R62" s="462">
        <f t="shared" si="61"/>
        <v>86.160972510299899</v>
      </c>
      <c r="S62" s="462">
        <f t="shared" si="61"/>
        <v>85.585079496487978</v>
      </c>
      <c r="T62" s="462">
        <f t="shared" si="61"/>
        <v>85.058418096764171</v>
      </c>
      <c r="U62" s="462">
        <f t="shared" si="61"/>
        <v>84.543791767910818</v>
      </c>
      <c r="V62" s="462">
        <f t="shared" si="61"/>
        <v>84.060452703077289</v>
      </c>
      <c r="W62" s="462">
        <f t="shared" si="61"/>
        <v>83.577980112070264</v>
      </c>
      <c r="X62" s="462">
        <f t="shared" si="61"/>
        <v>83.130549803953116</v>
      </c>
      <c r="Y62" s="462">
        <f t="shared" si="61"/>
        <v>82.713004107957943</v>
      </c>
      <c r="Z62" s="462">
        <f t="shared" si="61"/>
        <v>82.314316798377362</v>
      </c>
      <c r="AA62" s="462">
        <f t="shared" si="61"/>
        <v>81.938653662789903</v>
      </c>
      <c r="AB62" s="462">
        <f t="shared" si="61"/>
        <v>81.590447254496439</v>
      </c>
      <c r="AC62" s="462">
        <f t="shared" si="61"/>
        <v>81.259498759314809</v>
      </c>
      <c r="AD62" s="462">
        <f t="shared" si="61"/>
        <v>80.926688186928899</v>
      </c>
      <c r="AE62" s="462">
        <f t="shared" si="61"/>
        <v>80.596203077170458</v>
      </c>
      <c r="AF62" s="462">
        <f t="shared" si="61"/>
        <v>80.268792639638363</v>
      </c>
      <c r="AG62" s="462">
        <f t="shared" si="61"/>
        <v>79.957887762370504</v>
      </c>
      <c r="AH62" s="462">
        <f t="shared" si="61"/>
        <v>79.658360739281079</v>
      </c>
      <c r="AI62" s="462">
        <f t="shared" si="61"/>
        <v>79.36125829327014</v>
      </c>
      <c r="AJ62" s="462">
        <f t="shared" si="61"/>
        <v>79.075211545153792</v>
      </c>
      <c r="AK62" s="462">
        <f t="shared" si="61"/>
        <v>78.795891570155106</v>
      </c>
      <c r="AL62" s="462">
        <f t="shared" si="61"/>
        <v>78.607548222412092</v>
      </c>
      <c r="AM62" s="462">
        <f t="shared" ref="AM62:BR62" si="62">(AM61*1000000)/(AM76*1000)</f>
        <v>78.429175677631235</v>
      </c>
      <c r="AN62" s="462">
        <f t="shared" si="62"/>
        <v>78.251610809256093</v>
      </c>
      <c r="AO62" s="462">
        <f t="shared" si="62"/>
        <v>78.087881075892568</v>
      </c>
      <c r="AP62" s="462">
        <f t="shared" si="62"/>
        <v>77.925017157688586</v>
      </c>
      <c r="AQ62" s="462">
        <f t="shared" si="62"/>
        <v>77.758280735688558</v>
      </c>
      <c r="AR62" s="462">
        <f t="shared" si="62"/>
        <v>77.5880868487817</v>
      </c>
      <c r="AS62" s="462">
        <f t="shared" si="62"/>
        <v>77.440116524899594</v>
      </c>
      <c r="AT62" s="462">
        <f t="shared" si="62"/>
        <v>77.292888666910528</v>
      </c>
      <c r="AU62" s="462">
        <f t="shared" si="62"/>
        <v>77.137619794669092</v>
      </c>
      <c r="AV62" s="462">
        <f t="shared" si="62"/>
        <v>76.978513857426989</v>
      </c>
      <c r="AW62" s="462">
        <f t="shared" si="62"/>
        <v>76.803187278111579</v>
      </c>
      <c r="AX62" s="462">
        <f t="shared" si="62"/>
        <v>76.624238854192413</v>
      </c>
      <c r="AY62" s="462">
        <f t="shared" si="62"/>
        <v>76.429410609842208</v>
      </c>
      <c r="AZ62" s="462">
        <f t="shared" si="62"/>
        <v>76.231197148074813</v>
      </c>
      <c r="BA62" s="462">
        <f t="shared" si="62"/>
        <v>76.021652711364609</v>
      </c>
      <c r="BB62" s="462">
        <f t="shared" si="62"/>
        <v>75.817410376087366</v>
      </c>
      <c r="BC62" s="462">
        <f t="shared" si="62"/>
        <v>75.61822257527075</v>
      </c>
      <c r="BD62" s="462">
        <f t="shared" si="62"/>
        <v>75.407920949648727</v>
      </c>
      <c r="BE62" s="462">
        <f t="shared" si="62"/>
        <v>75.19861625015686</v>
      </c>
      <c r="BF62" s="462">
        <f t="shared" si="62"/>
        <v>74.986575688749141</v>
      </c>
      <c r="BG62" s="462">
        <f t="shared" si="62"/>
        <v>74.771519988245387</v>
      </c>
      <c r="BH62" s="462">
        <f t="shared" si="62"/>
        <v>74.549828566798823</v>
      </c>
      <c r="BI62" s="462">
        <f t="shared" si="62"/>
        <v>74.337432840270253</v>
      </c>
      <c r="BJ62" s="462">
        <f t="shared" si="62"/>
        <v>74.134020509393565</v>
      </c>
      <c r="BK62" s="462">
        <f t="shared" si="62"/>
        <v>73.927932989895552</v>
      </c>
      <c r="BL62" s="462">
        <f t="shared" si="62"/>
        <v>73.730680311496641</v>
      </c>
      <c r="BM62" s="462">
        <f t="shared" si="62"/>
        <v>73.542454711326201</v>
      </c>
      <c r="BN62" s="462">
        <f t="shared" si="62"/>
        <v>73.358914632105453</v>
      </c>
      <c r="BO62" s="462">
        <f t="shared" si="62"/>
        <v>73.176448965462825</v>
      </c>
      <c r="BP62" s="462">
        <f t="shared" si="62"/>
        <v>72.994888740610079</v>
      </c>
      <c r="BQ62" s="462">
        <f t="shared" si="62"/>
        <v>72.817899400437597</v>
      </c>
      <c r="BR62" s="462">
        <f t="shared" si="62"/>
        <v>72.638111846604417</v>
      </c>
      <c r="BS62" s="462">
        <f t="shared" ref="BS62:BT62" si="63">(BS61*1000000)/(BS76*1000)</f>
        <v>72.466640620867409</v>
      </c>
      <c r="BT62" s="462">
        <f t="shared" si="63"/>
        <v>72.288581280272609</v>
      </c>
      <c r="BU62" s="462"/>
      <c r="BV62" s="1216"/>
      <c r="BW62" s="1216"/>
      <c r="BX62" s="1216"/>
      <c r="BY62" s="1216"/>
      <c r="BZ62" s="1216"/>
      <c r="CA62" s="1216"/>
      <c r="CB62" s="1216"/>
      <c r="CC62" s="1216"/>
      <c r="CD62" s="1216"/>
      <c r="CE62" s="1216"/>
      <c r="CF62" s="1216"/>
      <c r="CG62" s="1216"/>
      <c r="CH62" s="1216"/>
      <c r="CI62" s="1216"/>
    </row>
    <row r="63" spans="1:87" s="1082" customFormat="1" x14ac:dyDescent="0.2">
      <c r="A63" s="1074"/>
      <c r="B63" s="464" t="s">
        <v>417</v>
      </c>
      <c r="C63" s="465" t="s">
        <v>418</v>
      </c>
      <c r="D63" s="493" t="s">
        <v>121</v>
      </c>
      <c r="E63" s="494" t="s">
        <v>230</v>
      </c>
      <c r="F63" s="495">
        <v>2</v>
      </c>
      <c r="G63" s="1115">
        <v>1.451645790144406</v>
      </c>
      <c r="H63" s="1115">
        <v>1.4745638229312914</v>
      </c>
      <c r="I63" s="1115">
        <v>1.4735638229312913</v>
      </c>
      <c r="J63" s="1115">
        <v>1.4715638229312913</v>
      </c>
      <c r="K63" s="1115">
        <v>1.4705638229312914</v>
      </c>
      <c r="L63" s="1115">
        <v>1.4695638229312913</v>
      </c>
      <c r="M63" s="496">
        <v>1.4675638229312913</v>
      </c>
      <c r="N63" s="496">
        <v>1.4665638229312914</v>
      </c>
      <c r="O63" s="496">
        <v>1.4645638229312914</v>
      </c>
      <c r="P63" s="496">
        <v>1.4635638229312913</v>
      </c>
      <c r="Q63" s="496">
        <v>1.4615638229312913</v>
      </c>
      <c r="R63" s="496">
        <v>1.4605638229312914</v>
      </c>
      <c r="S63" s="496">
        <v>1.4595638229312913</v>
      </c>
      <c r="T63" s="496">
        <v>1.4575638229312913</v>
      </c>
      <c r="U63" s="496">
        <v>1.4565638229312914</v>
      </c>
      <c r="V63" s="496">
        <v>1.4545638229312914</v>
      </c>
      <c r="W63" s="496">
        <v>1.4535638229312913</v>
      </c>
      <c r="X63" s="496">
        <v>1.4515638229312913</v>
      </c>
      <c r="Y63" s="496">
        <v>1.4505638229312914</v>
      </c>
      <c r="Z63" s="496">
        <v>1.4495638229312913</v>
      </c>
      <c r="AA63" s="496">
        <v>1.4475638229312913</v>
      </c>
      <c r="AB63" s="496">
        <v>1.4465638229312914</v>
      </c>
      <c r="AC63" s="496">
        <v>1.4445638229312914</v>
      </c>
      <c r="AD63" s="496">
        <v>1.4435638229312913</v>
      </c>
      <c r="AE63" s="496">
        <v>1.4415638229312913</v>
      </c>
      <c r="AF63" s="496">
        <v>1.4405638229312914</v>
      </c>
      <c r="AG63" s="496">
        <v>1.4395638229312913</v>
      </c>
      <c r="AH63" s="496">
        <v>1.4375638229312913</v>
      </c>
      <c r="AI63" s="496">
        <v>1.4365638229312914</v>
      </c>
      <c r="AJ63" s="496">
        <v>1.4345638229312914</v>
      </c>
      <c r="AK63" s="496">
        <v>1.4335638229312913</v>
      </c>
      <c r="AL63" s="496">
        <v>1.4315638229312913</v>
      </c>
      <c r="AM63" s="496">
        <v>1.4305638229312914</v>
      </c>
      <c r="AN63" s="496">
        <v>1.4295638229312913</v>
      </c>
      <c r="AO63" s="496">
        <v>1.4275638229312912</v>
      </c>
      <c r="AP63" s="496">
        <v>1.4265638229312914</v>
      </c>
      <c r="AQ63" s="496">
        <v>1.4245638229312914</v>
      </c>
      <c r="AR63" s="496">
        <v>1.4235638229312912</v>
      </c>
      <c r="AS63" s="496">
        <v>1.4215638229312912</v>
      </c>
      <c r="AT63" s="496">
        <v>1.4205638229312914</v>
      </c>
      <c r="AU63" s="496">
        <v>1.4195638229312912</v>
      </c>
      <c r="AV63" s="496">
        <v>1.4175638229312912</v>
      </c>
      <c r="AW63" s="496">
        <v>1.4165638229312913</v>
      </c>
      <c r="AX63" s="496">
        <v>1.4145638229312913</v>
      </c>
      <c r="AY63" s="496">
        <v>1.4135638229312912</v>
      </c>
      <c r="AZ63" s="496">
        <v>1.4115638229312912</v>
      </c>
      <c r="BA63" s="496">
        <v>1.4105638229312913</v>
      </c>
      <c r="BB63" s="496">
        <v>1.4095638229312912</v>
      </c>
      <c r="BC63" s="496">
        <v>1.4075638229312912</v>
      </c>
      <c r="BD63" s="496">
        <v>1.4065638229312913</v>
      </c>
      <c r="BE63" s="496">
        <v>1.4045638229312913</v>
      </c>
      <c r="BF63" s="496">
        <v>1.4035638229312912</v>
      </c>
      <c r="BG63" s="496">
        <v>1.4015638229312912</v>
      </c>
      <c r="BH63" s="496">
        <v>1.4005638229312913</v>
      </c>
      <c r="BI63" s="496">
        <v>1.3995638229312912</v>
      </c>
      <c r="BJ63" s="496">
        <v>1.3975638229312912</v>
      </c>
      <c r="BK63" s="496">
        <v>1.3965638229312913</v>
      </c>
      <c r="BL63" s="496">
        <v>1.3945638229312913</v>
      </c>
      <c r="BM63" s="496">
        <v>1.3935638229312912</v>
      </c>
      <c r="BN63" s="496">
        <v>1.3915638229312912</v>
      </c>
      <c r="BO63" s="496">
        <v>1.3905638229312913</v>
      </c>
      <c r="BP63" s="496">
        <v>1.3895638229312912</v>
      </c>
      <c r="BQ63" s="496">
        <v>1.3875638229312912</v>
      </c>
      <c r="BR63" s="496">
        <v>1.3865638229312913</v>
      </c>
      <c r="BS63" s="496">
        <v>1.3845638229312913</v>
      </c>
      <c r="BT63" s="496">
        <v>1.3835638229312912</v>
      </c>
      <c r="BU63" s="496"/>
      <c r="BV63" s="1222"/>
      <c r="BW63" s="1222"/>
      <c r="BX63" s="1222"/>
      <c r="BY63" s="1222"/>
      <c r="BZ63" s="1222"/>
      <c r="CA63" s="1222"/>
      <c r="CB63" s="1222"/>
      <c r="CC63" s="1222"/>
      <c r="CD63" s="1222"/>
      <c r="CE63" s="1222"/>
      <c r="CF63" s="1222"/>
      <c r="CG63" s="1222"/>
      <c r="CH63" s="1222"/>
      <c r="CI63" s="1222"/>
    </row>
    <row r="64" spans="1:87" s="1082" customFormat="1" x14ac:dyDescent="0.2">
      <c r="A64" s="1074"/>
      <c r="B64" s="466" t="s">
        <v>419</v>
      </c>
      <c r="C64" s="467" t="s">
        <v>420</v>
      </c>
      <c r="D64" s="498" t="s">
        <v>121</v>
      </c>
      <c r="E64" s="477" t="s">
        <v>230</v>
      </c>
      <c r="F64" s="478">
        <v>2</v>
      </c>
      <c r="G64" s="1116">
        <v>0.18909699453551915</v>
      </c>
      <c r="H64" s="1116">
        <v>0.19400000000000001</v>
      </c>
      <c r="I64" s="1116">
        <v>0.192</v>
      </c>
      <c r="J64" s="1116">
        <v>0.19</v>
      </c>
      <c r="K64" s="1116">
        <v>0.189</v>
      </c>
      <c r="L64" s="1116">
        <v>0.187</v>
      </c>
      <c r="M64" s="499">
        <v>0.186</v>
      </c>
      <c r="N64" s="499">
        <v>0.186</v>
      </c>
      <c r="O64" s="499">
        <v>0.185</v>
      </c>
      <c r="P64" s="499">
        <v>0.184</v>
      </c>
      <c r="Q64" s="499">
        <v>0.183</v>
      </c>
      <c r="R64" s="499">
        <v>0.183</v>
      </c>
      <c r="S64" s="499">
        <v>0.182</v>
      </c>
      <c r="T64" s="499">
        <v>0.18099999999999999</v>
      </c>
      <c r="U64" s="499">
        <v>0.18099999999999999</v>
      </c>
      <c r="V64" s="499">
        <v>0.18</v>
      </c>
      <c r="W64" s="499">
        <v>0.18</v>
      </c>
      <c r="X64" s="499">
        <v>0.17899999999999999</v>
      </c>
      <c r="Y64" s="499">
        <v>0.17899999999999999</v>
      </c>
      <c r="Z64" s="499">
        <v>0.17899999999999999</v>
      </c>
      <c r="AA64" s="499">
        <v>0.17899999999999999</v>
      </c>
      <c r="AB64" s="499">
        <v>0.17799999999999999</v>
      </c>
      <c r="AC64" s="499">
        <v>0.17799999999999999</v>
      </c>
      <c r="AD64" s="499">
        <v>0.17799999999999999</v>
      </c>
      <c r="AE64" s="499">
        <v>0.17699999999999999</v>
      </c>
      <c r="AF64" s="499">
        <v>0.17699999999999999</v>
      </c>
      <c r="AG64" s="499">
        <v>0.17699999999999999</v>
      </c>
      <c r="AH64" s="499">
        <v>0.17699999999999999</v>
      </c>
      <c r="AI64" s="499">
        <v>0.17699999999999999</v>
      </c>
      <c r="AJ64" s="499">
        <v>0.17699999999999999</v>
      </c>
      <c r="AK64" s="499">
        <v>0.17699999999999999</v>
      </c>
      <c r="AL64" s="499">
        <v>0.17699999999999999</v>
      </c>
      <c r="AM64" s="499">
        <v>0.17699999999999999</v>
      </c>
      <c r="AN64" s="499">
        <v>0.17699999999999999</v>
      </c>
      <c r="AO64" s="499">
        <v>0.17699999999999999</v>
      </c>
      <c r="AP64" s="499">
        <v>0.17699999999999999</v>
      </c>
      <c r="AQ64" s="499">
        <v>0.17699999999999999</v>
      </c>
      <c r="AR64" s="499">
        <v>0.17699999999999999</v>
      </c>
      <c r="AS64" s="499">
        <v>0.17699999999999999</v>
      </c>
      <c r="AT64" s="499">
        <v>0.17699999999999999</v>
      </c>
      <c r="AU64" s="499">
        <v>0.17699999999999999</v>
      </c>
      <c r="AV64" s="499">
        <v>0.17699999999999999</v>
      </c>
      <c r="AW64" s="499">
        <v>0.17699999999999999</v>
      </c>
      <c r="AX64" s="499">
        <v>0.17699999999999999</v>
      </c>
      <c r="AY64" s="499">
        <v>0.17699999999999999</v>
      </c>
      <c r="AZ64" s="499">
        <v>0.17699999999999999</v>
      </c>
      <c r="BA64" s="499">
        <v>0.17699999999999999</v>
      </c>
      <c r="BB64" s="499">
        <v>0.17699999999999999</v>
      </c>
      <c r="BC64" s="499">
        <v>0.17699999999999999</v>
      </c>
      <c r="BD64" s="499">
        <v>0.17699999999999999</v>
      </c>
      <c r="BE64" s="499">
        <v>0.17699999999999999</v>
      </c>
      <c r="BF64" s="499">
        <v>0.17699999999999999</v>
      </c>
      <c r="BG64" s="499">
        <v>0.17699999999999999</v>
      </c>
      <c r="BH64" s="499">
        <v>0.17699999999999999</v>
      </c>
      <c r="BI64" s="499">
        <v>0.17699999999999999</v>
      </c>
      <c r="BJ64" s="499">
        <v>0.17699999999999999</v>
      </c>
      <c r="BK64" s="499">
        <v>0.17699999999999999</v>
      </c>
      <c r="BL64" s="499">
        <v>0.17699999999999999</v>
      </c>
      <c r="BM64" s="499">
        <v>0.17699999999999999</v>
      </c>
      <c r="BN64" s="499">
        <v>0.17699999999999999</v>
      </c>
      <c r="BO64" s="499">
        <v>0.17699999999999999</v>
      </c>
      <c r="BP64" s="499">
        <v>0.17699999999999999</v>
      </c>
      <c r="BQ64" s="499">
        <v>0.17699999999999999</v>
      </c>
      <c r="BR64" s="499">
        <v>0.17699999999999999</v>
      </c>
      <c r="BS64" s="499">
        <v>0.17699999999999999</v>
      </c>
      <c r="BT64" s="499">
        <v>0.17699999999999999</v>
      </c>
      <c r="BU64" s="499"/>
      <c r="BV64" s="1223"/>
      <c r="BW64" s="1223"/>
      <c r="BX64" s="1223"/>
      <c r="BY64" s="1223"/>
      <c r="BZ64" s="1223"/>
      <c r="CA64" s="1223"/>
      <c r="CB64" s="1223"/>
      <c r="CC64" s="1223"/>
      <c r="CD64" s="1223"/>
      <c r="CE64" s="1223"/>
      <c r="CF64" s="1223"/>
      <c r="CG64" s="1223"/>
      <c r="CH64" s="1223"/>
      <c r="CI64" s="1223"/>
    </row>
    <row r="65" spans="1:87" s="1082" customFormat="1" x14ac:dyDescent="0.2">
      <c r="A65" s="1074"/>
      <c r="B65" s="501" t="s">
        <v>421</v>
      </c>
      <c r="C65" s="502" t="s">
        <v>422</v>
      </c>
      <c r="D65" s="498" t="s">
        <v>121</v>
      </c>
      <c r="E65" s="477" t="s">
        <v>230</v>
      </c>
      <c r="F65" s="478">
        <v>2</v>
      </c>
      <c r="G65" s="1116">
        <v>0.16999664169011128</v>
      </c>
      <c r="H65" s="1116">
        <v>0.15559600000000001</v>
      </c>
      <c r="I65" s="1116">
        <v>0.14629999999999899</v>
      </c>
      <c r="J65" s="1116">
        <v>0.14629999999999899</v>
      </c>
      <c r="K65" s="1116">
        <v>0.14629999999999899</v>
      </c>
      <c r="L65" s="1116">
        <v>0.14629999999999899</v>
      </c>
      <c r="M65" s="499">
        <v>0.14629999999999899</v>
      </c>
      <c r="N65" s="499">
        <v>0.14629999999999899</v>
      </c>
      <c r="O65" s="499">
        <v>0.14629999999999899</v>
      </c>
      <c r="P65" s="499">
        <v>0.14629999999999899</v>
      </c>
      <c r="Q65" s="499">
        <v>0.14629999999999899</v>
      </c>
      <c r="R65" s="499">
        <v>0.14629999999999899</v>
      </c>
      <c r="S65" s="499">
        <v>0.14629999999999899</v>
      </c>
      <c r="T65" s="499">
        <v>0.14629999999999899</v>
      </c>
      <c r="U65" s="499">
        <v>0.14629999999999899</v>
      </c>
      <c r="V65" s="499">
        <v>0.14629999999999899</v>
      </c>
      <c r="W65" s="499">
        <v>0.14629999999999899</v>
      </c>
      <c r="X65" s="499">
        <v>0.14629999999999899</v>
      </c>
      <c r="Y65" s="499">
        <v>0.14629999999999899</v>
      </c>
      <c r="Z65" s="499">
        <v>0.14629999999999899</v>
      </c>
      <c r="AA65" s="499">
        <v>0.14629999999999899</v>
      </c>
      <c r="AB65" s="499">
        <v>0.14629999999999899</v>
      </c>
      <c r="AC65" s="499">
        <v>0.14629999999999899</v>
      </c>
      <c r="AD65" s="499">
        <v>0.14629999999999899</v>
      </c>
      <c r="AE65" s="499">
        <v>0.14629999999999899</v>
      </c>
      <c r="AF65" s="499">
        <v>0.14629999999999899</v>
      </c>
      <c r="AG65" s="499">
        <v>0.14629999999999899</v>
      </c>
      <c r="AH65" s="499">
        <v>0.14629999999999899</v>
      </c>
      <c r="AI65" s="499">
        <v>0.14629999999999899</v>
      </c>
      <c r="AJ65" s="499">
        <v>0.14629999999999899</v>
      </c>
      <c r="AK65" s="499">
        <v>0.14629999999999899</v>
      </c>
      <c r="AL65" s="499">
        <v>0.14629999999999899</v>
      </c>
      <c r="AM65" s="499">
        <v>0.14629999999999899</v>
      </c>
      <c r="AN65" s="499">
        <v>0.14629999999999899</v>
      </c>
      <c r="AO65" s="499">
        <v>0.14629999999999899</v>
      </c>
      <c r="AP65" s="499">
        <v>0.14629999999999899</v>
      </c>
      <c r="AQ65" s="499">
        <v>0.14629999999999899</v>
      </c>
      <c r="AR65" s="499">
        <v>0.14629999999999899</v>
      </c>
      <c r="AS65" s="499">
        <v>0.14629999999999899</v>
      </c>
      <c r="AT65" s="499">
        <v>0.14629999999999899</v>
      </c>
      <c r="AU65" s="499">
        <v>0.14629999999999899</v>
      </c>
      <c r="AV65" s="499">
        <v>0.14629999999999899</v>
      </c>
      <c r="AW65" s="499">
        <v>0.14629999999999899</v>
      </c>
      <c r="AX65" s="499">
        <v>0.14629999999999899</v>
      </c>
      <c r="AY65" s="499">
        <v>0.14629999999999899</v>
      </c>
      <c r="AZ65" s="499">
        <v>0.14629999999999899</v>
      </c>
      <c r="BA65" s="499">
        <v>0.14629999999999899</v>
      </c>
      <c r="BB65" s="499">
        <v>0.14629999999999899</v>
      </c>
      <c r="BC65" s="499">
        <v>0.14629999999999899</v>
      </c>
      <c r="BD65" s="499">
        <v>0.14629999999999899</v>
      </c>
      <c r="BE65" s="499">
        <v>0.14629999999999899</v>
      </c>
      <c r="BF65" s="499">
        <v>0.14629999999999899</v>
      </c>
      <c r="BG65" s="499">
        <v>0.14629999999999899</v>
      </c>
      <c r="BH65" s="499">
        <v>0.14629999999999899</v>
      </c>
      <c r="BI65" s="499">
        <v>0.14629999999999899</v>
      </c>
      <c r="BJ65" s="499">
        <v>0.14629999999999899</v>
      </c>
      <c r="BK65" s="499">
        <v>0.14629999999999899</v>
      </c>
      <c r="BL65" s="499">
        <v>0.14629999999999899</v>
      </c>
      <c r="BM65" s="499">
        <v>0.14629999999999899</v>
      </c>
      <c r="BN65" s="499">
        <v>0.14629999999999899</v>
      </c>
      <c r="BO65" s="499">
        <v>0.14629999999999899</v>
      </c>
      <c r="BP65" s="499">
        <v>0.14629999999999899</v>
      </c>
      <c r="BQ65" s="499">
        <v>0.14629999999999899</v>
      </c>
      <c r="BR65" s="499">
        <v>0.14629999999999899</v>
      </c>
      <c r="BS65" s="499">
        <v>0.14629999999999899</v>
      </c>
      <c r="BT65" s="499">
        <v>0.14629999999999899</v>
      </c>
      <c r="BU65" s="499"/>
      <c r="BV65" s="1223"/>
      <c r="BW65" s="1223"/>
      <c r="BX65" s="1223"/>
      <c r="BY65" s="1223"/>
      <c r="BZ65" s="1223"/>
      <c r="CA65" s="1223"/>
      <c r="CB65" s="1223"/>
      <c r="CC65" s="1223"/>
      <c r="CD65" s="1223"/>
      <c r="CE65" s="1223"/>
      <c r="CF65" s="1223"/>
      <c r="CG65" s="1223"/>
      <c r="CH65" s="1223"/>
      <c r="CI65" s="1223"/>
    </row>
    <row r="66" spans="1:87" s="1082" customFormat="1" ht="28.5" x14ac:dyDescent="0.2">
      <c r="A66" s="1074"/>
      <c r="B66" s="501" t="s">
        <v>423</v>
      </c>
      <c r="C66" s="502" t="s">
        <v>424</v>
      </c>
      <c r="D66" s="503" t="s">
        <v>425</v>
      </c>
      <c r="E66" s="504" t="s">
        <v>230</v>
      </c>
      <c r="F66" s="505">
        <v>2</v>
      </c>
      <c r="G66" s="456">
        <v>6.5036895116870559</v>
      </c>
      <c r="H66" s="455">
        <f>G66+SUM(H67:H72)</f>
        <v>6.7850530673741121</v>
      </c>
      <c r="I66" s="455">
        <f>H66+SUM(I67:I72)</f>
        <v>7.1246166230611676</v>
      </c>
      <c r="J66" s="455">
        <f t="shared" ref="J66:BS66" si="64">I66+SUM(J67:J72)</f>
        <v>7.4791801787482237</v>
      </c>
      <c r="K66" s="455">
        <f t="shared" si="64"/>
        <v>7.7556953649243869</v>
      </c>
      <c r="L66" s="455">
        <f t="shared" si="64"/>
        <v>8.0452105511005509</v>
      </c>
      <c r="M66" s="455">
        <f>L66+SUM(M67:M72)</f>
        <v>8.4873257372767146</v>
      </c>
      <c r="N66" s="455">
        <f t="shared" si="64"/>
        <v>8.9068257372767139</v>
      </c>
      <c r="O66" s="455">
        <f t="shared" si="64"/>
        <v>9.2883257372767147</v>
      </c>
      <c r="P66" s="455">
        <f t="shared" si="64"/>
        <v>9.6348257372767154</v>
      </c>
      <c r="Q66" s="455">
        <f t="shared" si="64"/>
        <v>9.9393257372767145</v>
      </c>
      <c r="R66" s="455">
        <f t="shared" si="64"/>
        <v>10.196725737276715</v>
      </c>
      <c r="S66" s="455">
        <f t="shared" si="64"/>
        <v>10.424035414696069</v>
      </c>
      <c r="T66" s="455">
        <f t="shared" si="64"/>
        <v>10.640299930825101</v>
      </c>
      <c r="U66" s="455">
        <f t="shared" si="64"/>
        <v>10.84951928566381</v>
      </c>
      <c r="V66" s="455">
        <f t="shared" si="64"/>
        <v>11.051693479212197</v>
      </c>
      <c r="W66" s="455">
        <f t="shared" si="64"/>
        <v>11.24882251147026</v>
      </c>
      <c r="X66" s="455">
        <f t="shared" si="64"/>
        <v>11.437906382438236</v>
      </c>
      <c r="Y66" s="455">
        <f t="shared" si="64"/>
        <v>11.615945092115656</v>
      </c>
      <c r="Z66" s="455">
        <f t="shared" si="64"/>
        <v>11.78693864050252</v>
      </c>
      <c r="AA66" s="455">
        <f t="shared" si="64"/>
        <v>11.950887027599293</v>
      </c>
      <c r="AB66" s="455">
        <f t="shared" si="64"/>
        <v>12.105790253405512</v>
      </c>
      <c r="AC66" s="455">
        <f t="shared" si="64"/>
        <v>12.253648317921874</v>
      </c>
      <c r="AD66" s="455">
        <f t="shared" si="64"/>
        <v>12.39746122114768</v>
      </c>
      <c r="AE66" s="455">
        <f t="shared" si="64"/>
        <v>12.539228963083163</v>
      </c>
      <c r="AF66" s="455">
        <f t="shared" si="64"/>
        <v>12.674951543728325</v>
      </c>
      <c r="AG66" s="455">
        <f t="shared" si="64"/>
        <v>12.803628963083163</v>
      </c>
      <c r="AH66" s="455">
        <f t="shared" si="64"/>
        <v>12.927261221147679</v>
      </c>
      <c r="AI66" s="455">
        <f t="shared" si="64"/>
        <v>13.045848317921873</v>
      </c>
      <c r="AJ66" s="455">
        <f t="shared" si="64"/>
        <v>13.159390253405745</v>
      </c>
      <c r="AK66" s="455">
        <f t="shared" si="64"/>
        <v>13.266887027599292</v>
      </c>
      <c r="AL66" s="455">
        <f t="shared" si="64"/>
        <v>13.351338640502519</v>
      </c>
      <c r="AM66" s="455">
        <f t="shared" si="64"/>
        <v>13.428745092114957</v>
      </c>
      <c r="AN66" s="455">
        <f t="shared" si="64"/>
        <v>13.502106382437537</v>
      </c>
      <c r="AO66" s="455">
        <f t="shared" si="64"/>
        <v>13.569422511470261</v>
      </c>
      <c r="AP66" s="455">
        <f t="shared" si="64"/>
        <v>13.631693479212197</v>
      </c>
      <c r="AQ66" s="455">
        <f t="shared" si="64"/>
        <v>13.691919285663809</v>
      </c>
      <c r="AR66" s="455">
        <f t="shared" si="64"/>
        <v>13.7480999308251</v>
      </c>
      <c r="AS66" s="455">
        <f t="shared" si="64"/>
        <v>13.796235414696069</v>
      </c>
      <c r="AT66" s="455">
        <f t="shared" si="64"/>
        <v>13.839325737276713</v>
      </c>
      <c r="AU66" s="455">
        <f t="shared" si="64"/>
        <v>13.880370898567035</v>
      </c>
      <c r="AV66" s="455">
        <f t="shared" si="64"/>
        <v>13.919370898567035</v>
      </c>
      <c r="AW66" s="455">
        <f t="shared" si="64"/>
        <v>13.961370898567035</v>
      </c>
      <c r="AX66" s="455">
        <f t="shared" si="64"/>
        <v>14.005370898567035</v>
      </c>
      <c r="AY66" s="455">
        <f t="shared" si="64"/>
        <v>14.052370898567036</v>
      </c>
      <c r="AZ66" s="455">
        <f t="shared" si="64"/>
        <v>14.101370898567035</v>
      </c>
      <c r="BA66" s="455">
        <f t="shared" si="64"/>
        <v>14.152370898567035</v>
      </c>
      <c r="BB66" s="455">
        <f t="shared" si="64"/>
        <v>14.202370898567036</v>
      </c>
      <c r="BC66" s="455">
        <f t="shared" si="64"/>
        <v>14.252370898567037</v>
      </c>
      <c r="BD66" s="455">
        <f t="shared" si="64"/>
        <v>14.304370898567036</v>
      </c>
      <c r="BE66" s="455">
        <f t="shared" si="64"/>
        <v>14.357370898567037</v>
      </c>
      <c r="BF66" s="455">
        <f t="shared" si="64"/>
        <v>14.410370898567038</v>
      </c>
      <c r="BG66" s="455">
        <f t="shared" si="64"/>
        <v>14.465370898567038</v>
      </c>
      <c r="BH66" s="455">
        <f t="shared" si="64"/>
        <v>14.521370898567037</v>
      </c>
      <c r="BI66" s="455">
        <f t="shared" si="64"/>
        <v>14.575370898567037</v>
      </c>
      <c r="BJ66" s="455">
        <f t="shared" si="64"/>
        <v>14.628370898567038</v>
      </c>
      <c r="BK66" s="455">
        <f t="shared" si="64"/>
        <v>14.681370898567039</v>
      </c>
      <c r="BL66" s="455">
        <f t="shared" si="64"/>
        <v>14.733370898567038</v>
      </c>
      <c r="BM66" s="455">
        <f t="shared" si="64"/>
        <v>14.782370898567038</v>
      </c>
      <c r="BN66" s="455">
        <f t="shared" si="64"/>
        <v>14.831370898567037</v>
      </c>
      <c r="BO66" s="455">
        <f t="shared" si="64"/>
        <v>14.879370898567037</v>
      </c>
      <c r="BP66" s="455">
        <f t="shared" si="64"/>
        <v>14.927370898567037</v>
      </c>
      <c r="BQ66" s="455">
        <f t="shared" si="64"/>
        <v>14.975370898567038</v>
      </c>
      <c r="BR66" s="455">
        <f t="shared" si="64"/>
        <v>15.023370898567038</v>
      </c>
      <c r="BS66" s="455">
        <f t="shared" si="64"/>
        <v>15.070370898567038</v>
      </c>
      <c r="BT66" s="455">
        <f t="shared" ref="BT66" si="65">BS66+SUM(BT67:BT72)</f>
        <v>15.118370898567038</v>
      </c>
      <c r="BU66" s="455"/>
      <c r="BV66" s="1213"/>
      <c r="BW66" s="1213"/>
      <c r="BX66" s="1213"/>
      <c r="BY66" s="1213"/>
      <c r="BZ66" s="1213"/>
      <c r="CA66" s="1213"/>
      <c r="CB66" s="1213"/>
      <c r="CC66" s="1213"/>
      <c r="CD66" s="1213"/>
      <c r="CE66" s="1213"/>
      <c r="CF66" s="1213"/>
      <c r="CG66" s="1213"/>
      <c r="CH66" s="1213"/>
      <c r="CI66" s="1213"/>
    </row>
    <row r="67" spans="1:87" s="1082" customFormat="1" x14ac:dyDescent="0.2">
      <c r="A67" s="1074"/>
      <c r="B67" s="501" t="s">
        <v>426</v>
      </c>
      <c r="C67" s="502" t="s">
        <v>427</v>
      </c>
      <c r="D67" s="503" t="s">
        <v>428</v>
      </c>
      <c r="E67" s="504" t="s">
        <v>230</v>
      </c>
      <c r="F67" s="505">
        <v>2</v>
      </c>
      <c r="G67" s="1116">
        <v>0.133204918000001</v>
      </c>
      <c r="H67" s="1116">
        <v>0.16166355568705584</v>
      </c>
      <c r="I67" s="1116">
        <v>0.18566355568705586</v>
      </c>
      <c r="J67" s="1116">
        <v>0.20066355568705585</v>
      </c>
      <c r="K67" s="1116">
        <v>0.12261518617616367</v>
      </c>
      <c r="L67" s="1116">
        <v>0.13561518617616364</v>
      </c>
      <c r="M67" s="499">
        <v>0.29961518617616362</v>
      </c>
      <c r="N67" s="499">
        <v>0.27700000000000002</v>
      </c>
      <c r="O67" s="499">
        <v>0.23899999999999999</v>
      </c>
      <c r="P67" s="499">
        <v>0.20399999999999999</v>
      </c>
      <c r="Q67" s="499">
        <v>0.16200000000000001</v>
      </c>
      <c r="R67" s="499">
        <v>0.13200000000000001</v>
      </c>
      <c r="S67" s="499">
        <v>0.11</v>
      </c>
      <c r="T67" s="499">
        <v>0.10299999999999999</v>
      </c>
      <c r="U67" s="499">
        <v>0.1</v>
      </c>
      <c r="V67" s="499">
        <v>9.7000000000000003E-2</v>
      </c>
      <c r="W67" s="499">
        <v>9.6000000000000002E-2</v>
      </c>
      <c r="X67" s="499">
        <v>9.1999999999999998E-2</v>
      </c>
      <c r="Y67" s="499">
        <v>8.5000000000000006E-2</v>
      </c>
      <c r="Z67" s="499">
        <v>8.2000000000000003E-2</v>
      </c>
      <c r="AA67" s="499">
        <v>7.9000000000000001E-2</v>
      </c>
      <c r="AB67" s="499">
        <v>7.3999999999999996E-2</v>
      </c>
      <c r="AC67" s="499">
        <v>7.0999999999999994E-2</v>
      </c>
      <c r="AD67" s="499">
        <v>7.0999999999999994E-2</v>
      </c>
      <c r="AE67" s="499">
        <v>7.2999999999999995E-2</v>
      </c>
      <c r="AF67" s="499">
        <v>7.0999999999999994E-2</v>
      </c>
      <c r="AG67" s="499">
        <v>6.8000000000000005E-2</v>
      </c>
      <c r="AH67" s="499">
        <v>6.7000000000000004E-2</v>
      </c>
      <c r="AI67" s="499">
        <v>6.6000000000000003E-2</v>
      </c>
      <c r="AJ67" s="499">
        <v>6.5000000000000002E-2</v>
      </c>
      <c r="AK67" s="499">
        <v>6.3E-2</v>
      </c>
      <c r="AL67" s="499">
        <v>4.3999999999999997E-2</v>
      </c>
      <c r="AM67" s="499">
        <v>4.1000000000000002E-2</v>
      </c>
      <c r="AN67" s="499">
        <v>4.1000000000000002E-2</v>
      </c>
      <c r="AO67" s="499">
        <v>3.9E-2</v>
      </c>
      <c r="AP67" s="499">
        <v>3.7999999999999999E-2</v>
      </c>
      <c r="AQ67" s="499">
        <v>0.04</v>
      </c>
      <c r="AR67" s="499">
        <v>0.04</v>
      </c>
      <c r="AS67" s="499">
        <v>3.5999999999999997E-2</v>
      </c>
      <c r="AT67" s="499">
        <v>3.5000000000000003E-2</v>
      </c>
      <c r="AU67" s="499">
        <v>3.6999999999999998E-2</v>
      </c>
      <c r="AV67" s="499">
        <v>3.9E-2</v>
      </c>
      <c r="AW67" s="499">
        <v>4.2000000000000003E-2</v>
      </c>
      <c r="AX67" s="499">
        <v>4.3999999999999997E-2</v>
      </c>
      <c r="AY67" s="499">
        <v>4.7E-2</v>
      </c>
      <c r="AZ67" s="499">
        <v>4.9000000000000002E-2</v>
      </c>
      <c r="BA67" s="499">
        <v>5.0999999999999997E-2</v>
      </c>
      <c r="BB67" s="499">
        <v>0.05</v>
      </c>
      <c r="BC67" s="499">
        <v>0.05</v>
      </c>
      <c r="BD67" s="499">
        <v>5.1999999999999998E-2</v>
      </c>
      <c r="BE67" s="499">
        <v>5.2999999999999999E-2</v>
      </c>
      <c r="BF67" s="499">
        <v>5.2999999999999999E-2</v>
      </c>
      <c r="BG67" s="499">
        <v>5.5E-2</v>
      </c>
      <c r="BH67" s="499">
        <v>5.6000000000000001E-2</v>
      </c>
      <c r="BI67" s="499">
        <v>5.3999999999999999E-2</v>
      </c>
      <c r="BJ67" s="499">
        <v>5.2999999999999999E-2</v>
      </c>
      <c r="BK67" s="499">
        <v>5.2999999999999999E-2</v>
      </c>
      <c r="BL67" s="499">
        <v>5.1999999999999998E-2</v>
      </c>
      <c r="BM67" s="499">
        <v>4.9000000000000002E-2</v>
      </c>
      <c r="BN67" s="499">
        <v>4.9000000000000002E-2</v>
      </c>
      <c r="BO67" s="499">
        <v>4.8000000000000001E-2</v>
      </c>
      <c r="BP67" s="499">
        <v>4.8000000000000001E-2</v>
      </c>
      <c r="BQ67" s="499">
        <v>4.8000000000000001E-2</v>
      </c>
      <c r="BR67" s="499">
        <v>4.8000000000000001E-2</v>
      </c>
      <c r="BS67" s="499">
        <v>4.7E-2</v>
      </c>
      <c r="BT67" s="499">
        <v>4.8000000000000001E-2</v>
      </c>
      <c r="BU67" s="499"/>
      <c r="BV67" s="1223"/>
      <c r="BW67" s="1223"/>
      <c r="BX67" s="1223"/>
      <c r="BY67" s="1223"/>
      <c r="BZ67" s="1223"/>
      <c r="CA67" s="1223"/>
      <c r="CB67" s="1223"/>
      <c r="CC67" s="1223"/>
      <c r="CD67" s="1223"/>
      <c r="CE67" s="1223"/>
      <c r="CF67" s="1223"/>
      <c r="CG67" s="1223"/>
      <c r="CH67" s="1223"/>
      <c r="CI67" s="1223"/>
    </row>
    <row r="68" spans="1:87" s="1082" customFormat="1" x14ac:dyDescent="0.2">
      <c r="A68" s="1074"/>
      <c r="B68" s="501" t="s">
        <v>429</v>
      </c>
      <c r="C68" s="502" t="s">
        <v>430</v>
      </c>
      <c r="D68" s="503" t="s">
        <v>431</v>
      </c>
      <c r="E68" s="504" t="s">
        <v>230</v>
      </c>
      <c r="F68" s="505">
        <v>2</v>
      </c>
      <c r="G68" s="1116">
        <v>0.20100000000000001</v>
      </c>
      <c r="H68" s="1116">
        <v>0.1197</v>
      </c>
      <c r="I68" s="1116">
        <v>0.15390000000000001</v>
      </c>
      <c r="J68" s="1116">
        <v>0.15390000000000001</v>
      </c>
      <c r="K68" s="1116">
        <v>0.15390000000000001</v>
      </c>
      <c r="L68" s="1116">
        <v>0.15390000000000001</v>
      </c>
      <c r="M68" s="499">
        <v>0.14249999999999999</v>
      </c>
      <c r="N68" s="499">
        <v>0.14249999999999999</v>
      </c>
      <c r="O68" s="499">
        <v>0.14249999999999999</v>
      </c>
      <c r="P68" s="499">
        <v>0.14249999999999999</v>
      </c>
      <c r="Q68" s="499">
        <v>0.14249999999999999</v>
      </c>
      <c r="R68" s="499">
        <v>0.12540000000000001</v>
      </c>
      <c r="S68" s="499">
        <v>0.117309677419355</v>
      </c>
      <c r="T68" s="499">
        <v>0.113264516129032</v>
      </c>
      <c r="U68" s="499">
        <v>0.109219354838709</v>
      </c>
      <c r="V68" s="499">
        <v>0.105174193548387</v>
      </c>
      <c r="W68" s="499">
        <v>0.10112903225806399</v>
      </c>
      <c r="X68" s="499">
        <v>9.7083870967741903E-2</v>
      </c>
      <c r="Y68" s="499">
        <v>9.3038709677419298E-2</v>
      </c>
      <c r="Z68" s="499">
        <v>8.8993548387096805E-2</v>
      </c>
      <c r="AA68" s="499">
        <v>8.49483870967742E-2</v>
      </c>
      <c r="AB68" s="499">
        <v>8.0903225806451706E-2</v>
      </c>
      <c r="AC68" s="499">
        <v>7.6858064516129199E-2</v>
      </c>
      <c r="AD68" s="499">
        <v>7.2812903225806205E-2</v>
      </c>
      <c r="AE68" s="499">
        <v>6.87677419354841E-2</v>
      </c>
      <c r="AF68" s="499">
        <v>6.4722580645161107E-2</v>
      </c>
      <c r="AG68" s="499">
        <v>6.0677419354839002E-2</v>
      </c>
      <c r="AH68" s="499">
        <v>5.6632258064516001E-2</v>
      </c>
      <c r="AI68" s="499">
        <v>5.2587096774193501E-2</v>
      </c>
      <c r="AJ68" s="499">
        <v>4.8541935483870903E-2</v>
      </c>
      <c r="AK68" s="499">
        <v>4.4496774193548402E-2</v>
      </c>
      <c r="AL68" s="499">
        <v>4.0451612903225902E-2</v>
      </c>
      <c r="AM68" s="499">
        <v>3.6406451612903297E-2</v>
      </c>
      <c r="AN68" s="499">
        <v>3.2361290322580803E-2</v>
      </c>
      <c r="AO68" s="499">
        <v>2.83161290322578E-2</v>
      </c>
      <c r="AP68" s="499">
        <v>2.42709677419361E-2</v>
      </c>
      <c r="AQ68" s="499">
        <v>2.0225806451612701E-2</v>
      </c>
      <c r="AR68" s="499">
        <v>1.61806451612902E-2</v>
      </c>
      <c r="AS68" s="499">
        <v>1.2135483870967601E-2</v>
      </c>
      <c r="AT68" s="499">
        <v>8.0903225806450794E-3</v>
      </c>
      <c r="AU68" s="499">
        <v>4.0451612903225397E-3</v>
      </c>
      <c r="AV68" s="499">
        <v>0</v>
      </c>
      <c r="AW68" s="499">
        <v>0</v>
      </c>
      <c r="AX68" s="499">
        <v>0</v>
      </c>
      <c r="AY68" s="499">
        <v>0</v>
      </c>
      <c r="AZ68" s="499">
        <v>0</v>
      </c>
      <c r="BA68" s="499">
        <v>0</v>
      </c>
      <c r="BB68" s="499">
        <v>0</v>
      </c>
      <c r="BC68" s="499">
        <v>0</v>
      </c>
      <c r="BD68" s="499">
        <v>0</v>
      </c>
      <c r="BE68" s="499">
        <v>0</v>
      </c>
      <c r="BF68" s="499">
        <v>0</v>
      </c>
      <c r="BG68" s="499">
        <v>0</v>
      </c>
      <c r="BH68" s="499">
        <v>0</v>
      </c>
      <c r="BI68" s="499">
        <v>0</v>
      </c>
      <c r="BJ68" s="499">
        <v>0</v>
      </c>
      <c r="BK68" s="499">
        <v>0</v>
      </c>
      <c r="BL68" s="499">
        <v>0</v>
      </c>
      <c r="BM68" s="499">
        <v>0</v>
      </c>
      <c r="BN68" s="499">
        <v>0</v>
      </c>
      <c r="BO68" s="499">
        <v>0</v>
      </c>
      <c r="BP68" s="499">
        <v>0</v>
      </c>
      <c r="BQ68" s="499">
        <v>0</v>
      </c>
      <c r="BR68" s="499">
        <v>0</v>
      </c>
      <c r="BS68" s="499">
        <v>0</v>
      </c>
      <c r="BT68" s="499">
        <v>0</v>
      </c>
      <c r="BU68" s="499"/>
      <c r="BV68" s="1223"/>
      <c r="BW68" s="1223"/>
      <c r="BX68" s="1223"/>
      <c r="BY68" s="1223"/>
      <c r="BZ68" s="1223"/>
      <c r="CA68" s="1223"/>
      <c r="CB68" s="1223"/>
      <c r="CC68" s="1223"/>
      <c r="CD68" s="1223"/>
      <c r="CE68" s="1223"/>
      <c r="CF68" s="1223"/>
      <c r="CG68" s="1223"/>
      <c r="CH68" s="1223"/>
      <c r="CI68" s="1223"/>
    </row>
    <row r="69" spans="1:87" s="1082" customFormat="1" x14ac:dyDescent="0.2">
      <c r="A69" s="1074"/>
      <c r="B69" s="501" t="s">
        <v>432</v>
      </c>
      <c r="C69" s="502" t="s">
        <v>433</v>
      </c>
      <c r="D69" s="503" t="s">
        <v>434</v>
      </c>
      <c r="E69" s="504" t="s">
        <v>230</v>
      </c>
      <c r="F69" s="505">
        <v>2</v>
      </c>
      <c r="G69" s="1116">
        <v>0</v>
      </c>
      <c r="H69" s="1116">
        <v>0</v>
      </c>
      <c r="I69" s="1116">
        <v>0</v>
      </c>
      <c r="J69" s="1116">
        <v>0</v>
      </c>
      <c r="K69" s="1116">
        <v>0</v>
      </c>
      <c r="L69" s="1116">
        <v>0</v>
      </c>
      <c r="M69" s="499">
        <v>0</v>
      </c>
      <c r="N69" s="499">
        <v>0</v>
      </c>
      <c r="O69" s="499">
        <v>0</v>
      </c>
      <c r="P69" s="499">
        <v>0</v>
      </c>
      <c r="Q69" s="499">
        <v>0</v>
      </c>
      <c r="R69" s="499">
        <v>0</v>
      </c>
      <c r="S69" s="499">
        <v>0</v>
      </c>
      <c r="T69" s="499">
        <v>0</v>
      </c>
      <c r="U69" s="499">
        <v>0</v>
      </c>
      <c r="V69" s="499">
        <v>0</v>
      </c>
      <c r="W69" s="499">
        <v>0</v>
      </c>
      <c r="X69" s="499">
        <v>0</v>
      </c>
      <c r="Y69" s="499">
        <v>0</v>
      </c>
      <c r="Z69" s="499">
        <v>0</v>
      </c>
      <c r="AA69" s="499">
        <v>0</v>
      </c>
      <c r="AB69" s="499">
        <v>0</v>
      </c>
      <c r="AC69" s="499">
        <v>0</v>
      </c>
      <c r="AD69" s="499">
        <v>0</v>
      </c>
      <c r="AE69" s="499">
        <v>0</v>
      </c>
      <c r="AF69" s="499">
        <v>0</v>
      </c>
      <c r="AG69" s="499">
        <v>0</v>
      </c>
      <c r="AH69" s="499">
        <v>0</v>
      </c>
      <c r="AI69" s="499">
        <v>0</v>
      </c>
      <c r="AJ69" s="499">
        <v>0</v>
      </c>
      <c r="AK69" s="499">
        <v>0</v>
      </c>
      <c r="AL69" s="499">
        <v>0</v>
      </c>
      <c r="AM69" s="499">
        <v>0</v>
      </c>
      <c r="AN69" s="499">
        <v>0</v>
      </c>
      <c r="AO69" s="499">
        <v>0</v>
      </c>
      <c r="AP69" s="499">
        <v>0</v>
      </c>
      <c r="AQ69" s="499">
        <v>0</v>
      </c>
      <c r="AR69" s="499">
        <v>0</v>
      </c>
      <c r="AS69" s="499">
        <v>0</v>
      </c>
      <c r="AT69" s="499">
        <v>0</v>
      </c>
      <c r="AU69" s="499">
        <v>0</v>
      </c>
      <c r="AV69" s="499">
        <v>0</v>
      </c>
      <c r="AW69" s="499">
        <v>0</v>
      </c>
      <c r="AX69" s="499">
        <v>0</v>
      </c>
      <c r="AY69" s="499">
        <v>0</v>
      </c>
      <c r="AZ69" s="499">
        <v>0</v>
      </c>
      <c r="BA69" s="499">
        <v>0</v>
      </c>
      <c r="BB69" s="499">
        <v>0</v>
      </c>
      <c r="BC69" s="499">
        <v>0</v>
      </c>
      <c r="BD69" s="499">
        <v>0</v>
      </c>
      <c r="BE69" s="499">
        <v>0</v>
      </c>
      <c r="BF69" s="499">
        <v>0</v>
      </c>
      <c r="BG69" s="499">
        <v>0</v>
      </c>
      <c r="BH69" s="499">
        <v>0</v>
      </c>
      <c r="BI69" s="499">
        <v>0</v>
      </c>
      <c r="BJ69" s="499">
        <v>0</v>
      </c>
      <c r="BK69" s="499">
        <v>0</v>
      </c>
      <c r="BL69" s="499">
        <v>0</v>
      </c>
      <c r="BM69" s="499">
        <v>0</v>
      </c>
      <c r="BN69" s="499">
        <v>0</v>
      </c>
      <c r="BO69" s="499">
        <v>0</v>
      </c>
      <c r="BP69" s="499">
        <v>0</v>
      </c>
      <c r="BQ69" s="499">
        <v>0</v>
      </c>
      <c r="BR69" s="499">
        <v>0</v>
      </c>
      <c r="BS69" s="499">
        <v>0</v>
      </c>
      <c r="BT69" s="499">
        <v>0</v>
      </c>
      <c r="BU69" s="499"/>
      <c r="BV69" s="1223"/>
      <c r="BW69" s="1223"/>
      <c r="BX69" s="1223"/>
      <c r="BY69" s="1223"/>
      <c r="BZ69" s="1223"/>
      <c r="CA69" s="1223"/>
      <c r="CB69" s="1223"/>
      <c r="CC69" s="1223"/>
      <c r="CD69" s="1223"/>
      <c r="CE69" s="1223"/>
      <c r="CF69" s="1223"/>
      <c r="CG69" s="1223"/>
      <c r="CH69" s="1223"/>
      <c r="CI69" s="1223"/>
    </row>
    <row r="70" spans="1:87" s="1082" customFormat="1" ht="28.5" x14ac:dyDescent="0.2">
      <c r="A70" s="1074"/>
      <c r="B70" s="501" t="s">
        <v>435</v>
      </c>
      <c r="C70" s="502" t="s">
        <v>436</v>
      </c>
      <c r="D70" s="503" t="s">
        <v>437</v>
      </c>
      <c r="E70" s="504" t="s">
        <v>230</v>
      </c>
      <c r="F70" s="505">
        <v>2</v>
      </c>
      <c r="G70" s="1116">
        <v>0</v>
      </c>
      <c r="H70" s="1116">
        <v>0</v>
      </c>
      <c r="I70" s="1116">
        <v>0</v>
      </c>
      <c r="J70" s="1116">
        <v>0</v>
      </c>
      <c r="K70" s="1116">
        <v>0</v>
      </c>
      <c r="L70" s="1116">
        <v>0</v>
      </c>
      <c r="M70" s="499">
        <v>0</v>
      </c>
      <c r="N70" s="499">
        <v>0</v>
      </c>
      <c r="O70" s="499">
        <v>0</v>
      </c>
      <c r="P70" s="499">
        <v>0</v>
      </c>
      <c r="Q70" s="499">
        <v>0</v>
      </c>
      <c r="R70" s="499">
        <v>0</v>
      </c>
      <c r="S70" s="499">
        <v>0</v>
      </c>
      <c r="T70" s="499">
        <v>0</v>
      </c>
      <c r="U70" s="499">
        <v>0</v>
      </c>
      <c r="V70" s="499">
        <v>0</v>
      </c>
      <c r="W70" s="499">
        <v>0</v>
      </c>
      <c r="X70" s="499">
        <v>0</v>
      </c>
      <c r="Y70" s="499">
        <v>0</v>
      </c>
      <c r="Z70" s="499">
        <v>0</v>
      </c>
      <c r="AA70" s="499">
        <v>0</v>
      </c>
      <c r="AB70" s="499">
        <v>0</v>
      </c>
      <c r="AC70" s="499">
        <v>0</v>
      </c>
      <c r="AD70" s="499">
        <v>0</v>
      </c>
      <c r="AE70" s="499">
        <v>0</v>
      </c>
      <c r="AF70" s="499">
        <v>0</v>
      </c>
      <c r="AG70" s="499">
        <v>0</v>
      </c>
      <c r="AH70" s="499">
        <v>0</v>
      </c>
      <c r="AI70" s="499">
        <v>0</v>
      </c>
      <c r="AJ70" s="499">
        <v>0</v>
      </c>
      <c r="AK70" s="499">
        <v>0</v>
      </c>
      <c r="AL70" s="499">
        <v>0</v>
      </c>
      <c r="AM70" s="499">
        <v>0</v>
      </c>
      <c r="AN70" s="499">
        <v>0</v>
      </c>
      <c r="AO70" s="499">
        <v>0</v>
      </c>
      <c r="AP70" s="499">
        <v>0</v>
      </c>
      <c r="AQ70" s="499">
        <v>0</v>
      </c>
      <c r="AR70" s="499">
        <v>0</v>
      </c>
      <c r="AS70" s="499">
        <v>0</v>
      </c>
      <c r="AT70" s="499">
        <v>0</v>
      </c>
      <c r="AU70" s="499">
        <v>0</v>
      </c>
      <c r="AV70" s="499">
        <v>0</v>
      </c>
      <c r="AW70" s="499">
        <v>0</v>
      </c>
      <c r="AX70" s="499">
        <v>0</v>
      </c>
      <c r="AY70" s="499">
        <v>0</v>
      </c>
      <c r="AZ70" s="499">
        <v>0</v>
      </c>
      <c r="BA70" s="499">
        <v>0</v>
      </c>
      <c r="BB70" s="499">
        <v>0</v>
      </c>
      <c r="BC70" s="499">
        <v>0</v>
      </c>
      <c r="BD70" s="499">
        <v>0</v>
      </c>
      <c r="BE70" s="499">
        <v>0</v>
      </c>
      <c r="BF70" s="499">
        <v>0</v>
      </c>
      <c r="BG70" s="499">
        <v>0</v>
      </c>
      <c r="BH70" s="499">
        <v>0</v>
      </c>
      <c r="BI70" s="499">
        <v>0</v>
      </c>
      <c r="BJ70" s="499">
        <v>0</v>
      </c>
      <c r="BK70" s="499">
        <v>0</v>
      </c>
      <c r="BL70" s="499">
        <v>0</v>
      </c>
      <c r="BM70" s="499">
        <v>0</v>
      </c>
      <c r="BN70" s="499">
        <v>0</v>
      </c>
      <c r="BO70" s="499">
        <v>0</v>
      </c>
      <c r="BP70" s="499">
        <v>0</v>
      </c>
      <c r="BQ70" s="499">
        <v>0</v>
      </c>
      <c r="BR70" s="499">
        <v>0</v>
      </c>
      <c r="BS70" s="499">
        <v>0</v>
      </c>
      <c r="BT70" s="499">
        <v>0</v>
      </c>
      <c r="BU70" s="499"/>
      <c r="BV70" s="1223"/>
      <c r="BW70" s="1223"/>
      <c r="BX70" s="1223"/>
      <c r="BY70" s="1223"/>
      <c r="BZ70" s="1223"/>
      <c r="CA70" s="1223"/>
      <c r="CB70" s="1223"/>
      <c r="CC70" s="1223"/>
      <c r="CD70" s="1223"/>
      <c r="CE70" s="1223"/>
      <c r="CF70" s="1223"/>
      <c r="CG70" s="1223"/>
      <c r="CH70" s="1223"/>
      <c r="CI70" s="1223"/>
    </row>
    <row r="71" spans="1:87" s="1082" customFormat="1" x14ac:dyDescent="0.2">
      <c r="A71" s="1074"/>
      <c r="B71" s="501" t="s">
        <v>438</v>
      </c>
      <c r="C71" s="502" t="s">
        <v>439</v>
      </c>
      <c r="D71" s="503" t="s">
        <v>440</v>
      </c>
      <c r="E71" s="504" t="s">
        <v>230</v>
      </c>
      <c r="F71" s="505">
        <v>2</v>
      </c>
      <c r="G71" s="1116">
        <v>0</v>
      </c>
      <c r="H71" s="1116">
        <v>0</v>
      </c>
      <c r="I71" s="1116">
        <v>0</v>
      </c>
      <c r="J71" s="1116">
        <v>0</v>
      </c>
      <c r="K71" s="1116">
        <v>0</v>
      </c>
      <c r="L71" s="1116">
        <v>0</v>
      </c>
      <c r="M71" s="499">
        <v>0</v>
      </c>
      <c r="N71" s="499">
        <v>0</v>
      </c>
      <c r="O71" s="499">
        <v>0</v>
      </c>
      <c r="P71" s="499">
        <v>0</v>
      </c>
      <c r="Q71" s="499">
        <v>0</v>
      </c>
      <c r="R71" s="499">
        <v>0</v>
      </c>
      <c r="S71" s="499">
        <v>0</v>
      </c>
      <c r="T71" s="499">
        <v>0</v>
      </c>
      <c r="U71" s="499">
        <v>0</v>
      </c>
      <c r="V71" s="499">
        <v>0</v>
      </c>
      <c r="W71" s="499">
        <v>0</v>
      </c>
      <c r="X71" s="499">
        <v>0</v>
      </c>
      <c r="Y71" s="499">
        <v>0</v>
      </c>
      <c r="Z71" s="499">
        <v>0</v>
      </c>
      <c r="AA71" s="499">
        <v>0</v>
      </c>
      <c r="AB71" s="499">
        <v>0</v>
      </c>
      <c r="AC71" s="499">
        <v>0</v>
      </c>
      <c r="AD71" s="499">
        <v>0</v>
      </c>
      <c r="AE71" s="499">
        <v>0</v>
      </c>
      <c r="AF71" s="499">
        <v>0</v>
      </c>
      <c r="AG71" s="499">
        <v>0</v>
      </c>
      <c r="AH71" s="499">
        <v>0</v>
      </c>
      <c r="AI71" s="499">
        <v>0</v>
      </c>
      <c r="AJ71" s="499">
        <v>0</v>
      </c>
      <c r="AK71" s="499">
        <v>0</v>
      </c>
      <c r="AL71" s="499">
        <v>0</v>
      </c>
      <c r="AM71" s="499">
        <v>0</v>
      </c>
      <c r="AN71" s="499">
        <v>0</v>
      </c>
      <c r="AO71" s="499">
        <v>0</v>
      </c>
      <c r="AP71" s="499">
        <v>0</v>
      </c>
      <c r="AQ71" s="499">
        <v>0</v>
      </c>
      <c r="AR71" s="499">
        <v>0</v>
      </c>
      <c r="AS71" s="499">
        <v>0</v>
      </c>
      <c r="AT71" s="499">
        <v>0</v>
      </c>
      <c r="AU71" s="499">
        <v>0</v>
      </c>
      <c r="AV71" s="499">
        <v>0</v>
      </c>
      <c r="AW71" s="499">
        <v>0</v>
      </c>
      <c r="AX71" s="499">
        <v>0</v>
      </c>
      <c r="AY71" s="499">
        <v>0</v>
      </c>
      <c r="AZ71" s="499">
        <v>0</v>
      </c>
      <c r="BA71" s="499">
        <v>0</v>
      </c>
      <c r="BB71" s="499">
        <v>0</v>
      </c>
      <c r="BC71" s="499">
        <v>0</v>
      </c>
      <c r="BD71" s="499">
        <v>0</v>
      </c>
      <c r="BE71" s="499">
        <v>0</v>
      </c>
      <c r="BF71" s="499">
        <v>0</v>
      </c>
      <c r="BG71" s="499">
        <v>0</v>
      </c>
      <c r="BH71" s="499">
        <v>0</v>
      </c>
      <c r="BI71" s="499">
        <v>0</v>
      </c>
      <c r="BJ71" s="499">
        <v>0</v>
      </c>
      <c r="BK71" s="499">
        <v>0</v>
      </c>
      <c r="BL71" s="499">
        <v>0</v>
      </c>
      <c r="BM71" s="499">
        <v>0</v>
      </c>
      <c r="BN71" s="499">
        <v>0</v>
      </c>
      <c r="BO71" s="499">
        <v>0</v>
      </c>
      <c r="BP71" s="499">
        <v>0</v>
      </c>
      <c r="BQ71" s="499">
        <v>0</v>
      </c>
      <c r="BR71" s="499">
        <v>0</v>
      </c>
      <c r="BS71" s="499">
        <v>0</v>
      </c>
      <c r="BT71" s="499">
        <v>0</v>
      </c>
      <c r="BU71" s="499"/>
      <c r="BV71" s="1223"/>
      <c r="BW71" s="1223"/>
      <c r="BX71" s="1223"/>
      <c r="BY71" s="1223"/>
      <c r="BZ71" s="1223"/>
      <c r="CA71" s="1223"/>
      <c r="CB71" s="1223"/>
      <c r="CC71" s="1223"/>
      <c r="CD71" s="1223"/>
      <c r="CE71" s="1223"/>
      <c r="CF71" s="1223"/>
      <c r="CG71" s="1223"/>
      <c r="CH71" s="1223"/>
      <c r="CI71" s="1223"/>
    </row>
    <row r="72" spans="1:87" s="1082" customFormat="1" ht="28.5" x14ac:dyDescent="0.2">
      <c r="A72" s="1074"/>
      <c r="B72" s="501" t="s">
        <v>441</v>
      </c>
      <c r="C72" s="502" t="s">
        <v>442</v>
      </c>
      <c r="D72" s="503" t="s">
        <v>443</v>
      </c>
      <c r="E72" s="504" t="s">
        <v>230</v>
      </c>
      <c r="F72" s="505">
        <v>2</v>
      </c>
      <c r="G72" s="1116">
        <v>0</v>
      </c>
      <c r="H72" s="1116">
        <v>0</v>
      </c>
      <c r="I72" s="1116">
        <v>0</v>
      </c>
      <c r="J72" s="1116">
        <v>0</v>
      </c>
      <c r="K72" s="1116">
        <v>0</v>
      </c>
      <c r="L72" s="1116">
        <v>0</v>
      </c>
      <c r="M72" s="499">
        <v>0</v>
      </c>
      <c r="N72" s="499">
        <v>0</v>
      </c>
      <c r="O72" s="499">
        <v>0</v>
      </c>
      <c r="P72" s="499">
        <v>0</v>
      </c>
      <c r="Q72" s="499">
        <v>0</v>
      </c>
      <c r="R72" s="499">
        <v>0</v>
      </c>
      <c r="S72" s="499">
        <v>0</v>
      </c>
      <c r="T72" s="499">
        <v>0</v>
      </c>
      <c r="U72" s="499">
        <v>0</v>
      </c>
      <c r="V72" s="499">
        <v>0</v>
      </c>
      <c r="W72" s="499">
        <v>0</v>
      </c>
      <c r="X72" s="499">
        <v>2.3283064365386999E-13</v>
      </c>
      <c r="Y72" s="499">
        <v>0</v>
      </c>
      <c r="Z72" s="499">
        <v>-2.3283064365386999E-13</v>
      </c>
      <c r="AA72" s="499">
        <v>0</v>
      </c>
      <c r="AB72" s="499">
        <v>-2.3283064365386999E-13</v>
      </c>
      <c r="AC72" s="499">
        <v>2.3283064365386999E-13</v>
      </c>
      <c r="AD72" s="499">
        <v>0</v>
      </c>
      <c r="AE72" s="499">
        <v>0</v>
      </c>
      <c r="AF72" s="499">
        <v>0</v>
      </c>
      <c r="AG72" s="499">
        <v>0</v>
      </c>
      <c r="AH72" s="499">
        <v>0</v>
      </c>
      <c r="AI72" s="499">
        <v>0</v>
      </c>
      <c r="AJ72" s="499">
        <v>0</v>
      </c>
      <c r="AK72" s="499">
        <v>0</v>
      </c>
      <c r="AL72" s="499">
        <v>0</v>
      </c>
      <c r="AM72" s="499">
        <v>-4.6566128730773896E-13</v>
      </c>
      <c r="AN72" s="499">
        <v>0</v>
      </c>
      <c r="AO72" s="499">
        <v>4.6566128730773896E-13</v>
      </c>
      <c r="AP72" s="499">
        <v>0</v>
      </c>
      <c r="AQ72" s="499">
        <v>0</v>
      </c>
      <c r="AR72" s="499">
        <v>0</v>
      </c>
      <c r="AS72" s="499">
        <v>0</v>
      </c>
      <c r="AT72" s="499">
        <v>0</v>
      </c>
      <c r="AU72" s="499">
        <v>0</v>
      </c>
      <c r="AV72" s="499">
        <v>0</v>
      </c>
      <c r="AW72" s="499">
        <v>0</v>
      </c>
      <c r="AX72" s="499">
        <v>0</v>
      </c>
      <c r="AY72" s="499">
        <v>0</v>
      </c>
      <c r="AZ72" s="499">
        <v>0</v>
      </c>
      <c r="BA72" s="499">
        <v>0</v>
      </c>
      <c r="BB72" s="499">
        <v>0</v>
      </c>
      <c r="BC72" s="499">
        <v>0</v>
      </c>
      <c r="BD72" s="499">
        <v>0</v>
      </c>
      <c r="BE72" s="499">
        <v>0</v>
      </c>
      <c r="BF72" s="499">
        <v>0</v>
      </c>
      <c r="BG72" s="499">
        <v>0</v>
      </c>
      <c r="BH72" s="499">
        <v>0</v>
      </c>
      <c r="BI72" s="499">
        <v>0</v>
      </c>
      <c r="BJ72" s="499">
        <v>0</v>
      </c>
      <c r="BK72" s="499">
        <v>0</v>
      </c>
      <c r="BL72" s="499">
        <v>0</v>
      </c>
      <c r="BM72" s="499">
        <v>0</v>
      </c>
      <c r="BN72" s="499">
        <v>0</v>
      </c>
      <c r="BO72" s="499">
        <v>0</v>
      </c>
      <c r="BP72" s="499">
        <v>0</v>
      </c>
      <c r="BQ72" s="499">
        <v>0</v>
      </c>
      <c r="BR72" s="499">
        <v>0</v>
      </c>
      <c r="BS72" s="499">
        <v>0</v>
      </c>
      <c r="BT72" s="499">
        <v>0</v>
      </c>
      <c r="BU72" s="499"/>
      <c r="BV72" s="1223"/>
      <c r="BW72" s="1223"/>
      <c r="BX72" s="1223"/>
      <c r="BY72" s="1223"/>
      <c r="BZ72" s="1223"/>
      <c r="CA72" s="1223"/>
      <c r="CB72" s="1223"/>
      <c r="CC72" s="1223"/>
      <c r="CD72" s="1223"/>
      <c r="CE72" s="1223"/>
      <c r="CF72" s="1223"/>
      <c r="CG72" s="1223"/>
      <c r="CH72" s="1223"/>
      <c r="CI72" s="1223"/>
    </row>
    <row r="73" spans="1:87" s="1082" customFormat="1" x14ac:dyDescent="0.2">
      <c r="A73" s="1074"/>
      <c r="B73" s="501" t="s">
        <v>444</v>
      </c>
      <c r="C73" s="502" t="s">
        <v>445</v>
      </c>
      <c r="D73" s="498" t="s">
        <v>121</v>
      </c>
      <c r="E73" s="477" t="s">
        <v>230</v>
      </c>
      <c r="F73" s="478">
        <v>2</v>
      </c>
      <c r="G73" s="1116">
        <v>0.35523497267759563</v>
      </c>
      <c r="H73" s="1116">
        <v>0.28908517522970201</v>
      </c>
      <c r="I73" s="1116">
        <v>0.26406577726285702</v>
      </c>
      <c r="J73" s="1116">
        <v>0.267888642450686</v>
      </c>
      <c r="K73" s="1116">
        <v>0.281530630847522</v>
      </c>
      <c r="L73" s="1116">
        <v>0.29583893177633103</v>
      </c>
      <c r="M73" s="499">
        <v>0.31634135601965302</v>
      </c>
      <c r="N73" s="499">
        <v>0.33419627483512698</v>
      </c>
      <c r="O73" s="499">
        <v>0.35068149419167199</v>
      </c>
      <c r="P73" s="499">
        <v>0.36588889003270297</v>
      </c>
      <c r="Q73" s="499">
        <v>0.37950712284821903</v>
      </c>
      <c r="R73" s="499">
        <v>0.39115136964212199</v>
      </c>
      <c r="S73" s="499">
        <v>0.40156430340509303</v>
      </c>
      <c r="T73" s="499">
        <v>0.411551408966709</v>
      </c>
      <c r="U73" s="499">
        <v>0.421270162604923</v>
      </c>
      <c r="V73" s="499">
        <v>0.43071384194616802</v>
      </c>
      <c r="W73" s="499">
        <v>0.43995941923287901</v>
      </c>
      <c r="X73" s="499">
        <v>0.44887594606541498</v>
      </c>
      <c r="Y73" s="499">
        <v>0.45733166165316103</v>
      </c>
      <c r="Z73" s="499">
        <v>0.46548785498234302</v>
      </c>
      <c r="AA73" s="499">
        <v>0.47333929370234301</v>
      </c>
      <c r="AB73" s="499">
        <v>0.48079682867700502</v>
      </c>
      <c r="AC73" s="499">
        <v>0.48793969320150099</v>
      </c>
      <c r="AD73" s="499">
        <v>0.494890102597277</v>
      </c>
      <c r="AE73" s="499">
        <v>0.501728894099012</v>
      </c>
      <c r="AF73" s="499">
        <v>0.508283593274374</v>
      </c>
      <c r="AG73" s="499">
        <v>0.51450820729243696</v>
      </c>
      <c r="AH73" s="499">
        <v>0.52048400058259703</v>
      </c>
      <c r="AI73" s="499">
        <v>0.52620790991895905</v>
      </c>
      <c r="AJ73" s="499">
        <v>0.53167707269548203</v>
      </c>
      <c r="AK73" s="499">
        <v>0.53684632538734101</v>
      </c>
      <c r="AL73" s="499">
        <v>0.54099013649110395</v>
      </c>
      <c r="AM73" s="499">
        <v>0.54478579132117</v>
      </c>
      <c r="AN73" s="499">
        <v>0.54835897364122399</v>
      </c>
      <c r="AO73" s="499">
        <v>0.55162285535622302</v>
      </c>
      <c r="AP73" s="499">
        <v>0.554618475021324</v>
      </c>
      <c r="AQ73" s="499">
        <v>0.55747236748711704</v>
      </c>
      <c r="AR73" s="499">
        <v>0.56009823756558397</v>
      </c>
      <c r="AS73" s="499">
        <v>0.56232458644322902</v>
      </c>
      <c r="AT73" s="499">
        <v>0.56427850835705695</v>
      </c>
      <c r="AU73" s="499">
        <v>0.56608737843750201</v>
      </c>
      <c r="AV73" s="499">
        <v>0.56775082781195496</v>
      </c>
      <c r="AW73" s="499">
        <v>0.56954235725421998</v>
      </c>
      <c r="AX73" s="499">
        <v>0.57141933284379798</v>
      </c>
      <c r="AY73" s="499">
        <v>0.57342443575061497</v>
      </c>
      <c r="AZ73" s="499">
        <v>0.57551502774524999</v>
      </c>
      <c r="BA73" s="499">
        <v>0.57769112806398804</v>
      </c>
      <c r="BB73" s="499">
        <v>0.57982473458429595</v>
      </c>
      <c r="BC73" s="499">
        <v>0.58195851277176103</v>
      </c>
      <c r="BD73" s="499">
        <v>0.58417782267379004</v>
      </c>
      <c r="BE73" s="499">
        <v>0.58643999948046599</v>
      </c>
      <c r="BF73" s="499">
        <v>0.58870236431115797</v>
      </c>
      <c r="BG73" s="499">
        <v>0.59105029846106905</v>
      </c>
      <c r="BH73" s="499">
        <v>0.59344112670841898</v>
      </c>
      <c r="BI73" s="499">
        <v>0.59574676180243102</v>
      </c>
      <c r="BJ73" s="499">
        <v>0.59800988313146497</v>
      </c>
      <c r="BK73" s="499">
        <v>0.60027318437025701</v>
      </c>
      <c r="BL73" s="499">
        <v>0.60249395518241</v>
      </c>
      <c r="BM73" s="499">
        <v>0.60458676045341098</v>
      </c>
      <c r="BN73" s="499">
        <v>0.60667971573842705</v>
      </c>
      <c r="BO73" s="499">
        <v>0.60873010197468902</v>
      </c>
      <c r="BP73" s="499">
        <v>0.61078062994959803</v>
      </c>
      <c r="BQ73" s="499">
        <v>0.61283129858397301</v>
      </c>
      <c r="BR73" s="499">
        <v>0.61488210680956001</v>
      </c>
      <c r="BS73" s="499">
        <v>0.61689032410548394</v>
      </c>
      <c r="BT73" s="499">
        <v>0.61894140549808097</v>
      </c>
      <c r="BU73" s="499"/>
      <c r="BV73" s="1223"/>
      <c r="BW73" s="1223"/>
      <c r="BX73" s="1223"/>
      <c r="BY73" s="1223"/>
      <c r="BZ73" s="1223"/>
      <c r="CA73" s="1223"/>
      <c r="CB73" s="1223"/>
      <c r="CC73" s="1223"/>
      <c r="CD73" s="1223"/>
      <c r="CE73" s="1223"/>
      <c r="CF73" s="1223"/>
      <c r="CG73" s="1223"/>
      <c r="CH73" s="1223"/>
      <c r="CI73" s="1223"/>
    </row>
    <row r="74" spans="1:87" s="1082" customFormat="1" ht="28.5" x14ac:dyDescent="0.2">
      <c r="A74" s="1074"/>
      <c r="B74" s="501" t="s">
        <v>446</v>
      </c>
      <c r="C74" s="502" t="s">
        <v>447</v>
      </c>
      <c r="D74" s="498" t="s">
        <v>121</v>
      </c>
      <c r="E74" s="477" t="s">
        <v>230</v>
      </c>
      <c r="F74" s="478">
        <v>2</v>
      </c>
      <c r="G74" s="1116">
        <v>5.7151789620000004</v>
      </c>
      <c r="H74" s="1116">
        <v>5.5954789619999996</v>
      </c>
      <c r="I74" s="1116">
        <v>5.4415789620000004</v>
      </c>
      <c r="J74" s="1116">
        <v>5.2876789620000002</v>
      </c>
      <c r="K74" s="1116">
        <v>5.1337789620000001</v>
      </c>
      <c r="L74" s="1116">
        <v>4.9798789619999999</v>
      </c>
      <c r="M74" s="499">
        <v>4.8373789619999998</v>
      </c>
      <c r="N74" s="499">
        <v>4.6948789619999998</v>
      </c>
      <c r="O74" s="499">
        <v>4.5523789619999997</v>
      </c>
      <c r="P74" s="499">
        <v>4.4098789619999996</v>
      </c>
      <c r="Q74" s="499">
        <v>4.2673789620000004</v>
      </c>
      <c r="R74" s="499">
        <v>4.1419789619999996</v>
      </c>
      <c r="S74" s="499">
        <v>4.02466928458065</v>
      </c>
      <c r="T74" s="499">
        <v>3.91140476845161</v>
      </c>
      <c r="U74" s="499">
        <v>3.8021854136129001</v>
      </c>
      <c r="V74" s="499">
        <v>3.6970112200645202</v>
      </c>
      <c r="W74" s="499">
        <v>3.59588218780645</v>
      </c>
      <c r="X74" s="499">
        <v>3.4987983168387098</v>
      </c>
      <c r="Y74" s="499">
        <v>3.4057596071612899</v>
      </c>
      <c r="Z74" s="499">
        <v>3.3167660587742001</v>
      </c>
      <c r="AA74" s="499">
        <v>3.2318176716774198</v>
      </c>
      <c r="AB74" s="499">
        <v>3.1509144458709701</v>
      </c>
      <c r="AC74" s="499">
        <v>3.0740563813548398</v>
      </c>
      <c r="AD74" s="499">
        <v>3.0012434781290298</v>
      </c>
      <c r="AE74" s="499">
        <v>2.9324757361935498</v>
      </c>
      <c r="AF74" s="499">
        <v>2.8677531555483902</v>
      </c>
      <c r="AG74" s="499">
        <v>2.8070757361935499</v>
      </c>
      <c r="AH74" s="499">
        <v>2.7504434781290299</v>
      </c>
      <c r="AI74" s="499">
        <v>2.69785638135484</v>
      </c>
      <c r="AJ74" s="499">
        <v>2.6493144458709699</v>
      </c>
      <c r="AK74" s="499">
        <v>2.6048176716774201</v>
      </c>
      <c r="AL74" s="499">
        <v>2.5643660587741901</v>
      </c>
      <c r="AM74" s="499">
        <v>2.5279596071612902</v>
      </c>
      <c r="AN74" s="499">
        <v>2.4955983168387101</v>
      </c>
      <c r="AO74" s="499">
        <v>2.4672821878064499</v>
      </c>
      <c r="AP74" s="499">
        <v>2.4430112200645202</v>
      </c>
      <c r="AQ74" s="499">
        <v>2.4227854136129001</v>
      </c>
      <c r="AR74" s="499">
        <v>2.4066047684516101</v>
      </c>
      <c r="AS74" s="499">
        <v>2.3944692845806501</v>
      </c>
      <c r="AT74" s="499">
        <v>2.3863789620000002</v>
      </c>
      <c r="AU74" s="499">
        <v>2.3823338007096799</v>
      </c>
      <c r="AV74" s="499">
        <v>2.3823338007096799</v>
      </c>
      <c r="AW74" s="499">
        <v>2.3823338007096799</v>
      </c>
      <c r="AX74" s="499">
        <v>2.3823338007096799</v>
      </c>
      <c r="AY74" s="499">
        <v>2.3823338007096799</v>
      </c>
      <c r="AZ74" s="499">
        <v>2.3823338007096799</v>
      </c>
      <c r="BA74" s="499">
        <v>2.3823338007096799</v>
      </c>
      <c r="BB74" s="499">
        <v>2.3823338007096799</v>
      </c>
      <c r="BC74" s="499">
        <v>2.3823338007096799</v>
      </c>
      <c r="BD74" s="499">
        <v>2.3823338007096799</v>
      </c>
      <c r="BE74" s="499">
        <v>2.3823338007096799</v>
      </c>
      <c r="BF74" s="499">
        <v>2.3823338007096799</v>
      </c>
      <c r="BG74" s="499">
        <v>2.3823338007096799</v>
      </c>
      <c r="BH74" s="499">
        <v>2.3823338007096799</v>
      </c>
      <c r="BI74" s="499">
        <v>2.3823338007096799</v>
      </c>
      <c r="BJ74" s="499">
        <v>2.3823338007096799</v>
      </c>
      <c r="BK74" s="499">
        <v>2.3823338007096799</v>
      </c>
      <c r="BL74" s="499">
        <v>2.3823338007096799</v>
      </c>
      <c r="BM74" s="499">
        <v>2.3823338007096799</v>
      </c>
      <c r="BN74" s="499">
        <v>2.3823338007096799</v>
      </c>
      <c r="BO74" s="499">
        <v>2.3823338007096799</v>
      </c>
      <c r="BP74" s="499">
        <v>2.3823338007096799</v>
      </c>
      <c r="BQ74" s="499">
        <v>2.3823338007096799</v>
      </c>
      <c r="BR74" s="499">
        <v>2.3823338007096799</v>
      </c>
      <c r="BS74" s="499">
        <v>2.3823338007096799</v>
      </c>
      <c r="BT74" s="499">
        <v>2.3823338007096799</v>
      </c>
      <c r="BU74" s="499"/>
      <c r="BV74" s="1223"/>
      <c r="BW74" s="1223"/>
      <c r="BX74" s="1223"/>
      <c r="BY74" s="1223"/>
      <c r="BZ74" s="1223"/>
      <c r="CA74" s="1223"/>
      <c r="CB74" s="1223"/>
      <c r="CC74" s="1223"/>
      <c r="CD74" s="1223"/>
      <c r="CE74" s="1223"/>
      <c r="CF74" s="1223"/>
      <c r="CG74" s="1223"/>
      <c r="CH74" s="1223"/>
      <c r="CI74" s="1223"/>
    </row>
    <row r="75" spans="1:87" s="1082" customFormat="1" x14ac:dyDescent="0.2">
      <c r="A75" s="1074"/>
      <c r="B75" s="501" t="s">
        <v>448</v>
      </c>
      <c r="C75" s="502" t="s">
        <v>449</v>
      </c>
      <c r="D75" s="498" t="s">
        <v>121</v>
      </c>
      <c r="E75" s="477" t="s">
        <v>230</v>
      </c>
      <c r="F75" s="478">
        <v>2</v>
      </c>
      <c r="G75" s="1116">
        <v>0.42783879781420764</v>
      </c>
      <c r="H75" s="1116">
        <v>0.36391482477029702</v>
      </c>
      <c r="I75" s="1116">
        <v>0.30647859401340599</v>
      </c>
      <c r="J75" s="1116">
        <v>0.28717656360043597</v>
      </c>
      <c r="K75" s="1116">
        <v>0.280938331072143</v>
      </c>
      <c r="L75" s="1116">
        <v>0.27459664464516098</v>
      </c>
      <c r="M75" s="499">
        <v>0.26916151304659702</v>
      </c>
      <c r="N75" s="499">
        <v>0.26329981280180598</v>
      </c>
      <c r="O75" s="499">
        <v>0.25716253293404601</v>
      </c>
      <c r="P75" s="499">
        <v>0.25078768795373402</v>
      </c>
      <c r="Q75" s="499">
        <v>0.24418353964525999</v>
      </c>
      <c r="R75" s="499">
        <v>0.23825447282005899</v>
      </c>
      <c r="S75" s="499">
        <v>0.23260418903100399</v>
      </c>
      <c r="T75" s="499">
        <v>0.227076655717693</v>
      </c>
      <c r="U75" s="499">
        <v>0.22168758387395099</v>
      </c>
      <c r="V75" s="499">
        <v>0.216443695873341</v>
      </c>
      <c r="W75" s="499">
        <v>0.21135461310932299</v>
      </c>
      <c r="X75" s="499">
        <v>0.206421393527699</v>
      </c>
      <c r="Y75" s="499">
        <v>0.20164590746525399</v>
      </c>
      <c r="Z75" s="499">
        <v>0.19704005320753601</v>
      </c>
      <c r="AA75" s="499">
        <v>0.19260906310516801</v>
      </c>
      <c r="AB75" s="499">
        <v>0.188355492658415</v>
      </c>
      <c r="AC75" s="499">
        <v>0.18428670220799301</v>
      </c>
      <c r="AD75" s="499">
        <v>0.18041036688629</v>
      </c>
      <c r="AE75" s="499">
        <v>0.17673224309451899</v>
      </c>
      <c r="AF75" s="499">
        <v>0.17325161799323099</v>
      </c>
      <c r="AG75" s="499">
        <v>0.169971187595408</v>
      </c>
      <c r="AH75" s="499">
        <v>0.16689628110754501</v>
      </c>
      <c r="AI75" s="499">
        <v>0.164029961755532</v>
      </c>
      <c r="AJ75" s="499">
        <v>0.16137509214541501</v>
      </c>
      <c r="AK75" s="499">
        <v>0.158933538984074</v>
      </c>
      <c r="AL75" s="499">
        <v>0.15669478786987601</v>
      </c>
      <c r="AM75" s="499">
        <v>0.15467430257554399</v>
      </c>
      <c r="AN75" s="499">
        <v>0.152876289791223</v>
      </c>
      <c r="AO75" s="499">
        <v>0.151300983976067</v>
      </c>
      <c r="AP75" s="499">
        <v>0.14995064339286501</v>
      </c>
      <c r="AQ75" s="499">
        <v>0.14882862364485999</v>
      </c>
      <c r="AR75" s="499">
        <v>0.147934626284181</v>
      </c>
      <c r="AS75" s="499">
        <v>0.14726696285254601</v>
      </c>
      <c r="AT75" s="499">
        <v>0.14682842956678299</v>
      </c>
      <c r="AU75" s="499">
        <v>0.14662154175028999</v>
      </c>
      <c r="AV75" s="499">
        <v>0.14664666827568301</v>
      </c>
      <c r="AW75" s="499">
        <v>0.14667360518709499</v>
      </c>
      <c r="AX75" s="499">
        <v>0.14670168958708399</v>
      </c>
      <c r="AY75" s="499">
        <v>0.14673153712366799</v>
      </c>
      <c r="AZ75" s="499">
        <v>0.14676248920832299</v>
      </c>
      <c r="BA75" s="499">
        <v>0.146794526604764</v>
      </c>
      <c r="BB75" s="499">
        <v>0.146825760981693</v>
      </c>
      <c r="BC75" s="499">
        <v>0.146856823691463</v>
      </c>
      <c r="BD75" s="499">
        <v>0.146888948322558</v>
      </c>
      <c r="BE75" s="499">
        <v>0.14692150286695199</v>
      </c>
      <c r="BF75" s="499">
        <v>0.14695386938732899</v>
      </c>
      <c r="BG75" s="499">
        <v>0.146987260224377</v>
      </c>
      <c r="BH75" s="499">
        <v>0.147021053781932</v>
      </c>
      <c r="BI75" s="499">
        <v>0.147053446856934</v>
      </c>
      <c r="BJ75" s="499">
        <v>0.147085056878967</v>
      </c>
      <c r="BK75" s="499">
        <v>0.14711648699124499</v>
      </c>
      <c r="BL75" s="499">
        <v>0.14714715071221701</v>
      </c>
      <c r="BM75" s="499">
        <v>0.147175889520507</v>
      </c>
      <c r="BN75" s="499">
        <v>0.14720447831478101</v>
      </c>
      <c r="BO75" s="499">
        <v>0.14723233933986399</v>
      </c>
      <c r="BP75" s="499">
        <v>0.14726005862630101</v>
      </c>
      <c r="BQ75" s="499">
        <v>0.14728763725327301</v>
      </c>
      <c r="BR75" s="499">
        <v>0.14731507628903101</v>
      </c>
      <c r="BS75" s="499">
        <v>0.14734180943650799</v>
      </c>
      <c r="BT75" s="499">
        <v>0.147368975305258</v>
      </c>
      <c r="BU75" s="499"/>
      <c r="BV75" s="1223"/>
      <c r="BW75" s="1223"/>
      <c r="BX75" s="1223"/>
      <c r="BY75" s="1223"/>
      <c r="BZ75" s="1223"/>
      <c r="CA75" s="1223"/>
      <c r="CB75" s="1223"/>
      <c r="CC75" s="1223"/>
      <c r="CD75" s="1223"/>
      <c r="CE75" s="1223"/>
      <c r="CF75" s="1223"/>
      <c r="CG75" s="1223"/>
      <c r="CH75" s="1223"/>
      <c r="CI75" s="1223"/>
    </row>
    <row r="76" spans="1:87" s="1082" customFormat="1" ht="29.25" thickBot="1" x14ac:dyDescent="0.25">
      <c r="A76" s="1074"/>
      <c r="B76" s="506" t="s">
        <v>450</v>
      </c>
      <c r="C76" s="507" t="s">
        <v>451</v>
      </c>
      <c r="D76" s="508" t="s">
        <v>452</v>
      </c>
      <c r="E76" s="509" t="s">
        <v>230</v>
      </c>
      <c r="F76" s="510">
        <v>2</v>
      </c>
      <c r="G76" s="462">
        <f>SUM(G63:G66)+G73+G74+G75</f>
        <v>14.812681670548894</v>
      </c>
      <c r="H76" s="462">
        <f t="shared" ref="H76:AL76" si="66">SUM(H63:H66)+H73+H74+H75</f>
        <v>14.857691852305404</v>
      </c>
      <c r="I76" s="462">
        <f t="shared" si="66"/>
        <v>14.948603779268723</v>
      </c>
      <c r="J76" s="462">
        <f t="shared" si="66"/>
        <v>15.129788169730634</v>
      </c>
      <c r="K76" s="462">
        <f t="shared" si="66"/>
        <v>15.257807111775342</v>
      </c>
      <c r="L76" s="462">
        <f t="shared" si="66"/>
        <v>15.398388912453331</v>
      </c>
      <c r="M76" s="462">
        <f t="shared" si="66"/>
        <v>15.710071391274255</v>
      </c>
      <c r="N76" s="462">
        <f t="shared" si="66"/>
        <v>15.998064609844937</v>
      </c>
      <c r="O76" s="462">
        <f t="shared" si="66"/>
        <v>16.244412549333724</v>
      </c>
      <c r="P76" s="462">
        <f t="shared" si="66"/>
        <v>16.455245100194446</v>
      </c>
      <c r="Q76" s="462">
        <f t="shared" si="66"/>
        <v>16.621259184701483</v>
      </c>
      <c r="R76" s="462">
        <f t="shared" si="66"/>
        <v>16.757974364670186</v>
      </c>
      <c r="S76" s="462">
        <f t="shared" si="66"/>
        <v>16.87073701464411</v>
      </c>
      <c r="T76" s="462">
        <f t="shared" si="66"/>
        <v>16.975196586892402</v>
      </c>
      <c r="U76" s="462">
        <f t="shared" si="66"/>
        <v>17.078526268686876</v>
      </c>
      <c r="V76" s="462">
        <f t="shared" si="66"/>
        <v>17.176726060027519</v>
      </c>
      <c r="W76" s="462">
        <f t="shared" si="66"/>
        <v>17.275882554550201</v>
      </c>
      <c r="X76" s="462">
        <f t="shared" si="66"/>
        <v>17.36886586180135</v>
      </c>
      <c r="Y76" s="462">
        <f t="shared" si="66"/>
        <v>17.456546091326647</v>
      </c>
      <c r="Z76" s="462">
        <f t="shared" si="66"/>
        <v>17.541096430397889</v>
      </c>
      <c r="AA76" s="462">
        <f t="shared" si="66"/>
        <v>17.621516879015513</v>
      </c>
      <c r="AB76" s="462">
        <f t="shared" si="66"/>
        <v>17.69672084354319</v>
      </c>
      <c r="AC76" s="462">
        <f t="shared" si="66"/>
        <v>17.768794917617498</v>
      </c>
      <c r="AD76" s="462">
        <f t="shared" si="66"/>
        <v>17.841868991691562</v>
      </c>
      <c r="AE76" s="462">
        <f t="shared" si="66"/>
        <v>17.915029659401537</v>
      </c>
      <c r="AF76" s="462">
        <f t="shared" si="66"/>
        <v>17.988103733475608</v>
      </c>
      <c r="AG76" s="462">
        <f t="shared" si="66"/>
        <v>18.058047917095848</v>
      </c>
      <c r="AH76" s="462">
        <f t="shared" si="66"/>
        <v>18.12594880389814</v>
      </c>
      <c r="AI76" s="462">
        <f t="shared" si="66"/>
        <v>18.193806393882493</v>
      </c>
      <c r="AJ76" s="462">
        <f t="shared" si="66"/>
        <v>18.259620687048901</v>
      </c>
      <c r="AK76" s="462">
        <f t="shared" si="66"/>
        <v>18.324348386579416</v>
      </c>
      <c r="AL76" s="462">
        <f t="shared" si="66"/>
        <v>18.368253446568978</v>
      </c>
      <c r="AM76" s="462">
        <f t="shared" ref="AM76:BR76" si="67">SUM(AM63:AM66)+AM73+AM74+AM75</f>
        <v>18.410028616104249</v>
      </c>
      <c r="AN76" s="462">
        <f t="shared" si="67"/>
        <v>18.451803785639985</v>
      </c>
      <c r="AO76" s="462">
        <f t="shared" si="67"/>
        <v>18.490492361540291</v>
      </c>
      <c r="AP76" s="462">
        <f t="shared" si="67"/>
        <v>18.529137640622199</v>
      </c>
      <c r="AQ76" s="462">
        <f t="shared" si="67"/>
        <v>18.568869513339976</v>
      </c>
      <c r="AR76" s="462">
        <f t="shared" si="67"/>
        <v>18.609601386057765</v>
      </c>
      <c r="AS76" s="462">
        <f t="shared" si="67"/>
        <v>18.645160071503785</v>
      </c>
      <c r="AT76" s="462">
        <f t="shared" si="67"/>
        <v>18.680675460131845</v>
      </c>
      <c r="AU76" s="462">
        <f t="shared" si="67"/>
        <v>18.718277442395799</v>
      </c>
      <c r="AV76" s="462">
        <f t="shared" si="67"/>
        <v>18.756966018295643</v>
      </c>
      <c r="AW76" s="462">
        <f t="shared" si="67"/>
        <v>18.799784484649322</v>
      </c>
      <c r="AX76" s="462">
        <f t="shared" si="67"/>
        <v>18.843689544638888</v>
      </c>
      <c r="AY76" s="462">
        <f t="shared" si="67"/>
        <v>18.89172449508229</v>
      </c>
      <c r="AZ76" s="462">
        <f t="shared" si="67"/>
        <v>18.940846039161581</v>
      </c>
      <c r="BA76" s="462">
        <f t="shared" si="67"/>
        <v>18.993054176876761</v>
      </c>
      <c r="BB76" s="462">
        <f t="shared" si="67"/>
        <v>19.044219017773994</v>
      </c>
      <c r="BC76" s="462">
        <f t="shared" si="67"/>
        <v>19.094383858671229</v>
      </c>
      <c r="BD76" s="462">
        <f t="shared" si="67"/>
        <v>19.147635293204356</v>
      </c>
      <c r="BE76" s="462">
        <f t="shared" si="67"/>
        <v>19.200930024555426</v>
      </c>
      <c r="BF76" s="462">
        <f t="shared" si="67"/>
        <v>19.255224755906493</v>
      </c>
      <c r="BG76" s="462">
        <f t="shared" si="67"/>
        <v>19.310606080893457</v>
      </c>
      <c r="BH76" s="462">
        <f t="shared" si="67"/>
        <v>19.368030702698359</v>
      </c>
      <c r="BI76" s="462">
        <f t="shared" si="67"/>
        <v>19.423368730867374</v>
      </c>
      <c r="BJ76" s="462">
        <f t="shared" si="67"/>
        <v>19.47666346221844</v>
      </c>
      <c r="BK76" s="462">
        <f t="shared" si="67"/>
        <v>19.530958193569511</v>
      </c>
      <c r="BL76" s="462">
        <f t="shared" si="67"/>
        <v>19.583209628102637</v>
      </c>
      <c r="BM76" s="462">
        <f t="shared" si="67"/>
        <v>19.633331172181929</v>
      </c>
      <c r="BN76" s="462">
        <f t="shared" si="67"/>
        <v>19.682452716261214</v>
      </c>
      <c r="BO76" s="462">
        <f t="shared" si="67"/>
        <v>19.731530963522562</v>
      </c>
      <c r="BP76" s="462">
        <f t="shared" si="67"/>
        <v>19.780609210783908</v>
      </c>
      <c r="BQ76" s="462">
        <f t="shared" si="67"/>
        <v>19.828687458045255</v>
      </c>
      <c r="BR76" s="462">
        <f t="shared" si="67"/>
        <v>19.877765705306601</v>
      </c>
      <c r="BS76" s="462">
        <f t="shared" ref="BS76:BT76" si="68">SUM(BS63:BS66)+BS73+BS74+BS75</f>
        <v>19.924800655750001</v>
      </c>
      <c r="BT76" s="462">
        <f t="shared" si="68"/>
        <v>19.97387890301135</v>
      </c>
      <c r="BU76" s="462"/>
      <c r="BV76" s="1216"/>
      <c r="BW76" s="1216"/>
      <c r="BX76" s="1216"/>
      <c r="BY76" s="1216"/>
      <c r="BZ76" s="1216"/>
      <c r="CA76" s="1216"/>
      <c r="CB76" s="1216"/>
      <c r="CC76" s="1216"/>
      <c r="CD76" s="1216"/>
      <c r="CE76" s="1216"/>
      <c r="CF76" s="1216"/>
      <c r="CG76" s="1216"/>
      <c r="CH76" s="1216"/>
      <c r="CI76" s="1216"/>
    </row>
    <row r="77" spans="1:87" s="1082" customFormat="1" x14ac:dyDescent="0.2">
      <c r="A77" s="1074"/>
      <c r="B77" s="431" t="s">
        <v>453</v>
      </c>
      <c r="C77" s="432" t="s">
        <v>454</v>
      </c>
      <c r="D77" s="433" t="s">
        <v>121</v>
      </c>
      <c r="E77" s="511" t="s">
        <v>230</v>
      </c>
      <c r="F77" s="512">
        <v>2</v>
      </c>
      <c r="G77" s="1115">
        <v>0.57122823684943103</v>
      </c>
      <c r="H77" s="1115">
        <v>0.574152226634149</v>
      </c>
      <c r="I77" s="1115">
        <v>0.57762268635195801</v>
      </c>
      <c r="J77" s="1115">
        <v>0.58225113187223998</v>
      </c>
      <c r="K77" s="1115">
        <v>0.587371473735536</v>
      </c>
      <c r="L77" s="1115">
        <v>0.59105788135276305</v>
      </c>
      <c r="M77" s="496">
        <v>0.59721943836115998</v>
      </c>
      <c r="N77" s="496">
        <v>0.60455441005033794</v>
      </c>
      <c r="O77" s="496">
        <v>0.61096509415235201</v>
      </c>
      <c r="P77" s="496">
        <v>0.61901719980721492</v>
      </c>
      <c r="Q77" s="496">
        <v>0.62602101165073898</v>
      </c>
      <c r="R77" s="496">
        <v>0.63313770912971901</v>
      </c>
      <c r="S77" s="496">
        <v>0.64424256790342704</v>
      </c>
      <c r="T77" s="496">
        <v>0.65193331338207805</v>
      </c>
      <c r="U77" s="496">
        <v>0.65950803422251603</v>
      </c>
      <c r="V77" s="496">
        <v>0.66576079427037704</v>
      </c>
      <c r="W77" s="496">
        <v>0.67217425247709195</v>
      </c>
      <c r="X77" s="496">
        <v>0.67745183965044498</v>
      </c>
      <c r="Y77" s="496">
        <v>0.68438166195623795</v>
      </c>
      <c r="Z77" s="496">
        <v>0.69166491053786006</v>
      </c>
      <c r="AA77" s="496">
        <v>0.69700070080574195</v>
      </c>
      <c r="AB77" s="496">
        <v>0.70326902702591099</v>
      </c>
      <c r="AC77" s="496">
        <v>0.71009660568157906</v>
      </c>
      <c r="AD77" s="496">
        <v>0.71808797136509706</v>
      </c>
      <c r="AE77" s="496">
        <v>0.72602183623275096</v>
      </c>
      <c r="AF77" s="496">
        <v>0.73467325719808396</v>
      </c>
      <c r="AG77" s="496">
        <v>0.74364372586966598</v>
      </c>
      <c r="AH77" s="496">
        <v>0.75241146590427699</v>
      </c>
      <c r="AI77" s="496">
        <v>0.76115580304470498</v>
      </c>
      <c r="AJ77" s="496">
        <v>0.76938040811894992</v>
      </c>
      <c r="AK77" s="496">
        <v>0.77631204896445904</v>
      </c>
      <c r="AL77" s="496">
        <v>0.78261056985835897</v>
      </c>
      <c r="AM77" s="496">
        <v>0.78759890788136</v>
      </c>
      <c r="AN77" s="496">
        <v>0.79140175232167409</v>
      </c>
      <c r="AO77" s="496">
        <v>0.794555606264845</v>
      </c>
      <c r="AP77" s="496">
        <v>0.79697296527750494</v>
      </c>
      <c r="AQ77" s="496">
        <v>0.79966264356218197</v>
      </c>
      <c r="AR77" s="496">
        <v>0.80112616580891993</v>
      </c>
      <c r="AS77" s="496">
        <v>0.8015825635882049</v>
      </c>
      <c r="AT77" s="496">
        <v>0.80159723853639608</v>
      </c>
      <c r="AU77" s="496">
        <v>0.80198924186658405</v>
      </c>
      <c r="AV77" s="496">
        <v>0.80229446491776102</v>
      </c>
      <c r="AW77" s="496">
        <v>0.80227880472704494</v>
      </c>
      <c r="AX77" s="496">
        <v>0.80317778038815202</v>
      </c>
      <c r="AY77" s="496">
        <v>0.80578191687911893</v>
      </c>
      <c r="AZ77" s="496">
        <v>0.80991421543056596</v>
      </c>
      <c r="BA77" s="496">
        <v>0.81448700567907806</v>
      </c>
      <c r="BB77" s="496">
        <v>0.81905868659329806</v>
      </c>
      <c r="BC77" s="496">
        <v>0.82384580323457501</v>
      </c>
      <c r="BD77" s="496">
        <v>0.82863715567931795</v>
      </c>
      <c r="BE77" s="496">
        <v>0.833893834318713</v>
      </c>
      <c r="BF77" s="496">
        <v>0.83944271653580704</v>
      </c>
      <c r="BG77" s="496">
        <v>0.84477211439769306</v>
      </c>
      <c r="BH77" s="496">
        <v>0.85003346570351501</v>
      </c>
      <c r="BI77" s="496">
        <v>0.85480684934723294</v>
      </c>
      <c r="BJ77" s="496">
        <v>0.85908982394563493</v>
      </c>
      <c r="BK77" s="496">
        <v>0.86351116968446107</v>
      </c>
      <c r="BL77" s="496">
        <v>0.86729156594887802</v>
      </c>
      <c r="BM77" s="496">
        <v>0.86996205608718802</v>
      </c>
      <c r="BN77" s="496">
        <v>0.87257540713688997</v>
      </c>
      <c r="BO77" s="496">
        <v>0.87431748312724999</v>
      </c>
      <c r="BP77" s="496">
        <v>0.876189646304947</v>
      </c>
      <c r="BQ77" s="496">
        <v>0.87798914560224894</v>
      </c>
      <c r="BR77" s="496">
        <v>0.87972300759356703</v>
      </c>
      <c r="BS77" s="496">
        <v>0.88158994255845502</v>
      </c>
      <c r="BT77" s="496">
        <v>0.88315963384448404</v>
      </c>
      <c r="BU77" s="496"/>
      <c r="BV77" s="1222"/>
      <c r="BW77" s="1222"/>
      <c r="BX77" s="1222"/>
      <c r="BY77" s="1222"/>
      <c r="BZ77" s="1222"/>
      <c r="CA77" s="1222"/>
      <c r="CB77" s="1222"/>
      <c r="CC77" s="1222"/>
      <c r="CD77" s="1222"/>
      <c r="CE77" s="1222"/>
      <c r="CF77" s="1222"/>
      <c r="CG77" s="1222"/>
      <c r="CH77" s="1222"/>
      <c r="CI77" s="1222"/>
    </row>
    <row r="78" spans="1:87" s="1082" customFormat="1" x14ac:dyDescent="0.2">
      <c r="A78" s="1074"/>
      <c r="B78" s="446" t="s">
        <v>455</v>
      </c>
      <c r="C78" s="449" t="s">
        <v>456</v>
      </c>
      <c r="D78" s="440" t="s">
        <v>121</v>
      </c>
      <c r="E78" s="513" t="s">
        <v>230</v>
      </c>
      <c r="F78" s="514">
        <v>2</v>
      </c>
      <c r="G78" s="1116">
        <v>8.5393680020312515E-2</v>
      </c>
      <c r="H78" s="1116">
        <v>8.5000000000000006E-2</v>
      </c>
      <c r="I78" s="1116">
        <v>8.4000000000000005E-2</v>
      </c>
      <c r="J78" s="1116">
        <v>8.4000000000000005E-2</v>
      </c>
      <c r="K78" s="1116">
        <v>8.3000000000000004E-2</v>
      </c>
      <c r="L78" s="1116">
        <v>8.3000000000000004E-2</v>
      </c>
      <c r="M78" s="499">
        <v>8.3000000000000004E-2</v>
      </c>
      <c r="N78" s="499">
        <v>8.3000000000000004E-2</v>
      </c>
      <c r="O78" s="499">
        <v>8.3000000000000004E-2</v>
      </c>
      <c r="P78" s="499">
        <v>8.3000000000000004E-2</v>
      </c>
      <c r="Q78" s="499">
        <v>8.2000000000000003E-2</v>
      </c>
      <c r="R78" s="499">
        <v>8.2000000000000003E-2</v>
      </c>
      <c r="S78" s="499">
        <v>8.2000000000000003E-2</v>
      </c>
      <c r="T78" s="499">
        <v>8.2000000000000003E-2</v>
      </c>
      <c r="U78" s="499">
        <v>8.2000000000000003E-2</v>
      </c>
      <c r="V78" s="499">
        <v>8.2000000000000003E-2</v>
      </c>
      <c r="W78" s="499">
        <v>8.2000000000000003E-2</v>
      </c>
      <c r="X78" s="499">
        <v>8.2000000000000003E-2</v>
      </c>
      <c r="Y78" s="499">
        <v>8.3000000000000004E-2</v>
      </c>
      <c r="Z78" s="499">
        <v>8.3000000000000004E-2</v>
      </c>
      <c r="AA78" s="499">
        <v>8.3000000000000004E-2</v>
      </c>
      <c r="AB78" s="499">
        <v>8.3000000000000004E-2</v>
      </c>
      <c r="AC78" s="499">
        <v>8.3000000000000004E-2</v>
      </c>
      <c r="AD78" s="499">
        <v>8.3000000000000004E-2</v>
      </c>
      <c r="AE78" s="499">
        <v>8.4000000000000005E-2</v>
      </c>
      <c r="AF78" s="499">
        <v>8.4000000000000005E-2</v>
      </c>
      <c r="AG78" s="499">
        <v>8.4000000000000005E-2</v>
      </c>
      <c r="AH78" s="499">
        <v>8.4000000000000005E-2</v>
      </c>
      <c r="AI78" s="499">
        <v>8.5000000000000006E-2</v>
      </c>
      <c r="AJ78" s="499">
        <v>8.5000000000000006E-2</v>
      </c>
      <c r="AK78" s="499">
        <v>8.5000000000000006E-2</v>
      </c>
      <c r="AL78" s="499">
        <v>8.5000000000000006E-2</v>
      </c>
      <c r="AM78" s="499">
        <v>8.5000000000000006E-2</v>
      </c>
      <c r="AN78" s="499">
        <v>8.5999999999999993E-2</v>
      </c>
      <c r="AO78" s="499">
        <v>8.5999999999999993E-2</v>
      </c>
      <c r="AP78" s="499">
        <v>8.5999999999999993E-2</v>
      </c>
      <c r="AQ78" s="499">
        <v>8.5999999999999993E-2</v>
      </c>
      <c r="AR78" s="499">
        <v>8.5999999999999993E-2</v>
      </c>
      <c r="AS78" s="499">
        <v>8.5999999999999993E-2</v>
      </c>
      <c r="AT78" s="499">
        <v>8.5999999999999993E-2</v>
      </c>
      <c r="AU78" s="499">
        <v>8.5999999999999993E-2</v>
      </c>
      <c r="AV78" s="499">
        <v>8.5999999999999993E-2</v>
      </c>
      <c r="AW78" s="499">
        <v>8.5999999999999993E-2</v>
      </c>
      <c r="AX78" s="499">
        <v>8.5999999999999993E-2</v>
      </c>
      <c r="AY78" s="499">
        <v>8.5999999999999993E-2</v>
      </c>
      <c r="AZ78" s="499">
        <v>8.5999999999999993E-2</v>
      </c>
      <c r="BA78" s="499">
        <v>8.5999999999999993E-2</v>
      </c>
      <c r="BB78" s="499">
        <v>8.5999999999999993E-2</v>
      </c>
      <c r="BC78" s="499">
        <v>8.5999999999999993E-2</v>
      </c>
      <c r="BD78" s="499">
        <v>8.5999999999999993E-2</v>
      </c>
      <c r="BE78" s="499">
        <v>8.5999999999999993E-2</v>
      </c>
      <c r="BF78" s="499">
        <v>8.5999999999999993E-2</v>
      </c>
      <c r="BG78" s="499">
        <v>8.5999999999999993E-2</v>
      </c>
      <c r="BH78" s="499">
        <v>8.5999999999999993E-2</v>
      </c>
      <c r="BI78" s="499">
        <v>8.5000000000000006E-2</v>
      </c>
      <c r="BJ78" s="499">
        <v>8.5000000000000006E-2</v>
      </c>
      <c r="BK78" s="499">
        <v>8.5000000000000006E-2</v>
      </c>
      <c r="BL78" s="499">
        <v>8.5000000000000006E-2</v>
      </c>
      <c r="BM78" s="499">
        <v>8.5000000000000006E-2</v>
      </c>
      <c r="BN78" s="499">
        <v>8.5000000000000006E-2</v>
      </c>
      <c r="BO78" s="499">
        <v>8.5000000000000006E-2</v>
      </c>
      <c r="BP78" s="499">
        <v>8.5000000000000006E-2</v>
      </c>
      <c r="BQ78" s="499">
        <v>8.5000000000000006E-2</v>
      </c>
      <c r="BR78" s="499">
        <v>8.5000000000000006E-2</v>
      </c>
      <c r="BS78" s="499">
        <v>8.5000000000000006E-2</v>
      </c>
      <c r="BT78" s="499">
        <v>8.5000000000000006E-2</v>
      </c>
      <c r="BU78" s="499"/>
      <c r="BV78" s="1223"/>
      <c r="BW78" s="1223"/>
      <c r="BX78" s="1223"/>
      <c r="BY78" s="1223"/>
      <c r="BZ78" s="1223"/>
      <c r="CA78" s="1223"/>
      <c r="CB78" s="1223"/>
      <c r="CC78" s="1223"/>
      <c r="CD78" s="1223"/>
      <c r="CE78" s="1223"/>
      <c r="CF78" s="1223"/>
      <c r="CG78" s="1223"/>
      <c r="CH78" s="1223"/>
      <c r="CI78" s="1223"/>
    </row>
    <row r="79" spans="1:87" s="1082" customFormat="1" x14ac:dyDescent="0.2">
      <c r="A79" s="1074"/>
      <c r="B79" s="438" t="s">
        <v>457</v>
      </c>
      <c r="C79" s="515" t="s">
        <v>458</v>
      </c>
      <c r="D79" s="440" t="s">
        <v>121</v>
      </c>
      <c r="E79" s="513" t="s">
        <v>230</v>
      </c>
      <c r="F79" s="514">
        <v>2</v>
      </c>
      <c r="G79" s="1116">
        <v>15.011498593648934</v>
      </c>
      <c r="H79" s="1116">
        <v>15.664471190806468</v>
      </c>
      <c r="I79" s="1116">
        <v>16.454610601509401</v>
      </c>
      <c r="J79" s="1116">
        <v>17.285959608941234</v>
      </c>
      <c r="K79" s="1116">
        <v>17.908206422316528</v>
      </c>
      <c r="L79" s="1116">
        <v>18.559507986036522</v>
      </c>
      <c r="M79" s="499">
        <v>19.601357712577713</v>
      </c>
      <c r="N79" s="499">
        <v>20.567384891366913</v>
      </c>
      <c r="O79" s="499">
        <v>21.437486269987112</v>
      </c>
      <c r="P79" s="499">
        <v>22.214268148955313</v>
      </c>
      <c r="Q79" s="499">
        <v>22.879003045604012</v>
      </c>
      <c r="R79" s="499">
        <v>23.426075096425212</v>
      </c>
      <c r="S79" s="499">
        <v>23.902376448104214</v>
      </c>
      <c r="T79" s="499">
        <v>24.367158907039315</v>
      </c>
      <c r="U79" s="499">
        <v>24.820188830829814</v>
      </c>
      <c r="V79" s="499">
        <v>25.259228724262513</v>
      </c>
      <c r="W79" s="499">
        <v>25.684090587733412</v>
      </c>
      <c r="X79" s="499">
        <v>26.094327447978714</v>
      </c>
      <c r="Y79" s="499">
        <v>26.484667959515214</v>
      </c>
      <c r="Z79" s="499">
        <v>26.856934296673312</v>
      </c>
      <c r="AA79" s="499">
        <v>27.216980963929014</v>
      </c>
      <c r="AB79" s="499">
        <v>27.556921271943814</v>
      </c>
      <c r="AC79" s="499">
        <v>27.877468310037312</v>
      </c>
      <c r="AD79" s="499">
        <v>28.194652369507715</v>
      </c>
      <c r="AE79" s="499">
        <v>28.506503903717213</v>
      </c>
      <c r="AF79" s="499">
        <v>28.808382754590514</v>
      </c>
      <c r="AG79" s="499">
        <v>29.088049172212912</v>
      </c>
      <c r="AH79" s="499">
        <v>29.358348350890914</v>
      </c>
      <c r="AI79" s="499">
        <v>29.622776167074015</v>
      </c>
      <c r="AJ79" s="499">
        <v>29.877209984029612</v>
      </c>
      <c r="AK79" s="499">
        <v>30.119656015613614</v>
      </c>
      <c r="AL79" s="499">
        <v>30.305765991590512</v>
      </c>
      <c r="AM79" s="499">
        <v>30.479284551978814</v>
      </c>
      <c r="AN79" s="499">
        <v>30.642615803979215</v>
      </c>
      <c r="AO79" s="499">
        <v>30.791037132785014</v>
      </c>
      <c r="AP79" s="499">
        <v>30.925770549706414</v>
      </c>
      <c r="AQ79" s="499">
        <v>31.051985150854112</v>
      </c>
      <c r="AR79" s="499">
        <v>31.169967819612413</v>
      </c>
      <c r="AS79" s="499">
        <v>31.273222573104714</v>
      </c>
      <c r="AT79" s="499">
        <v>31.366223026285013</v>
      </c>
      <c r="AU79" s="499">
        <v>31.450538318039413</v>
      </c>
      <c r="AV79" s="499">
        <v>31.530442405093115</v>
      </c>
      <c r="AW79" s="499">
        <v>31.616969793463714</v>
      </c>
      <c r="AX79" s="499">
        <v>31.706699000692911</v>
      </c>
      <c r="AY79" s="499">
        <v>31.797981921416213</v>
      </c>
      <c r="AZ79" s="499">
        <v>31.890998805383216</v>
      </c>
      <c r="BA79" s="499">
        <v>31.986462852639111</v>
      </c>
      <c r="BB79" s="499">
        <v>32.082806195003414</v>
      </c>
      <c r="BC79" s="499">
        <v>32.180557736258919</v>
      </c>
      <c r="BD79" s="499">
        <v>32.282205539884615</v>
      </c>
      <c r="BE79" s="499">
        <v>32.386504963584414</v>
      </c>
      <c r="BF79" s="499">
        <v>32.491489484958315</v>
      </c>
      <c r="BG79" s="499">
        <v>32.599635658404715</v>
      </c>
      <c r="BH79" s="499">
        <v>32.711160726915217</v>
      </c>
      <c r="BI79" s="499">
        <v>32.81944398151682</v>
      </c>
      <c r="BJ79" s="499">
        <v>32.927187386021615</v>
      </c>
      <c r="BK79" s="499">
        <v>33.034896789629315</v>
      </c>
      <c r="BL79" s="499">
        <v>33.142075612306414</v>
      </c>
      <c r="BM79" s="499">
        <v>33.245540444472717</v>
      </c>
      <c r="BN79" s="499">
        <v>33.347516049166217</v>
      </c>
      <c r="BO79" s="499">
        <v>33.44824211189102</v>
      </c>
      <c r="BP79" s="499">
        <v>33.546741197674017</v>
      </c>
      <c r="BQ79" s="499">
        <v>33.643743612971619</v>
      </c>
      <c r="BR79" s="499">
        <v>33.739245699976614</v>
      </c>
      <c r="BS79" s="499">
        <v>33.833497469836615</v>
      </c>
      <c r="BT79" s="499">
        <v>33.92967982795922</v>
      </c>
      <c r="BU79" s="499"/>
      <c r="BV79" s="1223"/>
      <c r="BW79" s="1223"/>
      <c r="BX79" s="1223"/>
      <c r="BY79" s="1223"/>
      <c r="BZ79" s="1223"/>
      <c r="CA79" s="1223"/>
      <c r="CB79" s="1223"/>
      <c r="CC79" s="1223"/>
      <c r="CD79" s="1223"/>
      <c r="CE79" s="1223"/>
      <c r="CF79" s="1223"/>
      <c r="CG79" s="1223"/>
      <c r="CH79" s="1223"/>
      <c r="CI79" s="1223"/>
    </row>
    <row r="80" spans="1:87" s="1082" customFormat="1" x14ac:dyDescent="0.2">
      <c r="A80" s="1074"/>
      <c r="B80" s="438" t="s">
        <v>459</v>
      </c>
      <c r="C80" s="515" t="s">
        <v>460</v>
      </c>
      <c r="D80" s="440" t="s">
        <v>121</v>
      </c>
      <c r="E80" s="513" t="s">
        <v>230</v>
      </c>
      <c r="F80" s="514">
        <v>2</v>
      </c>
      <c r="G80" s="1116">
        <v>15.3395808</v>
      </c>
      <c r="H80" s="1116">
        <v>15.045944621215799</v>
      </c>
      <c r="I80" s="1116">
        <v>14.6754693006806</v>
      </c>
      <c r="J80" s="1116">
        <v>14.30939929567</v>
      </c>
      <c r="K80" s="1116">
        <v>13.929391860774</v>
      </c>
      <c r="L80" s="1116">
        <v>13.5492379414962</v>
      </c>
      <c r="M80" s="499">
        <v>13.2058955107846</v>
      </c>
      <c r="N80" s="499">
        <v>12.8531696609148</v>
      </c>
      <c r="O80" s="499">
        <v>12.5010862079533</v>
      </c>
      <c r="P80" s="499">
        <v>12.1467732611265</v>
      </c>
      <c r="Q80" s="499">
        <v>11.7896008618286</v>
      </c>
      <c r="R80" s="499">
        <v>11.471079983909499</v>
      </c>
      <c r="S80" s="499">
        <v>11.1734830802259</v>
      </c>
      <c r="T80" s="499">
        <v>10.8930705112379</v>
      </c>
      <c r="U80" s="499">
        <v>10.6246901886426</v>
      </c>
      <c r="V80" s="499">
        <v>10.3671215035933</v>
      </c>
      <c r="W80" s="499">
        <v>10.1182585265874</v>
      </c>
      <c r="X80" s="499">
        <v>9.8807102189886908</v>
      </c>
      <c r="Y80" s="499">
        <v>9.6549576545511702</v>
      </c>
      <c r="Z80" s="499">
        <v>9.4380449664114803</v>
      </c>
      <c r="AA80" s="499">
        <v>9.2319865284993892</v>
      </c>
      <c r="AB80" s="499">
        <v>9.0356485541388807</v>
      </c>
      <c r="AC80" s="499">
        <v>8.8477337404539096</v>
      </c>
      <c r="AD80" s="499">
        <v>8.6710218302353397</v>
      </c>
      <c r="AE80" s="499">
        <v>8.5033918079711803</v>
      </c>
      <c r="AF80" s="499">
        <v>8.3463019786108692</v>
      </c>
      <c r="AG80" s="499">
        <v>8.19695242934473</v>
      </c>
      <c r="AH80" s="499">
        <v>8.0576796566233906</v>
      </c>
      <c r="AI80" s="499">
        <v>7.9293847191998497</v>
      </c>
      <c r="AJ80" s="499">
        <v>7.8109305156184101</v>
      </c>
      <c r="AK80" s="499">
        <v>7.7024260886265896</v>
      </c>
      <c r="AL80" s="499">
        <v>7.6029303194857398</v>
      </c>
      <c r="AM80" s="499">
        <v>7.5138680565852596</v>
      </c>
      <c r="AN80" s="499">
        <v>7.4341051560391698</v>
      </c>
      <c r="AO80" s="499">
        <v>7.3637079974281301</v>
      </c>
      <c r="AP80" s="499">
        <v>7.3024616335052697</v>
      </c>
      <c r="AQ80" s="499">
        <v>7.2499763189662296</v>
      </c>
      <c r="AR80" s="499">
        <v>7.2074722533392697</v>
      </c>
      <c r="AS80" s="499">
        <v>7.1756630557141099</v>
      </c>
      <c r="AT80" s="499">
        <v>7.1539771763720701</v>
      </c>
      <c r="AU80" s="499">
        <v>7.1412164396157003</v>
      </c>
      <c r="AV80" s="499">
        <v>7.1383937069424501</v>
      </c>
      <c r="AW80" s="499">
        <v>7.1354780519877803</v>
      </c>
      <c r="AX80" s="499">
        <v>7.13223934366885</v>
      </c>
      <c r="AY80" s="499">
        <v>7.1277949210381202</v>
      </c>
      <c r="AZ80" s="499">
        <v>7.1227206887775703</v>
      </c>
      <c r="BA80" s="499">
        <v>7.1171819736021096</v>
      </c>
      <c r="BB80" s="499">
        <v>7.11239264933619</v>
      </c>
      <c r="BC80" s="499">
        <v>7.1079444706375199</v>
      </c>
      <c r="BD80" s="499">
        <v>7.1033493775512904</v>
      </c>
      <c r="BE80" s="499">
        <v>7.0988517520121199</v>
      </c>
      <c r="BF80" s="499">
        <v>7.0945356528861003</v>
      </c>
      <c r="BG80" s="499">
        <v>7.0899196546631096</v>
      </c>
      <c r="BH80" s="499">
        <v>7.0855583371572397</v>
      </c>
      <c r="BI80" s="499">
        <v>7.0815431282850998</v>
      </c>
      <c r="BJ80" s="499">
        <v>7.0779424747914499</v>
      </c>
      <c r="BK80" s="499">
        <v>7.0743614212192103</v>
      </c>
      <c r="BL80" s="499">
        <v>7.0711895797862496</v>
      </c>
      <c r="BM80" s="499">
        <v>7.0687393917714401</v>
      </c>
      <c r="BN80" s="499">
        <v>7.0659947673640504</v>
      </c>
      <c r="BO80" s="499">
        <v>7.0634973493228603</v>
      </c>
      <c r="BP80" s="499">
        <v>7.0605543197646696</v>
      </c>
      <c r="BQ80" s="499">
        <v>7.0573211443614499</v>
      </c>
      <c r="BR80" s="499">
        <v>7.0537999316673901</v>
      </c>
      <c r="BS80" s="499">
        <v>7.0505263721921203</v>
      </c>
      <c r="BT80" s="499">
        <v>7.0471894681946301</v>
      </c>
      <c r="BU80" s="499"/>
      <c r="BV80" s="1223"/>
      <c r="BW80" s="1223"/>
      <c r="BX80" s="1223"/>
      <c r="BY80" s="1223"/>
      <c r="BZ80" s="1223"/>
      <c r="CA80" s="1223"/>
      <c r="CB80" s="1223"/>
      <c r="CC80" s="1223"/>
      <c r="CD80" s="1223"/>
      <c r="CE80" s="1223"/>
      <c r="CF80" s="1223"/>
      <c r="CG80" s="1223"/>
      <c r="CH80" s="1223"/>
      <c r="CI80" s="1223"/>
    </row>
    <row r="81" spans="1:87" s="1082" customFormat="1" x14ac:dyDescent="0.2">
      <c r="A81" s="1074"/>
      <c r="B81" s="516" t="s">
        <v>461</v>
      </c>
      <c r="C81" s="515" t="s">
        <v>462</v>
      </c>
      <c r="D81" s="517" t="s">
        <v>463</v>
      </c>
      <c r="E81" s="513" t="s">
        <v>230</v>
      </c>
      <c r="F81" s="514">
        <v>2</v>
      </c>
      <c r="G81" s="450">
        <f>SUM(G77:G80)</f>
        <v>31.007701310518677</v>
      </c>
      <c r="H81" s="450">
        <f t="shared" ref="H81:BS81" si="69">SUM(H77:H80)</f>
        <v>31.369568038656418</v>
      </c>
      <c r="I81" s="450">
        <f t="shared" si="69"/>
        <v>31.791702588541959</v>
      </c>
      <c r="J81" s="450">
        <f t="shared" si="69"/>
        <v>32.261610036483475</v>
      </c>
      <c r="K81" s="450">
        <f t="shared" si="69"/>
        <v>32.507969756826064</v>
      </c>
      <c r="L81" s="450">
        <f t="shared" si="69"/>
        <v>32.782803808885483</v>
      </c>
      <c r="M81" s="455">
        <f t="shared" si="69"/>
        <v>33.487472661723473</v>
      </c>
      <c r="N81" s="455">
        <f t="shared" si="69"/>
        <v>34.108108962332054</v>
      </c>
      <c r="O81" s="455">
        <f t="shared" si="69"/>
        <v>34.632537572092758</v>
      </c>
      <c r="P81" s="455">
        <f t="shared" si="69"/>
        <v>35.063058609889026</v>
      </c>
      <c r="Q81" s="455">
        <f t="shared" si="69"/>
        <v>35.376624919083355</v>
      </c>
      <c r="R81" s="455">
        <f t="shared" si="69"/>
        <v>35.612292789464433</v>
      </c>
      <c r="S81" s="455">
        <f t="shared" si="69"/>
        <v>35.80210209623354</v>
      </c>
      <c r="T81" s="455">
        <f t="shared" si="69"/>
        <v>35.994162731659294</v>
      </c>
      <c r="U81" s="455">
        <f t="shared" si="69"/>
        <v>36.186387053694929</v>
      </c>
      <c r="V81" s="455">
        <f t="shared" si="69"/>
        <v>36.374111022126186</v>
      </c>
      <c r="W81" s="455">
        <f t="shared" si="69"/>
        <v>36.556523366797904</v>
      </c>
      <c r="X81" s="455">
        <f t="shared" si="69"/>
        <v>36.734489506617848</v>
      </c>
      <c r="Y81" s="455">
        <f t="shared" si="69"/>
        <v>36.907007276022625</v>
      </c>
      <c r="Z81" s="455">
        <f t="shared" si="69"/>
        <v>37.069644173622656</v>
      </c>
      <c r="AA81" s="455">
        <f t="shared" si="69"/>
        <v>37.228968193234145</v>
      </c>
      <c r="AB81" s="455">
        <f t="shared" si="69"/>
        <v>37.378838853108604</v>
      </c>
      <c r="AC81" s="455">
        <f t="shared" si="69"/>
        <v>37.518298656172803</v>
      </c>
      <c r="AD81" s="455">
        <f t="shared" si="69"/>
        <v>37.666762171108147</v>
      </c>
      <c r="AE81" s="455">
        <f t="shared" si="69"/>
        <v>37.819917547921143</v>
      </c>
      <c r="AF81" s="455">
        <f t="shared" si="69"/>
        <v>37.973357990399471</v>
      </c>
      <c r="AG81" s="455">
        <f t="shared" si="69"/>
        <v>38.112645327427309</v>
      </c>
      <c r="AH81" s="455">
        <f t="shared" si="69"/>
        <v>38.252439473418583</v>
      </c>
      <c r="AI81" s="455">
        <f t="shared" si="69"/>
        <v>38.39831668931857</v>
      </c>
      <c r="AJ81" s="455">
        <f t="shared" si="69"/>
        <v>38.542520907766971</v>
      </c>
      <c r="AK81" s="455">
        <f t="shared" si="69"/>
        <v>38.683394153204659</v>
      </c>
      <c r="AL81" s="455">
        <f t="shared" si="69"/>
        <v>38.776306880934612</v>
      </c>
      <c r="AM81" s="455">
        <f t="shared" si="69"/>
        <v>38.865751516445435</v>
      </c>
      <c r="AN81" s="455">
        <f t="shared" si="69"/>
        <v>38.954122712340059</v>
      </c>
      <c r="AO81" s="455">
        <f t="shared" si="69"/>
        <v>39.035300736477993</v>
      </c>
      <c r="AP81" s="455">
        <f t="shared" si="69"/>
        <v>39.111205148489191</v>
      </c>
      <c r="AQ81" s="455">
        <f t="shared" si="69"/>
        <v>39.187624113382526</v>
      </c>
      <c r="AR81" s="455">
        <f t="shared" si="69"/>
        <v>39.264566238760601</v>
      </c>
      <c r="AS81" s="455">
        <f t="shared" si="69"/>
        <v>39.336468192407033</v>
      </c>
      <c r="AT81" s="455">
        <f t="shared" si="69"/>
        <v>39.40779744119348</v>
      </c>
      <c r="AU81" s="455">
        <f t="shared" si="69"/>
        <v>39.479743999521702</v>
      </c>
      <c r="AV81" s="455">
        <f t="shared" si="69"/>
        <v>39.557130576953327</v>
      </c>
      <c r="AW81" s="455">
        <f t="shared" si="69"/>
        <v>39.640726650178543</v>
      </c>
      <c r="AX81" s="455">
        <f t="shared" si="69"/>
        <v>39.72811612474991</v>
      </c>
      <c r="AY81" s="455">
        <f t="shared" si="69"/>
        <v>39.817558759333451</v>
      </c>
      <c r="AZ81" s="455">
        <f t="shared" si="69"/>
        <v>39.909633709591354</v>
      </c>
      <c r="BA81" s="455">
        <f t="shared" si="69"/>
        <v>40.004131831920297</v>
      </c>
      <c r="BB81" s="455">
        <f t="shared" si="69"/>
        <v>40.100257530932907</v>
      </c>
      <c r="BC81" s="455">
        <f t="shared" si="69"/>
        <v>40.198348010131014</v>
      </c>
      <c r="BD81" s="455">
        <f t="shared" si="69"/>
        <v>40.30019207311522</v>
      </c>
      <c r="BE81" s="455">
        <f t="shared" si="69"/>
        <v>40.405250549915252</v>
      </c>
      <c r="BF81" s="455">
        <f t="shared" si="69"/>
        <v>40.511467854380221</v>
      </c>
      <c r="BG81" s="455">
        <f t="shared" si="69"/>
        <v>40.620327427465512</v>
      </c>
      <c r="BH81" s="455">
        <f t="shared" si="69"/>
        <v>40.732752529775972</v>
      </c>
      <c r="BI81" s="455">
        <f t="shared" si="69"/>
        <v>40.840793959149153</v>
      </c>
      <c r="BJ81" s="455">
        <f t="shared" si="69"/>
        <v>40.949219684758695</v>
      </c>
      <c r="BK81" s="455">
        <f t="shared" si="69"/>
        <v>41.057769380532982</v>
      </c>
      <c r="BL81" s="455">
        <f t="shared" si="69"/>
        <v>41.165556758041539</v>
      </c>
      <c r="BM81" s="455">
        <f t="shared" si="69"/>
        <v>41.269241892331344</v>
      </c>
      <c r="BN81" s="455">
        <f t="shared" si="69"/>
        <v>41.371086223667163</v>
      </c>
      <c r="BO81" s="455">
        <f t="shared" si="69"/>
        <v>41.471056944341129</v>
      </c>
      <c r="BP81" s="455">
        <f t="shared" si="69"/>
        <v>41.568485163743631</v>
      </c>
      <c r="BQ81" s="455">
        <f t="shared" si="69"/>
        <v>41.664053902935322</v>
      </c>
      <c r="BR81" s="455">
        <f t="shared" si="69"/>
        <v>41.757768639237575</v>
      </c>
      <c r="BS81" s="455">
        <f t="shared" si="69"/>
        <v>41.850613784587196</v>
      </c>
      <c r="BT81" s="455">
        <f t="shared" ref="BT81" si="70">SUM(BT77:BT80)</f>
        <v>41.945028929998337</v>
      </c>
      <c r="BU81" s="455"/>
      <c r="BV81" s="1213"/>
      <c r="BW81" s="1213"/>
      <c r="BX81" s="1213"/>
      <c r="BY81" s="1213"/>
      <c r="BZ81" s="1213"/>
      <c r="CA81" s="1213"/>
      <c r="CB81" s="1213"/>
      <c r="CC81" s="1213"/>
      <c r="CD81" s="1213"/>
      <c r="CE81" s="1213"/>
      <c r="CF81" s="1213"/>
      <c r="CG81" s="1213"/>
      <c r="CH81" s="1213"/>
      <c r="CI81" s="1213"/>
    </row>
    <row r="82" spans="1:87" s="1082" customFormat="1" ht="28.5" x14ac:dyDescent="0.2">
      <c r="A82" s="1074"/>
      <c r="B82" s="516" t="s">
        <v>464</v>
      </c>
      <c r="C82" s="515" t="s">
        <v>465</v>
      </c>
      <c r="D82" s="517" t="s">
        <v>466</v>
      </c>
      <c r="E82" s="513" t="s">
        <v>467</v>
      </c>
      <c r="F82" s="514">
        <v>1</v>
      </c>
      <c r="G82" s="479">
        <f>(G80+G79)/(G66+G74)</f>
        <v>2.4839517226172796</v>
      </c>
      <c r="H82" s="479">
        <f>(H80+H79)/(H66+H74)</f>
        <v>2.480540879758526</v>
      </c>
      <c r="I82" s="479">
        <f t="shared" ref="I82:BS82" si="71">(I80+I79)/(I66+I74)</f>
        <v>2.4772875522642495</v>
      </c>
      <c r="J82" s="479">
        <f t="shared" si="71"/>
        <v>2.4747949794298059</v>
      </c>
      <c r="K82" s="479">
        <f t="shared" si="71"/>
        <v>2.4700462932445624</v>
      </c>
      <c r="L82" s="479">
        <f t="shared" si="71"/>
        <v>2.4651458936414952</v>
      </c>
      <c r="M82" s="479">
        <f t="shared" si="71"/>
        <v>2.4621373579215708</v>
      </c>
      <c r="N82" s="479">
        <f t="shared" si="71"/>
        <v>2.4570857323537463</v>
      </c>
      <c r="O82" s="479">
        <f t="shared" si="71"/>
        <v>2.4520841398858808</v>
      </c>
      <c r="P82" s="479">
        <f t="shared" si="71"/>
        <v>2.4465478018809015</v>
      </c>
      <c r="Q82" s="479">
        <f t="shared" si="71"/>
        <v>2.4402987632450501</v>
      </c>
      <c r="R82" s="479">
        <f t="shared" si="71"/>
        <v>2.4337731902725515</v>
      </c>
      <c r="S82" s="479">
        <f t="shared" si="71"/>
        <v>2.4276127347308827</v>
      </c>
      <c r="T82" s="479">
        <f t="shared" si="71"/>
        <v>2.4230995712845802</v>
      </c>
      <c r="U82" s="479">
        <f t="shared" si="71"/>
        <v>2.4191641687415504</v>
      </c>
      <c r="V82" s="479">
        <f t="shared" si="71"/>
        <v>2.4155579052039018</v>
      </c>
      <c r="W82" s="479">
        <f t="shared" si="71"/>
        <v>2.4117926115475532</v>
      </c>
      <c r="X82" s="479">
        <f t="shared" si="71"/>
        <v>2.4084989555098377</v>
      </c>
      <c r="Y82" s="479">
        <f t="shared" si="71"/>
        <v>2.4058271905588668</v>
      </c>
      <c r="Z82" s="479">
        <f t="shared" si="71"/>
        <v>2.4030514357727659</v>
      </c>
      <c r="AA82" s="479">
        <f t="shared" si="71"/>
        <v>2.4006900097427826</v>
      </c>
      <c r="AB82" s="479">
        <f t="shared" si="71"/>
        <v>2.3984582875106719</v>
      </c>
      <c r="AC82" s="479">
        <f t="shared" si="71"/>
        <v>2.3960014086273604</v>
      </c>
      <c r="AD82" s="479">
        <f t="shared" si="71"/>
        <v>2.3940763148393036</v>
      </c>
      <c r="AE82" s="479">
        <f t="shared" si="71"/>
        <v>2.3921019972297279</v>
      </c>
      <c r="AF82" s="479">
        <f t="shared" si="71"/>
        <v>2.3904902944550179</v>
      </c>
      <c r="AG82" s="479">
        <f t="shared" si="71"/>
        <v>2.3884252709799294</v>
      </c>
      <c r="AH82" s="479">
        <f t="shared" si="71"/>
        <v>2.3865756324164273</v>
      </c>
      <c r="AI82" s="479">
        <f t="shared" si="71"/>
        <v>2.3852175586092557</v>
      </c>
      <c r="AJ82" s="479">
        <f t="shared" si="71"/>
        <v>2.3840119235937367</v>
      </c>
      <c r="AK82" s="479">
        <f t="shared" si="71"/>
        <v>2.3829880167795578</v>
      </c>
      <c r="AL82" s="479">
        <f t="shared" si="71"/>
        <v>2.3818421507153889</v>
      </c>
      <c r="AM82" s="479">
        <f t="shared" si="71"/>
        <v>2.3810149604565494</v>
      </c>
      <c r="AN82" s="479">
        <f t="shared" si="71"/>
        <v>2.3801365055663899</v>
      </c>
      <c r="AO82" s="479">
        <f t="shared" si="71"/>
        <v>2.3792135507698164</v>
      </c>
      <c r="AP82" s="479">
        <f t="shared" si="71"/>
        <v>2.3781607748558988</v>
      </c>
      <c r="AQ82" s="479">
        <f t="shared" si="71"/>
        <v>2.376832972405599</v>
      </c>
      <c r="AR82" s="479">
        <f t="shared" si="71"/>
        <v>2.3756200306570721</v>
      </c>
      <c r="AS82" s="479">
        <f t="shared" si="71"/>
        <v>2.3747505956634756</v>
      </c>
      <c r="AT82" s="479">
        <f t="shared" si="71"/>
        <v>2.3740232499346661</v>
      </c>
      <c r="AU82" s="479">
        <f t="shared" si="71"/>
        <v>2.3730219217084771</v>
      </c>
      <c r="AV82" s="479">
        <f t="shared" si="71"/>
        <v>2.3720731558676342</v>
      </c>
      <c r="AW82" s="479">
        <f t="shared" si="71"/>
        <v>2.3710932471244708</v>
      </c>
      <c r="AX82" s="479">
        <f t="shared" si="71"/>
        <v>2.3700047723020026</v>
      </c>
      <c r="AY82" s="479">
        <f t="shared" si="71"/>
        <v>2.3685108771177035</v>
      </c>
      <c r="AZ82" s="479">
        <f t="shared" si="71"/>
        <v>2.3668052907956221</v>
      </c>
      <c r="BA82" s="479">
        <f t="shared" si="71"/>
        <v>2.3649436465564304</v>
      </c>
      <c r="BB82" s="479">
        <f t="shared" si="71"/>
        <v>2.3633341416111535</v>
      </c>
      <c r="BC82" s="479">
        <f t="shared" si="71"/>
        <v>2.3618394745898144</v>
      </c>
      <c r="BD82" s="479">
        <f t="shared" si="71"/>
        <v>2.3602955542889821</v>
      </c>
      <c r="BE82" s="479">
        <f t="shared" si="71"/>
        <v>2.3587845439891542</v>
      </c>
      <c r="BF82" s="479">
        <f t="shared" si="71"/>
        <v>2.3573346787637748</v>
      </c>
      <c r="BG82" s="479">
        <f t="shared" si="71"/>
        <v>2.3557841273637545</v>
      </c>
      <c r="BH82" s="479">
        <f t="shared" si="71"/>
        <v>2.3543193502294972</v>
      </c>
      <c r="BI82" s="479">
        <f t="shared" si="71"/>
        <v>2.3529709838327224</v>
      </c>
      <c r="BJ82" s="479">
        <f t="shared" si="71"/>
        <v>2.3517620561900676</v>
      </c>
      <c r="BK82" s="479">
        <f t="shared" si="71"/>
        <v>2.350559794471164</v>
      </c>
      <c r="BL82" s="479">
        <f t="shared" si="71"/>
        <v>2.349495150719211</v>
      </c>
      <c r="BM82" s="479">
        <f t="shared" si="71"/>
        <v>2.3486730790039694</v>
      </c>
      <c r="BN82" s="479">
        <f t="shared" si="71"/>
        <v>2.3477520686310109</v>
      </c>
      <c r="BO82" s="479">
        <f t="shared" si="71"/>
        <v>2.346914176032183</v>
      </c>
      <c r="BP82" s="479">
        <f t="shared" si="71"/>
        <v>2.3459265321340492</v>
      </c>
      <c r="BQ82" s="479">
        <f t="shared" si="71"/>
        <v>2.3448414097647978</v>
      </c>
      <c r="BR82" s="479">
        <f t="shared" si="71"/>
        <v>2.3436595263700601</v>
      </c>
      <c r="BS82" s="479">
        <f t="shared" si="71"/>
        <v>2.3425609122764262</v>
      </c>
      <c r="BT82" s="450">
        <f t="shared" ref="BT82" si="72">(BT80+BT79)/(BT66+BT74)</f>
        <v>2.3414411019601613</v>
      </c>
      <c r="BU82" s="450"/>
      <c r="BV82" s="1212"/>
      <c r="BW82" s="1212"/>
      <c r="BX82" s="1212"/>
      <c r="BY82" s="1212"/>
      <c r="BZ82" s="1212"/>
      <c r="CA82" s="1212"/>
      <c r="CB82" s="1212"/>
      <c r="CC82" s="1212"/>
      <c r="CD82" s="1212"/>
      <c r="CE82" s="1212"/>
      <c r="CF82" s="1212"/>
      <c r="CG82" s="1212"/>
      <c r="CH82" s="1212"/>
      <c r="CI82" s="1212"/>
    </row>
    <row r="83" spans="1:87" s="1082" customFormat="1" ht="28.5" x14ac:dyDescent="0.2">
      <c r="A83" s="1074"/>
      <c r="B83" s="516" t="s">
        <v>468</v>
      </c>
      <c r="C83" s="515" t="s">
        <v>469</v>
      </c>
      <c r="D83" s="517" t="s">
        <v>470</v>
      </c>
      <c r="E83" s="513" t="s">
        <v>261</v>
      </c>
      <c r="F83" s="514">
        <v>1</v>
      </c>
      <c r="G83" s="518">
        <f>G66/(G66+G74)</f>
        <v>0.5322661035015267</v>
      </c>
      <c r="H83" s="518">
        <f>H66/(H66+H74)</f>
        <v>0.54804212381793138</v>
      </c>
      <c r="I83" s="518">
        <f t="shared" ref="I83:BS83" si="73">I66/(I66+I74)</f>
        <v>0.56696687353259012</v>
      </c>
      <c r="J83" s="518">
        <f t="shared" si="73"/>
        <v>0.58582773541197641</v>
      </c>
      <c r="K83" s="518">
        <f t="shared" si="73"/>
        <v>0.60170765449478247</v>
      </c>
      <c r="L83" s="518">
        <f t="shared" si="73"/>
        <v>0.61767026959843396</v>
      </c>
      <c r="M83" s="519">
        <f t="shared" si="73"/>
        <v>0.63696163846223319</v>
      </c>
      <c r="N83" s="519">
        <f t="shared" si="73"/>
        <v>0.65483157693831895</v>
      </c>
      <c r="O83" s="519">
        <f t="shared" si="73"/>
        <v>0.6710876316696579</v>
      </c>
      <c r="P83" s="519">
        <f t="shared" si="73"/>
        <v>0.68601127211830215</v>
      </c>
      <c r="Q83" s="519">
        <f t="shared" si="73"/>
        <v>0.69962218175638868</v>
      </c>
      <c r="R83" s="519">
        <f t="shared" si="73"/>
        <v>0.71113297547658316</v>
      </c>
      <c r="S83" s="519">
        <f t="shared" si="73"/>
        <v>0.72145120491097592</v>
      </c>
      <c r="T83" s="519">
        <f t="shared" si="73"/>
        <v>0.73120642225195609</v>
      </c>
      <c r="U83" s="519">
        <f t="shared" si="73"/>
        <v>0.74049535588847915</v>
      </c>
      <c r="V83" s="519">
        <f t="shared" si="73"/>
        <v>0.74933315871150208</v>
      </c>
      <c r="W83" s="519">
        <f t="shared" si="73"/>
        <v>0.75776667433595657</v>
      </c>
      <c r="X83" s="519">
        <f t="shared" si="73"/>
        <v>0.76575835250943414</v>
      </c>
      <c r="Y83" s="519">
        <f t="shared" si="73"/>
        <v>0.77327742254677512</v>
      </c>
      <c r="Z83" s="519">
        <f t="shared" si="73"/>
        <v>0.7804004961158284</v>
      </c>
      <c r="AA83" s="519">
        <f t="shared" si="73"/>
        <v>0.78713821182128507</v>
      </c>
      <c r="AB83" s="519">
        <f t="shared" si="73"/>
        <v>0.79347345917887524</v>
      </c>
      <c r="AC83" s="519">
        <f t="shared" si="73"/>
        <v>0.799444441182384</v>
      </c>
      <c r="AD83" s="519">
        <f t="shared" si="73"/>
        <v>0.80509766654139414</v>
      </c>
      <c r="AE83" s="519">
        <f t="shared" si="73"/>
        <v>0.81046201480754476</v>
      </c>
      <c r="AF83" s="519">
        <f t="shared" si="73"/>
        <v>0.81549201306759422</v>
      </c>
      <c r="AG83" s="519">
        <f t="shared" si="73"/>
        <v>0.82018263811475411</v>
      </c>
      <c r="AH83" s="519">
        <f t="shared" si="73"/>
        <v>0.82456338278549657</v>
      </c>
      <c r="AI83" s="519">
        <f t="shared" si="73"/>
        <v>0.82863903808620198</v>
      </c>
      <c r="AJ83" s="519">
        <f t="shared" si="73"/>
        <v>0.83241419861602062</v>
      </c>
      <c r="AK83" s="519">
        <f t="shared" si="73"/>
        <v>0.83588292996680291</v>
      </c>
      <c r="AL83" s="519">
        <f t="shared" si="73"/>
        <v>0.83887825847317155</v>
      </c>
      <c r="AM83" s="519">
        <f t="shared" si="73"/>
        <v>0.84157383026108434</v>
      </c>
      <c r="AN83" s="519">
        <f t="shared" si="73"/>
        <v>0.8440027264066442</v>
      </c>
      <c r="AO83" s="519">
        <f t="shared" si="73"/>
        <v>0.84614780691710745</v>
      </c>
      <c r="AP83" s="519">
        <f t="shared" si="73"/>
        <v>0.84802139350190087</v>
      </c>
      <c r="AQ83" s="519">
        <f t="shared" si="73"/>
        <v>0.8496537504828342</v>
      </c>
      <c r="AR83" s="519">
        <f t="shared" si="73"/>
        <v>0.8510276224015807</v>
      </c>
      <c r="AS83" s="519">
        <f t="shared" si="73"/>
        <v>0.85210839620293877</v>
      </c>
      <c r="AT83" s="519">
        <f t="shared" si="73"/>
        <v>0.85292602039612031</v>
      </c>
      <c r="AU83" s="519">
        <f t="shared" si="73"/>
        <v>0.85350937345522648</v>
      </c>
      <c r="AV83" s="519">
        <f t="shared" si="73"/>
        <v>0.85385983584800296</v>
      </c>
      <c r="AW83" s="519">
        <f t="shared" si="73"/>
        <v>0.85423538637386731</v>
      </c>
      <c r="AX83" s="519">
        <f t="shared" si="73"/>
        <v>0.85462675558128498</v>
      </c>
      <c r="AY83" s="519">
        <f t="shared" si="73"/>
        <v>0.85504249426431589</v>
      </c>
      <c r="AZ83" s="519">
        <f t="shared" si="73"/>
        <v>0.85547339968943914</v>
      </c>
      <c r="BA83" s="519">
        <f t="shared" si="73"/>
        <v>0.85591918065437889</v>
      </c>
      <c r="BB83" s="519">
        <f t="shared" si="73"/>
        <v>0.85635355926394163</v>
      </c>
      <c r="BC83" s="519">
        <f t="shared" si="73"/>
        <v>0.85678532659414952</v>
      </c>
      <c r="BD83" s="519">
        <f t="shared" si="73"/>
        <v>0.85723161980490115</v>
      </c>
      <c r="BE83" s="519">
        <f t="shared" si="73"/>
        <v>0.85768364236361849</v>
      </c>
      <c r="BF83" s="519">
        <f t="shared" si="73"/>
        <v>0.85813281163621657</v>
      </c>
      <c r="BG83" s="519">
        <f t="shared" si="73"/>
        <v>0.85859594269764494</v>
      </c>
      <c r="BH83" s="519">
        <f t="shared" si="73"/>
        <v>0.85906439782921573</v>
      </c>
      <c r="BI83" s="519">
        <f t="shared" si="73"/>
        <v>0.85951319220629596</v>
      </c>
      <c r="BJ83" s="519">
        <f t="shared" si="73"/>
        <v>0.85995090486692327</v>
      </c>
      <c r="BK83" s="519">
        <f t="shared" si="73"/>
        <v>0.86038589844966895</v>
      </c>
      <c r="BL83" s="519">
        <f t="shared" si="73"/>
        <v>0.86081006639414881</v>
      </c>
      <c r="BM83" s="519">
        <f t="shared" si="73"/>
        <v>0.8612074112285738</v>
      </c>
      <c r="BN83" s="519">
        <f t="shared" si="73"/>
        <v>0.86160249392393828</v>
      </c>
      <c r="BO83" s="519">
        <f t="shared" si="73"/>
        <v>0.86198733889767554</v>
      </c>
      <c r="BP83" s="519">
        <f t="shared" si="73"/>
        <v>0.86237004951279006</v>
      </c>
      <c r="BQ83" s="519">
        <f t="shared" si="73"/>
        <v>0.86275064347598052</v>
      </c>
      <c r="BR83" s="519">
        <f t="shared" si="73"/>
        <v>0.86312913829862481</v>
      </c>
      <c r="BS83" s="519">
        <f t="shared" si="73"/>
        <v>0.86349773048022693</v>
      </c>
      <c r="BT83" s="455">
        <f t="shared" ref="BT83" si="74">BT66/(BT66+BT74)</f>
        <v>0.86387212162901428</v>
      </c>
      <c r="BU83" s="455"/>
      <c r="BV83" s="1213"/>
      <c r="BW83" s="1213"/>
      <c r="BX83" s="1213"/>
      <c r="BY83" s="1213"/>
      <c r="BZ83" s="1213"/>
      <c r="CA83" s="1213"/>
      <c r="CB83" s="1213"/>
      <c r="CC83" s="1213"/>
      <c r="CD83" s="1213"/>
      <c r="CE83" s="1213"/>
      <c r="CF83" s="1213"/>
      <c r="CG83" s="1213"/>
      <c r="CH83" s="1213"/>
      <c r="CI83" s="1213"/>
    </row>
    <row r="84" spans="1:87" s="1082" customFormat="1" ht="29.25" thickBot="1" x14ac:dyDescent="0.25">
      <c r="A84" s="1074"/>
      <c r="B84" s="521" t="s">
        <v>471</v>
      </c>
      <c r="C84" s="522" t="s">
        <v>472</v>
      </c>
      <c r="D84" s="523" t="s">
        <v>473</v>
      </c>
      <c r="E84" s="524" t="s">
        <v>261</v>
      </c>
      <c r="F84" s="525">
        <v>1</v>
      </c>
      <c r="G84" s="526">
        <f>(G66)/(G66+G75+G74+G73)</f>
        <v>0.50020907565551165</v>
      </c>
      <c r="H84" s="526">
        <f>(H66)/(H66+H75+H74+H73)</f>
        <v>0.52058437053612239</v>
      </c>
      <c r="I84" s="526">
        <f t="shared" ref="I84:BS84" si="75">(I66)/(I66+I75+I74+I73)</f>
        <v>0.54234282224823271</v>
      </c>
      <c r="J84" s="526">
        <f t="shared" si="75"/>
        <v>0.56141890496061342</v>
      </c>
      <c r="K84" s="526">
        <f t="shared" si="75"/>
        <v>0.5765483245351124</v>
      </c>
      <c r="L84" s="526">
        <f t="shared" si="75"/>
        <v>0.59175430872478241</v>
      </c>
      <c r="M84" s="526">
        <f t="shared" si="75"/>
        <v>0.61015090505135827</v>
      </c>
      <c r="N84" s="526">
        <f t="shared" si="75"/>
        <v>0.6272765538667131</v>
      </c>
      <c r="O84" s="526">
        <f t="shared" si="75"/>
        <v>0.64285527309076873</v>
      </c>
      <c r="P84" s="526">
        <f t="shared" si="75"/>
        <v>0.65715675454251965</v>
      </c>
      <c r="Q84" s="526">
        <f t="shared" si="75"/>
        <v>0.67019964706391555</v>
      </c>
      <c r="R84" s="526">
        <f t="shared" si="75"/>
        <v>0.68122998616578412</v>
      </c>
      <c r="S84" s="526">
        <f t="shared" si="75"/>
        <v>0.69111735424676812</v>
      </c>
      <c r="T84" s="526">
        <f t="shared" si="75"/>
        <v>0.70046522983809079</v>
      </c>
      <c r="U84" s="526">
        <f t="shared" si="75"/>
        <v>0.70936637693986215</v>
      </c>
      <c r="V84" s="526">
        <f t="shared" si="75"/>
        <v>0.71783530594234701</v>
      </c>
      <c r="W84" s="526">
        <f t="shared" si="75"/>
        <v>0.72591694075056556</v>
      </c>
      <c r="X84" s="526">
        <f t="shared" si="75"/>
        <v>0.73357522362581307</v>
      </c>
      <c r="Y84" s="526">
        <f t="shared" si="75"/>
        <v>0.74078059189604006</v>
      </c>
      <c r="Z84" s="526">
        <f t="shared" si="75"/>
        <v>0.74760654202960586</v>
      </c>
      <c r="AA84" s="526">
        <f t="shared" si="75"/>
        <v>0.75406326236735943</v>
      </c>
      <c r="AB84" s="526">
        <f t="shared" si="75"/>
        <v>0.76013430471827648</v>
      </c>
      <c r="AC84" s="526">
        <f t="shared" si="75"/>
        <v>0.76585631809323695</v>
      </c>
      <c r="AD84" s="526">
        <f t="shared" si="75"/>
        <v>0.77127393521323884</v>
      </c>
      <c r="AE84" s="526">
        <f t="shared" si="75"/>
        <v>0.7764148733858276</v>
      </c>
      <c r="AF84" s="526">
        <f t="shared" si="75"/>
        <v>0.78123546086684337</v>
      </c>
      <c r="AG84" s="526">
        <f t="shared" si="75"/>
        <v>0.78573085698787837</v>
      </c>
      <c r="AH84" s="526">
        <f t="shared" si="75"/>
        <v>0.78992936707524108</v>
      </c>
      <c r="AI84" s="526">
        <f t="shared" si="75"/>
        <v>0.79383557911306335</v>
      </c>
      <c r="AJ84" s="526">
        <f t="shared" si="75"/>
        <v>0.79745389304700598</v>
      </c>
      <c r="AK84" s="526">
        <f t="shared" si="75"/>
        <v>0.80077859596797785</v>
      </c>
      <c r="AL84" s="526">
        <f t="shared" si="75"/>
        <v>0.80364928187238249</v>
      </c>
      <c r="AM84" s="526">
        <f t="shared" si="75"/>
        <v>0.80623272277055869</v>
      </c>
      <c r="AN84" s="526">
        <f t="shared" si="75"/>
        <v>0.80856068783945689</v>
      </c>
      <c r="AO84" s="526">
        <f t="shared" si="75"/>
        <v>0.81061670395929997</v>
      </c>
      <c r="AP84" s="526">
        <f t="shared" si="75"/>
        <v>0.81241260064782317</v>
      </c>
      <c r="AQ84" s="526">
        <f t="shared" si="75"/>
        <v>0.81397744805894212</v>
      </c>
      <c r="AR84" s="526">
        <f t="shared" si="75"/>
        <v>0.81529466252786187</v>
      </c>
      <c r="AS84" s="526">
        <f t="shared" si="75"/>
        <v>0.81633098093540135</v>
      </c>
      <c r="AT84" s="526">
        <f t="shared" si="75"/>
        <v>0.8171151710089033</v>
      </c>
      <c r="AU84" s="526">
        <f t="shared" si="75"/>
        <v>0.81767497450850879</v>
      </c>
      <c r="AV84" s="526">
        <f t="shared" si="75"/>
        <v>0.81801171259767391</v>
      </c>
      <c r="AW84" s="526">
        <f t="shared" si="75"/>
        <v>0.81837255725907021</v>
      </c>
      <c r="AX84" s="526">
        <f t="shared" si="75"/>
        <v>0.81874860216738721</v>
      </c>
      <c r="AY84" s="526">
        <f t="shared" si="75"/>
        <v>0.81914806346282332</v>
      </c>
      <c r="AZ84" s="526">
        <f t="shared" si="75"/>
        <v>0.81956209888821718</v>
      </c>
      <c r="BA84" s="526">
        <f t="shared" si="75"/>
        <v>0.81999042877070938</v>
      </c>
      <c r="BB84" s="526">
        <f t="shared" si="75"/>
        <v>0.82040780393658153</v>
      </c>
      <c r="BC84" s="526">
        <f t="shared" si="75"/>
        <v>0.82082267128041353</v>
      </c>
      <c r="BD84" s="526">
        <f t="shared" si="75"/>
        <v>0.82125149724121282</v>
      </c>
      <c r="BE84" s="526">
        <f t="shared" si="75"/>
        <v>0.82168582965893577</v>
      </c>
      <c r="BF84" s="526">
        <f t="shared" si="75"/>
        <v>0.82211742179826686</v>
      </c>
      <c r="BG84" s="526">
        <f t="shared" si="75"/>
        <v>0.82256243076789448</v>
      </c>
      <c r="BH84" s="526">
        <f t="shared" si="75"/>
        <v>0.82301255692718434</v>
      </c>
      <c r="BI84" s="526">
        <f t="shared" si="75"/>
        <v>0.82344379295260217</v>
      </c>
      <c r="BJ84" s="526">
        <f t="shared" si="75"/>
        <v>0.82386438210305968</v>
      </c>
      <c r="BK84" s="526">
        <f t="shared" si="75"/>
        <v>0.82428235980656173</v>
      </c>
      <c r="BL84" s="526">
        <f t="shared" si="75"/>
        <v>0.82468993655316103</v>
      </c>
      <c r="BM84" s="526">
        <f t="shared" si="75"/>
        <v>0.82507174045029108</v>
      </c>
      <c r="BN84" s="526">
        <f t="shared" si="75"/>
        <v>0.82545137172371863</v>
      </c>
      <c r="BO84" s="526">
        <f t="shared" si="75"/>
        <v>0.82582116666179861</v>
      </c>
      <c r="BP84" s="526">
        <f t="shared" si="75"/>
        <v>0.82618891168363873</v>
      </c>
      <c r="BQ84" s="526">
        <f t="shared" si="75"/>
        <v>0.82655462378734212</v>
      </c>
      <c r="BR84" s="526">
        <f t="shared" si="75"/>
        <v>0.82691831978359698</v>
      </c>
      <c r="BS84" s="526">
        <f t="shared" si="75"/>
        <v>0.82727250123725637</v>
      </c>
      <c r="BT84" s="462">
        <f t="shared" ref="BT84" si="76">(BT66)/(BT66+BT75+BT74+BT73)</f>
        <v>0.82763225586064282</v>
      </c>
      <c r="BU84" s="462"/>
      <c r="BV84" s="1216"/>
      <c r="BW84" s="1216"/>
      <c r="BX84" s="1216"/>
      <c r="BY84" s="1216"/>
      <c r="BZ84" s="1216"/>
      <c r="CA84" s="1216"/>
      <c r="CB84" s="1216"/>
      <c r="CC84" s="1216"/>
      <c r="CD84" s="1216"/>
      <c r="CE84" s="1216"/>
      <c r="CF84" s="1216"/>
      <c r="CG84" s="1216"/>
      <c r="CH84" s="1216"/>
      <c r="CI84" s="1216"/>
    </row>
    <row r="85" spans="1:87" s="1082" customFormat="1" ht="29.25" thickBot="1" x14ac:dyDescent="0.25">
      <c r="A85" s="1074"/>
      <c r="B85" s="527" t="s">
        <v>474</v>
      </c>
      <c r="C85" s="528" t="s">
        <v>131</v>
      </c>
      <c r="D85" s="528" t="s">
        <v>475</v>
      </c>
      <c r="E85" s="528" t="s">
        <v>122</v>
      </c>
      <c r="F85" s="529">
        <v>2</v>
      </c>
      <c r="G85" s="530">
        <f>SUM(G45:G47)+G43+G54+G59+G60+G53</f>
        <v>7.1786020489372024</v>
      </c>
      <c r="H85" s="530">
        <f>SUM(H45:H47)+H43+H54+H59+H60+H53</f>
        <v>7.4877956425439463</v>
      </c>
      <c r="I85" s="530">
        <f t="shared" ref="I85:BS85" si="77">SUM(I45:I47)+I43+I54+I59+I60+I53</f>
        <v>7.2911845216077698</v>
      </c>
      <c r="J85" s="530">
        <f t="shared" si="77"/>
        <v>7.3644197565500562</v>
      </c>
      <c r="K85" s="530">
        <f t="shared" si="77"/>
        <v>7.3621658224725381</v>
      </c>
      <c r="L85" s="530">
        <f t="shared" si="77"/>
        <v>7.3590837572633996</v>
      </c>
      <c r="M85" s="530">
        <f t="shared" si="77"/>
        <v>7.405585499300078</v>
      </c>
      <c r="N85" s="530">
        <f t="shared" si="77"/>
        <v>7.4463872405020997</v>
      </c>
      <c r="O85" s="530">
        <f t="shared" si="77"/>
        <v>7.4764170094689177</v>
      </c>
      <c r="P85" s="530">
        <f t="shared" si="77"/>
        <v>7.4961292271775948</v>
      </c>
      <c r="Q85" s="530">
        <f t="shared" si="77"/>
        <v>7.5036681872740747</v>
      </c>
      <c r="R85" s="530">
        <f t="shared" si="77"/>
        <v>7.5059332286439471</v>
      </c>
      <c r="S85" s="530">
        <f t="shared" si="77"/>
        <v>7.5035244773142207</v>
      </c>
      <c r="T85" s="530">
        <f t="shared" si="77"/>
        <v>7.5021668246118267</v>
      </c>
      <c r="U85" s="530">
        <f t="shared" si="77"/>
        <v>7.5022207026706846</v>
      </c>
      <c r="V85" s="530">
        <f t="shared" si="77"/>
        <v>7.5018025817152134</v>
      </c>
      <c r="W85" s="530">
        <f t="shared" si="77"/>
        <v>7.502136505831805</v>
      </c>
      <c r="X85" s="530">
        <f t="shared" si="77"/>
        <v>7.5019334102371014</v>
      </c>
      <c r="Y85" s="530">
        <f t="shared" si="77"/>
        <v>7.5019070454016008</v>
      </c>
      <c r="Z85" s="530">
        <f t="shared" si="77"/>
        <v>7.5019701518639206</v>
      </c>
      <c r="AA85" s="530">
        <f t="shared" si="77"/>
        <v>7.5021516535013184</v>
      </c>
      <c r="AB85" s="530">
        <f t="shared" si="77"/>
        <v>7.5011861873798305</v>
      </c>
      <c r="AC85" s="530">
        <f t="shared" si="77"/>
        <v>7.500516731816858</v>
      </c>
      <c r="AD85" s="530">
        <f t="shared" si="77"/>
        <v>7.5011663700760751</v>
      </c>
      <c r="AE85" s="530">
        <f t="shared" si="77"/>
        <v>7.5021275153467721</v>
      </c>
      <c r="AF85" s="530">
        <f t="shared" si="77"/>
        <v>7.5065488327621193</v>
      </c>
      <c r="AG85" s="530">
        <f t="shared" si="77"/>
        <v>7.5101834672756542</v>
      </c>
      <c r="AH85" s="530">
        <f t="shared" si="77"/>
        <v>7.514515124540095</v>
      </c>
      <c r="AI85" s="530">
        <f t="shared" si="77"/>
        <v>7.5199504096584695</v>
      </c>
      <c r="AJ85" s="530">
        <f t="shared" si="77"/>
        <v>7.5259524843605927</v>
      </c>
      <c r="AK85" s="530">
        <f t="shared" si="77"/>
        <v>7.5323180050085661</v>
      </c>
      <c r="AL85" s="530">
        <f t="shared" si="77"/>
        <v>7.5361189597590093</v>
      </c>
      <c r="AM85" s="530">
        <f t="shared" si="77"/>
        <v>7.5402632964388401</v>
      </c>
      <c r="AN85" s="530">
        <f t="shared" si="77"/>
        <v>7.5449635156354322</v>
      </c>
      <c r="AO85" s="530">
        <f t="shared" si="77"/>
        <v>7.5497839761342354</v>
      </c>
      <c r="AP85" s="530">
        <f t="shared" si="77"/>
        <v>7.5547995549893567</v>
      </c>
      <c r="AQ85" s="530">
        <f t="shared" si="77"/>
        <v>7.5606004939708722</v>
      </c>
      <c r="AR85" s="530">
        <f t="shared" si="77"/>
        <v>7.5672627208668342</v>
      </c>
      <c r="AS85" s="530">
        <f t="shared" si="77"/>
        <v>7.5740758511141335</v>
      </c>
      <c r="AT85" s="530">
        <f t="shared" si="77"/>
        <v>7.5814969293833423</v>
      </c>
      <c r="AU85" s="530">
        <f t="shared" si="77"/>
        <v>7.5897142362904262</v>
      </c>
      <c r="AV85" s="530">
        <f t="shared" si="77"/>
        <v>7.5993718367247025</v>
      </c>
      <c r="AW85" s="530">
        <f t="shared" si="77"/>
        <v>7.6097318635908406</v>
      </c>
      <c r="AX85" s="530">
        <f t="shared" si="77"/>
        <v>7.62042783827357</v>
      </c>
      <c r="AY85" s="530">
        <f t="shared" si="77"/>
        <v>7.6312623739907313</v>
      </c>
      <c r="AZ85" s="530">
        <f t="shared" si="77"/>
        <v>7.6422718322487411</v>
      </c>
      <c r="BA85" s="530">
        <f t="shared" si="77"/>
        <v>7.6535369290793769</v>
      </c>
      <c r="BB85" s="530">
        <f t="shared" si="77"/>
        <v>7.6649246409730756</v>
      </c>
      <c r="BC85" s="530">
        <f t="shared" si="77"/>
        <v>7.6764794725090129</v>
      </c>
      <c r="BD85" s="530">
        <f t="shared" si="77"/>
        <v>7.6884521555382399</v>
      </c>
      <c r="BE85" s="530">
        <f t="shared" si="77"/>
        <v>7.7007177106481466</v>
      </c>
      <c r="BF85" s="530">
        <f t="shared" si="77"/>
        <v>7.7130701838354421</v>
      </c>
      <c r="BG85" s="530">
        <f t="shared" si="77"/>
        <v>7.7257603841466711</v>
      </c>
      <c r="BH85" s="530">
        <f t="shared" si="77"/>
        <v>7.7388249701300635</v>
      </c>
      <c r="BI85" s="530">
        <f t="shared" si="77"/>
        <v>7.7515644565625594</v>
      </c>
      <c r="BJ85" s="530">
        <f t="shared" si="77"/>
        <v>7.7642658627889238</v>
      </c>
      <c r="BK85" s="530">
        <f t="shared" si="77"/>
        <v>7.7769737016692888</v>
      </c>
      <c r="BL85" s="530">
        <f t="shared" si="77"/>
        <v>7.7896435140108897</v>
      </c>
      <c r="BM85" s="530">
        <f t="shared" si="77"/>
        <v>7.8019432368419972</v>
      </c>
      <c r="BN85" s="530">
        <f t="shared" si="77"/>
        <v>7.8140870519497261</v>
      </c>
      <c r="BO85" s="530">
        <f t="shared" si="77"/>
        <v>7.8261114027428693</v>
      </c>
      <c r="BP85" s="530">
        <f t="shared" si="77"/>
        <v>7.8378984281876622</v>
      </c>
      <c r="BQ85" s="530">
        <f t="shared" si="77"/>
        <v>7.8495289606758343</v>
      </c>
      <c r="BR85" s="530">
        <f t="shared" si="77"/>
        <v>7.8610029325890025</v>
      </c>
      <c r="BS85" s="530">
        <f t="shared" si="77"/>
        <v>7.8723569419299979</v>
      </c>
      <c r="BT85" s="530">
        <f t="shared" ref="BT85" si="78">SUM(BT45:BT47)+BT43+BT54+BT59+BT60+BT53</f>
        <v>7.8839234613179991</v>
      </c>
      <c r="BU85" s="530"/>
      <c r="BV85" s="1224"/>
      <c r="BW85" s="1224"/>
      <c r="BX85" s="1224"/>
      <c r="BY85" s="1224"/>
      <c r="BZ85" s="1224"/>
      <c r="CA85" s="1224"/>
      <c r="CB85" s="1224"/>
      <c r="CC85" s="1224"/>
      <c r="CD85" s="1224"/>
      <c r="CE85" s="1224"/>
      <c r="CF85" s="1224"/>
      <c r="CG85" s="1224"/>
      <c r="CH85" s="1224"/>
      <c r="CI85" s="1224"/>
    </row>
    <row r="86" spans="1:87" s="1082" customFormat="1" ht="28.5" x14ac:dyDescent="0.2">
      <c r="A86" s="1074"/>
      <c r="B86" s="531" t="s">
        <v>476</v>
      </c>
      <c r="C86" s="532" t="s">
        <v>477</v>
      </c>
      <c r="D86" s="433" t="s">
        <v>121</v>
      </c>
      <c r="E86" s="532" t="s">
        <v>122</v>
      </c>
      <c r="F86" s="533">
        <v>2</v>
      </c>
      <c r="G86" s="1117">
        <v>6.4753060000000001E-2</v>
      </c>
      <c r="H86" s="1117">
        <v>6.4753060000000001E-2</v>
      </c>
      <c r="I86" s="1117">
        <v>6.9599309999999998E-2</v>
      </c>
      <c r="J86" s="1117">
        <v>7.4445570000000003E-2</v>
      </c>
      <c r="K86" s="1117">
        <v>7.9291819999999999E-2</v>
      </c>
      <c r="L86" s="1117">
        <v>8.4138080000000004E-2</v>
      </c>
      <c r="M86" s="534">
        <v>8.8984339999999995E-2</v>
      </c>
      <c r="N86" s="534">
        <v>9.2585390000000004E-2</v>
      </c>
      <c r="O86" s="534">
        <v>9.6186439999999998E-2</v>
      </c>
      <c r="P86" s="534">
        <v>9.9787500000000001E-2</v>
      </c>
      <c r="Q86" s="534">
        <v>0.10338855</v>
      </c>
      <c r="R86" s="534">
        <v>0.1069896</v>
      </c>
      <c r="S86" s="534">
        <v>0.10856660999999999</v>
      </c>
      <c r="T86" s="534">
        <v>0.11014361</v>
      </c>
      <c r="U86" s="534">
        <v>0.11172061</v>
      </c>
      <c r="V86" s="534">
        <v>0.11329762</v>
      </c>
      <c r="W86" s="534">
        <v>0.11487462</v>
      </c>
      <c r="X86" s="534">
        <v>0.11934243</v>
      </c>
      <c r="Y86" s="534">
        <v>0.12381022999999999</v>
      </c>
      <c r="Z86" s="534">
        <v>0.12827804000000001</v>
      </c>
      <c r="AA86" s="534">
        <v>0.13274585</v>
      </c>
      <c r="AB86" s="534">
        <v>0.13721364999999999</v>
      </c>
      <c r="AC86" s="534">
        <v>0.13951891</v>
      </c>
      <c r="AD86" s="534">
        <v>0.14182417999999999</v>
      </c>
      <c r="AE86" s="534">
        <v>0.14412944</v>
      </c>
      <c r="AF86" s="534">
        <v>0.1464347</v>
      </c>
      <c r="AG86" s="534">
        <v>0.14873996</v>
      </c>
      <c r="AH86" s="534">
        <v>0.15338597000000001</v>
      </c>
      <c r="AI86" s="534">
        <v>0.15803197999999999</v>
      </c>
      <c r="AJ86" s="534">
        <v>0.16267798999999999</v>
      </c>
      <c r="AK86" s="534">
        <v>0.167324</v>
      </c>
      <c r="AL86" s="534">
        <v>0.17197001000000001</v>
      </c>
      <c r="AM86" s="534">
        <v>0.17568133999999999</v>
      </c>
      <c r="AN86" s="534">
        <v>0.17939266000000001</v>
      </c>
      <c r="AO86" s="534">
        <v>0.18310398999999999</v>
      </c>
      <c r="AP86" s="534">
        <v>0.18681532000000001</v>
      </c>
      <c r="AQ86" s="534">
        <v>0.19052664</v>
      </c>
      <c r="AR86" s="534">
        <v>0.19589534</v>
      </c>
      <c r="AS86" s="534">
        <v>0.20126404000000001</v>
      </c>
      <c r="AT86" s="534">
        <v>0.20663272999999999</v>
      </c>
      <c r="AU86" s="534">
        <v>0.21200142999999999</v>
      </c>
      <c r="AV86" s="534">
        <v>0.21737012</v>
      </c>
      <c r="AW86" s="534">
        <v>0.22349072</v>
      </c>
      <c r="AX86" s="534">
        <v>0.22961131000000001</v>
      </c>
      <c r="AY86" s="534">
        <v>0.23573189999999999</v>
      </c>
      <c r="AZ86" s="534">
        <v>0.24185249</v>
      </c>
      <c r="BA86" s="534">
        <v>0.24797308000000001</v>
      </c>
      <c r="BB86" s="534">
        <v>0.25313524999999998</v>
      </c>
      <c r="BC86" s="534">
        <v>0.25829741000000001</v>
      </c>
      <c r="BD86" s="534">
        <v>0.26345958000000003</v>
      </c>
      <c r="BE86" s="534">
        <v>0.26862174999999999</v>
      </c>
      <c r="BF86" s="534">
        <v>0.27378392000000001</v>
      </c>
      <c r="BG86" s="534">
        <v>0.28137220000000002</v>
      </c>
      <c r="BH86" s="534">
        <v>0.28896049000000001</v>
      </c>
      <c r="BI86" s="534">
        <v>0.29654878000000001</v>
      </c>
      <c r="BJ86" s="534">
        <v>0.30413707000000001</v>
      </c>
      <c r="BK86" s="534">
        <v>0.31172536000000001</v>
      </c>
      <c r="BL86" s="534">
        <v>0.31639320999999998</v>
      </c>
      <c r="BM86" s="534">
        <v>0.32106107</v>
      </c>
      <c r="BN86" s="534">
        <v>0.32572893000000003</v>
      </c>
      <c r="BO86" s="534">
        <v>0.33039679</v>
      </c>
      <c r="BP86" s="534">
        <v>0.33506464000000002</v>
      </c>
      <c r="BQ86" s="534">
        <v>0.34295501</v>
      </c>
      <c r="BR86" s="534">
        <v>0.35084537999999998</v>
      </c>
      <c r="BS86" s="534">
        <v>0.35873575000000002</v>
      </c>
      <c r="BT86" s="534">
        <v>0.36662612</v>
      </c>
      <c r="BU86" s="534"/>
      <c r="BV86" s="1225"/>
      <c r="BW86" s="1225"/>
      <c r="BX86" s="1225"/>
      <c r="BY86" s="1225"/>
      <c r="BZ86" s="1225"/>
      <c r="CA86" s="1225"/>
      <c r="CB86" s="1225"/>
      <c r="CC86" s="1225"/>
      <c r="CD86" s="1225"/>
      <c r="CE86" s="1225"/>
      <c r="CF86" s="1225"/>
      <c r="CG86" s="1225"/>
      <c r="CH86" s="1225"/>
      <c r="CI86" s="1225"/>
    </row>
    <row r="87" spans="1:87" s="1082" customFormat="1" x14ac:dyDescent="0.2">
      <c r="A87" s="1074"/>
      <c r="B87" s="536" t="s">
        <v>478</v>
      </c>
      <c r="C87" s="537" t="s">
        <v>479</v>
      </c>
      <c r="D87" s="440" t="s">
        <v>121</v>
      </c>
      <c r="E87" s="537" t="s">
        <v>122</v>
      </c>
      <c r="F87" s="538">
        <v>2</v>
      </c>
      <c r="G87" s="1118">
        <v>0.96494860000000005</v>
      </c>
      <c r="H87" s="1118">
        <v>0.96494860000000005</v>
      </c>
      <c r="I87" s="1118">
        <v>0.95792299999999997</v>
      </c>
      <c r="J87" s="1118">
        <v>0.95089729999999995</v>
      </c>
      <c r="K87" s="1118">
        <v>0.94387160000000003</v>
      </c>
      <c r="L87" s="1118">
        <v>0.93684599999999996</v>
      </c>
      <c r="M87" s="539">
        <v>0.92982030000000004</v>
      </c>
      <c r="N87" s="539">
        <v>0.92687180000000002</v>
      </c>
      <c r="O87" s="539">
        <v>0.92392319999999994</v>
      </c>
      <c r="P87" s="539">
        <v>0.92097470000000003</v>
      </c>
      <c r="Q87" s="539">
        <v>0.91802609999999996</v>
      </c>
      <c r="R87" s="539">
        <v>0.91507749999999999</v>
      </c>
      <c r="S87" s="539">
        <v>0.880328</v>
      </c>
      <c r="T87" s="539">
        <v>0.84557850000000001</v>
      </c>
      <c r="U87" s="539">
        <v>0.81082889999999996</v>
      </c>
      <c r="V87" s="539">
        <v>0.77607939999999997</v>
      </c>
      <c r="W87" s="539">
        <v>0.74132989999999999</v>
      </c>
      <c r="X87" s="539">
        <v>0.73975550000000001</v>
      </c>
      <c r="Y87" s="539">
        <v>0.73818119999999998</v>
      </c>
      <c r="Z87" s="539">
        <v>0.73660680000000001</v>
      </c>
      <c r="AA87" s="539">
        <v>0.73503249999999998</v>
      </c>
      <c r="AB87" s="539">
        <v>0.7334581</v>
      </c>
      <c r="AC87" s="539">
        <v>0.70729240000000004</v>
      </c>
      <c r="AD87" s="539">
        <v>0.68112669999999997</v>
      </c>
      <c r="AE87" s="539">
        <v>0.65496100000000002</v>
      </c>
      <c r="AF87" s="539">
        <v>0.62879529999999995</v>
      </c>
      <c r="AG87" s="539">
        <v>0.60262959999999999</v>
      </c>
      <c r="AH87" s="539">
        <v>0.60150590000000004</v>
      </c>
      <c r="AI87" s="539">
        <v>0.60038219999999998</v>
      </c>
      <c r="AJ87" s="539">
        <v>0.59925850000000003</v>
      </c>
      <c r="AK87" s="539">
        <v>0.59813479999999997</v>
      </c>
      <c r="AL87" s="539">
        <v>0.59701110000000002</v>
      </c>
      <c r="AM87" s="539">
        <v>0.59591459999999996</v>
      </c>
      <c r="AN87" s="539">
        <v>0.59481799999999996</v>
      </c>
      <c r="AO87" s="539">
        <v>0.59372150000000001</v>
      </c>
      <c r="AP87" s="539">
        <v>0.59262490000000001</v>
      </c>
      <c r="AQ87" s="539">
        <v>0.59152839999999995</v>
      </c>
      <c r="AR87" s="539">
        <v>0.5901689</v>
      </c>
      <c r="AS87" s="539">
        <v>0.58880949999999999</v>
      </c>
      <c r="AT87" s="539">
        <v>0.58745009999999998</v>
      </c>
      <c r="AU87" s="539">
        <v>0.58609060000000002</v>
      </c>
      <c r="AV87" s="539">
        <v>0.58473120000000001</v>
      </c>
      <c r="AW87" s="539">
        <v>0.5837251</v>
      </c>
      <c r="AX87" s="539">
        <v>0.58271899999999999</v>
      </c>
      <c r="AY87" s="539">
        <v>0.58171289999999998</v>
      </c>
      <c r="AZ87" s="539">
        <v>0.58070679999999997</v>
      </c>
      <c r="BA87" s="539">
        <v>0.57970060000000001</v>
      </c>
      <c r="BB87" s="539">
        <v>0.57754439999999996</v>
      </c>
      <c r="BC87" s="539">
        <v>0.57538820000000002</v>
      </c>
      <c r="BD87" s="539">
        <v>0.57323199999999996</v>
      </c>
      <c r="BE87" s="539">
        <v>0.57107569999999996</v>
      </c>
      <c r="BF87" s="539">
        <v>0.56891950000000002</v>
      </c>
      <c r="BG87" s="539">
        <v>0.56743279999999996</v>
      </c>
      <c r="BH87" s="539">
        <v>0.56594619999999995</v>
      </c>
      <c r="BI87" s="539">
        <v>0.5644595</v>
      </c>
      <c r="BJ87" s="539">
        <v>0.5629729</v>
      </c>
      <c r="BK87" s="539">
        <v>0.56148620000000005</v>
      </c>
      <c r="BL87" s="539">
        <v>0.56105450000000001</v>
      </c>
      <c r="BM87" s="539">
        <v>0.56062290000000004</v>
      </c>
      <c r="BN87" s="539">
        <v>0.5601912</v>
      </c>
      <c r="BO87" s="539">
        <v>0.55975960000000002</v>
      </c>
      <c r="BP87" s="539">
        <v>0.55932789999999999</v>
      </c>
      <c r="BQ87" s="539">
        <v>0.55693000000000004</v>
      </c>
      <c r="BR87" s="539">
        <v>0.55453200000000002</v>
      </c>
      <c r="BS87" s="539">
        <v>0.55213409999999996</v>
      </c>
      <c r="BT87" s="539">
        <v>0.54973609999999995</v>
      </c>
      <c r="BU87" s="539"/>
      <c r="BV87" s="1226"/>
      <c r="BW87" s="1226"/>
      <c r="BX87" s="1226"/>
      <c r="BY87" s="1226"/>
      <c r="BZ87" s="1226"/>
      <c r="CA87" s="1226"/>
      <c r="CB87" s="1226"/>
      <c r="CC87" s="1226"/>
      <c r="CD87" s="1226"/>
      <c r="CE87" s="1226"/>
      <c r="CF87" s="1226"/>
      <c r="CG87" s="1226"/>
      <c r="CH87" s="1226"/>
      <c r="CI87" s="1226"/>
    </row>
    <row r="88" spans="1:87" s="1082" customFormat="1" x14ac:dyDescent="0.2">
      <c r="A88" s="1074"/>
      <c r="B88" s="536" t="s">
        <v>480</v>
      </c>
      <c r="C88" s="537" t="s">
        <v>270</v>
      </c>
      <c r="D88" s="440" t="s">
        <v>481</v>
      </c>
      <c r="E88" s="537" t="s">
        <v>122</v>
      </c>
      <c r="F88" s="538">
        <v>2</v>
      </c>
      <c r="G88" s="541">
        <f>G86+G87</f>
        <v>1.02970166</v>
      </c>
      <c r="H88" s="541">
        <f t="shared" ref="H88:BS88" si="79">H86+H87</f>
        <v>1.02970166</v>
      </c>
      <c r="I88" s="541">
        <f t="shared" si="79"/>
        <v>1.0275223099999999</v>
      </c>
      <c r="J88" s="541">
        <f t="shared" si="79"/>
        <v>1.02534287</v>
      </c>
      <c r="K88" s="541">
        <f t="shared" si="79"/>
        <v>1.0231634199999999</v>
      </c>
      <c r="L88" s="541">
        <f t="shared" si="79"/>
        <v>1.0209840799999998</v>
      </c>
      <c r="M88" s="542">
        <f t="shared" si="79"/>
        <v>1.0188046399999999</v>
      </c>
      <c r="N88" s="542">
        <f t="shared" si="79"/>
        <v>1.01945719</v>
      </c>
      <c r="O88" s="542">
        <f t="shared" si="79"/>
        <v>1.02010964</v>
      </c>
      <c r="P88" s="542">
        <f t="shared" si="79"/>
        <v>1.0207622000000001</v>
      </c>
      <c r="Q88" s="542">
        <f t="shared" si="79"/>
        <v>1.0214146499999999</v>
      </c>
      <c r="R88" s="542">
        <f t="shared" si="79"/>
        <v>1.0220670999999999</v>
      </c>
      <c r="S88" s="542">
        <f t="shared" si="79"/>
        <v>0.98889461000000001</v>
      </c>
      <c r="T88" s="542">
        <f t="shared" si="79"/>
        <v>0.95572210999999996</v>
      </c>
      <c r="U88" s="542">
        <f t="shared" si="79"/>
        <v>0.92254950999999996</v>
      </c>
      <c r="V88" s="542">
        <f t="shared" si="79"/>
        <v>0.88937701999999996</v>
      </c>
      <c r="W88" s="542">
        <f t="shared" si="79"/>
        <v>0.85620452000000002</v>
      </c>
      <c r="X88" s="542">
        <f t="shared" si="79"/>
        <v>0.85909793000000001</v>
      </c>
      <c r="Y88" s="542">
        <f t="shared" si="79"/>
        <v>0.86199143</v>
      </c>
      <c r="Z88" s="542">
        <f t="shared" si="79"/>
        <v>0.86488483999999999</v>
      </c>
      <c r="AA88" s="542">
        <f t="shared" si="79"/>
        <v>0.86777835000000003</v>
      </c>
      <c r="AB88" s="542">
        <f t="shared" si="79"/>
        <v>0.87067174999999997</v>
      </c>
      <c r="AC88" s="542">
        <f t="shared" si="79"/>
        <v>0.84681131000000009</v>
      </c>
      <c r="AD88" s="542">
        <f t="shared" si="79"/>
        <v>0.82295087999999994</v>
      </c>
      <c r="AE88" s="542">
        <f t="shared" si="79"/>
        <v>0.79909044000000007</v>
      </c>
      <c r="AF88" s="542">
        <f t="shared" si="79"/>
        <v>0.77522999999999997</v>
      </c>
      <c r="AG88" s="542">
        <f t="shared" si="79"/>
        <v>0.75136955999999999</v>
      </c>
      <c r="AH88" s="542">
        <f t="shared" si="79"/>
        <v>0.75489187000000002</v>
      </c>
      <c r="AI88" s="542">
        <f t="shared" si="79"/>
        <v>0.75841417999999994</v>
      </c>
      <c r="AJ88" s="542">
        <f t="shared" si="79"/>
        <v>0.76193649000000008</v>
      </c>
      <c r="AK88" s="542">
        <f t="shared" si="79"/>
        <v>0.76545879999999999</v>
      </c>
      <c r="AL88" s="542">
        <f t="shared" si="79"/>
        <v>0.76898111000000002</v>
      </c>
      <c r="AM88" s="542">
        <f t="shared" si="79"/>
        <v>0.77159593999999998</v>
      </c>
      <c r="AN88" s="542">
        <f t="shared" si="79"/>
        <v>0.77421065999999994</v>
      </c>
      <c r="AO88" s="542">
        <f t="shared" si="79"/>
        <v>0.77682549000000001</v>
      </c>
      <c r="AP88" s="542">
        <f t="shared" si="79"/>
        <v>0.77944022000000002</v>
      </c>
      <c r="AQ88" s="542">
        <f t="shared" si="79"/>
        <v>0.78205503999999992</v>
      </c>
      <c r="AR88" s="542">
        <f t="shared" si="79"/>
        <v>0.78606423999999997</v>
      </c>
      <c r="AS88" s="542">
        <f t="shared" si="79"/>
        <v>0.79007353999999996</v>
      </c>
      <c r="AT88" s="542">
        <f t="shared" si="79"/>
        <v>0.79408283000000002</v>
      </c>
      <c r="AU88" s="542">
        <f t="shared" si="79"/>
        <v>0.79809203000000006</v>
      </c>
      <c r="AV88" s="542">
        <f t="shared" si="79"/>
        <v>0.80210132000000001</v>
      </c>
      <c r="AW88" s="542">
        <f t="shared" si="79"/>
        <v>0.80721582000000003</v>
      </c>
      <c r="AX88" s="542">
        <f t="shared" si="79"/>
        <v>0.81233031</v>
      </c>
      <c r="AY88" s="542">
        <f t="shared" si="79"/>
        <v>0.81744479999999997</v>
      </c>
      <c r="AZ88" s="542">
        <f t="shared" si="79"/>
        <v>0.82255928999999994</v>
      </c>
      <c r="BA88" s="542">
        <f t="shared" si="79"/>
        <v>0.82767367999999997</v>
      </c>
      <c r="BB88" s="542">
        <f t="shared" si="79"/>
        <v>0.83067964999999999</v>
      </c>
      <c r="BC88" s="542">
        <f t="shared" si="79"/>
        <v>0.83368561000000008</v>
      </c>
      <c r="BD88" s="542">
        <f t="shared" si="79"/>
        <v>0.83669157999999999</v>
      </c>
      <c r="BE88" s="542">
        <f t="shared" si="79"/>
        <v>0.83969744999999996</v>
      </c>
      <c r="BF88" s="542">
        <f t="shared" si="79"/>
        <v>0.84270342000000009</v>
      </c>
      <c r="BG88" s="542">
        <f t="shared" si="79"/>
        <v>0.84880500000000003</v>
      </c>
      <c r="BH88" s="542">
        <f t="shared" si="79"/>
        <v>0.85490668999999997</v>
      </c>
      <c r="BI88" s="542">
        <f t="shared" si="79"/>
        <v>0.86100828000000007</v>
      </c>
      <c r="BJ88" s="542">
        <f t="shared" si="79"/>
        <v>0.86710997000000001</v>
      </c>
      <c r="BK88" s="542">
        <f t="shared" si="79"/>
        <v>0.87321156000000011</v>
      </c>
      <c r="BL88" s="542">
        <f t="shared" si="79"/>
        <v>0.87744770999999999</v>
      </c>
      <c r="BM88" s="542">
        <f t="shared" si="79"/>
        <v>0.88168397000000009</v>
      </c>
      <c r="BN88" s="542">
        <f t="shared" si="79"/>
        <v>0.88592013000000003</v>
      </c>
      <c r="BO88" s="542">
        <f t="shared" si="79"/>
        <v>0.89015639000000002</v>
      </c>
      <c r="BP88" s="542">
        <f t="shared" si="79"/>
        <v>0.89439254000000001</v>
      </c>
      <c r="BQ88" s="542">
        <f t="shared" si="79"/>
        <v>0.89988500999999999</v>
      </c>
      <c r="BR88" s="542">
        <f t="shared" si="79"/>
        <v>0.90537738000000001</v>
      </c>
      <c r="BS88" s="542">
        <f t="shared" si="79"/>
        <v>0.91086984999999998</v>
      </c>
      <c r="BT88" s="542">
        <f t="shared" ref="BT88" si="80">BT86+BT87</f>
        <v>0.91636221999999989</v>
      </c>
      <c r="BU88" s="542"/>
      <c r="BV88" s="1227"/>
      <c r="BW88" s="1227"/>
      <c r="BX88" s="1227"/>
      <c r="BY88" s="1227"/>
      <c r="BZ88" s="1227"/>
      <c r="CA88" s="1227"/>
      <c r="CB88" s="1227"/>
      <c r="CC88" s="1227"/>
      <c r="CD88" s="1227"/>
      <c r="CE88" s="1227"/>
      <c r="CF88" s="1227"/>
      <c r="CG88" s="1227"/>
      <c r="CH88" s="1227"/>
      <c r="CI88" s="1227"/>
    </row>
    <row r="89" spans="1:87" s="1082" customFormat="1" x14ac:dyDescent="0.2">
      <c r="A89" s="1074"/>
      <c r="B89" s="956" t="s">
        <v>482</v>
      </c>
      <c r="C89" s="957" t="s">
        <v>483</v>
      </c>
      <c r="D89" s="958" t="s">
        <v>484</v>
      </c>
      <c r="E89" s="957" t="s">
        <v>122</v>
      </c>
      <c r="F89" s="959">
        <v>2</v>
      </c>
      <c r="G89" s="544">
        <f>G42-G85</f>
        <v>6.2418650597819667</v>
      </c>
      <c r="H89" s="544">
        <f t="shared" ref="H89:BS89" si="81">H42-H85</f>
        <v>5.9130313092033733</v>
      </c>
      <c r="I89" s="544">
        <f t="shared" si="81"/>
        <v>6.0898817523815101</v>
      </c>
      <c r="J89" s="544">
        <f t="shared" si="81"/>
        <v>5.9967685037972753</v>
      </c>
      <c r="K89" s="544">
        <f t="shared" si="81"/>
        <v>5.9790300918443178</v>
      </c>
      <c r="L89" s="544">
        <f t="shared" si="81"/>
        <v>5.9620083162593156</v>
      </c>
      <c r="M89" s="545">
        <f t="shared" si="81"/>
        <v>5.8952939242054834</v>
      </c>
      <c r="N89" s="545">
        <f t="shared" si="81"/>
        <v>5.8341732694976347</v>
      </c>
      <c r="O89" s="545">
        <f t="shared" si="81"/>
        <v>5.7837207404363511</v>
      </c>
      <c r="P89" s="545">
        <f t="shared" si="81"/>
        <v>5.7434842139469824</v>
      </c>
      <c r="Q89" s="545">
        <f t="shared" si="81"/>
        <v>5.7153215841340703</v>
      </c>
      <c r="R89" s="545">
        <f t="shared" si="81"/>
        <v>5.6923355976881034</v>
      </c>
      <c r="S89" s="545">
        <f t="shared" si="81"/>
        <v>5.6739281191978908</v>
      </c>
      <c r="T89" s="545">
        <f t="shared" si="81"/>
        <v>5.6543761595328164</v>
      </c>
      <c r="U89" s="545">
        <f t="shared" si="81"/>
        <v>5.6333211062805626</v>
      </c>
      <c r="V89" s="545">
        <f t="shared" si="81"/>
        <v>5.6126482318793487</v>
      </c>
      <c r="W89" s="545">
        <f t="shared" si="81"/>
        <v>5.5911351627912609</v>
      </c>
      <c r="X89" s="545">
        <f t="shared" si="81"/>
        <v>5.5700725667583493</v>
      </c>
      <c r="Y89" s="545">
        <f t="shared" si="81"/>
        <v>5.5487482328271147</v>
      </c>
      <c r="Z89" s="545">
        <f t="shared" si="81"/>
        <v>5.5272509003446881</v>
      </c>
      <c r="AA89" s="545">
        <f t="shared" si="81"/>
        <v>5.5055530691951073</v>
      </c>
      <c r="AB89" s="545">
        <f t="shared" si="81"/>
        <v>5.4849214731821929</v>
      </c>
      <c r="AC89" s="545">
        <f t="shared" si="81"/>
        <v>5.4639144549526852</v>
      </c>
      <c r="AD89" s="545">
        <f t="shared" si="81"/>
        <v>5.4415102050631168</v>
      </c>
      <c r="AE89" s="545">
        <f t="shared" si="81"/>
        <v>5.41871753955916</v>
      </c>
      <c r="AF89" s="545">
        <f t="shared" si="81"/>
        <v>5.3923889803313827</v>
      </c>
      <c r="AG89" s="545">
        <f t="shared" si="81"/>
        <v>5.3667725294446917</v>
      </c>
      <c r="AH89" s="545">
        <f t="shared" si="81"/>
        <v>5.3403855903120618</v>
      </c>
      <c r="AI89" s="545">
        <f t="shared" si="81"/>
        <v>5.3128226308557887</v>
      </c>
      <c r="AJ89" s="545">
        <f t="shared" si="81"/>
        <v>5.2846215281151174</v>
      </c>
      <c r="AK89" s="545">
        <f t="shared" si="81"/>
        <v>5.255986631907227</v>
      </c>
      <c r="AL89" s="545">
        <f t="shared" si="81"/>
        <v>5.2298469292234904</v>
      </c>
      <c r="AM89" s="545">
        <f t="shared" si="81"/>
        <v>5.2032954178128721</v>
      </c>
      <c r="AN89" s="545">
        <f t="shared" si="81"/>
        <v>5.1761205144594964</v>
      </c>
      <c r="AO89" s="545">
        <f t="shared" si="81"/>
        <v>5.1487587508284269</v>
      </c>
      <c r="AP89" s="545">
        <f t="shared" si="81"/>
        <v>5.1211361146005796</v>
      </c>
      <c r="AQ89" s="545">
        <f t="shared" si="81"/>
        <v>5.0926632041589244</v>
      </c>
      <c r="AR89" s="545">
        <f t="shared" si="81"/>
        <v>5.0632649083533234</v>
      </c>
      <c r="AS89" s="545">
        <f t="shared" si="81"/>
        <v>5.0336524058747125</v>
      </c>
      <c r="AT89" s="545">
        <f t="shared" si="81"/>
        <v>5.0033694246179694</v>
      </c>
      <c r="AU89" s="545">
        <f t="shared" si="81"/>
        <v>4.972228435864654</v>
      </c>
      <c r="AV89" s="545">
        <f t="shared" si="81"/>
        <v>4.9395861067999194</v>
      </c>
      <c r="AW89" s="545">
        <f t="shared" si="81"/>
        <v>4.9061810175692857</v>
      </c>
      <c r="AX89" s="545">
        <f t="shared" si="81"/>
        <v>4.8723803415696834</v>
      </c>
      <c r="AY89" s="545">
        <f t="shared" si="81"/>
        <v>4.838382142812037</v>
      </c>
      <c r="AZ89" s="545">
        <f t="shared" si="81"/>
        <v>4.8041507201439808</v>
      </c>
      <c r="BA89" s="545">
        <f t="shared" si="81"/>
        <v>4.7696060016562187</v>
      </c>
      <c r="BB89" s="545">
        <f t="shared" si="81"/>
        <v>4.7348816393595898</v>
      </c>
      <c r="BC89" s="545">
        <f t="shared" si="81"/>
        <v>4.6999337421346796</v>
      </c>
      <c r="BD89" s="545">
        <f t="shared" si="81"/>
        <v>4.6645121770995868</v>
      </c>
      <c r="BE89" s="545">
        <f t="shared" si="81"/>
        <v>4.6287425086693839</v>
      </c>
      <c r="BF89" s="545">
        <f t="shared" si="81"/>
        <v>4.5928312623817016</v>
      </c>
      <c r="BG89" s="545">
        <f t="shared" si="81"/>
        <v>4.5565281877309847</v>
      </c>
      <c r="BH89" s="545">
        <f t="shared" si="81"/>
        <v>4.5197971721689951</v>
      </c>
      <c r="BI89" s="545">
        <f t="shared" si="81"/>
        <v>4.4833382348090653</v>
      </c>
      <c r="BJ89" s="545">
        <f t="shared" si="81"/>
        <v>4.4468648784984177</v>
      </c>
      <c r="BK89" s="545">
        <f t="shared" si="81"/>
        <v>4.41033310126332</v>
      </c>
      <c r="BL89" s="545">
        <f t="shared" si="81"/>
        <v>4.3737878622524162</v>
      </c>
      <c r="BM89" s="545">
        <f t="shared" si="81"/>
        <v>4.3375617138211746</v>
      </c>
      <c r="BN89" s="545">
        <f t="shared" si="81"/>
        <v>4.3014409533367415</v>
      </c>
      <c r="BO89" s="545">
        <f t="shared" si="81"/>
        <v>4.2653896066428718</v>
      </c>
      <c r="BP89" s="545">
        <f t="shared" si="81"/>
        <v>4.2295259944378678</v>
      </c>
      <c r="BQ89" s="545">
        <f t="shared" si="81"/>
        <v>4.1937697347069127</v>
      </c>
      <c r="BR89" s="545">
        <f t="shared" si="81"/>
        <v>4.158121336445447</v>
      </c>
      <c r="BS89" s="545">
        <f t="shared" si="81"/>
        <v>4.1225446343036749</v>
      </c>
      <c r="BT89" s="545">
        <f t="shared" ref="BT89" si="82">BT42-BT85</f>
        <v>4.0867075798558981</v>
      </c>
      <c r="BU89" s="545"/>
      <c r="BV89" s="1228"/>
      <c r="BW89" s="1228"/>
      <c r="BX89" s="1228"/>
      <c r="BY89" s="1228"/>
      <c r="BZ89" s="1228"/>
      <c r="CA89" s="1228"/>
      <c r="CB89" s="1228"/>
      <c r="CC89" s="1228"/>
      <c r="CD89" s="1228"/>
      <c r="CE89" s="1228"/>
      <c r="CF89" s="1228"/>
      <c r="CG89" s="1228"/>
      <c r="CH89" s="1228"/>
      <c r="CI89" s="1228"/>
    </row>
    <row r="90" spans="1:87" s="1082" customFormat="1" ht="15" thickBot="1" x14ac:dyDescent="0.25">
      <c r="A90" s="1074"/>
      <c r="B90" s="956" t="s">
        <v>485</v>
      </c>
      <c r="C90" s="957" t="s">
        <v>486</v>
      </c>
      <c r="D90" s="958" t="s">
        <v>487</v>
      </c>
      <c r="E90" s="957" t="s">
        <v>122</v>
      </c>
      <c r="F90" s="959">
        <v>2</v>
      </c>
      <c r="G90" s="955">
        <f>G25-G44</f>
        <v>0</v>
      </c>
      <c r="H90" s="955">
        <f t="shared" ref="H90:BS90" si="83">H25-H44</f>
        <v>0</v>
      </c>
      <c r="I90" s="955">
        <f t="shared" si="83"/>
        <v>0</v>
      </c>
      <c r="J90" s="955">
        <f t="shared" si="83"/>
        <v>0</v>
      </c>
      <c r="K90" s="955">
        <f t="shared" si="83"/>
        <v>0</v>
      </c>
      <c r="L90" s="955">
        <f t="shared" si="83"/>
        <v>0</v>
      </c>
      <c r="M90" s="955">
        <f t="shared" si="83"/>
        <v>0</v>
      </c>
      <c r="N90" s="955">
        <f t="shared" si="83"/>
        <v>0</v>
      </c>
      <c r="O90" s="955">
        <f t="shared" si="83"/>
        <v>0</v>
      </c>
      <c r="P90" s="955">
        <f t="shared" si="83"/>
        <v>0</v>
      </c>
      <c r="Q90" s="955">
        <f t="shared" si="83"/>
        <v>0</v>
      </c>
      <c r="R90" s="955">
        <f t="shared" si="83"/>
        <v>0</v>
      </c>
      <c r="S90" s="955">
        <f t="shared" si="83"/>
        <v>0</v>
      </c>
      <c r="T90" s="955">
        <f t="shared" si="83"/>
        <v>0</v>
      </c>
      <c r="U90" s="955">
        <f t="shared" si="83"/>
        <v>0</v>
      </c>
      <c r="V90" s="955">
        <f t="shared" si="83"/>
        <v>0</v>
      </c>
      <c r="W90" s="955">
        <f t="shared" si="83"/>
        <v>0</v>
      </c>
      <c r="X90" s="955">
        <f t="shared" si="83"/>
        <v>0</v>
      </c>
      <c r="Y90" s="955">
        <f t="shared" si="83"/>
        <v>0</v>
      </c>
      <c r="Z90" s="955">
        <f t="shared" si="83"/>
        <v>0</v>
      </c>
      <c r="AA90" s="955">
        <f t="shared" si="83"/>
        <v>0</v>
      </c>
      <c r="AB90" s="955">
        <f t="shared" si="83"/>
        <v>0</v>
      </c>
      <c r="AC90" s="955">
        <f t="shared" si="83"/>
        <v>0</v>
      </c>
      <c r="AD90" s="955">
        <f t="shared" si="83"/>
        <v>0</v>
      </c>
      <c r="AE90" s="955">
        <f t="shared" si="83"/>
        <v>0</v>
      </c>
      <c r="AF90" s="955">
        <f t="shared" si="83"/>
        <v>0</v>
      </c>
      <c r="AG90" s="955">
        <f t="shared" si="83"/>
        <v>0</v>
      </c>
      <c r="AH90" s="955">
        <f t="shared" si="83"/>
        <v>0</v>
      </c>
      <c r="AI90" s="955">
        <f t="shared" si="83"/>
        <v>0</v>
      </c>
      <c r="AJ90" s="955">
        <f t="shared" si="83"/>
        <v>0</v>
      </c>
      <c r="AK90" s="955">
        <f t="shared" si="83"/>
        <v>0</v>
      </c>
      <c r="AL90" s="955">
        <f t="shared" si="83"/>
        <v>0</v>
      </c>
      <c r="AM90" s="955">
        <f t="shared" si="83"/>
        <v>0</v>
      </c>
      <c r="AN90" s="955">
        <f t="shared" si="83"/>
        <v>0</v>
      </c>
      <c r="AO90" s="955">
        <f t="shared" si="83"/>
        <v>0</v>
      </c>
      <c r="AP90" s="955">
        <f t="shared" si="83"/>
        <v>0</v>
      </c>
      <c r="AQ90" s="955">
        <f t="shared" si="83"/>
        <v>0</v>
      </c>
      <c r="AR90" s="955">
        <f t="shared" si="83"/>
        <v>0</v>
      </c>
      <c r="AS90" s="955">
        <f t="shared" si="83"/>
        <v>0</v>
      </c>
      <c r="AT90" s="955">
        <f t="shared" si="83"/>
        <v>0</v>
      </c>
      <c r="AU90" s="955">
        <f t="shared" si="83"/>
        <v>0</v>
      </c>
      <c r="AV90" s="955">
        <f t="shared" si="83"/>
        <v>0</v>
      </c>
      <c r="AW90" s="955">
        <f t="shared" si="83"/>
        <v>0</v>
      </c>
      <c r="AX90" s="955">
        <f t="shared" si="83"/>
        <v>0</v>
      </c>
      <c r="AY90" s="955">
        <f t="shared" si="83"/>
        <v>0</v>
      </c>
      <c r="AZ90" s="955">
        <f t="shared" si="83"/>
        <v>0</v>
      </c>
      <c r="BA90" s="955">
        <f t="shared" si="83"/>
        <v>0</v>
      </c>
      <c r="BB90" s="955">
        <f t="shared" si="83"/>
        <v>0</v>
      </c>
      <c r="BC90" s="955">
        <f t="shared" si="83"/>
        <v>0</v>
      </c>
      <c r="BD90" s="955">
        <f t="shared" si="83"/>
        <v>0</v>
      </c>
      <c r="BE90" s="955">
        <f t="shared" si="83"/>
        <v>0</v>
      </c>
      <c r="BF90" s="955">
        <f t="shared" si="83"/>
        <v>0</v>
      </c>
      <c r="BG90" s="955">
        <f t="shared" si="83"/>
        <v>0</v>
      </c>
      <c r="BH90" s="955">
        <f t="shared" si="83"/>
        <v>0</v>
      </c>
      <c r="BI90" s="955">
        <f t="shared" si="83"/>
        <v>0</v>
      </c>
      <c r="BJ90" s="955">
        <f t="shared" si="83"/>
        <v>0</v>
      </c>
      <c r="BK90" s="955">
        <f t="shared" si="83"/>
        <v>0</v>
      </c>
      <c r="BL90" s="955">
        <f t="shared" si="83"/>
        <v>0</v>
      </c>
      <c r="BM90" s="955">
        <f t="shared" si="83"/>
        <v>0</v>
      </c>
      <c r="BN90" s="955">
        <f t="shared" si="83"/>
        <v>0</v>
      </c>
      <c r="BO90" s="955">
        <f t="shared" si="83"/>
        <v>0</v>
      </c>
      <c r="BP90" s="955">
        <f t="shared" si="83"/>
        <v>0</v>
      </c>
      <c r="BQ90" s="955">
        <f t="shared" si="83"/>
        <v>0</v>
      </c>
      <c r="BR90" s="955">
        <f t="shared" si="83"/>
        <v>0</v>
      </c>
      <c r="BS90" s="955">
        <f t="shared" si="83"/>
        <v>0</v>
      </c>
      <c r="BT90" s="955">
        <f t="shared" ref="BT90" si="84">BT25-BT44</f>
        <v>0</v>
      </c>
      <c r="BU90" s="955"/>
      <c r="BV90" s="1229"/>
      <c r="BW90" s="1229"/>
      <c r="BX90" s="1229"/>
      <c r="BY90" s="1229"/>
      <c r="BZ90" s="1229"/>
      <c r="CA90" s="1229"/>
      <c r="CB90" s="1229"/>
      <c r="CC90" s="1229"/>
      <c r="CD90" s="1229"/>
      <c r="CE90" s="1229"/>
      <c r="CF90" s="1229"/>
      <c r="CG90" s="1229"/>
      <c r="CH90" s="1229"/>
      <c r="CI90" s="1229"/>
    </row>
    <row r="91" spans="1:87" s="1082" customFormat="1" ht="15" thickBot="1" x14ac:dyDescent="0.25">
      <c r="A91" s="1074"/>
      <c r="B91" s="547" t="s">
        <v>488</v>
      </c>
      <c r="C91" s="548" t="s">
        <v>279</v>
      </c>
      <c r="D91" s="549" t="s">
        <v>489</v>
      </c>
      <c r="E91" s="548" t="s">
        <v>122</v>
      </c>
      <c r="F91" s="550">
        <v>2</v>
      </c>
      <c r="G91" s="551">
        <f>G89-G88</f>
        <v>5.212163399781967</v>
      </c>
      <c r="H91" s="551">
        <f t="shared" ref="H91:BS91" si="85">H89-H88</f>
        <v>4.8833296492033735</v>
      </c>
      <c r="I91" s="551">
        <f t="shared" si="85"/>
        <v>5.0623594423815099</v>
      </c>
      <c r="J91" s="551">
        <f t="shared" si="85"/>
        <v>4.9714256337972751</v>
      </c>
      <c r="K91" s="551">
        <f t="shared" si="85"/>
        <v>4.9558666718443174</v>
      </c>
      <c r="L91" s="551">
        <f t="shared" si="85"/>
        <v>4.9410242362593157</v>
      </c>
      <c r="M91" s="552">
        <f t="shared" si="85"/>
        <v>4.8764892842054834</v>
      </c>
      <c r="N91" s="552">
        <f t="shared" si="85"/>
        <v>4.8147160794976349</v>
      </c>
      <c r="O91" s="552">
        <f t="shared" si="85"/>
        <v>4.7636111004363508</v>
      </c>
      <c r="P91" s="552">
        <f t="shared" si="85"/>
        <v>4.7227220139469823</v>
      </c>
      <c r="Q91" s="552">
        <f t="shared" si="85"/>
        <v>4.6939069341340707</v>
      </c>
      <c r="R91" s="552">
        <f t="shared" si="85"/>
        <v>4.6702684976881033</v>
      </c>
      <c r="S91" s="552">
        <f t="shared" si="85"/>
        <v>4.6850335091978907</v>
      </c>
      <c r="T91" s="552">
        <f t="shared" si="85"/>
        <v>4.6986540495328164</v>
      </c>
      <c r="U91" s="552">
        <f t="shared" si="85"/>
        <v>4.710771596280563</v>
      </c>
      <c r="V91" s="552">
        <f t="shared" si="85"/>
        <v>4.7232712118793483</v>
      </c>
      <c r="W91" s="552">
        <f t="shared" si="85"/>
        <v>4.7349306427912605</v>
      </c>
      <c r="X91" s="552">
        <f t="shared" si="85"/>
        <v>4.7109746367583494</v>
      </c>
      <c r="Y91" s="552">
        <f t="shared" si="85"/>
        <v>4.6867568028271149</v>
      </c>
      <c r="Z91" s="552">
        <f t="shared" si="85"/>
        <v>4.6623660603446879</v>
      </c>
      <c r="AA91" s="552">
        <f t="shared" si="85"/>
        <v>4.6377747191951073</v>
      </c>
      <c r="AB91" s="552">
        <f t="shared" si="85"/>
        <v>4.6142497231821933</v>
      </c>
      <c r="AC91" s="552">
        <f t="shared" si="85"/>
        <v>4.6171031449526847</v>
      </c>
      <c r="AD91" s="552">
        <f t="shared" si="85"/>
        <v>4.6185593250631172</v>
      </c>
      <c r="AE91" s="552">
        <f t="shared" si="85"/>
        <v>4.6196270995591604</v>
      </c>
      <c r="AF91" s="552">
        <f t="shared" si="85"/>
        <v>4.6171589803313831</v>
      </c>
      <c r="AG91" s="552">
        <f t="shared" si="85"/>
        <v>4.6154029694446921</v>
      </c>
      <c r="AH91" s="552">
        <f t="shared" si="85"/>
        <v>4.585493720312062</v>
      </c>
      <c r="AI91" s="552">
        <f t="shared" si="85"/>
        <v>4.5544084508557887</v>
      </c>
      <c r="AJ91" s="552">
        <f t="shared" si="85"/>
        <v>4.5226850381151174</v>
      </c>
      <c r="AK91" s="552">
        <f t="shared" si="85"/>
        <v>4.4905278319072268</v>
      </c>
      <c r="AL91" s="552">
        <f t="shared" si="85"/>
        <v>4.46086581922349</v>
      </c>
      <c r="AM91" s="552">
        <f t="shared" si="85"/>
        <v>4.431699477812872</v>
      </c>
      <c r="AN91" s="552">
        <f t="shared" si="85"/>
        <v>4.4019098544594968</v>
      </c>
      <c r="AO91" s="552">
        <f t="shared" si="85"/>
        <v>4.3719332608284267</v>
      </c>
      <c r="AP91" s="552">
        <f t="shared" si="85"/>
        <v>4.3416958946005799</v>
      </c>
      <c r="AQ91" s="552">
        <f t="shared" si="85"/>
        <v>4.3106081641589249</v>
      </c>
      <c r="AR91" s="552">
        <f t="shared" si="85"/>
        <v>4.2772006683533235</v>
      </c>
      <c r="AS91" s="552">
        <f t="shared" si="85"/>
        <v>4.2435788658747127</v>
      </c>
      <c r="AT91" s="552">
        <f t="shared" si="85"/>
        <v>4.2092865946179696</v>
      </c>
      <c r="AU91" s="552">
        <f t="shared" si="85"/>
        <v>4.1741364058646537</v>
      </c>
      <c r="AV91" s="552">
        <f t="shared" si="85"/>
        <v>4.1374847867999192</v>
      </c>
      <c r="AW91" s="552">
        <f t="shared" si="85"/>
        <v>4.098965197569286</v>
      </c>
      <c r="AX91" s="552">
        <f t="shared" si="85"/>
        <v>4.0600500315696832</v>
      </c>
      <c r="AY91" s="552">
        <f t="shared" si="85"/>
        <v>4.0209373428120374</v>
      </c>
      <c r="AZ91" s="552">
        <f t="shared" si="85"/>
        <v>3.9815914301439808</v>
      </c>
      <c r="BA91" s="552">
        <f t="shared" si="85"/>
        <v>3.9419323216562185</v>
      </c>
      <c r="BB91" s="552">
        <f t="shared" si="85"/>
        <v>3.9042019893595898</v>
      </c>
      <c r="BC91" s="552">
        <f t="shared" si="85"/>
        <v>3.8662481321346798</v>
      </c>
      <c r="BD91" s="552">
        <f t="shared" si="85"/>
        <v>3.8278205970995867</v>
      </c>
      <c r="BE91" s="552">
        <f t="shared" si="85"/>
        <v>3.7890450586693838</v>
      </c>
      <c r="BF91" s="552">
        <f t="shared" si="85"/>
        <v>3.7501278423817013</v>
      </c>
      <c r="BG91" s="552">
        <f t="shared" si="85"/>
        <v>3.7077231877309846</v>
      </c>
      <c r="BH91" s="552">
        <f t="shared" si="85"/>
        <v>3.6648904821689952</v>
      </c>
      <c r="BI91" s="552">
        <f t="shared" si="85"/>
        <v>3.6223299548090653</v>
      </c>
      <c r="BJ91" s="552">
        <f t="shared" si="85"/>
        <v>3.5797549084984177</v>
      </c>
      <c r="BK91" s="552">
        <f t="shared" si="85"/>
        <v>3.5371215412633199</v>
      </c>
      <c r="BL91" s="552">
        <f t="shared" si="85"/>
        <v>3.496340152252416</v>
      </c>
      <c r="BM91" s="552">
        <f t="shared" si="85"/>
        <v>3.4558777438211745</v>
      </c>
      <c r="BN91" s="552">
        <f t="shared" si="85"/>
        <v>3.4155208233367413</v>
      </c>
      <c r="BO91" s="552">
        <f t="shared" si="85"/>
        <v>3.3752332166428718</v>
      </c>
      <c r="BP91" s="552">
        <f t="shared" si="85"/>
        <v>3.3351334544378677</v>
      </c>
      <c r="BQ91" s="552">
        <f t="shared" si="85"/>
        <v>3.2938847247069125</v>
      </c>
      <c r="BR91" s="552">
        <f t="shared" si="85"/>
        <v>3.252743956445447</v>
      </c>
      <c r="BS91" s="552">
        <f t="shared" si="85"/>
        <v>3.2116747843036748</v>
      </c>
      <c r="BT91" s="552">
        <f t="shared" ref="BT91" si="86">BT89-BT88</f>
        <v>3.1703453598558982</v>
      </c>
      <c r="BU91" s="552"/>
      <c r="BV91" s="1230"/>
      <c r="BW91" s="1230"/>
      <c r="BX91" s="1230"/>
      <c r="BY91" s="1230"/>
      <c r="BZ91" s="1230"/>
      <c r="CA91" s="1230"/>
      <c r="CB91" s="1230"/>
      <c r="CC91" s="1230"/>
      <c r="CD91" s="1230"/>
      <c r="CE91" s="1230"/>
      <c r="CF91" s="1230"/>
      <c r="CG91" s="1230"/>
      <c r="CH91" s="1230"/>
      <c r="CI91" s="1230"/>
    </row>
    <row r="92" spans="1:87" ht="15" thickBot="1" x14ac:dyDescent="0.25">
      <c r="B92" s="554"/>
      <c r="C92" s="555"/>
      <c r="D92" s="10"/>
      <c r="E92" s="555"/>
      <c r="F92" s="556"/>
      <c r="G92" s="557"/>
      <c r="H92" s="557"/>
      <c r="I92" s="557"/>
      <c r="J92" s="557"/>
      <c r="K92" s="557"/>
      <c r="L92" s="557"/>
      <c r="M92" s="557"/>
      <c r="N92" s="557"/>
      <c r="O92" s="557"/>
      <c r="P92" s="557"/>
      <c r="Q92" s="557"/>
      <c r="R92" s="557"/>
      <c r="S92" s="557"/>
      <c r="T92" s="557"/>
      <c r="U92" s="557"/>
      <c r="V92" s="557"/>
      <c r="W92" s="557"/>
      <c r="X92" s="557"/>
      <c r="Y92" s="557"/>
      <c r="Z92" s="557"/>
      <c r="AA92" s="557"/>
      <c r="AB92" s="557"/>
      <c r="AC92" s="557"/>
      <c r="AD92" s="557"/>
      <c r="AE92" s="557"/>
      <c r="AF92" s="557"/>
      <c r="AG92" s="557"/>
      <c r="AH92" s="557"/>
      <c r="AI92" s="557"/>
      <c r="AJ92" s="557"/>
      <c r="AK92" s="557"/>
      <c r="AL92" s="557"/>
      <c r="AM92" s="557"/>
      <c r="AN92" s="557"/>
      <c r="AO92" s="557"/>
      <c r="AP92" s="557"/>
      <c r="AQ92" s="557"/>
      <c r="AR92" s="557"/>
      <c r="AS92" s="557"/>
      <c r="AT92" s="557"/>
      <c r="AU92" s="557"/>
      <c r="AV92" s="557"/>
      <c r="AW92" s="557"/>
      <c r="AX92" s="557"/>
      <c r="AY92" s="557"/>
      <c r="AZ92" s="557"/>
      <c r="BA92" s="557"/>
      <c r="BB92" s="557"/>
      <c r="BC92" s="557"/>
      <c r="BD92" s="557"/>
      <c r="BE92" s="557"/>
      <c r="BF92" s="557"/>
      <c r="BG92" s="557"/>
      <c r="BH92" s="557"/>
      <c r="BI92" s="557"/>
      <c r="BJ92" s="557"/>
      <c r="BK92" s="557"/>
      <c r="BL92" s="557"/>
      <c r="BM92" s="557"/>
      <c r="BN92" s="557"/>
      <c r="BO92" s="557"/>
      <c r="BP92" s="557"/>
      <c r="BQ92" s="557"/>
      <c r="BR92" s="557"/>
      <c r="BS92" s="557"/>
      <c r="BT92" s="557"/>
      <c r="BU92" s="557"/>
      <c r="BV92" s="557"/>
      <c r="BW92" s="557"/>
      <c r="BX92" s="557"/>
      <c r="BY92" s="557"/>
      <c r="BZ92" s="557"/>
      <c r="CA92" s="557"/>
      <c r="CB92" s="557"/>
      <c r="CC92" s="557"/>
      <c r="CD92" s="557"/>
      <c r="CE92" s="557"/>
      <c r="CF92" s="557"/>
      <c r="CG92" s="557"/>
      <c r="CH92" s="557"/>
      <c r="CI92" s="557"/>
    </row>
    <row r="93" spans="1:87" ht="15.75" thickBot="1" x14ac:dyDescent="0.25">
      <c r="B93" s="558" t="s">
        <v>325</v>
      </c>
      <c r="C93" s="1098" t="s">
        <v>87</v>
      </c>
      <c r="D93" s="10"/>
      <c r="E93" s="555"/>
      <c r="F93" s="556"/>
      <c r="G93" s="557"/>
      <c r="H93" s="557"/>
      <c r="I93" s="557"/>
      <c r="J93" s="557"/>
      <c r="K93" s="557"/>
      <c r="L93" s="557"/>
      <c r="M93" s="557"/>
      <c r="N93" s="557"/>
      <c r="O93" s="557"/>
      <c r="P93" s="557"/>
      <c r="Q93" s="557"/>
      <c r="R93" s="557"/>
      <c r="S93" s="557"/>
      <c r="T93" s="557"/>
      <c r="U93" s="557"/>
      <c r="V93" s="557"/>
      <c r="W93" s="557"/>
      <c r="X93" s="557"/>
      <c r="Y93" s="557"/>
      <c r="Z93" s="557"/>
      <c r="AA93" s="557"/>
      <c r="AB93" s="557"/>
      <c r="AC93" s="557"/>
      <c r="AD93" s="557"/>
      <c r="AE93" s="557"/>
      <c r="AF93" s="557"/>
      <c r="AG93" s="557"/>
      <c r="AH93" s="557"/>
      <c r="AI93" s="557"/>
      <c r="AJ93" s="557"/>
      <c r="AK93" s="557"/>
      <c r="AL93" s="557"/>
      <c r="AM93" s="557"/>
      <c r="AN93" s="557"/>
      <c r="AO93" s="557"/>
      <c r="AP93" s="557"/>
      <c r="AQ93" s="557"/>
      <c r="AR93" s="557"/>
      <c r="AS93" s="557"/>
      <c r="AT93" s="557"/>
      <c r="AU93" s="557"/>
      <c r="AV93" s="557"/>
      <c r="AW93" s="557"/>
      <c r="AX93" s="557"/>
      <c r="AY93" s="557"/>
      <c r="AZ93" s="557"/>
      <c r="BA93" s="557"/>
      <c r="BB93" s="557"/>
      <c r="BC93" s="557"/>
      <c r="BD93" s="557"/>
      <c r="BE93" s="557"/>
      <c r="BF93" s="557"/>
      <c r="BG93" s="557"/>
      <c r="BH93" s="557"/>
      <c r="BI93" s="557"/>
      <c r="BJ93" s="557"/>
      <c r="BK93" s="557"/>
      <c r="BL93" s="557"/>
      <c r="BM93" s="557"/>
      <c r="BN93" s="557"/>
      <c r="BO93" s="557"/>
      <c r="BP93" s="557"/>
      <c r="BQ93" s="557"/>
      <c r="BR93" s="557"/>
      <c r="BS93" s="557"/>
      <c r="BT93" s="557"/>
      <c r="BU93" s="557"/>
      <c r="BV93" s="557"/>
      <c r="BW93" s="557"/>
      <c r="BX93" s="557"/>
      <c r="BY93" s="557"/>
      <c r="BZ93" s="557"/>
      <c r="CA93" s="557"/>
      <c r="CB93" s="557"/>
      <c r="CC93" s="557"/>
      <c r="CD93" s="557"/>
      <c r="CE93" s="557"/>
      <c r="CF93" s="557"/>
      <c r="CG93" s="557"/>
      <c r="CH93" s="557"/>
      <c r="CI93" s="557"/>
    </row>
    <row r="94" spans="1:87" ht="15.75" thickBot="1" x14ac:dyDescent="0.25">
      <c r="B94" s="559" t="s">
        <v>332</v>
      </c>
      <c r="C94" s="560" t="s">
        <v>490</v>
      </c>
      <c r="D94" s="560" t="s">
        <v>491</v>
      </c>
      <c r="E94" s="560" t="s">
        <v>91</v>
      </c>
      <c r="F94" s="561" t="s">
        <v>92</v>
      </c>
      <c r="G94" s="562" t="s">
        <v>93</v>
      </c>
      <c r="H94" s="562" t="s">
        <v>94</v>
      </c>
      <c r="I94" s="562" t="s">
        <v>95</v>
      </c>
      <c r="J94" s="562" t="s">
        <v>96</v>
      </c>
      <c r="K94" s="562" t="s">
        <v>97</v>
      </c>
      <c r="L94" s="562" t="s">
        <v>98</v>
      </c>
      <c r="M94" s="560" t="s">
        <v>99</v>
      </c>
      <c r="N94" s="560" t="s">
        <v>100</v>
      </c>
      <c r="O94" s="560" t="s">
        <v>101</v>
      </c>
      <c r="P94" s="560" t="s">
        <v>102</v>
      </c>
      <c r="Q94" s="560" t="s">
        <v>103</v>
      </c>
      <c r="R94" s="560" t="s">
        <v>133</v>
      </c>
      <c r="S94" s="560" t="s">
        <v>134</v>
      </c>
      <c r="T94" s="560" t="s">
        <v>135</v>
      </c>
      <c r="U94" s="560" t="s">
        <v>136</v>
      </c>
      <c r="V94" s="560" t="s">
        <v>104</v>
      </c>
      <c r="W94" s="560" t="s">
        <v>137</v>
      </c>
      <c r="X94" s="560" t="s">
        <v>138</v>
      </c>
      <c r="Y94" s="560" t="s">
        <v>139</v>
      </c>
      <c r="Z94" s="560" t="s">
        <v>140</v>
      </c>
      <c r="AA94" s="560" t="s">
        <v>105</v>
      </c>
      <c r="AB94" s="560" t="s">
        <v>141</v>
      </c>
      <c r="AC94" s="560" t="s">
        <v>142</v>
      </c>
      <c r="AD94" s="560" t="s">
        <v>143</v>
      </c>
      <c r="AE94" s="560" t="s">
        <v>144</v>
      </c>
      <c r="AF94" s="560" t="s">
        <v>106</v>
      </c>
      <c r="AG94" s="560" t="s">
        <v>145</v>
      </c>
      <c r="AH94" s="560" t="s">
        <v>146</v>
      </c>
      <c r="AI94" s="560" t="s">
        <v>147</v>
      </c>
      <c r="AJ94" s="560" t="s">
        <v>148</v>
      </c>
      <c r="AK94" s="560" t="s">
        <v>107</v>
      </c>
      <c r="AL94" s="560" t="s">
        <v>149</v>
      </c>
      <c r="AM94" s="560" t="s">
        <v>150</v>
      </c>
      <c r="AN94" s="560" t="s">
        <v>151</v>
      </c>
      <c r="AO94" s="560" t="s">
        <v>152</v>
      </c>
      <c r="AP94" s="560" t="s">
        <v>108</v>
      </c>
      <c r="AQ94" s="560" t="s">
        <v>153</v>
      </c>
      <c r="AR94" s="560" t="s">
        <v>154</v>
      </c>
      <c r="AS94" s="560" t="s">
        <v>155</v>
      </c>
      <c r="AT94" s="560" t="s">
        <v>156</v>
      </c>
      <c r="AU94" s="560" t="s">
        <v>109</v>
      </c>
      <c r="AV94" s="560" t="s">
        <v>157</v>
      </c>
      <c r="AW94" s="560" t="s">
        <v>158</v>
      </c>
      <c r="AX94" s="560" t="s">
        <v>159</v>
      </c>
      <c r="AY94" s="560" t="s">
        <v>160</v>
      </c>
      <c r="AZ94" s="560" t="s">
        <v>110</v>
      </c>
      <c r="BA94" s="560" t="s">
        <v>161</v>
      </c>
      <c r="BB94" s="560" t="s">
        <v>162</v>
      </c>
      <c r="BC94" s="560" t="s">
        <v>163</v>
      </c>
      <c r="BD94" s="560" t="s">
        <v>164</v>
      </c>
      <c r="BE94" s="560" t="s">
        <v>111</v>
      </c>
      <c r="BF94" s="560" t="s">
        <v>165</v>
      </c>
      <c r="BG94" s="560" t="s">
        <v>166</v>
      </c>
      <c r="BH94" s="560" t="s">
        <v>167</v>
      </c>
      <c r="BI94" s="560" t="s">
        <v>168</v>
      </c>
      <c r="BJ94" s="560" t="s">
        <v>112</v>
      </c>
      <c r="BK94" s="560" t="s">
        <v>169</v>
      </c>
      <c r="BL94" s="560" t="s">
        <v>170</v>
      </c>
      <c r="BM94" s="560" t="s">
        <v>171</v>
      </c>
      <c r="BN94" s="560" t="s">
        <v>172</v>
      </c>
      <c r="BO94" s="560" t="s">
        <v>113</v>
      </c>
      <c r="BP94" s="560" t="s">
        <v>173</v>
      </c>
      <c r="BQ94" s="560" t="s">
        <v>174</v>
      </c>
      <c r="BR94" s="560" t="s">
        <v>175</v>
      </c>
      <c r="BS94" s="560" t="s">
        <v>176</v>
      </c>
      <c r="BT94" s="560" t="s">
        <v>114</v>
      </c>
      <c r="BU94" s="560" t="s">
        <v>177</v>
      </c>
      <c r="BV94" s="560" t="s">
        <v>178</v>
      </c>
      <c r="BW94" s="560" t="s">
        <v>179</v>
      </c>
      <c r="BX94" s="560" t="s">
        <v>180</v>
      </c>
      <c r="BY94" s="560" t="s">
        <v>115</v>
      </c>
      <c r="BZ94" s="560" t="s">
        <v>181</v>
      </c>
      <c r="CA94" s="560" t="s">
        <v>182</v>
      </c>
      <c r="CB94" s="560" t="s">
        <v>183</v>
      </c>
      <c r="CC94" s="560" t="s">
        <v>184</v>
      </c>
      <c r="CD94" s="560" t="s">
        <v>116</v>
      </c>
      <c r="CE94" s="560" t="s">
        <v>185</v>
      </c>
      <c r="CF94" s="560" t="s">
        <v>186</v>
      </c>
      <c r="CG94" s="560" t="s">
        <v>187</v>
      </c>
      <c r="CH94" s="560" t="s">
        <v>188</v>
      </c>
      <c r="CI94" s="563" t="s">
        <v>117</v>
      </c>
    </row>
    <row r="95" spans="1:87" ht="28.5" x14ac:dyDescent="0.2">
      <c r="B95" s="570" t="s">
        <v>492</v>
      </c>
      <c r="C95" s="571" t="s">
        <v>493</v>
      </c>
      <c r="D95" s="571" t="s">
        <v>494</v>
      </c>
      <c r="E95" s="571" t="s">
        <v>122</v>
      </c>
      <c r="F95" s="572">
        <v>2</v>
      </c>
      <c r="G95" s="1119">
        <v>0</v>
      </c>
      <c r="H95" s="568">
        <v>0</v>
      </c>
      <c r="I95" s="568">
        <v>0</v>
      </c>
      <c r="J95" s="568">
        <v>0</v>
      </c>
      <c r="K95" s="568">
        <v>0</v>
      </c>
      <c r="L95" s="568">
        <v>0</v>
      </c>
      <c r="M95" s="568">
        <v>0</v>
      </c>
      <c r="N95" s="568">
        <v>0</v>
      </c>
      <c r="O95" s="568">
        <v>0</v>
      </c>
      <c r="P95" s="568">
        <v>0</v>
      </c>
      <c r="Q95" s="568">
        <v>0</v>
      </c>
      <c r="R95" s="568">
        <v>0</v>
      </c>
      <c r="S95" s="568">
        <v>0</v>
      </c>
      <c r="T95" s="568">
        <v>0</v>
      </c>
      <c r="U95" s="568">
        <v>0</v>
      </c>
      <c r="V95" s="568">
        <v>0</v>
      </c>
      <c r="W95" s="568">
        <v>0</v>
      </c>
      <c r="X95" s="568">
        <v>0</v>
      </c>
      <c r="Y95" s="568">
        <v>0</v>
      </c>
      <c r="Z95" s="568">
        <v>0</v>
      </c>
      <c r="AA95" s="568">
        <v>0</v>
      </c>
      <c r="AB95" s="568">
        <v>0</v>
      </c>
      <c r="AC95" s="568">
        <v>0</v>
      </c>
      <c r="AD95" s="568">
        <v>0</v>
      </c>
      <c r="AE95" s="568">
        <v>0</v>
      </c>
      <c r="AF95" s="568">
        <v>0</v>
      </c>
      <c r="AG95" s="568">
        <v>0</v>
      </c>
      <c r="AH95" s="568">
        <v>0</v>
      </c>
      <c r="AI95" s="568">
        <v>0</v>
      </c>
      <c r="AJ95" s="568">
        <v>0</v>
      </c>
      <c r="AK95" s="568">
        <v>0</v>
      </c>
      <c r="AL95" s="568">
        <v>0</v>
      </c>
      <c r="AM95" s="568">
        <v>0</v>
      </c>
      <c r="AN95" s="568">
        <v>0</v>
      </c>
      <c r="AO95" s="568">
        <v>0</v>
      </c>
      <c r="AP95" s="568">
        <v>0</v>
      </c>
      <c r="AQ95" s="568">
        <v>0</v>
      </c>
      <c r="AR95" s="568">
        <v>0</v>
      </c>
      <c r="AS95" s="568">
        <v>0</v>
      </c>
      <c r="AT95" s="568">
        <v>0</v>
      </c>
      <c r="AU95" s="568">
        <v>0</v>
      </c>
      <c r="AV95" s="568">
        <v>0</v>
      </c>
      <c r="AW95" s="568">
        <v>0</v>
      </c>
      <c r="AX95" s="568">
        <v>0</v>
      </c>
      <c r="AY95" s="568">
        <v>0</v>
      </c>
      <c r="AZ95" s="568">
        <v>0</v>
      </c>
      <c r="BA95" s="568">
        <v>0</v>
      </c>
      <c r="BB95" s="568">
        <v>0</v>
      </c>
      <c r="BC95" s="568">
        <v>0</v>
      </c>
      <c r="BD95" s="568">
        <v>0</v>
      </c>
      <c r="BE95" s="568">
        <v>0</v>
      </c>
      <c r="BF95" s="568">
        <v>0</v>
      </c>
      <c r="BG95" s="568">
        <v>0</v>
      </c>
      <c r="BH95" s="568">
        <v>0</v>
      </c>
      <c r="BI95" s="568">
        <v>0</v>
      </c>
      <c r="BJ95" s="568">
        <v>0</v>
      </c>
      <c r="BK95" s="568">
        <v>0</v>
      </c>
      <c r="BL95" s="568">
        <v>0</v>
      </c>
      <c r="BM95" s="568">
        <v>0</v>
      </c>
      <c r="BN95" s="568">
        <v>0</v>
      </c>
      <c r="BO95" s="568">
        <v>0</v>
      </c>
      <c r="BP95" s="568">
        <v>0</v>
      </c>
      <c r="BQ95" s="568">
        <v>0</v>
      </c>
      <c r="BR95" s="568">
        <v>0</v>
      </c>
      <c r="BS95" s="568">
        <v>0</v>
      </c>
      <c r="BT95" s="568">
        <v>0</v>
      </c>
      <c r="BU95" s="568"/>
      <c r="BV95" s="568"/>
      <c r="BW95" s="568"/>
      <c r="BX95" s="568"/>
      <c r="BY95" s="568"/>
      <c r="BZ95" s="568"/>
      <c r="CA95" s="568"/>
      <c r="CB95" s="568"/>
      <c r="CC95" s="568"/>
      <c r="CD95" s="568"/>
      <c r="CE95" s="568"/>
      <c r="CF95" s="568"/>
      <c r="CG95" s="568"/>
      <c r="CH95" s="568"/>
      <c r="CI95" s="568"/>
    </row>
    <row r="96" spans="1:87" x14ac:dyDescent="0.2">
      <c r="B96" s="564" t="s">
        <v>495</v>
      </c>
      <c r="C96" s="565" t="s">
        <v>496</v>
      </c>
      <c r="D96" s="565" t="s">
        <v>497</v>
      </c>
      <c r="E96" s="565" t="s">
        <v>122</v>
      </c>
      <c r="F96" s="566">
        <v>2</v>
      </c>
      <c r="G96" s="1119">
        <v>0</v>
      </c>
      <c r="H96" s="568">
        <v>0</v>
      </c>
      <c r="I96" s="568">
        <v>0</v>
      </c>
      <c r="J96" s="568">
        <v>0</v>
      </c>
      <c r="K96" s="568">
        <v>0</v>
      </c>
      <c r="L96" s="568">
        <v>0</v>
      </c>
      <c r="M96" s="568">
        <v>0</v>
      </c>
      <c r="N96" s="568">
        <v>0</v>
      </c>
      <c r="O96" s="568">
        <v>0</v>
      </c>
      <c r="P96" s="568">
        <v>0</v>
      </c>
      <c r="Q96" s="568">
        <v>0</v>
      </c>
      <c r="R96" s="568">
        <v>0</v>
      </c>
      <c r="S96" s="568">
        <v>0</v>
      </c>
      <c r="T96" s="568">
        <v>0</v>
      </c>
      <c r="U96" s="568">
        <v>0</v>
      </c>
      <c r="V96" s="568">
        <v>0</v>
      </c>
      <c r="W96" s="568">
        <v>0</v>
      </c>
      <c r="X96" s="568">
        <v>0</v>
      </c>
      <c r="Y96" s="568">
        <v>0</v>
      </c>
      <c r="Z96" s="568">
        <v>0</v>
      </c>
      <c r="AA96" s="568">
        <v>0</v>
      </c>
      <c r="AB96" s="568">
        <v>0</v>
      </c>
      <c r="AC96" s="568">
        <v>0</v>
      </c>
      <c r="AD96" s="568">
        <v>0</v>
      </c>
      <c r="AE96" s="568">
        <v>0</v>
      </c>
      <c r="AF96" s="568">
        <v>0</v>
      </c>
      <c r="AG96" s="568">
        <v>0</v>
      </c>
      <c r="AH96" s="568">
        <v>0</v>
      </c>
      <c r="AI96" s="568">
        <v>0</v>
      </c>
      <c r="AJ96" s="568">
        <v>0</v>
      </c>
      <c r="AK96" s="568">
        <v>0</v>
      </c>
      <c r="AL96" s="568">
        <v>0</v>
      </c>
      <c r="AM96" s="568">
        <v>0</v>
      </c>
      <c r="AN96" s="568">
        <v>0</v>
      </c>
      <c r="AO96" s="568">
        <v>0</v>
      </c>
      <c r="AP96" s="568">
        <v>0</v>
      </c>
      <c r="AQ96" s="568">
        <v>0</v>
      </c>
      <c r="AR96" s="568">
        <v>0</v>
      </c>
      <c r="AS96" s="568">
        <v>0</v>
      </c>
      <c r="AT96" s="568">
        <v>0</v>
      </c>
      <c r="AU96" s="568">
        <v>0</v>
      </c>
      <c r="AV96" s="568">
        <v>0</v>
      </c>
      <c r="AW96" s="568">
        <v>0</v>
      </c>
      <c r="AX96" s="568">
        <v>0</v>
      </c>
      <c r="AY96" s="568">
        <v>0</v>
      </c>
      <c r="AZ96" s="568">
        <v>0</v>
      </c>
      <c r="BA96" s="568">
        <v>0</v>
      </c>
      <c r="BB96" s="568">
        <v>0</v>
      </c>
      <c r="BC96" s="568">
        <v>0</v>
      </c>
      <c r="BD96" s="568">
        <v>0</v>
      </c>
      <c r="BE96" s="568">
        <v>0</v>
      </c>
      <c r="BF96" s="568">
        <v>0</v>
      </c>
      <c r="BG96" s="568">
        <v>0</v>
      </c>
      <c r="BH96" s="568">
        <v>0</v>
      </c>
      <c r="BI96" s="568">
        <v>0</v>
      </c>
      <c r="BJ96" s="568">
        <v>0</v>
      </c>
      <c r="BK96" s="568">
        <v>0</v>
      </c>
      <c r="BL96" s="568">
        <v>0</v>
      </c>
      <c r="BM96" s="568">
        <v>0</v>
      </c>
      <c r="BN96" s="568">
        <v>0</v>
      </c>
      <c r="BO96" s="568">
        <v>0</v>
      </c>
      <c r="BP96" s="568">
        <v>0</v>
      </c>
      <c r="BQ96" s="568">
        <v>0</v>
      </c>
      <c r="BR96" s="568">
        <v>0</v>
      </c>
      <c r="BS96" s="568">
        <v>0</v>
      </c>
      <c r="BT96" s="568">
        <v>0</v>
      </c>
      <c r="BU96" s="568"/>
      <c r="BV96" s="568"/>
      <c r="BW96" s="568"/>
      <c r="BX96" s="568"/>
      <c r="BY96" s="568"/>
      <c r="BZ96" s="568"/>
      <c r="CA96" s="568"/>
      <c r="CB96" s="568"/>
      <c r="CC96" s="568"/>
      <c r="CD96" s="568"/>
      <c r="CE96" s="568"/>
      <c r="CF96" s="568"/>
      <c r="CG96" s="568"/>
      <c r="CH96" s="568"/>
      <c r="CI96" s="568"/>
    </row>
    <row r="97" spans="2:87" ht="28.5" x14ac:dyDescent="0.2">
      <c r="B97" s="570" t="s">
        <v>498</v>
      </c>
      <c r="C97" s="571" t="s">
        <v>499</v>
      </c>
      <c r="D97" s="571" t="s">
        <v>500</v>
      </c>
      <c r="E97" s="571" t="s">
        <v>122</v>
      </c>
      <c r="F97" s="572">
        <v>2</v>
      </c>
      <c r="G97" s="1119">
        <v>0</v>
      </c>
      <c r="H97" s="568">
        <v>0</v>
      </c>
      <c r="I97" s="568">
        <v>0</v>
      </c>
      <c r="J97" s="568">
        <v>0</v>
      </c>
      <c r="K97" s="568">
        <v>0</v>
      </c>
      <c r="L97" s="568">
        <v>0</v>
      </c>
      <c r="M97" s="568">
        <v>0</v>
      </c>
      <c r="N97" s="568">
        <v>0</v>
      </c>
      <c r="O97" s="568">
        <v>0</v>
      </c>
      <c r="P97" s="568">
        <v>0</v>
      </c>
      <c r="Q97" s="568">
        <v>0</v>
      </c>
      <c r="R97" s="568">
        <v>0</v>
      </c>
      <c r="S97" s="568">
        <v>0</v>
      </c>
      <c r="T97" s="568">
        <v>0</v>
      </c>
      <c r="U97" s="568">
        <v>0</v>
      </c>
      <c r="V97" s="568">
        <v>0</v>
      </c>
      <c r="W97" s="568">
        <v>0</v>
      </c>
      <c r="X97" s="568">
        <v>0</v>
      </c>
      <c r="Y97" s="568">
        <v>0</v>
      </c>
      <c r="Z97" s="568">
        <v>0</v>
      </c>
      <c r="AA97" s="568">
        <v>0</v>
      </c>
      <c r="AB97" s="568">
        <v>0</v>
      </c>
      <c r="AC97" s="568">
        <v>0</v>
      </c>
      <c r="AD97" s="568">
        <v>0</v>
      </c>
      <c r="AE97" s="568">
        <v>0</v>
      </c>
      <c r="AF97" s="568">
        <v>0</v>
      </c>
      <c r="AG97" s="568">
        <v>0</v>
      </c>
      <c r="AH97" s="568">
        <v>0</v>
      </c>
      <c r="AI97" s="568">
        <v>0</v>
      </c>
      <c r="AJ97" s="568">
        <v>0</v>
      </c>
      <c r="AK97" s="568">
        <v>0</v>
      </c>
      <c r="AL97" s="568">
        <v>0</v>
      </c>
      <c r="AM97" s="568">
        <v>0</v>
      </c>
      <c r="AN97" s="568">
        <v>0</v>
      </c>
      <c r="AO97" s="568">
        <v>0</v>
      </c>
      <c r="AP97" s="568">
        <v>0</v>
      </c>
      <c r="AQ97" s="568">
        <v>0</v>
      </c>
      <c r="AR97" s="568">
        <v>0</v>
      </c>
      <c r="AS97" s="568">
        <v>0</v>
      </c>
      <c r="AT97" s="568">
        <v>0</v>
      </c>
      <c r="AU97" s="568">
        <v>0</v>
      </c>
      <c r="AV97" s="568">
        <v>0</v>
      </c>
      <c r="AW97" s="568">
        <v>0</v>
      </c>
      <c r="AX97" s="568">
        <v>0</v>
      </c>
      <c r="AY97" s="568">
        <v>0</v>
      </c>
      <c r="AZ97" s="568">
        <v>0</v>
      </c>
      <c r="BA97" s="568">
        <v>0</v>
      </c>
      <c r="BB97" s="568">
        <v>0</v>
      </c>
      <c r="BC97" s="568">
        <v>0</v>
      </c>
      <c r="BD97" s="568">
        <v>0</v>
      </c>
      <c r="BE97" s="568">
        <v>0</v>
      </c>
      <c r="BF97" s="568">
        <v>0</v>
      </c>
      <c r="BG97" s="568">
        <v>0</v>
      </c>
      <c r="BH97" s="568">
        <v>0</v>
      </c>
      <c r="BI97" s="568">
        <v>0</v>
      </c>
      <c r="BJ97" s="568">
        <v>0</v>
      </c>
      <c r="BK97" s="568">
        <v>0</v>
      </c>
      <c r="BL97" s="568">
        <v>0</v>
      </c>
      <c r="BM97" s="568">
        <v>0</v>
      </c>
      <c r="BN97" s="568">
        <v>0</v>
      </c>
      <c r="BO97" s="568">
        <v>0</v>
      </c>
      <c r="BP97" s="568">
        <v>0</v>
      </c>
      <c r="BQ97" s="568">
        <v>0</v>
      </c>
      <c r="BR97" s="568">
        <v>0</v>
      </c>
      <c r="BS97" s="568">
        <v>0</v>
      </c>
      <c r="BT97" s="568">
        <v>0</v>
      </c>
      <c r="BU97" s="568"/>
      <c r="BV97" s="568"/>
      <c r="BW97" s="568"/>
      <c r="BX97" s="568"/>
      <c r="BY97" s="568"/>
      <c r="BZ97" s="568"/>
      <c r="CA97" s="568"/>
      <c r="CB97" s="568"/>
      <c r="CC97" s="568"/>
      <c r="CD97" s="568"/>
      <c r="CE97" s="568"/>
      <c r="CF97" s="568"/>
      <c r="CG97" s="568"/>
      <c r="CH97" s="568"/>
      <c r="CI97" s="568"/>
    </row>
    <row r="98" spans="2:87" ht="28.5" x14ac:dyDescent="0.2">
      <c r="B98" s="570" t="s">
        <v>501</v>
      </c>
      <c r="C98" s="571" t="s">
        <v>502</v>
      </c>
      <c r="D98" s="571" t="s">
        <v>503</v>
      </c>
      <c r="E98" s="571" t="s">
        <v>122</v>
      </c>
      <c r="F98" s="572">
        <v>2</v>
      </c>
      <c r="G98" s="1119">
        <v>0</v>
      </c>
      <c r="H98" s="568">
        <v>0</v>
      </c>
      <c r="I98" s="568">
        <v>0</v>
      </c>
      <c r="J98" s="568">
        <v>0</v>
      </c>
      <c r="K98" s="568">
        <v>0</v>
      </c>
      <c r="L98" s="568">
        <v>0</v>
      </c>
      <c r="M98" s="568">
        <v>0</v>
      </c>
      <c r="N98" s="568">
        <v>0</v>
      </c>
      <c r="O98" s="568">
        <v>0</v>
      </c>
      <c r="P98" s="568">
        <v>0</v>
      </c>
      <c r="Q98" s="568">
        <v>0</v>
      </c>
      <c r="R98" s="568">
        <v>0</v>
      </c>
      <c r="S98" s="568">
        <v>0</v>
      </c>
      <c r="T98" s="568">
        <v>0</v>
      </c>
      <c r="U98" s="568">
        <v>0</v>
      </c>
      <c r="V98" s="568">
        <v>0</v>
      </c>
      <c r="W98" s="568">
        <v>0</v>
      </c>
      <c r="X98" s="568">
        <v>0</v>
      </c>
      <c r="Y98" s="568">
        <v>0</v>
      </c>
      <c r="Z98" s="568">
        <v>0</v>
      </c>
      <c r="AA98" s="568">
        <v>0</v>
      </c>
      <c r="AB98" s="568">
        <v>0</v>
      </c>
      <c r="AC98" s="568">
        <v>0</v>
      </c>
      <c r="AD98" s="568">
        <v>0</v>
      </c>
      <c r="AE98" s="568">
        <v>0</v>
      </c>
      <c r="AF98" s="568">
        <v>0</v>
      </c>
      <c r="AG98" s="568">
        <v>0</v>
      </c>
      <c r="AH98" s="568">
        <v>0</v>
      </c>
      <c r="AI98" s="568">
        <v>0</v>
      </c>
      <c r="AJ98" s="568">
        <v>0</v>
      </c>
      <c r="AK98" s="568">
        <v>0</v>
      </c>
      <c r="AL98" s="568">
        <v>0</v>
      </c>
      <c r="AM98" s="568">
        <v>0</v>
      </c>
      <c r="AN98" s="568">
        <v>0</v>
      </c>
      <c r="AO98" s="568">
        <v>0</v>
      </c>
      <c r="AP98" s="568">
        <v>0</v>
      </c>
      <c r="AQ98" s="568">
        <v>0</v>
      </c>
      <c r="AR98" s="568">
        <v>0</v>
      </c>
      <c r="AS98" s="568">
        <v>0</v>
      </c>
      <c r="AT98" s="568">
        <v>0</v>
      </c>
      <c r="AU98" s="568">
        <v>0</v>
      </c>
      <c r="AV98" s="568">
        <v>0</v>
      </c>
      <c r="AW98" s="568">
        <v>0</v>
      </c>
      <c r="AX98" s="568">
        <v>0</v>
      </c>
      <c r="AY98" s="568">
        <v>0</v>
      </c>
      <c r="AZ98" s="568">
        <v>0</v>
      </c>
      <c r="BA98" s="568">
        <v>0</v>
      </c>
      <c r="BB98" s="568">
        <v>0</v>
      </c>
      <c r="BC98" s="568">
        <v>0</v>
      </c>
      <c r="BD98" s="568">
        <v>0</v>
      </c>
      <c r="BE98" s="568">
        <v>0</v>
      </c>
      <c r="BF98" s="568">
        <v>0</v>
      </c>
      <c r="BG98" s="568">
        <v>0</v>
      </c>
      <c r="BH98" s="568">
        <v>0</v>
      </c>
      <c r="BI98" s="568">
        <v>0</v>
      </c>
      <c r="BJ98" s="568">
        <v>0</v>
      </c>
      <c r="BK98" s="568">
        <v>0</v>
      </c>
      <c r="BL98" s="568">
        <v>0</v>
      </c>
      <c r="BM98" s="568">
        <v>0</v>
      </c>
      <c r="BN98" s="568">
        <v>0</v>
      </c>
      <c r="BO98" s="568">
        <v>0</v>
      </c>
      <c r="BP98" s="568">
        <v>0</v>
      </c>
      <c r="BQ98" s="568">
        <v>0</v>
      </c>
      <c r="BR98" s="568">
        <v>0</v>
      </c>
      <c r="BS98" s="568">
        <v>0</v>
      </c>
      <c r="BT98" s="568">
        <v>0</v>
      </c>
      <c r="BU98" s="568"/>
      <c r="BV98" s="568"/>
      <c r="BW98" s="568"/>
      <c r="BX98" s="568"/>
      <c r="BY98" s="568"/>
      <c r="BZ98" s="568"/>
      <c r="CA98" s="568"/>
      <c r="CB98" s="568"/>
      <c r="CC98" s="568"/>
      <c r="CD98" s="568"/>
      <c r="CE98" s="568"/>
      <c r="CF98" s="568"/>
      <c r="CG98" s="568"/>
      <c r="CH98" s="568"/>
      <c r="CI98" s="568"/>
    </row>
    <row r="99" spans="2:87" ht="28.5" x14ac:dyDescent="0.2">
      <c r="B99" s="570" t="s">
        <v>504</v>
      </c>
      <c r="C99" s="571" t="s">
        <v>505</v>
      </c>
      <c r="D99" s="571" t="s">
        <v>506</v>
      </c>
      <c r="E99" s="571" t="s">
        <v>122</v>
      </c>
      <c r="F99" s="572">
        <v>2</v>
      </c>
      <c r="G99" s="1119">
        <v>0</v>
      </c>
      <c r="H99" s="568">
        <v>0</v>
      </c>
      <c r="I99" s="568">
        <v>0</v>
      </c>
      <c r="J99" s="568">
        <v>0</v>
      </c>
      <c r="K99" s="568">
        <v>0</v>
      </c>
      <c r="L99" s="568">
        <v>0</v>
      </c>
      <c r="M99" s="568">
        <v>0</v>
      </c>
      <c r="N99" s="568">
        <v>0</v>
      </c>
      <c r="O99" s="568">
        <v>0</v>
      </c>
      <c r="P99" s="568">
        <v>0</v>
      </c>
      <c r="Q99" s="568">
        <v>0</v>
      </c>
      <c r="R99" s="568">
        <v>0</v>
      </c>
      <c r="S99" s="568">
        <v>0</v>
      </c>
      <c r="T99" s="568">
        <v>0</v>
      </c>
      <c r="U99" s="568">
        <v>0</v>
      </c>
      <c r="V99" s="568">
        <v>0</v>
      </c>
      <c r="W99" s="568">
        <v>0</v>
      </c>
      <c r="X99" s="568">
        <v>0</v>
      </c>
      <c r="Y99" s="568">
        <v>0</v>
      </c>
      <c r="Z99" s="568">
        <v>0</v>
      </c>
      <c r="AA99" s="568">
        <v>0</v>
      </c>
      <c r="AB99" s="568">
        <v>0</v>
      </c>
      <c r="AC99" s="568">
        <v>0</v>
      </c>
      <c r="AD99" s="568">
        <v>0</v>
      </c>
      <c r="AE99" s="568">
        <v>0</v>
      </c>
      <c r="AF99" s="568">
        <v>0</v>
      </c>
      <c r="AG99" s="568">
        <v>0</v>
      </c>
      <c r="AH99" s="568">
        <v>0</v>
      </c>
      <c r="AI99" s="568">
        <v>0</v>
      </c>
      <c r="AJ99" s="568">
        <v>0</v>
      </c>
      <c r="AK99" s="568">
        <v>0</v>
      </c>
      <c r="AL99" s="568">
        <v>0</v>
      </c>
      <c r="AM99" s="568">
        <v>0</v>
      </c>
      <c r="AN99" s="568">
        <v>0</v>
      </c>
      <c r="AO99" s="568">
        <v>0</v>
      </c>
      <c r="AP99" s="568">
        <v>0</v>
      </c>
      <c r="AQ99" s="568">
        <v>0</v>
      </c>
      <c r="AR99" s="568">
        <v>0</v>
      </c>
      <c r="AS99" s="568">
        <v>0</v>
      </c>
      <c r="AT99" s="568">
        <v>0</v>
      </c>
      <c r="AU99" s="568">
        <v>0</v>
      </c>
      <c r="AV99" s="568">
        <v>0</v>
      </c>
      <c r="AW99" s="568">
        <v>0</v>
      </c>
      <c r="AX99" s="568">
        <v>0</v>
      </c>
      <c r="AY99" s="568">
        <v>0</v>
      </c>
      <c r="AZ99" s="568">
        <v>0</v>
      </c>
      <c r="BA99" s="568">
        <v>0</v>
      </c>
      <c r="BB99" s="568">
        <v>0</v>
      </c>
      <c r="BC99" s="568">
        <v>0</v>
      </c>
      <c r="BD99" s="568">
        <v>0</v>
      </c>
      <c r="BE99" s="568">
        <v>0</v>
      </c>
      <c r="BF99" s="568">
        <v>0</v>
      </c>
      <c r="BG99" s="568">
        <v>0</v>
      </c>
      <c r="BH99" s="568">
        <v>0</v>
      </c>
      <c r="BI99" s="568">
        <v>0</v>
      </c>
      <c r="BJ99" s="568">
        <v>0</v>
      </c>
      <c r="BK99" s="568">
        <v>0</v>
      </c>
      <c r="BL99" s="568">
        <v>0</v>
      </c>
      <c r="BM99" s="568">
        <v>0</v>
      </c>
      <c r="BN99" s="568">
        <v>0</v>
      </c>
      <c r="BO99" s="568">
        <v>0</v>
      </c>
      <c r="BP99" s="568">
        <v>0</v>
      </c>
      <c r="BQ99" s="568">
        <v>0</v>
      </c>
      <c r="BR99" s="568">
        <v>0</v>
      </c>
      <c r="BS99" s="568">
        <v>0</v>
      </c>
      <c r="BT99" s="568">
        <v>0</v>
      </c>
      <c r="BU99" s="568"/>
      <c r="BV99" s="568"/>
      <c r="BW99" s="568"/>
      <c r="BX99" s="568"/>
      <c r="BY99" s="568"/>
      <c r="BZ99" s="568"/>
      <c r="CA99" s="568"/>
      <c r="CB99" s="568"/>
      <c r="CC99" s="568"/>
      <c r="CD99" s="568"/>
      <c r="CE99" s="568"/>
      <c r="CF99" s="568"/>
      <c r="CG99" s="568"/>
      <c r="CH99" s="568"/>
      <c r="CI99" s="568"/>
    </row>
    <row r="100" spans="2:87" ht="28.5" x14ac:dyDescent="0.2">
      <c r="B100" s="573" t="s">
        <v>507</v>
      </c>
      <c r="C100" s="574" t="s">
        <v>508</v>
      </c>
      <c r="D100" s="574" t="s">
        <v>509</v>
      </c>
      <c r="E100" s="574" t="s">
        <v>122</v>
      </c>
      <c r="F100" s="572">
        <v>2</v>
      </c>
      <c r="G100" s="1119">
        <v>0</v>
      </c>
      <c r="H100" s="568">
        <v>0</v>
      </c>
      <c r="I100" s="568">
        <v>0</v>
      </c>
      <c r="J100" s="568">
        <v>0</v>
      </c>
      <c r="K100" s="568">
        <v>0</v>
      </c>
      <c r="L100" s="568">
        <v>0</v>
      </c>
      <c r="M100" s="568">
        <v>0</v>
      </c>
      <c r="N100" s="568">
        <v>0</v>
      </c>
      <c r="O100" s="568">
        <v>0</v>
      </c>
      <c r="P100" s="568">
        <v>0</v>
      </c>
      <c r="Q100" s="568">
        <v>0</v>
      </c>
      <c r="R100" s="568">
        <v>0</v>
      </c>
      <c r="S100" s="568">
        <v>0</v>
      </c>
      <c r="T100" s="568">
        <v>0</v>
      </c>
      <c r="U100" s="568">
        <v>0</v>
      </c>
      <c r="V100" s="568">
        <v>0</v>
      </c>
      <c r="W100" s="568">
        <v>0</v>
      </c>
      <c r="X100" s="568">
        <v>0</v>
      </c>
      <c r="Y100" s="568">
        <v>0</v>
      </c>
      <c r="Z100" s="568">
        <v>0</v>
      </c>
      <c r="AA100" s="568">
        <v>0</v>
      </c>
      <c r="AB100" s="568">
        <v>0</v>
      </c>
      <c r="AC100" s="568">
        <v>0</v>
      </c>
      <c r="AD100" s="568">
        <v>0</v>
      </c>
      <c r="AE100" s="568">
        <v>0</v>
      </c>
      <c r="AF100" s="568">
        <v>0</v>
      </c>
      <c r="AG100" s="568">
        <v>0</v>
      </c>
      <c r="AH100" s="568">
        <v>0</v>
      </c>
      <c r="AI100" s="568">
        <v>0</v>
      </c>
      <c r="AJ100" s="568">
        <v>0</v>
      </c>
      <c r="AK100" s="568">
        <v>0</v>
      </c>
      <c r="AL100" s="568">
        <v>0</v>
      </c>
      <c r="AM100" s="568">
        <v>0</v>
      </c>
      <c r="AN100" s="568">
        <v>0</v>
      </c>
      <c r="AO100" s="568">
        <v>0</v>
      </c>
      <c r="AP100" s="568">
        <v>0</v>
      </c>
      <c r="AQ100" s="568">
        <v>0</v>
      </c>
      <c r="AR100" s="568">
        <v>0</v>
      </c>
      <c r="AS100" s="568">
        <v>0</v>
      </c>
      <c r="AT100" s="568">
        <v>0</v>
      </c>
      <c r="AU100" s="568">
        <v>0</v>
      </c>
      <c r="AV100" s="568">
        <v>0</v>
      </c>
      <c r="AW100" s="568">
        <v>0</v>
      </c>
      <c r="AX100" s="568">
        <v>0</v>
      </c>
      <c r="AY100" s="568">
        <v>0</v>
      </c>
      <c r="AZ100" s="568">
        <v>0</v>
      </c>
      <c r="BA100" s="568">
        <v>0</v>
      </c>
      <c r="BB100" s="568">
        <v>0</v>
      </c>
      <c r="BC100" s="568">
        <v>0</v>
      </c>
      <c r="BD100" s="568">
        <v>0</v>
      </c>
      <c r="BE100" s="568">
        <v>0</v>
      </c>
      <c r="BF100" s="568">
        <v>0</v>
      </c>
      <c r="BG100" s="568">
        <v>0</v>
      </c>
      <c r="BH100" s="568">
        <v>0</v>
      </c>
      <c r="BI100" s="568">
        <v>0</v>
      </c>
      <c r="BJ100" s="568">
        <v>0</v>
      </c>
      <c r="BK100" s="568">
        <v>0</v>
      </c>
      <c r="BL100" s="568">
        <v>0</v>
      </c>
      <c r="BM100" s="568">
        <v>0</v>
      </c>
      <c r="BN100" s="568">
        <v>0</v>
      </c>
      <c r="BO100" s="568">
        <v>0</v>
      </c>
      <c r="BP100" s="568">
        <v>0</v>
      </c>
      <c r="BQ100" s="568">
        <v>0</v>
      </c>
      <c r="BR100" s="568">
        <v>0</v>
      </c>
      <c r="BS100" s="568">
        <v>0</v>
      </c>
      <c r="BT100" s="568">
        <v>0</v>
      </c>
      <c r="BU100" s="568"/>
      <c r="BV100" s="568"/>
      <c r="BW100" s="568"/>
      <c r="BX100" s="568"/>
      <c r="BY100" s="568"/>
      <c r="BZ100" s="568"/>
      <c r="CA100" s="568"/>
      <c r="CB100" s="568"/>
      <c r="CC100" s="568"/>
      <c r="CD100" s="568"/>
      <c r="CE100" s="568"/>
      <c r="CF100" s="568"/>
      <c r="CG100" s="568"/>
      <c r="CH100" s="568"/>
      <c r="CI100" s="568"/>
    </row>
    <row r="101" spans="2:87" x14ac:dyDescent="0.2">
      <c r="B101" s="570" t="s">
        <v>510</v>
      </c>
      <c r="C101" s="571" t="s">
        <v>511</v>
      </c>
      <c r="D101" s="571" t="s">
        <v>512</v>
      </c>
      <c r="E101" s="571" t="s">
        <v>122</v>
      </c>
      <c r="F101" s="572">
        <v>2</v>
      </c>
      <c r="G101" s="1119">
        <v>0</v>
      </c>
      <c r="H101" s="568">
        <v>0</v>
      </c>
      <c r="I101" s="568">
        <v>0</v>
      </c>
      <c r="J101" s="568">
        <v>0</v>
      </c>
      <c r="K101" s="568">
        <v>0</v>
      </c>
      <c r="L101" s="568">
        <v>0</v>
      </c>
      <c r="M101" s="568">
        <v>0</v>
      </c>
      <c r="N101" s="568">
        <v>0</v>
      </c>
      <c r="O101" s="568">
        <v>0</v>
      </c>
      <c r="P101" s="568">
        <v>0</v>
      </c>
      <c r="Q101" s="568">
        <v>0</v>
      </c>
      <c r="R101" s="568">
        <v>0</v>
      </c>
      <c r="S101" s="568">
        <v>0</v>
      </c>
      <c r="T101" s="568">
        <v>0</v>
      </c>
      <c r="U101" s="568">
        <v>0</v>
      </c>
      <c r="V101" s="568">
        <v>0</v>
      </c>
      <c r="W101" s="568">
        <v>0</v>
      </c>
      <c r="X101" s="568">
        <v>0</v>
      </c>
      <c r="Y101" s="568">
        <v>0</v>
      </c>
      <c r="Z101" s="568">
        <v>0</v>
      </c>
      <c r="AA101" s="568">
        <v>0</v>
      </c>
      <c r="AB101" s="568">
        <v>0</v>
      </c>
      <c r="AC101" s="568">
        <v>0</v>
      </c>
      <c r="AD101" s="568">
        <v>0</v>
      </c>
      <c r="AE101" s="568">
        <v>0</v>
      </c>
      <c r="AF101" s="568">
        <v>0</v>
      </c>
      <c r="AG101" s="568">
        <v>0</v>
      </c>
      <c r="AH101" s="568">
        <v>0</v>
      </c>
      <c r="AI101" s="568">
        <v>0</v>
      </c>
      <c r="AJ101" s="568">
        <v>0</v>
      </c>
      <c r="AK101" s="568">
        <v>0</v>
      </c>
      <c r="AL101" s="568">
        <v>0</v>
      </c>
      <c r="AM101" s="568">
        <v>0</v>
      </c>
      <c r="AN101" s="568">
        <v>0</v>
      </c>
      <c r="AO101" s="568">
        <v>0</v>
      </c>
      <c r="AP101" s="568">
        <v>0</v>
      </c>
      <c r="AQ101" s="568">
        <v>0</v>
      </c>
      <c r="AR101" s="568">
        <v>0</v>
      </c>
      <c r="AS101" s="568">
        <v>0</v>
      </c>
      <c r="AT101" s="568">
        <v>0</v>
      </c>
      <c r="AU101" s="568">
        <v>0</v>
      </c>
      <c r="AV101" s="568">
        <v>0</v>
      </c>
      <c r="AW101" s="568">
        <v>0</v>
      </c>
      <c r="AX101" s="568">
        <v>0</v>
      </c>
      <c r="AY101" s="568">
        <v>0</v>
      </c>
      <c r="AZ101" s="568">
        <v>0</v>
      </c>
      <c r="BA101" s="568">
        <v>0</v>
      </c>
      <c r="BB101" s="568">
        <v>0</v>
      </c>
      <c r="BC101" s="568">
        <v>0</v>
      </c>
      <c r="BD101" s="568">
        <v>0</v>
      </c>
      <c r="BE101" s="568">
        <v>0</v>
      </c>
      <c r="BF101" s="568">
        <v>0</v>
      </c>
      <c r="BG101" s="568">
        <v>0</v>
      </c>
      <c r="BH101" s="568">
        <v>0</v>
      </c>
      <c r="BI101" s="568">
        <v>0</v>
      </c>
      <c r="BJ101" s="568">
        <v>0</v>
      </c>
      <c r="BK101" s="568">
        <v>0</v>
      </c>
      <c r="BL101" s="568">
        <v>0</v>
      </c>
      <c r="BM101" s="568">
        <v>0</v>
      </c>
      <c r="BN101" s="568">
        <v>0</v>
      </c>
      <c r="BO101" s="568">
        <v>0</v>
      </c>
      <c r="BP101" s="568">
        <v>0</v>
      </c>
      <c r="BQ101" s="568">
        <v>0</v>
      </c>
      <c r="BR101" s="568">
        <v>0</v>
      </c>
      <c r="BS101" s="568">
        <v>0</v>
      </c>
      <c r="BT101" s="568">
        <v>0</v>
      </c>
      <c r="BU101" s="568"/>
      <c r="BV101" s="568"/>
      <c r="BW101" s="568"/>
      <c r="BX101" s="568"/>
      <c r="BY101" s="568"/>
      <c r="BZ101" s="568"/>
      <c r="CA101" s="568"/>
      <c r="CB101" s="568"/>
      <c r="CC101" s="568"/>
      <c r="CD101" s="568"/>
      <c r="CE101" s="568"/>
      <c r="CF101" s="568"/>
      <c r="CG101" s="568"/>
      <c r="CH101" s="568"/>
      <c r="CI101" s="568"/>
    </row>
    <row r="102" spans="2:87" ht="30.6" customHeight="1" x14ac:dyDescent="0.2">
      <c r="B102" s="575" t="s">
        <v>513</v>
      </c>
      <c r="C102" s="576" t="s">
        <v>514</v>
      </c>
      <c r="D102" s="577" t="s">
        <v>515</v>
      </c>
      <c r="E102" s="576" t="s">
        <v>122</v>
      </c>
      <c r="F102" s="578">
        <v>2</v>
      </c>
      <c r="G102" s="1119">
        <v>0</v>
      </c>
      <c r="H102" s="568">
        <v>0</v>
      </c>
      <c r="I102" s="568">
        <v>0</v>
      </c>
      <c r="J102" s="568">
        <v>0</v>
      </c>
      <c r="K102" s="568">
        <v>0</v>
      </c>
      <c r="L102" s="568">
        <v>0</v>
      </c>
      <c r="M102" s="568">
        <v>0</v>
      </c>
      <c r="N102" s="568">
        <v>0</v>
      </c>
      <c r="O102" s="568">
        <v>0</v>
      </c>
      <c r="P102" s="568">
        <v>0</v>
      </c>
      <c r="Q102" s="568">
        <v>0</v>
      </c>
      <c r="R102" s="568">
        <v>0</v>
      </c>
      <c r="S102" s="568">
        <v>0</v>
      </c>
      <c r="T102" s="568">
        <v>0</v>
      </c>
      <c r="U102" s="568">
        <v>0</v>
      </c>
      <c r="V102" s="568">
        <v>0</v>
      </c>
      <c r="W102" s="568">
        <v>0</v>
      </c>
      <c r="X102" s="568">
        <v>0</v>
      </c>
      <c r="Y102" s="568">
        <v>0</v>
      </c>
      <c r="Z102" s="568">
        <v>0</v>
      </c>
      <c r="AA102" s="568">
        <v>0</v>
      </c>
      <c r="AB102" s="568">
        <v>0</v>
      </c>
      <c r="AC102" s="568">
        <v>0</v>
      </c>
      <c r="AD102" s="568">
        <v>0</v>
      </c>
      <c r="AE102" s="568">
        <v>0</v>
      </c>
      <c r="AF102" s="568">
        <v>0</v>
      </c>
      <c r="AG102" s="568">
        <v>0</v>
      </c>
      <c r="AH102" s="568">
        <v>0</v>
      </c>
      <c r="AI102" s="568">
        <v>0</v>
      </c>
      <c r="AJ102" s="568">
        <v>0</v>
      </c>
      <c r="AK102" s="568">
        <v>0</v>
      </c>
      <c r="AL102" s="568">
        <v>0</v>
      </c>
      <c r="AM102" s="568">
        <v>0</v>
      </c>
      <c r="AN102" s="568">
        <v>0</v>
      </c>
      <c r="AO102" s="568">
        <v>0</v>
      </c>
      <c r="AP102" s="568">
        <v>0</v>
      </c>
      <c r="AQ102" s="568">
        <v>0</v>
      </c>
      <c r="AR102" s="568">
        <v>0</v>
      </c>
      <c r="AS102" s="568">
        <v>0</v>
      </c>
      <c r="AT102" s="568">
        <v>0</v>
      </c>
      <c r="AU102" s="568">
        <v>0</v>
      </c>
      <c r="AV102" s="568">
        <v>0</v>
      </c>
      <c r="AW102" s="568">
        <v>0</v>
      </c>
      <c r="AX102" s="568">
        <v>0</v>
      </c>
      <c r="AY102" s="568">
        <v>0</v>
      </c>
      <c r="AZ102" s="568">
        <v>0</v>
      </c>
      <c r="BA102" s="568">
        <v>0</v>
      </c>
      <c r="BB102" s="568">
        <v>0</v>
      </c>
      <c r="BC102" s="568">
        <v>0</v>
      </c>
      <c r="BD102" s="568">
        <v>0</v>
      </c>
      <c r="BE102" s="568">
        <v>0</v>
      </c>
      <c r="BF102" s="568">
        <v>0</v>
      </c>
      <c r="BG102" s="568">
        <v>0</v>
      </c>
      <c r="BH102" s="568">
        <v>0</v>
      </c>
      <c r="BI102" s="568">
        <v>0</v>
      </c>
      <c r="BJ102" s="568">
        <v>0</v>
      </c>
      <c r="BK102" s="568">
        <v>0</v>
      </c>
      <c r="BL102" s="568">
        <v>0</v>
      </c>
      <c r="BM102" s="568">
        <v>0</v>
      </c>
      <c r="BN102" s="568">
        <v>0</v>
      </c>
      <c r="BO102" s="568">
        <v>0</v>
      </c>
      <c r="BP102" s="568">
        <v>0</v>
      </c>
      <c r="BQ102" s="568">
        <v>0</v>
      </c>
      <c r="BR102" s="568">
        <v>0</v>
      </c>
      <c r="BS102" s="568">
        <v>0</v>
      </c>
      <c r="BT102" s="568">
        <v>0</v>
      </c>
      <c r="BU102" s="568"/>
      <c r="BV102" s="568"/>
      <c r="BW102" s="568"/>
      <c r="BX102" s="568"/>
      <c r="BY102" s="568"/>
      <c r="BZ102" s="568"/>
      <c r="CA102" s="568"/>
      <c r="CB102" s="568"/>
      <c r="CC102" s="568"/>
      <c r="CD102" s="568"/>
      <c r="CE102" s="568"/>
      <c r="CF102" s="568"/>
      <c r="CG102" s="568"/>
      <c r="CH102" s="568"/>
      <c r="CI102" s="568"/>
    </row>
    <row r="103" spans="2:87" ht="30.6" customHeight="1" x14ac:dyDescent="0.2">
      <c r="B103" s="575" t="s">
        <v>516</v>
      </c>
      <c r="C103" s="576" t="s">
        <v>517</v>
      </c>
      <c r="D103" s="577" t="s">
        <v>518</v>
      </c>
      <c r="E103" s="576" t="s">
        <v>122</v>
      </c>
      <c r="F103" s="578">
        <v>2</v>
      </c>
      <c r="G103" s="1119">
        <v>0</v>
      </c>
      <c r="H103" s="568">
        <v>0</v>
      </c>
      <c r="I103" s="568">
        <v>0</v>
      </c>
      <c r="J103" s="568">
        <v>0</v>
      </c>
      <c r="K103" s="568">
        <v>0</v>
      </c>
      <c r="L103" s="568">
        <v>0</v>
      </c>
      <c r="M103" s="568">
        <v>0</v>
      </c>
      <c r="N103" s="568">
        <v>0</v>
      </c>
      <c r="O103" s="568">
        <v>0</v>
      </c>
      <c r="P103" s="568">
        <v>0</v>
      </c>
      <c r="Q103" s="568">
        <v>0</v>
      </c>
      <c r="R103" s="568">
        <v>0</v>
      </c>
      <c r="S103" s="568">
        <v>0</v>
      </c>
      <c r="T103" s="568">
        <v>0</v>
      </c>
      <c r="U103" s="568">
        <v>0</v>
      </c>
      <c r="V103" s="568">
        <v>0</v>
      </c>
      <c r="W103" s="568">
        <v>0</v>
      </c>
      <c r="X103" s="568">
        <v>0</v>
      </c>
      <c r="Y103" s="568">
        <v>0</v>
      </c>
      <c r="Z103" s="568">
        <v>0</v>
      </c>
      <c r="AA103" s="568">
        <v>0</v>
      </c>
      <c r="AB103" s="568">
        <v>0</v>
      </c>
      <c r="AC103" s="568">
        <v>0</v>
      </c>
      <c r="AD103" s="568">
        <v>0</v>
      </c>
      <c r="AE103" s="568">
        <v>0</v>
      </c>
      <c r="AF103" s="568">
        <v>0</v>
      </c>
      <c r="AG103" s="568">
        <v>0</v>
      </c>
      <c r="AH103" s="568">
        <v>0</v>
      </c>
      <c r="AI103" s="568">
        <v>0</v>
      </c>
      <c r="AJ103" s="568">
        <v>0</v>
      </c>
      <c r="AK103" s="568">
        <v>0</v>
      </c>
      <c r="AL103" s="568">
        <v>0</v>
      </c>
      <c r="AM103" s="568">
        <v>0</v>
      </c>
      <c r="AN103" s="568">
        <v>0</v>
      </c>
      <c r="AO103" s="568">
        <v>0</v>
      </c>
      <c r="AP103" s="568">
        <v>0</v>
      </c>
      <c r="AQ103" s="568">
        <v>0</v>
      </c>
      <c r="AR103" s="568">
        <v>0</v>
      </c>
      <c r="AS103" s="568">
        <v>0</v>
      </c>
      <c r="AT103" s="568">
        <v>0</v>
      </c>
      <c r="AU103" s="568">
        <v>0</v>
      </c>
      <c r="AV103" s="568">
        <v>0</v>
      </c>
      <c r="AW103" s="568">
        <v>0</v>
      </c>
      <c r="AX103" s="568">
        <v>0</v>
      </c>
      <c r="AY103" s="568">
        <v>0</v>
      </c>
      <c r="AZ103" s="568">
        <v>0</v>
      </c>
      <c r="BA103" s="568">
        <v>0</v>
      </c>
      <c r="BB103" s="568">
        <v>0</v>
      </c>
      <c r="BC103" s="568">
        <v>0</v>
      </c>
      <c r="BD103" s="568">
        <v>0</v>
      </c>
      <c r="BE103" s="568">
        <v>0</v>
      </c>
      <c r="BF103" s="568">
        <v>0</v>
      </c>
      <c r="BG103" s="568">
        <v>0</v>
      </c>
      <c r="BH103" s="568">
        <v>0</v>
      </c>
      <c r="BI103" s="568">
        <v>0</v>
      </c>
      <c r="BJ103" s="568">
        <v>0</v>
      </c>
      <c r="BK103" s="568">
        <v>0</v>
      </c>
      <c r="BL103" s="568">
        <v>0</v>
      </c>
      <c r="BM103" s="568">
        <v>0</v>
      </c>
      <c r="BN103" s="568">
        <v>0</v>
      </c>
      <c r="BO103" s="568">
        <v>0</v>
      </c>
      <c r="BP103" s="568">
        <v>0</v>
      </c>
      <c r="BQ103" s="568">
        <v>0</v>
      </c>
      <c r="BR103" s="568">
        <v>0</v>
      </c>
      <c r="BS103" s="568">
        <v>0</v>
      </c>
      <c r="BT103" s="568">
        <v>0</v>
      </c>
      <c r="BU103" s="568"/>
      <c r="BV103" s="568"/>
      <c r="BW103" s="568"/>
      <c r="BX103" s="568"/>
      <c r="BY103" s="568"/>
      <c r="BZ103" s="568"/>
      <c r="CA103" s="568"/>
      <c r="CB103" s="568"/>
      <c r="CC103" s="568"/>
      <c r="CD103" s="568"/>
      <c r="CE103" s="568"/>
      <c r="CF103" s="568"/>
      <c r="CG103" s="568"/>
      <c r="CH103" s="568"/>
      <c r="CI103" s="568"/>
    </row>
    <row r="104" spans="2:87" ht="42.75" x14ac:dyDescent="0.2">
      <c r="B104" s="570" t="s">
        <v>519</v>
      </c>
      <c r="C104" s="571" t="s">
        <v>520</v>
      </c>
      <c r="D104" s="571" t="s">
        <v>521</v>
      </c>
      <c r="E104" s="571" t="s">
        <v>122</v>
      </c>
      <c r="F104" s="572">
        <v>2</v>
      </c>
      <c r="G104" s="1119">
        <v>0</v>
      </c>
      <c r="H104" s="568">
        <v>0</v>
      </c>
      <c r="I104" s="568">
        <v>0</v>
      </c>
      <c r="J104" s="568">
        <v>0</v>
      </c>
      <c r="K104" s="568">
        <v>0</v>
      </c>
      <c r="L104" s="568">
        <v>0</v>
      </c>
      <c r="M104" s="568">
        <v>0</v>
      </c>
      <c r="N104" s="568">
        <v>0</v>
      </c>
      <c r="O104" s="568">
        <v>0</v>
      </c>
      <c r="P104" s="568">
        <v>0</v>
      </c>
      <c r="Q104" s="568">
        <v>0</v>
      </c>
      <c r="R104" s="568">
        <v>0</v>
      </c>
      <c r="S104" s="568">
        <v>0</v>
      </c>
      <c r="T104" s="568">
        <v>0</v>
      </c>
      <c r="U104" s="568">
        <v>0</v>
      </c>
      <c r="V104" s="568">
        <v>0</v>
      </c>
      <c r="W104" s="568">
        <v>0</v>
      </c>
      <c r="X104" s="568">
        <v>0</v>
      </c>
      <c r="Y104" s="568">
        <v>0</v>
      </c>
      <c r="Z104" s="568">
        <v>0</v>
      </c>
      <c r="AA104" s="568">
        <v>0</v>
      </c>
      <c r="AB104" s="568">
        <v>0</v>
      </c>
      <c r="AC104" s="568">
        <v>0</v>
      </c>
      <c r="AD104" s="568">
        <v>0</v>
      </c>
      <c r="AE104" s="568">
        <v>0</v>
      </c>
      <c r="AF104" s="568">
        <v>0</v>
      </c>
      <c r="AG104" s="568">
        <v>0</v>
      </c>
      <c r="AH104" s="568">
        <v>0</v>
      </c>
      <c r="AI104" s="568">
        <v>0</v>
      </c>
      <c r="AJ104" s="568">
        <v>0</v>
      </c>
      <c r="AK104" s="568">
        <v>0</v>
      </c>
      <c r="AL104" s="568">
        <v>0</v>
      </c>
      <c r="AM104" s="568">
        <v>0</v>
      </c>
      <c r="AN104" s="568">
        <v>0</v>
      </c>
      <c r="AO104" s="568">
        <v>0</v>
      </c>
      <c r="AP104" s="568">
        <v>0</v>
      </c>
      <c r="AQ104" s="568">
        <v>0</v>
      </c>
      <c r="AR104" s="568">
        <v>0</v>
      </c>
      <c r="AS104" s="568">
        <v>0</v>
      </c>
      <c r="AT104" s="568">
        <v>0</v>
      </c>
      <c r="AU104" s="568">
        <v>0</v>
      </c>
      <c r="AV104" s="568">
        <v>0</v>
      </c>
      <c r="AW104" s="568">
        <v>0</v>
      </c>
      <c r="AX104" s="568">
        <v>0</v>
      </c>
      <c r="AY104" s="568">
        <v>0</v>
      </c>
      <c r="AZ104" s="568">
        <v>0</v>
      </c>
      <c r="BA104" s="568">
        <v>0</v>
      </c>
      <c r="BB104" s="568">
        <v>0</v>
      </c>
      <c r="BC104" s="568">
        <v>0</v>
      </c>
      <c r="BD104" s="568">
        <v>0</v>
      </c>
      <c r="BE104" s="568">
        <v>0</v>
      </c>
      <c r="BF104" s="568">
        <v>0</v>
      </c>
      <c r="BG104" s="568">
        <v>0</v>
      </c>
      <c r="BH104" s="568">
        <v>0</v>
      </c>
      <c r="BI104" s="568">
        <v>0</v>
      </c>
      <c r="BJ104" s="568">
        <v>0</v>
      </c>
      <c r="BK104" s="568">
        <v>0</v>
      </c>
      <c r="BL104" s="568">
        <v>0</v>
      </c>
      <c r="BM104" s="568">
        <v>0</v>
      </c>
      <c r="BN104" s="568">
        <v>0</v>
      </c>
      <c r="BO104" s="568">
        <v>0</v>
      </c>
      <c r="BP104" s="568">
        <v>0</v>
      </c>
      <c r="BQ104" s="568">
        <v>0</v>
      </c>
      <c r="BR104" s="568">
        <v>0</v>
      </c>
      <c r="BS104" s="568">
        <v>0</v>
      </c>
      <c r="BT104" s="568">
        <v>0</v>
      </c>
      <c r="BU104" s="568"/>
      <c r="BV104" s="568"/>
      <c r="BW104" s="568"/>
      <c r="BX104" s="568"/>
      <c r="BY104" s="568"/>
      <c r="BZ104" s="568"/>
      <c r="CA104" s="568"/>
      <c r="CB104" s="568"/>
      <c r="CC104" s="568"/>
      <c r="CD104" s="568"/>
      <c r="CE104" s="568"/>
      <c r="CF104" s="568"/>
      <c r="CG104" s="568"/>
      <c r="CH104" s="568"/>
      <c r="CI104" s="568"/>
    </row>
    <row r="105" spans="2:87" x14ac:dyDescent="0.2">
      <c r="B105" s="570" t="s">
        <v>522</v>
      </c>
      <c r="C105" s="571" t="s">
        <v>523</v>
      </c>
      <c r="D105" s="571" t="s">
        <v>524</v>
      </c>
      <c r="E105" s="571" t="s">
        <v>122</v>
      </c>
      <c r="F105" s="572">
        <v>2</v>
      </c>
      <c r="G105" s="1119">
        <v>0</v>
      </c>
      <c r="H105" s="568">
        <v>0</v>
      </c>
      <c r="I105" s="568">
        <v>0</v>
      </c>
      <c r="J105" s="568">
        <v>0</v>
      </c>
      <c r="K105" s="568">
        <v>0</v>
      </c>
      <c r="L105" s="568">
        <v>0</v>
      </c>
      <c r="M105" s="568">
        <v>0</v>
      </c>
      <c r="N105" s="568">
        <v>0</v>
      </c>
      <c r="O105" s="568">
        <v>0</v>
      </c>
      <c r="P105" s="568">
        <v>0</v>
      </c>
      <c r="Q105" s="568">
        <v>0</v>
      </c>
      <c r="R105" s="568">
        <v>0</v>
      </c>
      <c r="S105" s="568">
        <v>0</v>
      </c>
      <c r="T105" s="568">
        <v>0</v>
      </c>
      <c r="U105" s="568">
        <v>0</v>
      </c>
      <c r="V105" s="568">
        <v>0</v>
      </c>
      <c r="W105" s="568">
        <v>0</v>
      </c>
      <c r="X105" s="568">
        <v>0</v>
      </c>
      <c r="Y105" s="568">
        <v>0</v>
      </c>
      <c r="Z105" s="568">
        <v>0</v>
      </c>
      <c r="AA105" s="568">
        <v>0</v>
      </c>
      <c r="AB105" s="568">
        <v>0</v>
      </c>
      <c r="AC105" s="568">
        <v>0</v>
      </c>
      <c r="AD105" s="568">
        <v>0</v>
      </c>
      <c r="AE105" s="568">
        <v>0</v>
      </c>
      <c r="AF105" s="568">
        <v>0</v>
      </c>
      <c r="AG105" s="568">
        <v>0</v>
      </c>
      <c r="AH105" s="568">
        <v>0</v>
      </c>
      <c r="AI105" s="568">
        <v>0</v>
      </c>
      <c r="AJ105" s="568">
        <v>0</v>
      </c>
      <c r="AK105" s="568">
        <v>0</v>
      </c>
      <c r="AL105" s="568">
        <v>0</v>
      </c>
      <c r="AM105" s="568">
        <v>0</v>
      </c>
      <c r="AN105" s="568">
        <v>0</v>
      </c>
      <c r="AO105" s="568">
        <v>0</v>
      </c>
      <c r="AP105" s="568">
        <v>0</v>
      </c>
      <c r="AQ105" s="568">
        <v>0</v>
      </c>
      <c r="AR105" s="568">
        <v>0</v>
      </c>
      <c r="AS105" s="568">
        <v>0</v>
      </c>
      <c r="AT105" s="568">
        <v>0</v>
      </c>
      <c r="AU105" s="568">
        <v>0</v>
      </c>
      <c r="AV105" s="568">
        <v>0</v>
      </c>
      <c r="AW105" s="568">
        <v>0</v>
      </c>
      <c r="AX105" s="568">
        <v>0</v>
      </c>
      <c r="AY105" s="568">
        <v>0</v>
      </c>
      <c r="AZ105" s="568">
        <v>0</v>
      </c>
      <c r="BA105" s="568">
        <v>0</v>
      </c>
      <c r="BB105" s="568">
        <v>0</v>
      </c>
      <c r="BC105" s="568">
        <v>0</v>
      </c>
      <c r="BD105" s="568">
        <v>0</v>
      </c>
      <c r="BE105" s="568">
        <v>0</v>
      </c>
      <c r="BF105" s="568">
        <v>0</v>
      </c>
      <c r="BG105" s="568">
        <v>0</v>
      </c>
      <c r="BH105" s="568">
        <v>0</v>
      </c>
      <c r="BI105" s="568">
        <v>0</v>
      </c>
      <c r="BJ105" s="568">
        <v>0</v>
      </c>
      <c r="BK105" s="568">
        <v>0</v>
      </c>
      <c r="BL105" s="568">
        <v>0</v>
      </c>
      <c r="BM105" s="568">
        <v>0</v>
      </c>
      <c r="BN105" s="568">
        <v>0</v>
      </c>
      <c r="BO105" s="568">
        <v>0</v>
      </c>
      <c r="BP105" s="568">
        <v>0</v>
      </c>
      <c r="BQ105" s="568">
        <v>0</v>
      </c>
      <c r="BR105" s="568">
        <v>0</v>
      </c>
      <c r="BS105" s="568">
        <v>0</v>
      </c>
      <c r="BT105" s="568">
        <v>0</v>
      </c>
      <c r="BU105" s="568"/>
      <c r="BV105" s="568"/>
      <c r="BW105" s="568"/>
      <c r="BX105" s="568"/>
      <c r="BY105" s="568"/>
      <c r="BZ105" s="568"/>
      <c r="CA105" s="568"/>
      <c r="CB105" s="568"/>
      <c r="CC105" s="568"/>
      <c r="CD105" s="568"/>
      <c r="CE105" s="568"/>
      <c r="CF105" s="568"/>
      <c r="CG105" s="568"/>
      <c r="CH105" s="568"/>
      <c r="CI105" s="568"/>
    </row>
    <row r="106" spans="2:87" ht="15" thickBot="1" x14ac:dyDescent="0.25">
      <c r="B106" s="579" t="s">
        <v>525</v>
      </c>
      <c r="C106" s="580" t="s">
        <v>526</v>
      </c>
      <c r="D106" s="580" t="s">
        <v>527</v>
      </c>
      <c r="E106" s="580" t="s">
        <v>122</v>
      </c>
      <c r="F106" s="581">
        <v>2</v>
      </c>
      <c r="G106" s="1120">
        <v>0</v>
      </c>
      <c r="H106" s="582">
        <v>0</v>
      </c>
      <c r="I106" s="582">
        <v>0</v>
      </c>
      <c r="J106" s="582">
        <v>0</v>
      </c>
      <c r="K106" s="582">
        <v>0</v>
      </c>
      <c r="L106" s="582">
        <v>0</v>
      </c>
      <c r="M106" s="582">
        <v>0</v>
      </c>
      <c r="N106" s="582">
        <v>0</v>
      </c>
      <c r="O106" s="582">
        <v>0</v>
      </c>
      <c r="P106" s="582">
        <v>0</v>
      </c>
      <c r="Q106" s="582">
        <v>0</v>
      </c>
      <c r="R106" s="582">
        <v>0</v>
      </c>
      <c r="S106" s="582">
        <v>0</v>
      </c>
      <c r="T106" s="582">
        <v>0</v>
      </c>
      <c r="U106" s="582">
        <v>0</v>
      </c>
      <c r="V106" s="582">
        <v>0</v>
      </c>
      <c r="W106" s="582">
        <v>0</v>
      </c>
      <c r="X106" s="582">
        <v>0</v>
      </c>
      <c r="Y106" s="582">
        <v>0</v>
      </c>
      <c r="Z106" s="582">
        <v>0</v>
      </c>
      <c r="AA106" s="582">
        <v>0</v>
      </c>
      <c r="AB106" s="582">
        <v>0</v>
      </c>
      <c r="AC106" s="582">
        <v>0</v>
      </c>
      <c r="AD106" s="582">
        <v>0</v>
      </c>
      <c r="AE106" s="582">
        <v>0</v>
      </c>
      <c r="AF106" s="582">
        <v>0</v>
      </c>
      <c r="AG106" s="582">
        <v>0</v>
      </c>
      <c r="AH106" s="582">
        <v>0</v>
      </c>
      <c r="AI106" s="582">
        <v>0</v>
      </c>
      <c r="AJ106" s="582">
        <v>0</v>
      </c>
      <c r="AK106" s="582">
        <v>0</v>
      </c>
      <c r="AL106" s="582">
        <v>0</v>
      </c>
      <c r="AM106" s="582">
        <v>0</v>
      </c>
      <c r="AN106" s="582">
        <v>0</v>
      </c>
      <c r="AO106" s="582">
        <v>0</v>
      </c>
      <c r="AP106" s="582">
        <v>0</v>
      </c>
      <c r="AQ106" s="582">
        <v>0</v>
      </c>
      <c r="AR106" s="582">
        <v>0</v>
      </c>
      <c r="AS106" s="582">
        <v>0</v>
      </c>
      <c r="AT106" s="582">
        <v>0</v>
      </c>
      <c r="AU106" s="582">
        <v>0</v>
      </c>
      <c r="AV106" s="582">
        <v>0</v>
      </c>
      <c r="AW106" s="582">
        <v>0</v>
      </c>
      <c r="AX106" s="582">
        <v>0</v>
      </c>
      <c r="AY106" s="582">
        <v>0</v>
      </c>
      <c r="AZ106" s="582">
        <v>0</v>
      </c>
      <c r="BA106" s="582">
        <v>0</v>
      </c>
      <c r="BB106" s="582">
        <v>0</v>
      </c>
      <c r="BC106" s="582">
        <v>0</v>
      </c>
      <c r="BD106" s="582">
        <v>0</v>
      </c>
      <c r="BE106" s="582">
        <v>0</v>
      </c>
      <c r="BF106" s="582">
        <v>0</v>
      </c>
      <c r="BG106" s="582">
        <v>0</v>
      </c>
      <c r="BH106" s="582">
        <v>0</v>
      </c>
      <c r="BI106" s="582">
        <v>0</v>
      </c>
      <c r="BJ106" s="582">
        <v>0</v>
      </c>
      <c r="BK106" s="582">
        <v>0</v>
      </c>
      <c r="BL106" s="582">
        <v>0</v>
      </c>
      <c r="BM106" s="582">
        <v>0</v>
      </c>
      <c r="BN106" s="582">
        <v>0</v>
      </c>
      <c r="BO106" s="582">
        <v>0</v>
      </c>
      <c r="BP106" s="582">
        <v>0</v>
      </c>
      <c r="BQ106" s="582">
        <v>0</v>
      </c>
      <c r="BR106" s="582">
        <v>0</v>
      </c>
      <c r="BS106" s="582">
        <v>0</v>
      </c>
      <c r="BT106" s="582">
        <v>0</v>
      </c>
      <c r="BU106" s="582"/>
      <c r="BV106" s="582"/>
      <c r="BW106" s="582"/>
      <c r="BX106" s="582"/>
      <c r="BY106" s="582"/>
      <c r="BZ106" s="582"/>
      <c r="CA106" s="582"/>
      <c r="CB106" s="582"/>
      <c r="CC106" s="582"/>
      <c r="CD106" s="582"/>
      <c r="CE106" s="582"/>
      <c r="CF106" s="582"/>
      <c r="CG106" s="582"/>
      <c r="CH106" s="582"/>
      <c r="CI106" s="582"/>
    </row>
    <row r="107" spans="2:87" ht="57" x14ac:dyDescent="0.2">
      <c r="B107" s="584" t="s">
        <v>528</v>
      </c>
      <c r="C107" s="585" t="s">
        <v>529</v>
      </c>
      <c r="D107" s="586" t="s">
        <v>530</v>
      </c>
      <c r="E107" s="585" t="s">
        <v>122</v>
      </c>
      <c r="F107" s="587">
        <v>2</v>
      </c>
      <c r="G107" s="1121">
        <v>0</v>
      </c>
      <c r="H107" s="567">
        <v>0</v>
      </c>
      <c r="I107" s="567">
        <v>0</v>
      </c>
      <c r="J107" s="567">
        <v>0</v>
      </c>
      <c r="K107" s="567">
        <v>0</v>
      </c>
      <c r="L107" s="567">
        <v>0</v>
      </c>
      <c r="M107" s="567">
        <v>-1.1737346492040547E-3</v>
      </c>
      <c r="N107" s="567">
        <v>-5.3141360016140966E-3</v>
      </c>
      <c r="O107" s="567">
        <v>-1.2350646021413074E-2</v>
      </c>
      <c r="P107" s="567">
        <v>-2.1050815211332397E-2</v>
      </c>
      <c r="Q107" s="567">
        <v>-2.854320798139829E-2</v>
      </c>
      <c r="R107" s="567">
        <v>-3.3745062148100212E-2</v>
      </c>
      <c r="S107" s="567">
        <v>-3.6742045700871175E-2</v>
      </c>
      <c r="T107" s="567">
        <v>-3.877379691507668E-2</v>
      </c>
      <c r="U107" s="567">
        <v>-4.0815686103887625E-2</v>
      </c>
      <c r="V107" s="567">
        <v>-4.2849992210993969E-2</v>
      </c>
      <c r="W107" s="567">
        <v>-4.306943033844686E-2</v>
      </c>
      <c r="X107" s="567">
        <v>-4.3284105914710533E-2</v>
      </c>
      <c r="Y107" s="567">
        <v>-4.3493648355931488E-2</v>
      </c>
      <c r="Z107" s="567">
        <v>-4.3704339066826553E-2</v>
      </c>
      <c r="AA107" s="567">
        <v>-4.3916391657555544E-2</v>
      </c>
      <c r="AB107" s="567">
        <v>-4.3983061427604199E-2</v>
      </c>
      <c r="AC107" s="567">
        <v>-4.4050992102247707E-2</v>
      </c>
      <c r="AD107" s="567">
        <v>-4.4133467198096757E-2</v>
      </c>
      <c r="AE107" s="567">
        <v>-4.4217111418053387E-2</v>
      </c>
      <c r="AF107" s="567">
        <v>-4.4315580568502717E-2</v>
      </c>
      <c r="AG107" s="567">
        <v>-4.427826015715166E-2</v>
      </c>
      <c r="AH107" s="567">
        <v>-4.4242087242040193E-2</v>
      </c>
      <c r="AI107" s="567">
        <v>-4.4220598017297982E-2</v>
      </c>
      <c r="AJ107" s="567">
        <v>-4.4193202738582148E-2</v>
      </c>
      <c r="AK107" s="567">
        <v>-4.4180376132750755E-2</v>
      </c>
      <c r="AL107" s="567">
        <v>-4.4148900381850563E-2</v>
      </c>
      <c r="AM107" s="567">
        <v>-4.4125155226115327E-2</v>
      </c>
      <c r="AN107" s="567">
        <v>-4.4101985651554543E-2</v>
      </c>
      <c r="AO107" s="567">
        <v>-4.4072779941802642E-2</v>
      </c>
      <c r="AP107" s="567">
        <v>-4.4043875190317432E-2</v>
      </c>
      <c r="AQ107" s="567">
        <v>-4.4015429828885955E-2</v>
      </c>
      <c r="AR107" s="567">
        <v>-4.3987423011477754E-2</v>
      </c>
      <c r="AS107" s="567">
        <v>-4.3953257103598709E-2</v>
      </c>
      <c r="AT107" s="567">
        <v>-4.39198221461852E-2</v>
      </c>
      <c r="AU107" s="567">
        <v>-4.3893460056433339E-2</v>
      </c>
      <c r="AV107" s="567">
        <v>-4.3860707752986242E-2</v>
      </c>
      <c r="AW107" s="567">
        <v>-4.3841477919575107E-2</v>
      </c>
      <c r="AX107" s="567">
        <v>-4.3815201935395461E-2</v>
      </c>
      <c r="AY107" s="567">
        <v>-4.3795598102957467E-2</v>
      </c>
      <c r="AZ107" s="567">
        <v>-4.3775968456305353E-2</v>
      </c>
      <c r="BA107" s="567">
        <v>-4.3763064058128909E-2</v>
      </c>
      <c r="BB107" s="567">
        <v>-4.374350491425081E-2</v>
      </c>
      <c r="BC107" s="567">
        <v>-4.3730756944740025E-2</v>
      </c>
      <c r="BD107" s="567">
        <v>-4.3724976839623751E-2</v>
      </c>
      <c r="BE107" s="567">
        <v>-4.3719349103386464E-2</v>
      </c>
      <c r="BF107" s="567">
        <v>-4.3720491780440358E-2</v>
      </c>
      <c r="BG107" s="567">
        <v>-4.3728633364422995E-2</v>
      </c>
      <c r="BH107" s="567">
        <v>-4.3743460922183793E-2</v>
      </c>
      <c r="BI107" s="567">
        <v>-4.3751749204794237E-2</v>
      </c>
      <c r="BJ107" s="567">
        <v>-4.3760197521386768E-2</v>
      </c>
      <c r="BK107" s="567">
        <v>-4.3768755387763265E-2</v>
      </c>
      <c r="BL107" s="567">
        <v>-4.3784220704247916E-2</v>
      </c>
      <c r="BM107" s="567">
        <v>-4.3792714302241617E-2</v>
      </c>
      <c r="BN107" s="567">
        <v>-4.3794630901684804E-2</v>
      </c>
      <c r="BO107" s="567">
        <v>-4.3796571193390026E-2</v>
      </c>
      <c r="BP107" s="567">
        <v>-4.3798380322810172E-2</v>
      </c>
      <c r="BQ107" s="567">
        <v>-4.3786478016972788E-2</v>
      </c>
      <c r="BR107" s="567">
        <v>-4.3781373290986456E-2</v>
      </c>
      <c r="BS107" s="567">
        <v>-4.376954559430711E-2</v>
      </c>
      <c r="BT107" s="567">
        <v>-4.3757592352442878E-2</v>
      </c>
      <c r="BU107" s="567"/>
      <c r="BV107" s="567"/>
      <c r="BW107" s="567"/>
      <c r="BX107" s="567"/>
      <c r="BY107" s="567"/>
      <c r="BZ107" s="567"/>
      <c r="CA107" s="567"/>
      <c r="CB107" s="567"/>
      <c r="CC107" s="567"/>
      <c r="CD107" s="567"/>
      <c r="CE107" s="567"/>
      <c r="CF107" s="567"/>
      <c r="CG107" s="567"/>
      <c r="CH107" s="567"/>
      <c r="CI107" s="567"/>
    </row>
    <row r="108" spans="2:87" ht="57" x14ac:dyDescent="0.2">
      <c r="B108" s="589" t="s">
        <v>531</v>
      </c>
      <c r="C108" s="590" t="s">
        <v>532</v>
      </c>
      <c r="D108" s="591" t="s">
        <v>533</v>
      </c>
      <c r="E108" s="590" t="s">
        <v>122</v>
      </c>
      <c r="F108" s="592">
        <v>2</v>
      </c>
      <c r="G108" s="1119">
        <v>0</v>
      </c>
      <c r="H108" s="568">
        <v>0</v>
      </c>
      <c r="I108" s="568">
        <v>0</v>
      </c>
      <c r="J108" s="568">
        <v>0</v>
      </c>
      <c r="K108" s="568">
        <v>0</v>
      </c>
      <c r="L108" s="568">
        <v>0</v>
      </c>
      <c r="M108" s="568">
        <v>0</v>
      </c>
      <c r="N108" s="568">
        <v>0</v>
      </c>
      <c r="O108" s="568">
        <v>0</v>
      </c>
      <c r="P108" s="568">
        <v>0</v>
      </c>
      <c r="Q108" s="568">
        <v>0</v>
      </c>
      <c r="R108" s="568">
        <v>0</v>
      </c>
      <c r="S108" s="568">
        <v>0</v>
      </c>
      <c r="T108" s="568">
        <v>0</v>
      </c>
      <c r="U108" s="568">
        <v>0</v>
      </c>
      <c r="V108" s="568">
        <v>0</v>
      </c>
      <c r="W108" s="568">
        <v>0</v>
      </c>
      <c r="X108" s="568">
        <v>0</v>
      </c>
      <c r="Y108" s="568">
        <v>0</v>
      </c>
      <c r="Z108" s="568">
        <v>0</v>
      </c>
      <c r="AA108" s="568">
        <v>0</v>
      </c>
      <c r="AB108" s="568">
        <v>0</v>
      </c>
      <c r="AC108" s="568">
        <v>0</v>
      </c>
      <c r="AD108" s="568">
        <v>0</v>
      </c>
      <c r="AE108" s="568">
        <v>0</v>
      </c>
      <c r="AF108" s="568">
        <v>0</v>
      </c>
      <c r="AG108" s="568">
        <v>0</v>
      </c>
      <c r="AH108" s="568">
        <v>0</v>
      </c>
      <c r="AI108" s="568">
        <v>0</v>
      </c>
      <c r="AJ108" s="568">
        <v>0</v>
      </c>
      <c r="AK108" s="568">
        <v>0</v>
      </c>
      <c r="AL108" s="568">
        <v>0</v>
      </c>
      <c r="AM108" s="568">
        <v>0</v>
      </c>
      <c r="AN108" s="568">
        <v>0</v>
      </c>
      <c r="AO108" s="568">
        <v>0</v>
      </c>
      <c r="AP108" s="568">
        <v>0</v>
      </c>
      <c r="AQ108" s="568">
        <v>0</v>
      </c>
      <c r="AR108" s="568">
        <v>0</v>
      </c>
      <c r="AS108" s="568">
        <v>0</v>
      </c>
      <c r="AT108" s="568">
        <v>0</v>
      </c>
      <c r="AU108" s="568">
        <v>0</v>
      </c>
      <c r="AV108" s="568">
        <v>0</v>
      </c>
      <c r="AW108" s="568">
        <v>0</v>
      </c>
      <c r="AX108" s="568">
        <v>0</v>
      </c>
      <c r="AY108" s="568">
        <v>0</v>
      </c>
      <c r="AZ108" s="568">
        <v>0</v>
      </c>
      <c r="BA108" s="568">
        <v>0</v>
      </c>
      <c r="BB108" s="568">
        <v>0</v>
      </c>
      <c r="BC108" s="568">
        <v>0</v>
      </c>
      <c r="BD108" s="568">
        <v>0</v>
      </c>
      <c r="BE108" s="568">
        <v>0</v>
      </c>
      <c r="BF108" s="568">
        <v>0</v>
      </c>
      <c r="BG108" s="568">
        <v>0</v>
      </c>
      <c r="BH108" s="568">
        <v>0</v>
      </c>
      <c r="BI108" s="568">
        <v>0</v>
      </c>
      <c r="BJ108" s="568">
        <v>0</v>
      </c>
      <c r="BK108" s="568">
        <v>0</v>
      </c>
      <c r="BL108" s="568">
        <v>0</v>
      </c>
      <c r="BM108" s="568">
        <v>0</v>
      </c>
      <c r="BN108" s="568">
        <v>0</v>
      </c>
      <c r="BO108" s="568">
        <v>0</v>
      </c>
      <c r="BP108" s="568">
        <v>0</v>
      </c>
      <c r="BQ108" s="568">
        <v>0</v>
      </c>
      <c r="BR108" s="568">
        <v>0</v>
      </c>
      <c r="BS108" s="568">
        <v>0</v>
      </c>
      <c r="BT108" s="568">
        <v>0</v>
      </c>
      <c r="BU108" s="568"/>
      <c r="BV108" s="568"/>
      <c r="BW108" s="568"/>
      <c r="BX108" s="568"/>
      <c r="BY108" s="568"/>
      <c r="BZ108" s="568"/>
      <c r="CA108" s="568"/>
      <c r="CB108" s="568"/>
      <c r="CC108" s="568"/>
      <c r="CD108" s="568"/>
      <c r="CE108" s="568"/>
      <c r="CF108" s="568"/>
      <c r="CG108" s="568"/>
      <c r="CH108" s="568"/>
      <c r="CI108" s="568"/>
    </row>
    <row r="109" spans="2:87" ht="57" x14ac:dyDescent="0.2">
      <c r="B109" s="589" t="s">
        <v>534</v>
      </c>
      <c r="C109" s="590" t="s">
        <v>535</v>
      </c>
      <c r="D109" s="591" t="s">
        <v>536</v>
      </c>
      <c r="E109" s="590" t="s">
        <v>122</v>
      </c>
      <c r="F109" s="592">
        <v>2</v>
      </c>
      <c r="G109" s="1119">
        <v>0</v>
      </c>
      <c r="H109" s="568">
        <v>0</v>
      </c>
      <c r="I109" s="568">
        <v>0</v>
      </c>
      <c r="J109" s="568">
        <v>0</v>
      </c>
      <c r="K109" s="568">
        <v>0</v>
      </c>
      <c r="L109" s="568">
        <v>0</v>
      </c>
      <c r="M109" s="568">
        <v>-6.8406945684882439E-3</v>
      </c>
      <c r="N109" s="568">
        <v>-2.5928375581001795E-2</v>
      </c>
      <c r="O109" s="568">
        <v>-5.4744408219332227E-2</v>
      </c>
      <c r="P109" s="568">
        <v>-8.7413667265244632E-2</v>
      </c>
      <c r="Q109" s="568">
        <v>-0.11647950280926381</v>
      </c>
      <c r="R109" s="568">
        <v>-0.1366723247700819</v>
      </c>
      <c r="S109" s="568">
        <v>-0.14921587814799853</v>
      </c>
      <c r="T109" s="568">
        <v>-0.16045488018762183</v>
      </c>
      <c r="U109" s="568">
        <v>-0.17441345459523999</v>
      </c>
      <c r="V109" s="568">
        <v>-0.19500869898712497</v>
      </c>
      <c r="W109" s="568">
        <v>-0.21310751624220095</v>
      </c>
      <c r="X109" s="568">
        <v>-0.23016645934518287</v>
      </c>
      <c r="Y109" s="568">
        <v>-0.24818249726695885</v>
      </c>
      <c r="Z109" s="568">
        <v>-0.26618377842704305</v>
      </c>
      <c r="AA109" s="568">
        <v>-0.28517008947513889</v>
      </c>
      <c r="AB109" s="568">
        <v>-0.30178969378991977</v>
      </c>
      <c r="AC109" s="568">
        <v>-0.31739742492059048</v>
      </c>
      <c r="AD109" s="568">
        <v>-0.33406247590552007</v>
      </c>
      <c r="AE109" s="568">
        <v>-0.35171877702642301</v>
      </c>
      <c r="AF109" s="568">
        <v>-0.36843818065831691</v>
      </c>
      <c r="AG109" s="568">
        <v>-0.38509423646436547</v>
      </c>
      <c r="AH109" s="568">
        <v>-0.40174569579705721</v>
      </c>
      <c r="AI109" s="568">
        <v>-0.41846797908950623</v>
      </c>
      <c r="AJ109" s="568">
        <v>-0.43514996540677853</v>
      </c>
      <c r="AK109" s="568">
        <v>-0.45190633964716481</v>
      </c>
      <c r="AL109" s="568">
        <v>-0.45281156353615371</v>
      </c>
      <c r="AM109" s="568">
        <v>-0.45374404992882567</v>
      </c>
      <c r="AN109" s="568">
        <v>-0.45467596110776387</v>
      </c>
      <c r="AO109" s="568">
        <v>-0.45556827991302856</v>
      </c>
      <c r="AP109" s="568">
        <v>-0.45646029858675541</v>
      </c>
      <c r="AQ109" s="568">
        <v>-0.45735185869715023</v>
      </c>
      <c r="AR109" s="568">
        <v>-0.45824298109023576</v>
      </c>
      <c r="AS109" s="568">
        <v>-0.45809463571833797</v>
      </c>
      <c r="AT109" s="568">
        <v>-0.45894556086565758</v>
      </c>
      <c r="AU109" s="568">
        <v>-0.4598350415623077</v>
      </c>
      <c r="AV109" s="568">
        <v>-0.45968528662756314</v>
      </c>
      <c r="AW109" s="568">
        <v>-0.46061326339299247</v>
      </c>
      <c r="AX109" s="568">
        <v>-0.46050266046408522</v>
      </c>
      <c r="AY109" s="568">
        <v>-0.46143101214705284</v>
      </c>
      <c r="AZ109" s="568">
        <v>-0.46135939001163534</v>
      </c>
      <c r="BA109" s="568">
        <v>-0.46232666865655159</v>
      </c>
      <c r="BB109" s="568">
        <v>-0.46325497656945697</v>
      </c>
      <c r="BC109" s="568">
        <v>-0.46322209906125478</v>
      </c>
      <c r="BD109" s="568">
        <v>-0.46422787916637104</v>
      </c>
      <c r="BE109" s="568">
        <v>-0.46523350690260834</v>
      </c>
      <c r="BF109" s="568">
        <v>-0.46527798970326745</v>
      </c>
      <c r="BG109" s="568">
        <v>-0.46636109935025749</v>
      </c>
      <c r="BH109" s="568">
        <v>-0.46748314932782653</v>
      </c>
      <c r="BI109" s="568">
        <v>-0.46756611319468644</v>
      </c>
      <c r="BJ109" s="568">
        <v>-0.46864891739496728</v>
      </c>
      <c r="BK109" s="568">
        <v>-0.46973161241286926</v>
      </c>
      <c r="BL109" s="568">
        <v>-0.47085302711169202</v>
      </c>
      <c r="BM109" s="568">
        <v>-0.47093578731649943</v>
      </c>
      <c r="BN109" s="568">
        <v>-0.4719794977562366</v>
      </c>
      <c r="BO109" s="568">
        <v>-0.47302318459556514</v>
      </c>
      <c r="BP109" s="568">
        <v>-0.47306700268903262</v>
      </c>
      <c r="BQ109" s="568">
        <v>-0.47403327777198234</v>
      </c>
      <c r="BR109" s="568">
        <v>-0.4740383824979687</v>
      </c>
      <c r="BS109" s="568">
        <v>-0.47500458306361426</v>
      </c>
      <c r="BT109" s="568">
        <v>-0.4759709092662982</v>
      </c>
      <c r="BU109" s="568"/>
      <c r="BV109" s="568"/>
      <c r="BW109" s="568"/>
      <c r="BX109" s="568"/>
      <c r="BY109" s="568"/>
      <c r="BZ109" s="568"/>
      <c r="CA109" s="568"/>
      <c r="CB109" s="568"/>
      <c r="CC109" s="568"/>
      <c r="CD109" s="568"/>
      <c r="CE109" s="568"/>
      <c r="CF109" s="568"/>
      <c r="CG109" s="568"/>
      <c r="CH109" s="568"/>
      <c r="CI109" s="568"/>
    </row>
    <row r="110" spans="2:87" ht="57" x14ac:dyDescent="0.2">
      <c r="B110" s="589" t="s">
        <v>537</v>
      </c>
      <c r="C110" s="590" t="s">
        <v>538</v>
      </c>
      <c r="D110" s="591" t="s">
        <v>539</v>
      </c>
      <c r="E110" s="590" t="s">
        <v>122</v>
      </c>
      <c r="F110" s="592">
        <v>2</v>
      </c>
      <c r="G110" s="1119">
        <v>0</v>
      </c>
      <c r="H110" s="568">
        <v>0</v>
      </c>
      <c r="I110" s="568">
        <v>0</v>
      </c>
      <c r="J110" s="568">
        <v>0</v>
      </c>
      <c r="K110" s="568">
        <v>0</v>
      </c>
      <c r="L110" s="568">
        <v>0</v>
      </c>
      <c r="M110" s="568">
        <v>0</v>
      </c>
      <c r="N110" s="568">
        <v>0</v>
      </c>
      <c r="O110" s="568">
        <v>0</v>
      </c>
      <c r="P110" s="568">
        <v>0</v>
      </c>
      <c r="Q110" s="568">
        <v>0</v>
      </c>
      <c r="R110" s="568">
        <v>0</v>
      </c>
      <c r="S110" s="568">
        <v>0</v>
      </c>
      <c r="T110" s="568">
        <v>-1E-3</v>
      </c>
      <c r="U110" s="568">
        <v>-3.0000000000000001E-3</v>
      </c>
      <c r="V110" s="568">
        <v>-8.0000000000000002E-3</v>
      </c>
      <c r="W110" s="568">
        <v>-1.0999999999999999E-2</v>
      </c>
      <c r="X110" s="568">
        <v>-1.4999999999999999E-2</v>
      </c>
      <c r="Y110" s="568">
        <v>-1.7999999999999999E-2</v>
      </c>
      <c r="Z110" s="568">
        <v>-2.1999999999999999E-2</v>
      </c>
      <c r="AA110" s="568">
        <v>-2.5000000000000001E-2</v>
      </c>
      <c r="AB110" s="568">
        <v>-2.8000000000000001E-2</v>
      </c>
      <c r="AC110" s="568">
        <v>-0.03</v>
      </c>
      <c r="AD110" s="568">
        <v>-3.3000000000000002E-2</v>
      </c>
      <c r="AE110" s="568">
        <v>-3.5999999999999997E-2</v>
      </c>
      <c r="AF110" s="568">
        <v>-3.7999999999999999E-2</v>
      </c>
      <c r="AG110" s="568">
        <v>-4.1000000000000002E-2</v>
      </c>
      <c r="AH110" s="568">
        <v>-4.2999999999999997E-2</v>
      </c>
      <c r="AI110" s="568">
        <v>-4.4999999999999998E-2</v>
      </c>
      <c r="AJ110" s="568">
        <v>-4.8000000000000001E-2</v>
      </c>
      <c r="AK110" s="568">
        <v>-0.05</v>
      </c>
      <c r="AL110" s="568">
        <v>-4.9000000000000002E-2</v>
      </c>
      <c r="AM110" s="568">
        <v>-4.9000000000000002E-2</v>
      </c>
      <c r="AN110" s="568">
        <v>-4.8000000000000001E-2</v>
      </c>
      <c r="AO110" s="568">
        <v>-4.8000000000000001E-2</v>
      </c>
      <c r="AP110" s="568">
        <v>-4.7E-2</v>
      </c>
      <c r="AQ110" s="568">
        <v>-4.7E-2</v>
      </c>
      <c r="AR110" s="568">
        <v>-4.7E-2</v>
      </c>
      <c r="AS110" s="568">
        <v>-4.7E-2</v>
      </c>
      <c r="AT110" s="568">
        <v>-4.7E-2</v>
      </c>
      <c r="AU110" s="568">
        <v>-4.5999999999999999E-2</v>
      </c>
      <c r="AV110" s="568">
        <v>-4.5999999999999999E-2</v>
      </c>
      <c r="AW110" s="568">
        <v>-4.5999999999999999E-2</v>
      </c>
      <c r="AX110" s="568">
        <v>-4.5999999999999999E-2</v>
      </c>
      <c r="AY110" s="568">
        <v>-4.5999999999999999E-2</v>
      </c>
      <c r="AZ110" s="568">
        <v>-4.5999999999999999E-2</v>
      </c>
      <c r="BA110" s="568">
        <v>-4.5999999999999999E-2</v>
      </c>
      <c r="BB110" s="568">
        <v>-4.5999999999999999E-2</v>
      </c>
      <c r="BC110" s="568">
        <v>-4.5999999999999999E-2</v>
      </c>
      <c r="BD110" s="568">
        <v>-4.5999999999999999E-2</v>
      </c>
      <c r="BE110" s="568">
        <v>-4.5999999999999999E-2</v>
      </c>
      <c r="BF110" s="568">
        <v>-4.5999999999999999E-2</v>
      </c>
      <c r="BG110" s="568">
        <v>-4.5999999999999999E-2</v>
      </c>
      <c r="BH110" s="568">
        <v>-4.5999999999999999E-2</v>
      </c>
      <c r="BI110" s="568">
        <v>-4.5999999999999999E-2</v>
      </c>
      <c r="BJ110" s="568">
        <v>-4.5999999999999999E-2</v>
      </c>
      <c r="BK110" s="568">
        <v>-4.5999999999999999E-2</v>
      </c>
      <c r="BL110" s="568">
        <v>-4.5999999999999999E-2</v>
      </c>
      <c r="BM110" s="568">
        <v>-4.5999999999999999E-2</v>
      </c>
      <c r="BN110" s="568">
        <v>-4.5999999999999999E-2</v>
      </c>
      <c r="BO110" s="568">
        <v>-4.5999999999999999E-2</v>
      </c>
      <c r="BP110" s="568">
        <v>-4.5999999999999999E-2</v>
      </c>
      <c r="BQ110" s="568">
        <v>-4.5999999999999999E-2</v>
      </c>
      <c r="BR110" s="568">
        <v>-4.5999999999999999E-2</v>
      </c>
      <c r="BS110" s="568">
        <v>-4.5999999999999999E-2</v>
      </c>
      <c r="BT110" s="568">
        <v>-4.5999999999999999E-2</v>
      </c>
      <c r="BU110" s="568"/>
      <c r="BV110" s="568"/>
      <c r="BW110" s="568"/>
      <c r="BX110" s="568"/>
      <c r="BY110" s="568"/>
      <c r="BZ110" s="568"/>
      <c r="CA110" s="568"/>
      <c r="CB110" s="568"/>
      <c r="CC110" s="568"/>
      <c r="CD110" s="568"/>
      <c r="CE110" s="568"/>
      <c r="CF110" s="568"/>
      <c r="CG110" s="568"/>
      <c r="CH110" s="568"/>
      <c r="CI110" s="568"/>
    </row>
    <row r="111" spans="2:87" ht="28.5" x14ac:dyDescent="0.2">
      <c r="B111" s="589" t="s">
        <v>540</v>
      </c>
      <c r="C111" s="590" t="s">
        <v>541</v>
      </c>
      <c r="D111" s="591" t="s">
        <v>542</v>
      </c>
      <c r="E111" s="590" t="s">
        <v>122</v>
      </c>
      <c r="F111" s="592">
        <v>2</v>
      </c>
      <c r="G111" s="1119">
        <v>0</v>
      </c>
      <c r="H111" s="568">
        <v>0</v>
      </c>
      <c r="I111" s="568">
        <v>0</v>
      </c>
      <c r="J111" s="568">
        <v>0</v>
      </c>
      <c r="K111" s="568">
        <v>0</v>
      </c>
      <c r="L111" s="568">
        <v>0</v>
      </c>
      <c r="M111" s="568">
        <v>0</v>
      </c>
      <c r="N111" s="568">
        <v>0</v>
      </c>
      <c r="O111" s="568">
        <v>0</v>
      </c>
      <c r="P111" s="568">
        <v>0</v>
      </c>
      <c r="Q111" s="568">
        <v>0</v>
      </c>
      <c r="R111" s="568">
        <v>0</v>
      </c>
      <c r="S111" s="568">
        <v>0</v>
      </c>
      <c r="T111" s="568">
        <v>0</v>
      </c>
      <c r="U111" s="568">
        <v>0</v>
      </c>
      <c r="V111" s="568">
        <v>0</v>
      </c>
      <c r="W111" s="568">
        <v>0</v>
      </c>
      <c r="X111" s="568">
        <v>0</v>
      </c>
      <c r="Y111" s="568">
        <v>0</v>
      </c>
      <c r="Z111" s="568">
        <v>0</v>
      </c>
      <c r="AA111" s="568">
        <v>0</v>
      </c>
      <c r="AB111" s="568">
        <v>0</v>
      </c>
      <c r="AC111" s="568">
        <v>0</v>
      </c>
      <c r="AD111" s="568">
        <v>0</v>
      </c>
      <c r="AE111" s="568">
        <v>0</v>
      </c>
      <c r="AF111" s="568">
        <v>0</v>
      </c>
      <c r="AG111" s="568">
        <v>0</v>
      </c>
      <c r="AH111" s="568">
        <v>0</v>
      </c>
      <c r="AI111" s="568">
        <v>0</v>
      </c>
      <c r="AJ111" s="568">
        <v>0</v>
      </c>
      <c r="AK111" s="568">
        <v>0</v>
      </c>
      <c r="AL111" s="568">
        <v>0</v>
      </c>
      <c r="AM111" s="568">
        <v>0</v>
      </c>
      <c r="AN111" s="568">
        <v>0</v>
      </c>
      <c r="AO111" s="568">
        <v>0</v>
      </c>
      <c r="AP111" s="568">
        <v>0</v>
      </c>
      <c r="AQ111" s="568">
        <v>0</v>
      </c>
      <c r="AR111" s="568">
        <v>0</v>
      </c>
      <c r="AS111" s="568">
        <v>0</v>
      </c>
      <c r="AT111" s="568">
        <v>0</v>
      </c>
      <c r="AU111" s="568">
        <v>0</v>
      </c>
      <c r="AV111" s="568">
        <v>0</v>
      </c>
      <c r="AW111" s="568">
        <v>0</v>
      </c>
      <c r="AX111" s="568">
        <v>0</v>
      </c>
      <c r="AY111" s="568">
        <v>0</v>
      </c>
      <c r="AZ111" s="568">
        <v>0</v>
      </c>
      <c r="BA111" s="568">
        <v>0</v>
      </c>
      <c r="BB111" s="568">
        <v>0</v>
      </c>
      <c r="BC111" s="568">
        <v>0</v>
      </c>
      <c r="BD111" s="568">
        <v>0</v>
      </c>
      <c r="BE111" s="568">
        <v>0</v>
      </c>
      <c r="BF111" s="568">
        <v>0</v>
      </c>
      <c r="BG111" s="568">
        <v>0</v>
      </c>
      <c r="BH111" s="568">
        <v>0</v>
      </c>
      <c r="BI111" s="568">
        <v>0</v>
      </c>
      <c r="BJ111" s="568">
        <v>0</v>
      </c>
      <c r="BK111" s="568">
        <v>0</v>
      </c>
      <c r="BL111" s="568">
        <v>0</v>
      </c>
      <c r="BM111" s="568">
        <v>0</v>
      </c>
      <c r="BN111" s="568">
        <v>0</v>
      </c>
      <c r="BO111" s="568">
        <v>0</v>
      </c>
      <c r="BP111" s="568">
        <v>0</v>
      </c>
      <c r="BQ111" s="568">
        <v>0</v>
      </c>
      <c r="BR111" s="568">
        <v>0</v>
      </c>
      <c r="BS111" s="568">
        <v>0</v>
      </c>
      <c r="BT111" s="568">
        <v>0</v>
      </c>
      <c r="BU111" s="568"/>
      <c r="BV111" s="568"/>
      <c r="BW111" s="568"/>
      <c r="BX111" s="568"/>
      <c r="BY111" s="568"/>
      <c r="BZ111" s="568"/>
      <c r="CA111" s="568"/>
      <c r="CB111" s="568"/>
      <c r="CC111" s="568"/>
      <c r="CD111" s="568"/>
      <c r="CE111" s="568"/>
      <c r="CF111" s="568"/>
      <c r="CG111" s="568"/>
      <c r="CH111" s="568"/>
      <c r="CI111" s="568"/>
    </row>
    <row r="112" spans="2:87" ht="29.25" thickBot="1" x14ac:dyDescent="0.25">
      <c r="B112" s="593" t="s">
        <v>543</v>
      </c>
      <c r="C112" s="594" t="s">
        <v>544</v>
      </c>
      <c r="D112" s="594" t="s">
        <v>545</v>
      </c>
      <c r="E112" s="594" t="s">
        <v>122</v>
      </c>
      <c r="F112" s="595">
        <v>2</v>
      </c>
      <c r="G112" s="1122">
        <v>0</v>
      </c>
      <c r="H112" s="596">
        <v>0</v>
      </c>
      <c r="I112" s="596">
        <v>0</v>
      </c>
      <c r="J112" s="596">
        <v>0</v>
      </c>
      <c r="K112" s="596">
        <v>0</v>
      </c>
      <c r="L112" s="596">
        <v>0</v>
      </c>
      <c r="M112" s="596">
        <v>0</v>
      </c>
      <c r="N112" s="596">
        <v>0</v>
      </c>
      <c r="O112" s="596">
        <v>0</v>
      </c>
      <c r="P112" s="596">
        <v>0</v>
      </c>
      <c r="Q112" s="596">
        <v>0</v>
      </c>
      <c r="R112" s="596">
        <v>0</v>
      </c>
      <c r="S112" s="596">
        <v>0</v>
      </c>
      <c r="T112" s="596">
        <v>0</v>
      </c>
      <c r="U112" s="596">
        <v>0</v>
      </c>
      <c r="V112" s="596">
        <v>0</v>
      </c>
      <c r="W112" s="596">
        <v>0</v>
      </c>
      <c r="X112" s="596">
        <v>0</v>
      </c>
      <c r="Y112" s="596">
        <v>0</v>
      </c>
      <c r="Z112" s="596">
        <v>0</v>
      </c>
      <c r="AA112" s="596">
        <v>0</v>
      </c>
      <c r="AB112" s="596">
        <v>0</v>
      </c>
      <c r="AC112" s="596">
        <v>0</v>
      </c>
      <c r="AD112" s="596">
        <v>0</v>
      </c>
      <c r="AE112" s="596">
        <v>0</v>
      </c>
      <c r="AF112" s="596">
        <v>0</v>
      </c>
      <c r="AG112" s="596">
        <v>0</v>
      </c>
      <c r="AH112" s="596">
        <v>0</v>
      </c>
      <c r="AI112" s="596">
        <v>0</v>
      </c>
      <c r="AJ112" s="596">
        <v>0</v>
      </c>
      <c r="AK112" s="596">
        <v>0</v>
      </c>
      <c r="AL112" s="596">
        <v>0</v>
      </c>
      <c r="AM112" s="596">
        <v>0</v>
      </c>
      <c r="AN112" s="596">
        <v>0</v>
      </c>
      <c r="AO112" s="596">
        <v>0</v>
      </c>
      <c r="AP112" s="596">
        <v>0</v>
      </c>
      <c r="AQ112" s="596">
        <v>0</v>
      </c>
      <c r="AR112" s="596">
        <v>0</v>
      </c>
      <c r="AS112" s="596">
        <v>0</v>
      </c>
      <c r="AT112" s="596">
        <v>0</v>
      </c>
      <c r="AU112" s="596">
        <v>0</v>
      </c>
      <c r="AV112" s="596">
        <v>0</v>
      </c>
      <c r="AW112" s="596">
        <v>0</v>
      </c>
      <c r="AX112" s="596">
        <v>0</v>
      </c>
      <c r="AY112" s="596">
        <v>0</v>
      </c>
      <c r="AZ112" s="596">
        <v>0</v>
      </c>
      <c r="BA112" s="596">
        <v>0</v>
      </c>
      <c r="BB112" s="596">
        <v>0</v>
      </c>
      <c r="BC112" s="596">
        <v>0</v>
      </c>
      <c r="BD112" s="596">
        <v>0</v>
      </c>
      <c r="BE112" s="596">
        <v>0</v>
      </c>
      <c r="BF112" s="596">
        <v>0</v>
      </c>
      <c r="BG112" s="596">
        <v>0</v>
      </c>
      <c r="BH112" s="596">
        <v>0</v>
      </c>
      <c r="BI112" s="596">
        <v>0</v>
      </c>
      <c r="BJ112" s="596">
        <v>0</v>
      </c>
      <c r="BK112" s="596">
        <v>0</v>
      </c>
      <c r="BL112" s="596">
        <v>0</v>
      </c>
      <c r="BM112" s="596">
        <v>0</v>
      </c>
      <c r="BN112" s="596">
        <v>0</v>
      </c>
      <c r="BO112" s="596">
        <v>0</v>
      </c>
      <c r="BP112" s="596">
        <v>0</v>
      </c>
      <c r="BQ112" s="596">
        <v>0</v>
      </c>
      <c r="BR112" s="596">
        <v>0</v>
      </c>
      <c r="BS112" s="596">
        <v>0</v>
      </c>
      <c r="BT112" s="596">
        <v>0</v>
      </c>
      <c r="BU112" s="596"/>
      <c r="BV112" s="596"/>
      <c r="BW112" s="596"/>
      <c r="BX112" s="596"/>
      <c r="BY112" s="596"/>
      <c r="BZ112" s="596"/>
      <c r="CA112" s="596"/>
      <c r="CB112" s="596"/>
      <c r="CC112" s="596"/>
      <c r="CD112" s="596"/>
      <c r="CE112" s="596"/>
      <c r="CF112" s="596"/>
      <c r="CG112" s="596"/>
      <c r="CH112" s="596"/>
      <c r="CI112" s="596"/>
    </row>
    <row r="113" spans="2:89" ht="28.5" x14ac:dyDescent="0.2">
      <c r="B113" s="598" t="s">
        <v>546</v>
      </c>
      <c r="C113" s="599" t="s">
        <v>547</v>
      </c>
      <c r="D113" s="600" t="s">
        <v>548</v>
      </c>
      <c r="E113" s="599" t="s">
        <v>122</v>
      </c>
      <c r="F113" s="601">
        <v>2</v>
      </c>
      <c r="G113" s="1121">
        <v>0</v>
      </c>
      <c r="H113" s="567">
        <v>0</v>
      </c>
      <c r="I113" s="567">
        <v>0</v>
      </c>
      <c r="J113" s="567">
        <v>0</v>
      </c>
      <c r="K113" s="567">
        <v>0</v>
      </c>
      <c r="L113" s="567">
        <v>0</v>
      </c>
      <c r="M113" s="567">
        <v>-1.0580322341667508E-4</v>
      </c>
      <c r="N113" s="567">
        <v>-4.6539114459936341E-4</v>
      </c>
      <c r="O113" s="567">
        <v>-9.6065351449501875E-4</v>
      </c>
      <c r="P113" s="567">
        <v>-1.4330263820780504E-3</v>
      </c>
      <c r="Q113" s="567">
        <v>-1.7846757693222224E-3</v>
      </c>
      <c r="R113" s="567">
        <v>-1.9021146642146391E-3</v>
      </c>
      <c r="S113" s="567">
        <v>-1.8910509053472579E-3</v>
      </c>
      <c r="T113" s="567">
        <v>-1.8806785530378061E-3</v>
      </c>
      <c r="U113" s="567">
        <v>-1.8723811040587547E-3</v>
      </c>
      <c r="V113" s="567">
        <v>-1.8652470646425667E-3</v>
      </c>
      <c r="W113" s="567">
        <v>-1.8336528444148294E-3</v>
      </c>
      <c r="X113" s="567">
        <v>-1.8039509736439648E-3</v>
      </c>
      <c r="Y113" s="567">
        <v>-1.7758967001480026E-3</v>
      </c>
      <c r="Z113" s="567">
        <v>-1.7494943466482523E-3</v>
      </c>
      <c r="AA113" s="567">
        <v>-1.7249575008931354E-3</v>
      </c>
      <c r="AB113" s="567">
        <v>-1.6993840768079103E-3</v>
      </c>
      <c r="AC113" s="567">
        <v>-1.6753649700503776E-3</v>
      </c>
      <c r="AD113" s="567">
        <v>-1.6531685648879415E-3</v>
      </c>
      <c r="AE113" s="567">
        <v>-1.6323509873513962E-3</v>
      </c>
      <c r="AF113" s="567">
        <v>-1.6134691198441682E-3</v>
      </c>
      <c r="AG113" s="567">
        <v>-1.595797079844522E-3</v>
      </c>
      <c r="AH113" s="567">
        <v>-1.579272417416128E-3</v>
      </c>
      <c r="AI113" s="567">
        <v>-1.5643325838643892E-3</v>
      </c>
      <c r="AJ113" s="567">
        <v>-1.5500360479739077E-3</v>
      </c>
      <c r="AK113" s="567">
        <v>-1.5372094421425124E-3</v>
      </c>
      <c r="AL113" s="567">
        <v>-1.5253817065919394E-3</v>
      </c>
      <c r="AM113" s="567">
        <v>-1.5147351618313258E-3</v>
      </c>
      <c r="AN113" s="567">
        <v>-1.5046641455054373E-3</v>
      </c>
      <c r="AO113" s="567">
        <v>-1.4951061742195736E-3</v>
      </c>
      <c r="AP113" s="567">
        <v>-1.4858490425378001E-3</v>
      </c>
      <c r="AQ113" s="567">
        <v>-1.4770511822482285E-3</v>
      </c>
      <c r="AR113" s="567">
        <v>-1.4686917473214949E-3</v>
      </c>
      <c r="AS113" s="567">
        <v>-1.4607221648366543E-3</v>
      </c>
      <c r="AT113" s="567">
        <v>-1.4534833218698977E-3</v>
      </c>
      <c r="AU113" s="567">
        <v>-1.4467681795203508E-3</v>
      </c>
      <c r="AV113" s="567">
        <v>-1.4402116213680924E-3</v>
      </c>
      <c r="AW113" s="567">
        <v>-1.4340795815015331E-3</v>
      </c>
      <c r="AX113" s="567">
        <v>-1.4274501887611378E-3</v>
      </c>
      <c r="AY113" s="567">
        <v>-1.420944018031342E-3</v>
      </c>
      <c r="AZ113" s="567">
        <v>-1.414411980353428E-3</v>
      </c>
      <c r="BA113" s="567">
        <v>-1.4080563668889341E-3</v>
      </c>
      <c r="BB113" s="567">
        <v>-1.4015947528846378E-3</v>
      </c>
      <c r="BC113" s="567">
        <v>-1.39539552853578E-3</v>
      </c>
      <c r="BD113" s="567">
        <v>-1.3896154234195063E-3</v>
      </c>
      <c r="BE113" s="567">
        <v>-1.3839876871822156E-3</v>
      </c>
      <c r="BF113" s="567">
        <v>-1.3785816190741923E-3</v>
      </c>
      <c r="BG113" s="567">
        <v>-1.373625673183017E-3</v>
      </c>
      <c r="BH113" s="567">
        <v>-1.3688068372576672E-3</v>
      </c>
      <c r="BI113" s="567">
        <v>-1.3639974581599185E-3</v>
      </c>
      <c r="BJ113" s="567">
        <v>-1.359348060309925E-3</v>
      </c>
      <c r="BK113" s="567">
        <v>-1.3548081595092713E-3</v>
      </c>
      <c r="BL113" s="567">
        <v>-1.3506267263500632E-3</v>
      </c>
      <c r="BM113" s="567">
        <v>-1.3460224253286318E-3</v>
      </c>
      <c r="BN113" s="567">
        <v>-1.3413900554883687E-3</v>
      </c>
      <c r="BO113" s="567">
        <v>-1.3367813647261679E-3</v>
      </c>
      <c r="BP113" s="567">
        <v>-1.3320414984948764E-3</v>
      </c>
      <c r="BQ113" s="567">
        <v>-1.326688188308933E-3</v>
      </c>
      <c r="BR113" s="567">
        <v>-1.3215834623225989E-3</v>
      </c>
      <c r="BS113" s="567">
        <v>-1.3163047481106794E-3</v>
      </c>
      <c r="BT113" s="567">
        <v>-1.3109004755298952E-3</v>
      </c>
      <c r="BU113" s="567"/>
      <c r="BV113" s="567"/>
      <c r="BW113" s="567"/>
      <c r="BX113" s="567"/>
      <c r="BY113" s="567"/>
      <c r="BZ113" s="567"/>
      <c r="CA113" s="567"/>
      <c r="CB113" s="567"/>
      <c r="CC113" s="567"/>
      <c r="CD113" s="567"/>
      <c r="CE113" s="567"/>
      <c r="CF113" s="567"/>
      <c r="CG113" s="567"/>
      <c r="CH113" s="567"/>
      <c r="CI113" s="567"/>
    </row>
    <row r="114" spans="2:89" ht="28.5" x14ac:dyDescent="0.2">
      <c r="B114" s="575" t="s">
        <v>549</v>
      </c>
      <c r="C114" s="576" t="s">
        <v>550</v>
      </c>
      <c r="D114" s="577" t="s">
        <v>551</v>
      </c>
      <c r="E114" s="576" t="s">
        <v>122</v>
      </c>
      <c r="F114" s="578">
        <v>2</v>
      </c>
      <c r="G114" s="1119">
        <v>0</v>
      </c>
      <c r="H114" s="568">
        <v>0</v>
      </c>
      <c r="I114" s="568">
        <v>0</v>
      </c>
      <c r="J114" s="568">
        <v>0</v>
      </c>
      <c r="K114" s="568">
        <v>0</v>
      </c>
      <c r="L114" s="568">
        <v>0</v>
      </c>
      <c r="M114" s="568">
        <v>0</v>
      </c>
      <c r="N114" s="568">
        <v>0</v>
      </c>
      <c r="O114" s="568">
        <v>0</v>
      </c>
      <c r="P114" s="568">
        <v>0</v>
      </c>
      <c r="Q114" s="568">
        <v>0</v>
      </c>
      <c r="R114" s="568">
        <v>0</v>
      </c>
      <c r="S114" s="568">
        <v>0</v>
      </c>
      <c r="T114" s="568">
        <v>0</v>
      </c>
      <c r="U114" s="568">
        <v>0</v>
      </c>
      <c r="V114" s="568">
        <v>0</v>
      </c>
      <c r="W114" s="568">
        <v>0</v>
      </c>
      <c r="X114" s="568">
        <v>0</v>
      </c>
      <c r="Y114" s="568">
        <v>0</v>
      </c>
      <c r="Z114" s="568">
        <v>0</v>
      </c>
      <c r="AA114" s="568">
        <v>0</v>
      </c>
      <c r="AB114" s="568">
        <v>0</v>
      </c>
      <c r="AC114" s="568">
        <v>0</v>
      </c>
      <c r="AD114" s="568">
        <v>0</v>
      </c>
      <c r="AE114" s="568">
        <v>0</v>
      </c>
      <c r="AF114" s="568">
        <v>0</v>
      </c>
      <c r="AG114" s="568">
        <v>0</v>
      </c>
      <c r="AH114" s="568">
        <v>0</v>
      </c>
      <c r="AI114" s="568">
        <v>0</v>
      </c>
      <c r="AJ114" s="568">
        <v>0</v>
      </c>
      <c r="AK114" s="568">
        <v>0</v>
      </c>
      <c r="AL114" s="568">
        <v>0</v>
      </c>
      <c r="AM114" s="568">
        <v>0</v>
      </c>
      <c r="AN114" s="568">
        <v>0</v>
      </c>
      <c r="AO114" s="568">
        <v>0</v>
      </c>
      <c r="AP114" s="568">
        <v>0</v>
      </c>
      <c r="AQ114" s="568">
        <v>0</v>
      </c>
      <c r="AR114" s="568">
        <v>0</v>
      </c>
      <c r="AS114" s="568">
        <v>0</v>
      </c>
      <c r="AT114" s="568">
        <v>0</v>
      </c>
      <c r="AU114" s="568">
        <v>0</v>
      </c>
      <c r="AV114" s="568">
        <v>0</v>
      </c>
      <c r="AW114" s="568">
        <v>0</v>
      </c>
      <c r="AX114" s="568">
        <v>0</v>
      </c>
      <c r="AY114" s="568">
        <v>0</v>
      </c>
      <c r="AZ114" s="568">
        <v>0</v>
      </c>
      <c r="BA114" s="568">
        <v>0</v>
      </c>
      <c r="BB114" s="568">
        <v>0</v>
      </c>
      <c r="BC114" s="568">
        <v>0</v>
      </c>
      <c r="BD114" s="568">
        <v>0</v>
      </c>
      <c r="BE114" s="568">
        <v>0</v>
      </c>
      <c r="BF114" s="568">
        <v>0</v>
      </c>
      <c r="BG114" s="568">
        <v>0</v>
      </c>
      <c r="BH114" s="568">
        <v>0</v>
      </c>
      <c r="BI114" s="568">
        <v>0</v>
      </c>
      <c r="BJ114" s="568">
        <v>0</v>
      </c>
      <c r="BK114" s="568">
        <v>0</v>
      </c>
      <c r="BL114" s="568">
        <v>0</v>
      </c>
      <c r="BM114" s="568">
        <v>0</v>
      </c>
      <c r="BN114" s="568">
        <v>0</v>
      </c>
      <c r="BO114" s="568">
        <v>0</v>
      </c>
      <c r="BP114" s="568">
        <v>0</v>
      </c>
      <c r="BQ114" s="568">
        <v>0</v>
      </c>
      <c r="BR114" s="568">
        <v>0</v>
      </c>
      <c r="BS114" s="568">
        <v>0</v>
      </c>
      <c r="BT114" s="568">
        <v>0</v>
      </c>
      <c r="BU114" s="568"/>
      <c r="BV114" s="568"/>
      <c r="BW114" s="568"/>
      <c r="BX114" s="568"/>
      <c r="BY114" s="568"/>
      <c r="BZ114" s="568"/>
      <c r="CA114" s="568"/>
      <c r="CB114" s="568"/>
      <c r="CC114" s="568"/>
      <c r="CD114" s="568"/>
      <c r="CE114" s="568"/>
      <c r="CF114" s="568"/>
      <c r="CG114" s="568"/>
      <c r="CH114" s="568"/>
      <c r="CI114" s="568"/>
    </row>
    <row r="115" spans="2:89" ht="28.5" x14ac:dyDescent="0.2">
      <c r="B115" s="575" t="s">
        <v>552</v>
      </c>
      <c r="C115" s="576" t="s">
        <v>553</v>
      </c>
      <c r="D115" s="577" t="s">
        <v>554</v>
      </c>
      <c r="E115" s="576" t="s">
        <v>122</v>
      </c>
      <c r="F115" s="578">
        <v>2</v>
      </c>
      <c r="G115" s="1119">
        <v>0</v>
      </c>
      <c r="H115" s="568">
        <v>0</v>
      </c>
      <c r="I115" s="568">
        <v>0</v>
      </c>
      <c r="J115" s="568">
        <v>0</v>
      </c>
      <c r="K115" s="568">
        <v>0</v>
      </c>
      <c r="L115" s="568">
        <v>0</v>
      </c>
      <c r="M115" s="568">
        <v>-3.8199130913318395E-3</v>
      </c>
      <c r="N115" s="568">
        <v>-1.3778634878447386E-2</v>
      </c>
      <c r="O115" s="568">
        <v>-2.6102448708493355E-2</v>
      </c>
      <c r="P115" s="568">
        <v>-3.8540998346486124E-2</v>
      </c>
      <c r="Q115" s="568">
        <v>-4.9493300599100426E-2</v>
      </c>
      <c r="R115" s="568">
        <v>-5.6631190342957945E-2</v>
      </c>
      <c r="S115" s="568">
        <v>-6.1277599039164736E-2</v>
      </c>
      <c r="T115" s="568">
        <v>-6.5681410616056618E-2</v>
      </c>
      <c r="U115" s="568">
        <v>-6.9963592695280463E-2</v>
      </c>
      <c r="V115" s="568">
        <v>-7.408790759902692E-2</v>
      </c>
      <c r="W115" s="568">
        <v>-7.7674661503618708E-2</v>
      </c>
      <c r="X115" s="568">
        <v>-8.1242486547254134E-2</v>
      </c>
      <c r="Y115" s="568">
        <v>-8.4789983299992933E-2</v>
      </c>
      <c r="Z115" s="568">
        <v>-8.8329250640647963E-2</v>
      </c>
      <c r="AA115" s="568">
        <v>-9.1860075100651042E-2</v>
      </c>
      <c r="AB115" s="568">
        <v>-9.4248832034070001E-2</v>
      </c>
      <c r="AC115" s="568">
        <v>-9.6630762815064553E-2</v>
      </c>
      <c r="AD115" s="568">
        <v>-9.9036448484704914E-2</v>
      </c>
      <c r="AE115" s="568">
        <v>-0.10143698956372699</v>
      </c>
      <c r="AF115" s="568">
        <v>-0.10386418463206964</v>
      </c>
      <c r="AG115" s="568">
        <v>-0.10561437206494531</v>
      </c>
      <c r="AH115" s="568">
        <v>-0.10736177265373542</v>
      </c>
      <c r="AI115" s="568">
        <v>-0.10913994365958768</v>
      </c>
      <c r="AJ115" s="568">
        <v>-0.11089965419544143</v>
      </c>
      <c r="AK115" s="568">
        <v>-0.11269188949883666</v>
      </c>
      <c r="AL115" s="568">
        <v>-0.11265108570480009</v>
      </c>
      <c r="AM115" s="568">
        <v>-0.11262664473976422</v>
      </c>
      <c r="AN115" s="568">
        <v>-0.11260162838756858</v>
      </c>
      <c r="AO115" s="568">
        <v>-0.11255855557096089</v>
      </c>
      <c r="AP115" s="568">
        <v>-0.11251518223261298</v>
      </c>
      <c r="AQ115" s="568">
        <v>-0.11247134994073385</v>
      </c>
      <c r="AR115" s="568">
        <v>-0.11242707954134996</v>
      </c>
      <c r="AS115" s="568">
        <v>-0.11236487650586167</v>
      </c>
      <c r="AT115" s="568">
        <v>-0.11230194329592443</v>
      </c>
      <c r="AU115" s="568">
        <v>-0.11225602976941854</v>
      </c>
      <c r="AV115" s="568">
        <v>-0.11219241526352136</v>
      </c>
      <c r="AW115" s="568">
        <v>-0.11216346198325758</v>
      </c>
      <c r="AX115" s="568">
        <v>-0.11211746366066788</v>
      </c>
      <c r="AY115" s="568">
        <v>-0.11208888486442006</v>
      </c>
      <c r="AZ115" s="568">
        <v>-0.11206033207637997</v>
      </c>
      <c r="BA115" s="568">
        <v>-0.11204914532995755</v>
      </c>
      <c r="BB115" s="568">
        <v>-0.11202052233013161</v>
      </c>
      <c r="BC115" s="568">
        <v>-0.112009179300537</v>
      </c>
      <c r="BD115" s="568">
        <v>-0.11201495940565326</v>
      </c>
      <c r="BE115" s="568">
        <v>-0.11202058714189056</v>
      </c>
      <c r="BF115" s="568">
        <v>-0.11204353546394206</v>
      </c>
      <c r="BG115" s="568">
        <v>-0.11208357602366345</v>
      </c>
      <c r="BH115" s="568">
        <v>-0.11214102204519373</v>
      </c>
      <c r="BI115" s="568">
        <v>-0.11218091639126912</v>
      </c>
      <c r="BJ115" s="568">
        <v>-0.11222065089735719</v>
      </c>
      <c r="BK115" s="568">
        <v>-0.11226027604765726</v>
      </c>
      <c r="BL115" s="568">
        <v>-0.11231708561993239</v>
      </c>
      <c r="BM115" s="568">
        <v>-0.11235677552361026</v>
      </c>
      <c r="BN115" s="568">
        <v>-0.11237895074775278</v>
      </c>
      <c r="BO115" s="568">
        <v>-0.11240110232813343</v>
      </c>
      <c r="BP115" s="568">
        <v>-0.11242338511929945</v>
      </c>
      <c r="BQ115" s="568">
        <v>-0.11241119550455066</v>
      </c>
      <c r="BR115" s="568">
        <v>-0.112416300230537</v>
      </c>
      <c r="BS115" s="568">
        <v>-0.11240403605513047</v>
      </c>
      <c r="BT115" s="568">
        <v>-0.112391897473409</v>
      </c>
      <c r="BU115" s="568"/>
      <c r="BV115" s="568"/>
      <c r="BW115" s="568"/>
      <c r="BX115" s="568"/>
      <c r="BY115" s="568"/>
      <c r="BZ115" s="568"/>
      <c r="CA115" s="568"/>
      <c r="CB115" s="568"/>
      <c r="CC115" s="568"/>
      <c r="CD115" s="568"/>
      <c r="CE115" s="568"/>
      <c r="CF115" s="568"/>
      <c r="CG115" s="568"/>
      <c r="CH115" s="568"/>
      <c r="CI115" s="568"/>
    </row>
    <row r="116" spans="2:89" ht="28.5" x14ac:dyDescent="0.2">
      <c r="B116" s="575" t="s">
        <v>555</v>
      </c>
      <c r="C116" s="576" t="s">
        <v>556</v>
      </c>
      <c r="D116" s="577" t="s">
        <v>557</v>
      </c>
      <c r="E116" s="576" t="s">
        <v>122</v>
      </c>
      <c r="F116" s="578">
        <v>2</v>
      </c>
      <c r="G116" s="1119">
        <v>0</v>
      </c>
      <c r="H116" s="568">
        <v>0</v>
      </c>
      <c r="I116" s="568">
        <v>0</v>
      </c>
      <c r="J116" s="568">
        <v>0</v>
      </c>
      <c r="K116" s="568">
        <v>0</v>
      </c>
      <c r="L116" s="568">
        <v>0</v>
      </c>
      <c r="M116" s="568">
        <v>0</v>
      </c>
      <c r="N116" s="568">
        <v>0</v>
      </c>
      <c r="O116" s="568">
        <v>0</v>
      </c>
      <c r="P116" s="568">
        <v>0</v>
      </c>
      <c r="Q116" s="568">
        <v>0</v>
      </c>
      <c r="R116" s="568">
        <v>0</v>
      </c>
      <c r="S116" s="568">
        <v>0</v>
      </c>
      <c r="T116" s="568">
        <v>0</v>
      </c>
      <c r="U116" s="568">
        <v>0</v>
      </c>
      <c r="V116" s="568">
        <v>0</v>
      </c>
      <c r="W116" s="568">
        <v>0</v>
      </c>
      <c r="X116" s="568">
        <v>0</v>
      </c>
      <c r="Y116" s="568">
        <v>0</v>
      </c>
      <c r="Z116" s="568">
        <v>0</v>
      </c>
      <c r="AA116" s="568">
        <v>0</v>
      </c>
      <c r="AB116" s="568">
        <v>0</v>
      </c>
      <c r="AC116" s="568">
        <v>0</v>
      </c>
      <c r="AD116" s="568">
        <v>0</v>
      </c>
      <c r="AE116" s="568">
        <v>0</v>
      </c>
      <c r="AF116" s="568">
        <v>0</v>
      </c>
      <c r="AG116" s="568">
        <v>0</v>
      </c>
      <c r="AH116" s="568">
        <v>0</v>
      </c>
      <c r="AI116" s="568">
        <v>0</v>
      </c>
      <c r="AJ116" s="568">
        <v>0</v>
      </c>
      <c r="AK116" s="568">
        <v>0</v>
      </c>
      <c r="AL116" s="568">
        <v>0</v>
      </c>
      <c r="AM116" s="568">
        <v>0</v>
      </c>
      <c r="AN116" s="568">
        <v>0</v>
      </c>
      <c r="AO116" s="568">
        <v>0</v>
      </c>
      <c r="AP116" s="568">
        <v>0</v>
      </c>
      <c r="AQ116" s="568">
        <v>0</v>
      </c>
      <c r="AR116" s="568">
        <v>0</v>
      </c>
      <c r="AS116" s="568">
        <v>0</v>
      </c>
      <c r="AT116" s="568">
        <v>0</v>
      </c>
      <c r="AU116" s="568">
        <v>0</v>
      </c>
      <c r="AV116" s="568">
        <v>0</v>
      </c>
      <c r="AW116" s="568">
        <v>0</v>
      </c>
      <c r="AX116" s="568">
        <v>0</v>
      </c>
      <c r="AY116" s="568">
        <v>0</v>
      </c>
      <c r="AZ116" s="568">
        <v>0</v>
      </c>
      <c r="BA116" s="568">
        <v>0</v>
      </c>
      <c r="BB116" s="568">
        <v>0</v>
      </c>
      <c r="BC116" s="568">
        <v>0</v>
      </c>
      <c r="BD116" s="568">
        <v>0</v>
      </c>
      <c r="BE116" s="568">
        <v>0</v>
      </c>
      <c r="BF116" s="568">
        <v>0</v>
      </c>
      <c r="BG116" s="568">
        <v>0</v>
      </c>
      <c r="BH116" s="568">
        <v>0</v>
      </c>
      <c r="BI116" s="568">
        <v>0</v>
      </c>
      <c r="BJ116" s="568">
        <v>0</v>
      </c>
      <c r="BK116" s="568">
        <v>0</v>
      </c>
      <c r="BL116" s="568">
        <v>0</v>
      </c>
      <c r="BM116" s="568">
        <v>0</v>
      </c>
      <c r="BN116" s="568">
        <v>0</v>
      </c>
      <c r="BO116" s="568">
        <v>0</v>
      </c>
      <c r="BP116" s="568">
        <v>0</v>
      </c>
      <c r="BQ116" s="568">
        <v>0</v>
      </c>
      <c r="BR116" s="568">
        <v>0</v>
      </c>
      <c r="BS116" s="568">
        <v>0</v>
      </c>
      <c r="BT116" s="568">
        <v>0</v>
      </c>
      <c r="BU116" s="568"/>
      <c r="BV116" s="568"/>
      <c r="BW116" s="568"/>
      <c r="BX116" s="568"/>
      <c r="BY116" s="568"/>
      <c r="BZ116" s="568"/>
      <c r="CA116" s="568"/>
      <c r="CB116" s="568"/>
      <c r="CC116" s="568"/>
      <c r="CD116" s="568"/>
      <c r="CE116" s="568"/>
      <c r="CF116" s="568"/>
      <c r="CG116" s="568"/>
      <c r="CH116" s="568"/>
      <c r="CI116" s="568"/>
    </row>
    <row r="117" spans="2:89" ht="42.75" x14ac:dyDescent="0.2">
      <c r="B117" s="575" t="s">
        <v>558</v>
      </c>
      <c r="C117" s="576" t="s">
        <v>559</v>
      </c>
      <c r="D117" s="577" t="s">
        <v>560</v>
      </c>
      <c r="E117" s="576" t="s">
        <v>122</v>
      </c>
      <c r="F117" s="578">
        <v>2</v>
      </c>
      <c r="G117" s="1119">
        <v>0</v>
      </c>
      <c r="H117" s="568">
        <v>0</v>
      </c>
      <c r="I117" s="568">
        <v>0</v>
      </c>
      <c r="J117" s="568">
        <v>0</v>
      </c>
      <c r="K117" s="568">
        <v>0</v>
      </c>
      <c r="L117" s="568">
        <v>0</v>
      </c>
      <c r="M117" s="568">
        <v>0</v>
      </c>
      <c r="N117" s="568">
        <v>0</v>
      </c>
      <c r="O117" s="568">
        <v>0</v>
      </c>
      <c r="P117" s="568">
        <v>0</v>
      </c>
      <c r="Q117" s="568">
        <v>0</v>
      </c>
      <c r="R117" s="568">
        <v>0</v>
      </c>
      <c r="S117" s="568">
        <v>0</v>
      </c>
      <c r="T117" s="568">
        <v>0</v>
      </c>
      <c r="U117" s="568">
        <v>0</v>
      </c>
      <c r="V117" s="568">
        <v>0</v>
      </c>
      <c r="W117" s="568">
        <v>0</v>
      </c>
      <c r="X117" s="568">
        <v>0</v>
      </c>
      <c r="Y117" s="568">
        <v>0</v>
      </c>
      <c r="Z117" s="568">
        <v>0</v>
      </c>
      <c r="AA117" s="568">
        <v>0</v>
      </c>
      <c r="AB117" s="568">
        <v>0</v>
      </c>
      <c r="AC117" s="568">
        <v>0</v>
      </c>
      <c r="AD117" s="568">
        <v>0</v>
      </c>
      <c r="AE117" s="568">
        <v>0</v>
      </c>
      <c r="AF117" s="568">
        <v>0</v>
      </c>
      <c r="AG117" s="568">
        <v>0</v>
      </c>
      <c r="AH117" s="568">
        <v>0</v>
      </c>
      <c r="AI117" s="568">
        <v>0</v>
      </c>
      <c r="AJ117" s="568">
        <v>0</v>
      </c>
      <c r="AK117" s="568">
        <v>0</v>
      </c>
      <c r="AL117" s="568">
        <v>0</v>
      </c>
      <c r="AM117" s="568">
        <v>0</v>
      </c>
      <c r="AN117" s="568">
        <v>0</v>
      </c>
      <c r="AO117" s="568">
        <v>0</v>
      </c>
      <c r="AP117" s="568">
        <v>0</v>
      </c>
      <c r="AQ117" s="568">
        <v>0</v>
      </c>
      <c r="AR117" s="568">
        <v>0</v>
      </c>
      <c r="AS117" s="568">
        <v>0</v>
      </c>
      <c r="AT117" s="568">
        <v>0</v>
      </c>
      <c r="AU117" s="568">
        <v>0</v>
      </c>
      <c r="AV117" s="568">
        <v>0</v>
      </c>
      <c r="AW117" s="568">
        <v>0</v>
      </c>
      <c r="AX117" s="568">
        <v>0</v>
      </c>
      <c r="AY117" s="568">
        <v>0</v>
      </c>
      <c r="AZ117" s="568">
        <v>0</v>
      </c>
      <c r="BA117" s="568">
        <v>0</v>
      </c>
      <c r="BB117" s="568">
        <v>0</v>
      </c>
      <c r="BC117" s="568">
        <v>0</v>
      </c>
      <c r="BD117" s="568">
        <v>0</v>
      </c>
      <c r="BE117" s="568">
        <v>0</v>
      </c>
      <c r="BF117" s="568">
        <v>0</v>
      </c>
      <c r="BG117" s="568">
        <v>0</v>
      </c>
      <c r="BH117" s="568">
        <v>0</v>
      </c>
      <c r="BI117" s="568">
        <v>0</v>
      </c>
      <c r="BJ117" s="568">
        <v>0</v>
      </c>
      <c r="BK117" s="568">
        <v>0</v>
      </c>
      <c r="BL117" s="568">
        <v>0</v>
      </c>
      <c r="BM117" s="568">
        <v>0</v>
      </c>
      <c r="BN117" s="568">
        <v>0</v>
      </c>
      <c r="BO117" s="568">
        <v>0</v>
      </c>
      <c r="BP117" s="568">
        <v>0</v>
      </c>
      <c r="BQ117" s="568">
        <v>0</v>
      </c>
      <c r="BR117" s="568">
        <v>0</v>
      </c>
      <c r="BS117" s="568">
        <v>0</v>
      </c>
      <c r="BT117" s="568">
        <v>0</v>
      </c>
      <c r="BU117" s="568"/>
      <c r="BV117" s="568"/>
      <c r="BW117" s="568"/>
      <c r="BX117" s="568"/>
      <c r="BY117" s="568"/>
      <c r="BZ117" s="568"/>
      <c r="CA117" s="568"/>
      <c r="CB117" s="568"/>
      <c r="CC117" s="568"/>
      <c r="CD117" s="568"/>
      <c r="CE117" s="568"/>
      <c r="CF117" s="568"/>
      <c r="CG117" s="568"/>
      <c r="CH117" s="568"/>
      <c r="CI117" s="568"/>
    </row>
    <row r="118" spans="2:89" x14ac:dyDescent="0.2">
      <c r="B118" s="602" t="s">
        <v>561</v>
      </c>
      <c r="C118" s="603" t="s">
        <v>562</v>
      </c>
      <c r="D118" s="603" t="s">
        <v>563</v>
      </c>
      <c r="E118" s="603" t="s">
        <v>122</v>
      </c>
      <c r="F118" s="604">
        <v>2</v>
      </c>
      <c r="G118" s="1122">
        <v>0</v>
      </c>
      <c r="H118" s="596">
        <v>0</v>
      </c>
      <c r="I118" s="596">
        <v>0</v>
      </c>
      <c r="J118" s="596">
        <v>0</v>
      </c>
      <c r="K118" s="596">
        <v>0</v>
      </c>
      <c r="L118" s="596">
        <v>0</v>
      </c>
      <c r="M118" s="596">
        <v>0</v>
      </c>
      <c r="N118" s="596">
        <v>0</v>
      </c>
      <c r="O118" s="596">
        <v>0</v>
      </c>
      <c r="P118" s="596">
        <v>0</v>
      </c>
      <c r="Q118" s="596">
        <v>0</v>
      </c>
      <c r="R118" s="596">
        <v>0</v>
      </c>
      <c r="S118" s="596">
        <v>0</v>
      </c>
      <c r="T118" s="596">
        <v>0</v>
      </c>
      <c r="U118" s="596">
        <v>0</v>
      </c>
      <c r="V118" s="596">
        <v>0</v>
      </c>
      <c r="W118" s="596">
        <v>0</v>
      </c>
      <c r="X118" s="596">
        <v>0</v>
      </c>
      <c r="Y118" s="596">
        <v>0</v>
      </c>
      <c r="Z118" s="596">
        <v>0</v>
      </c>
      <c r="AA118" s="596">
        <v>0</v>
      </c>
      <c r="AB118" s="596">
        <v>0</v>
      </c>
      <c r="AC118" s="596">
        <v>0</v>
      </c>
      <c r="AD118" s="596">
        <v>0</v>
      </c>
      <c r="AE118" s="596">
        <v>0</v>
      </c>
      <c r="AF118" s="596">
        <v>0</v>
      </c>
      <c r="AG118" s="596">
        <v>0</v>
      </c>
      <c r="AH118" s="596">
        <v>0</v>
      </c>
      <c r="AI118" s="596">
        <v>0</v>
      </c>
      <c r="AJ118" s="596">
        <v>0</v>
      </c>
      <c r="AK118" s="596">
        <v>0</v>
      </c>
      <c r="AL118" s="596">
        <v>0</v>
      </c>
      <c r="AM118" s="596">
        <v>0</v>
      </c>
      <c r="AN118" s="596">
        <v>0</v>
      </c>
      <c r="AO118" s="596">
        <v>0</v>
      </c>
      <c r="AP118" s="596">
        <v>0</v>
      </c>
      <c r="AQ118" s="596">
        <v>0</v>
      </c>
      <c r="AR118" s="596">
        <v>0</v>
      </c>
      <c r="AS118" s="596">
        <v>0</v>
      </c>
      <c r="AT118" s="596">
        <v>0</v>
      </c>
      <c r="AU118" s="596">
        <v>0</v>
      </c>
      <c r="AV118" s="596">
        <v>0</v>
      </c>
      <c r="AW118" s="596">
        <v>0</v>
      </c>
      <c r="AX118" s="596">
        <v>0</v>
      </c>
      <c r="AY118" s="596">
        <v>0</v>
      </c>
      <c r="AZ118" s="596">
        <v>0</v>
      </c>
      <c r="BA118" s="596">
        <v>0</v>
      </c>
      <c r="BB118" s="596">
        <v>0</v>
      </c>
      <c r="BC118" s="596">
        <v>0</v>
      </c>
      <c r="BD118" s="596">
        <v>0</v>
      </c>
      <c r="BE118" s="596">
        <v>0</v>
      </c>
      <c r="BF118" s="596">
        <v>0</v>
      </c>
      <c r="BG118" s="596">
        <v>0</v>
      </c>
      <c r="BH118" s="596">
        <v>0</v>
      </c>
      <c r="BI118" s="596">
        <v>0</v>
      </c>
      <c r="BJ118" s="596">
        <v>0</v>
      </c>
      <c r="BK118" s="596">
        <v>0</v>
      </c>
      <c r="BL118" s="596">
        <v>0</v>
      </c>
      <c r="BM118" s="596">
        <v>0</v>
      </c>
      <c r="BN118" s="596">
        <v>0</v>
      </c>
      <c r="BO118" s="596">
        <v>0</v>
      </c>
      <c r="BP118" s="596">
        <v>0</v>
      </c>
      <c r="BQ118" s="596">
        <v>0</v>
      </c>
      <c r="BR118" s="596">
        <v>0</v>
      </c>
      <c r="BS118" s="596">
        <v>0</v>
      </c>
      <c r="BT118" s="596">
        <v>0</v>
      </c>
      <c r="BU118" s="596"/>
      <c r="BV118" s="596"/>
      <c r="BW118" s="596"/>
      <c r="BX118" s="596"/>
      <c r="BY118" s="596"/>
      <c r="BZ118" s="596"/>
      <c r="CA118" s="596"/>
      <c r="CB118" s="596"/>
      <c r="CC118" s="596"/>
      <c r="CD118" s="596"/>
      <c r="CE118" s="596"/>
      <c r="CF118" s="596"/>
      <c r="CG118" s="596"/>
      <c r="CH118" s="596"/>
      <c r="CI118" s="596"/>
    </row>
    <row r="119" spans="2:89" ht="15.75" thickBot="1" x14ac:dyDescent="0.25">
      <c r="B119" s="605"/>
      <c r="C119" s="605"/>
      <c r="D119" s="605"/>
      <c r="E119" s="605"/>
      <c r="F119" s="556"/>
      <c r="G119" s="557"/>
      <c r="H119" s="557"/>
      <c r="I119" s="557"/>
      <c r="J119" s="557"/>
      <c r="K119" s="557"/>
      <c r="L119" s="557"/>
      <c r="M119" s="557"/>
      <c r="N119" s="557"/>
      <c r="O119" s="557"/>
      <c r="P119" s="557"/>
      <c r="Q119" s="557"/>
      <c r="R119" s="557"/>
      <c r="S119" s="557"/>
      <c r="T119" s="557"/>
      <c r="U119" s="557"/>
      <c r="V119" s="557"/>
      <c r="W119" s="557"/>
      <c r="X119" s="557"/>
      <c r="Y119" s="557"/>
      <c r="Z119" s="557"/>
      <c r="AA119" s="557"/>
      <c r="AB119" s="557"/>
      <c r="AC119" s="557"/>
      <c r="AD119" s="557"/>
      <c r="AE119" s="557"/>
      <c r="AF119" s="557"/>
      <c r="AG119" s="557"/>
      <c r="AH119" s="557"/>
      <c r="AI119" s="557"/>
      <c r="AJ119" s="557"/>
      <c r="AK119" s="557"/>
      <c r="AL119" s="557"/>
      <c r="AM119" s="557"/>
      <c r="AN119" s="557"/>
      <c r="AO119" s="557"/>
      <c r="AP119" s="557"/>
      <c r="AQ119" s="557"/>
      <c r="AR119" s="557"/>
      <c r="AS119" s="557"/>
      <c r="AT119" s="557"/>
      <c r="AU119" s="557"/>
      <c r="AV119" s="557"/>
      <c r="AW119" s="557"/>
      <c r="AX119" s="557"/>
      <c r="AY119" s="557"/>
      <c r="AZ119" s="557"/>
      <c r="BA119" s="557"/>
      <c r="BB119" s="557"/>
      <c r="BC119" s="557"/>
      <c r="BD119" s="557"/>
      <c r="BE119" s="557"/>
      <c r="BF119" s="557"/>
      <c r="BG119" s="557"/>
      <c r="BH119" s="557"/>
      <c r="BI119" s="557"/>
      <c r="BJ119" s="557"/>
      <c r="BK119" s="557"/>
      <c r="BL119" s="557"/>
      <c r="BM119" s="557"/>
      <c r="BN119" s="557"/>
      <c r="BO119" s="557"/>
      <c r="BP119" s="557"/>
      <c r="BQ119" s="557"/>
      <c r="BR119" s="557"/>
      <c r="BS119" s="557"/>
      <c r="BT119" s="557"/>
      <c r="BU119" s="557"/>
      <c r="BV119" s="557"/>
      <c r="BW119" s="557"/>
      <c r="BX119" s="557"/>
      <c r="BY119" s="557"/>
      <c r="BZ119" s="557"/>
      <c r="CA119" s="557"/>
      <c r="CB119" s="557"/>
      <c r="CC119" s="557"/>
      <c r="CD119" s="557"/>
      <c r="CE119" s="557"/>
      <c r="CF119" s="557"/>
      <c r="CG119" s="557"/>
      <c r="CH119" s="557"/>
      <c r="CI119" s="557"/>
      <c r="CJ119" s="427"/>
    </row>
    <row r="120" spans="2:89" ht="15" x14ac:dyDescent="0.2">
      <c r="B120" s="558" t="s">
        <v>326</v>
      </c>
      <c r="C120" s="1097" t="s">
        <v>87</v>
      </c>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c r="AA120" s="427"/>
      <c r="AB120" s="427"/>
      <c r="AC120" s="427"/>
      <c r="AD120" s="427"/>
      <c r="AE120" s="427"/>
      <c r="AF120" s="427"/>
      <c r="AG120" s="427"/>
      <c r="AH120" s="427"/>
      <c r="AI120" s="427"/>
      <c r="AJ120" s="427"/>
      <c r="AK120" s="427"/>
      <c r="AL120" s="427"/>
      <c r="AM120" s="427"/>
      <c r="AN120" s="427"/>
      <c r="AO120" s="427"/>
      <c r="AP120" s="427"/>
      <c r="AQ120" s="427"/>
      <c r="AR120" s="427"/>
      <c r="AS120" s="427"/>
      <c r="AT120" s="427"/>
      <c r="AU120" s="427"/>
      <c r="AV120" s="427"/>
      <c r="AW120" s="427"/>
      <c r="AX120" s="427"/>
      <c r="AY120" s="427"/>
      <c r="AZ120" s="427"/>
      <c r="BA120" s="427"/>
      <c r="BB120" s="427"/>
      <c r="BC120" s="427"/>
      <c r="BD120" s="427"/>
      <c r="BE120" s="427"/>
      <c r="BF120" s="427"/>
      <c r="BG120" s="427"/>
      <c r="BH120" s="427"/>
      <c r="BI120" s="427"/>
      <c r="BJ120" s="427"/>
      <c r="BK120" s="427"/>
      <c r="BL120" s="427"/>
      <c r="BM120" s="427"/>
      <c r="BN120" s="427"/>
      <c r="BO120" s="427"/>
      <c r="BP120" s="427"/>
      <c r="BQ120" s="427"/>
      <c r="BR120" s="427"/>
      <c r="BS120" s="427"/>
      <c r="BT120" s="427"/>
      <c r="BU120" s="427"/>
      <c r="BV120" s="427"/>
      <c r="BW120" s="427"/>
      <c r="BX120" s="427"/>
      <c r="BY120" s="427"/>
      <c r="BZ120" s="427"/>
      <c r="CA120" s="427"/>
      <c r="CB120" s="427"/>
      <c r="CC120" s="427"/>
      <c r="CD120" s="427"/>
      <c r="CE120" s="427"/>
      <c r="CF120" s="427"/>
      <c r="CG120" s="427"/>
      <c r="CH120" s="427"/>
      <c r="CI120" s="427"/>
    </row>
    <row r="121" spans="2:89" ht="15.75" thickBot="1" x14ac:dyDescent="0.25">
      <c r="B121" s="606" t="s">
        <v>332</v>
      </c>
      <c r="C121" s="607" t="s">
        <v>89</v>
      </c>
      <c r="D121" s="607" t="s">
        <v>90</v>
      </c>
      <c r="E121" s="607" t="s">
        <v>91</v>
      </c>
      <c r="F121" s="608" t="s">
        <v>92</v>
      </c>
      <c r="G121" s="606" t="s">
        <v>93</v>
      </c>
      <c r="H121" s="606" t="s">
        <v>94</v>
      </c>
      <c r="I121" s="606" t="s">
        <v>95</v>
      </c>
      <c r="J121" s="606" t="s">
        <v>96</v>
      </c>
      <c r="K121" s="606" t="s">
        <v>97</v>
      </c>
      <c r="L121" s="606" t="s">
        <v>98</v>
      </c>
      <c r="M121" s="607" t="s">
        <v>99</v>
      </c>
      <c r="N121" s="607" t="s">
        <v>100</v>
      </c>
      <c r="O121" s="607" t="s">
        <v>101</v>
      </c>
      <c r="P121" s="607" t="s">
        <v>102</v>
      </c>
      <c r="Q121" s="607" t="s">
        <v>103</v>
      </c>
      <c r="R121" s="607" t="s">
        <v>133</v>
      </c>
      <c r="S121" s="607" t="s">
        <v>134</v>
      </c>
      <c r="T121" s="607" t="s">
        <v>135</v>
      </c>
      <c r="U121" s="607" t="s">
        <v>136</v>
      </c>
      <c r="V121" s="607" t="s">
        <v>104</v>
      </c>
      <c r="W121" s="607" t="s">
        <v>137</v>
      </c>
      <c r="X121" s="607" t="s">
        <v>138</v>
      </c>
      <c r="Y121" s="607" t="s">
        <v>139</v>
      </c>
      <c r="Z121" s="607" t="s">
        <v>140</v>
      </c>
      <c r="AA121" s="607" t="s">
        <v>105</v>
      </c>
      <c r="AB121" s="607" t="s">
        <v>141</v>
      </c>
      <c r="AC121" s="607" t="s">
        <v>142</v>
      </c>
      <c r="AD121" s="607" t="s">
        <v>143</v>
      </c>
      <c r="AE121" s="607" t="s">
        <v>144</v>
      </c>
      <c r="AF121" s="607" t="s">
        <v>106</v>
      </c>
      <c r="AG121" s="607" t="s">
        <v>145</v>
      </c>
      <c r="AH121" s="607" t="s">
        <v>146</v>
      </c>
      <c r="AI121" s="607" t="s">
        <v>147</v>
      </c>
      <c r="AJ121" s="607" t="s">
        <v>148</v>
      </c>
      <c r="AK121" s="607" t="s">
        <v>107</v>
      </c>
      <c r="AL121" s="607" t="s">
        <v>149</v>
      </c>
      <c r="AM121" s="607" t="s">
        <v>150</v>
      </c>
      <c r="AN121" s="607" t="s">
        <v>151</v>
      </c>
      <c r="AO121" s="607" t="s">
        <v>152</v>
      </c>
      <c r="AP121" s="607" t="s">
        <v>108</v>
      </c>
      <c r="AQ121" s="607" t="s">
        <v>153</v>
      </c>
      <c r="AR121" s="607" t="s">
        <v>154</v>
      </c>
      <c r="AS121" s="607" t="s">
        <v>155</v>
      </c>
      <c r="AT121" s="607" t="s">
        <v>156</v>
      </c>
      <c r="AU121" s="607" t="s">
        <v>109</v>
      </c>
      <c r="AV121" s="607" t="s">
        <v>157</v>
      </c>
      <c r="AW121" s="607" t="s">
        <v>158</v>
      </c>
      <c r="AX121" s="607" t="s">
        <v>159</v>
      </c>
      <c r="AY121" s="607" t="s">
        <v>160</v>
      </c>
      <c r="AZ121" s="607" t="s">
        <v>110</v>
      </c>
      <c r="BA121" s="607" t="s">
        <v>161</v>
      </c>
      <c r="BB121" s="607" t="s">
        <v>162</v>
      </c>
      <c r="BC121" s="607" t="s">
        <v>163</v>
      </c>
      <c r="BD121" s="607" t="s">
        <v>164</v>
      </c>
      <c r="BE121" s="607" t="s">
        <v>111</v>
      </c>
      <c r="BF121" s="607" t="s">
        <v>165</v>
      </c>
      <c r="BG121" s="607" t="s">
        <v>166</v>
      </c>
      <c r="BH121" s="607" t="s">
        <v>167</v>
      </c>
      <c r="BI121" s="607" t="s">
        <v>168</v>
      </c>
      <c r="BJ121" s="607" t="s">
        <v>112</v>
      </c>
      <c r="BK121" s="607" t="s">
        <v>169</v>
      </c>
      <c r="BL121" s="607" t="s">
        <v>170</v>
      </c>
      <c r="BM121" s="607" t="s">
        <v>171</v>
      </c>
      <c r="BN121" s="607" t="s">
        <v>172</v>
      </c>
      <c r="BO121" s="607" t="s">
        <v>113</v>
      </c>
      <c r="BP121" s="607" t="s">
        <v>173</v>
      </c>
      <c r="BQ121" s="607" t="s">
        <v>174</v>
      </c>
      <c r="BR121" s="607" t="s">
        <v>175</v>
      </c>
      <c r="BS121" s="607" t="s">
        <v>176</v>
      </c>
      <c r="BT121" s="607" t="s">
        <v>114</v>
      </c>
      <c r="BU121" s="607" t="s">
        <v>177</v>
      </c>
      <c r="BV121" s="607" t="s">
        <v>178</v>
      </c>
      <c r="BW121" s="607" t="s">
        <v>179</v>
      </c>
      <c r="BX121" s="607" t="s">
        <v>180</v>
      </c>
      <c r="BY121" s="607" t="s">
        <v>115</v>
      </c>
      <c r="BZ121" s="607" t="s">
        <v>181</v>
      </c>
      <c r="CA121" s="607" t="s">
        <v>182</v>
      </c>
      <c r="CB121" s="607" t="s">
        <v>183</v>
      </c>
      <c r="CC121" s="607" t="s">
        <v>184</v>
      </c>
      <c r="CD121" s="607" t="s">
        <v>116</v>
      </c>
      <c r="CE121" s="607" t="s">
        <v>185</v>
      </c>
      <c r="CF121" s="607" t="s">
        <v>186</v>
      </c>
      <c r="CG121" s="607" t="s">
        <v>187</v>
      </c>
      <c r="CH121" s="607" t="s">
        <v>188</v>
      </c>
      <c r="CI121" s="608" t="s">
        <v>117</v>
      </c>
      <c r="CK121" s="1086"/>
    </row>
    <row r="122" spans="2:89" x14ac:dyDescent="0.2">
      <c r="B122" s="950" t="s">
        <v>564</v>
      </c>
      <c r="C122" s="951" t="s">
        <v>334</v>
      </c>
      <c r="D122" s="952" t="s">
        <v>121</v>
      </c>
      <c r="E122" s="953" t="s">
        <v>122</v>
      </c>
      <c r="F122" s="954">
        <v>2</v>
      </c>
      <c r="G122" s="1109">
        <v>0</v>
      </c>
      <c r="H122" s="1109">
        <v>0</v>
      </c>
      <c r="I122" s="1109">
        <v>0</v>
      </c>
      <c r="J122" s="1109">
        <v>0</v>
      </c>
      <c r="K122" s="1109">
        <v>0</v>
      </c>
      <c r="L122" s="1109">
        <v>0</v>
      </c>
      <c r="M122" s="614">
        <v>0</v>
      </c>
      <c r="N122" s="614">
        <v>0</v>
      </c>
      <c r="O122" s="614">
        <v>0</v>
      </c>
      <c r="P122" s="614">
        <v>0</v>
      </c>
      <c r="Q122" s="614">
        <v>0</v>
      </c>
      <c r="R122" s="614">
        <v>0</v>
      </c>
      <c r="S122" s="614">
        <v>0</v>
      </c>
      <c r="T122" s="614">
        <v>0</v>
      </c>
      <c r="U122" s="614">
        <v>0</v>
      </c>
      <c r="V122" s="614">
        <v>0</v>
      </c>
      <c r="W122" s="614">
        <v>0</v>
      </c>
      <c r="X122" s="614">
        <v>0</v>
      </c>
      <c r="Y122" s="614">
        <v>0</v>
      </c>
      <c r="Z122" s="614">
        <v>0</v>
      </c>
      <c r="AA122" s="614">
        <v>0</v>
      </c>
      <c r="AB122" s="614">
        <v>0</v>
      </c>
      <c r="AC122" s="614">
        <v>0</v>
      </c>
      <c r="AD122" s="614">
        <v>0</v>
      </c>
      <c r="AE122" s="614">
        <v>0</v>
      </c>
      <c r="AF122" s="614">
        <v>0</v>
      </c>
      <c r="AG122" s="614">
        <v>0</v>
      </c>
      <c r="AH122" s="614">
        <v>0</v>
      </c>
      <c r="AI122" s="614">
        <v>0</v>
      </c>
      <c r="AJ122" s="614">
        <v>0</v>
      </c>
      <c r="AK122" s="614">
        <v>0</v>
      </c>
      <c r="AL122" s="614">
        <v>0</v>
      </c>
      <c r="AM122" s="614">
        <v>0</v>
      </c>
      <c r="AN122" s="614">
        <v>0</v>
      </c>
      <c r="AO122" s="614">
        <v>0</v>
      </c>
      <c r="AP122" s="614">
        <v>0</v>
      </c>
      <c r="AQ122" s="614">
        <v>0</v>
      </c>
      <c r="AR122" s="614">
        <v>0</v>
      </c>
      <c r="AS122" s="614">
        <v>0</v>
      </c>
      <c r="AT122" s="614">
        <v>0</v>
      </c>
      <c r="AU122" s="614">
        <v>0</v>
      </c>
      <c r="AV122" s="614">
        <v>0</v>
      </c>
      <c r="AW122" s="614">
        <v>0</v>
      </c>
      <c r="AX122" s="614">
        <v>0</v>
      </c>
      <c r="AY122" s="614">
        <v>0</v>
      </c>
      <c r="AZ122" s="614">
        <v>0</v>
      </c>
      <c r="BA122" s="614">
        <v>0</v>
      </c>
      <c r="BB122" s="614">
        <v>0</v>
      </c>
      <c r="BC122" s="614">
        <v>0</v>
      </c>
      <c r="BD122" s="614">
        <v>0</v>
      </c>
      <c r="BE122" s="614">
        <v>0</v>
      </c>
      <c r="BF122" s="614">
        <v>0</v>
      </c>
      <c r="BG122" s="614">
        <v>0</v>
      </c>
      <c r="BH122" s="614">
        <v>0</v>
      </c>
      <c r="BI122" s="614">
        <v>0</v>
      </c>
      <c r="BJ122" s="614">
        <v>0</v>
      </c>
      <c r="BK122" s="614">
        <v>0</v>
      </c>
      <c r="BL122" s="614">
        <v>0</v>
      </c>
      <c r="BM122" s="614">
        <v>0</v>
      </c>
      <c r="BN122" s="614">
        <v>0</v>
      </c>
      <c r="BO122" s="614">
        <v>0</v>
      </c>
      <c r="BP122" s="614">
        <v>0</v>
      </c>
      <c r="BQ122" s="614">
        <v>0</v>
      </c>
      <c r="BR122" s="614">
        <v>0</v>
      </c>
      <c r="BS122" s="614">
        <v>0</v>
      </c>
      <c r="BT122" s="614">
        <v>0</v>
      </c>
      <c r="BU122" s="614"/>
      <c r="BV122" s="614"/>
      <c r="BW122" s="614"/>
      <c r="BX122" s="614"/>
      <c r="BY122" s="614"/>
      <c r="BZ122" s="614"/>
      <c r="CA122" s="614"/>
      <c r="CB122" s="614"/>
      <c r="CC122" s="614"/>
      <c r="CD122" s="614"/>
      <c r="CE122" s="614"/>
      <c r="CF122" s="614"/>
      <c r="CG122" s="614"/>
      <c r="CH122" s="614"/>
      <c r="CI122" s="615"/>
      <c r="CK122" s="1086"/>
    </row>
    <row r="123" spans="2:89" x14ac:dyDescent="0.2">
      <c r="B123" s="949" t="s">
        <v>565</v>
      </c>
      <c r="C123" s="940" t="s">
        <v>566</v>
      </c>
      <c r="D123" s="941" t="s">
        <v>567</v>
      </c>
      <c r="E123" s="942" t="s">
        <v>122</v>
      </c>
      <c r="F123" s="943">
        <v>2</v>
      </c>
      <c r="G123" s="701">
        <f>G25+G95</f>
        <v>0</v>
      </c>
      <c r="H123" s="701">
        <f t="shared" ref="H123:BS127" si="87">H25+H95</f>
        <v>0</v>
      </c>
      <c r="I123" s="701">
        <f t="shared" si="87"/>
        <v>0</v>
      </c>
      <c r="J123" s="701">
        <f t="shared" si="87"/>
        <v>0</v>
      </c>
      <c r="K123" s="701">
        <f t="shared" si="87"/>
        <v>0</v>
      </c>
      <c r="L123" s="701">
        <f t="shared" si="87"/>
        <v>0</v>
      </c>
      <c r="M123" s="701">
        <f t="shared" si="87"/>
        <v>0</v>
      </c>
      <c r="N123" s="701">
        <f t="shared" si="87"/>
        <v>0</v>
      </c>
      <c r="O123" s="701">
        <f t="shared" si="87"/>
        <v>0</v>
      </c>
      <c r="P123" s="701">
        <f t="shared" si="87"/>
        <v>0</v>
      </c>
      <c r="Q123" s="701">
        <f t="shared" si="87"/>
        <v>0</v>
      </c>
      <c r="R123" s="701">
        <f t="shared" si="87"/>
        <v>0</v>
      </c>
      <c r="S123" s="701">
        <f t="shared" si="87"/>
        <v>0</v>
      </c>
      <c r="T123" s="701">
        <f t="shared" si="87"/>
        <v>0</v>
      </c>
      <c r="U123" s="701">
        <f t="shared" si="87"/>
        <v>0</v>
      </c>
      <c r="V123" s="701">
        <f t="shared" si="87"/>
        <v>0</v>
      </c>
      <c r="W123" s="701">
        <f t="shared" si="87"/>
        <v>0</v>
      </c>
      <c r="X123" s="701">
        <f t="shared" si="87"/>
        <v>0</v>
      </c>
      <c r="Y123" s="701">
        <f t="shared" si="87"/>
        <v>0</v>
      </c>
      <c r="Z123" s="701">
        <f t="shared" si="87"/>
        <v>0</v>
      </c>
      <c r="AA123" s="701">
        <f t="shared" si="87"/>
        <v>0</v>
      </c>
      <c r="AB123" s="701">
        <f t="shared" si="87"/>
        <v>0</v>
      </c>
      <c r="AC123" s="701">
        <f t="shared" si="87"/>
        <v>0</v>
      </c>
      <c r="AD123" s="701">
        <f t="shared" si="87"/>
        <v>0</v>
      </c>
      <c r="AE123" s="701">
        <f t="shared" si="87"/>
        <v>0</v>
      </c>
      <c r="AF123" s="701">
        <f t="shared" si="87"/>
        <v>0</v>
      </c>
      <c r="AG123" s="701">
        <f t="shared" si="87"/>
        <v>0</v>
      </c>
      <c r="AH123" s="701">
        <f t="shared" si="87"/>
        <v>0</v>
      </c>
      <c r="AI123" s="701">
        <f t="shared" si="87"/>
        <v>0</v>
      </c>
      <c r="AJ123" s="701">
        <f t="shared" si="87"/>
        <v>0</v>
      </c>
      <c r="AK123" s="701">
        <f t="shared" si="87"/>
        <v>0</v>
      </c>
      <c r="AL123" s="701">
        <f t="shared" si="87"/>
        <v>0</v>
      </c>
      <c r="AM123" s="701">
        <f t="shared" si="87"/>
        <v>0</v>
      </c>
      <c r="AN123" s="701">
        <f t="shared" si="87"/>
        <v>0</v>
      </c>
      <c r="AO123" s="701">
        <f t="shared" si="87"/>
        <v>0</v>
      </c>
      <c r="AP123" s="701">
        <f t="shared" si="87"/>
        <v>0</v>
      </c>
      <c r="AQ123" s="701">
        <f t="shared" si="87"/>
        <v>0</v>
      </c>
      <c r="AR123" s="701">
        <f t="shared" si="87"/>
        <v>0</v>
      </c>
      <c r="AS123" s="701">
        <f t="shared" si="87"/>
        <v>0</v>
      </c>
      <c r="AT123" s="701">
        <f t="shared" si="87"/>
        <v>0</v>
      </c>
      <c r="AU123" s="701">
        <f t="shared" si="87"/>
        <v>0</v>
      </c>
      <c r="AV123" s="701">
        <f t="shared" si="87"/>
        <v>0</v>
      </c>
      <c r="AW123" s="701">
        <f t="shared" si="87"/>
        <v>0</v>
      </c>
      <c r="AX123" s="701">
        <f t="shared" si="87"/>
        <v>0</v>
      </c>
      <c r="AY123" s="701">
        <f t="shared" si="87"/>
        <v>0</v>
      </c>
      <c r="AZ123" s="701">
        <f t="shared" si="87"/>
        <v>0</v>
      </c>
      <c r="BA123" s="701">
        <f t="shared" si="87"/>
        <v>0</v>
      </c>
      <c r="BB123" s="701">
        <f t="shared" si="87"/>
        <v>0</v>
      </c>
      <c r="BC123" s="701">
        <f t="shared" si="87"/>
        <v>0</v>
      </c>
      <c r="BD123" s="701">
        <f t="shared" si="87"/>
        <v>0</v>
      </c>
      <c r="BE123" s="701">
        <f t="shared" si="87"/>
        <v>0</v>
      </c>
      <c r="BF123" s="701">
        <f t="shared" si="87"/>
        <v>0</v>
      </c>
      <c r="BG123" s="701">
        <f t="shared" si="87"/>
        <v>0</v>
      </c>
      <c r="BH123" s="701">
        <f t="shared" si="87"/>
        <v>0</v>
      </c>
      <c r="BI123" s="701">
        <f t="shared" si="87"/>
        <v>0</v>
      </c>
      <c r="BJ123" s="701">
        <f t="shared" si="87"/>
        <v>0</v>
      </c>
      <c r="BK123" s="701">
        <f t="shared" si="87"/>
        <v>0</v>
      </c>
      <c r="BL123" s="701">
        <f t="shared" si="87"/>
        <v>0</v>
      </c>
      <c r="BM123" s="701">
        <f t="shared" si="87"/>
        <v>0</v>
      </c>
      <c r="BN123" s="701">
        <f t="shared" si="87"/>
        <v>0</v>
      </c>
      <c r="BO123" s="701">
        <f t="shared" si="87"/>
        <v>0</v>
      </c>
      <c r="BP123" s="701">
        <f t="shared" si="87"/>
        <v>0</v>
      </c>
      <c r="BQ123" s="701">
        <f t="shared" si="87"/>
        <v>0</v>
      </c>
      <c r="BR123" s="701">
        <f t="shared" si="87"/>
        <v>0</v>
      </c>
      <c r="BS123" s="701">
        <f t="shared" si="87"/>
        <v>0</v>
      </c>
      <c r="BT123" s="701">
        <f t="shared" ref="BT123:BT127" si="88">BT25+BT95</f>
        <v>0</v>
      </c>
      <c r="BU123" s="701"/>
      <c r="BV123" s="701"/>
      <c r="BW123" s="701"/>
      <c r="BX123" s="701"/>
      <c r="BY123" s="701"/>
      <c r="BZ123" s="701"/>
      <c r="CA123" s="701"/>
      <c r="CB123" s="701"/>
      <c r="CC123" s="701"/>
      <c r="CD123" s="701"/>
      <c r="CE123" s="701"/>
      <c r="CF123" s="701"/>
      <c r="CG123" s="701"/>
      <c r="CH123" s="701"/>
      <c r="CI123" s="701"/>
      <c r="CK123" s="1086"/>
    </row>
    <row r="124" spans="2:89" x14ac:dyDescent="0.2">
      <c r="B124" s="939" t="s">
        <v>568</v>
      </c>
      <c r="C124" s="940" t="s">
        <v>338</v>
      </c>
      <c r="D124" s="941" t="s">
        <v>569</v>
      </c>
      <c r="E124" s="942" t="s">
        <v>122</v>
      </c>
      <c r="F124" s="943">
        <v>2</v>
      </c>
      <c r="G124" s="473">
        <f t="shared" ref="G124:AL127" si="89">G26+G96</f>
        <v>0</v>
      </c>
      <c r="H124" s="473">
        <f t="shared" si="89"/>
        <v>0</v>
      </c>
      <c r="I124" s="473">
        <f t="shared" si="89"/>
        <v>0</v>
      </c>
      <c r="J124" s="473">
        <f t="shared" si="89"/>
        <v>0</v>
      </c>
      <c r="K124" s="473">
        <f t="shared" si="89"/>
        <v>0</v>
      </c>
      <c r="L124" s="473">
        <f t="shared" si="89"/>
        <v>0</v>
      </c>
      <c r="M124" s="621">
        <f t="shared" si="89"/>
        <v>0</v>
      </c>
      <c r="N124" s="621">
        <f t="shared" si="89"/>
        <v>0</v>
      </c>
      <c r="O124" s="621">
        <f t="shared" si="89"/>
        <v>0</v>
      </c>
      <c r="P124" s="621">
        <f t="shared" si="89"/>
        <v>0</v>
      </c>
      <c r="Q124" s="621">
        <f t="shared" si="89"/>
        <v>0</v>
      </c>
      <c r="R124" s="621">
        <f t="shared" si="89"/>
        <v>0</v>
      </c>
      <c r="S124" s="621">
        <f t="shared" si="89"/>
        <v>0</v>
      </c>
      <c r="T124" s="621">
        <f t="shared" si="89"/>
        <v>0</v>
      </c>
      <c r="U124" s="621">
        <f t="shared" si="89"/>
        <v>0</v>
      </c>
      <c r="V124" s="621">
        <f t="shared" si="89"/>
        <v>0</v>
      </c>
      <c r="W124" s="621">
        <f t="shared" si="89"/>
        <v>0</v>
      </c>
      <c r="X124" s="621">
        <f t="shared" si="89"/>
        <v>0</v>
      </c>
      <c r="Y124" s="621">
        <f t="shared" si="89"/>
        <v>0</v>
      </c>
      <c r="Z124" s="621">
        <f t="shared" si="89"/>
        <v>0</v>
      </c>
      <c r="AA124" s="621">
        <f t="shared" si="89"/>
        <v>0</v>
      </c>
      <c r="AB124" s="621">
        <f t="shared" si="89"/>
        <v>0</v>
      </c>
      <c r="AC124" s="621">
        <f t="shared" si="89"/>
        <v>0</v>
      </c>
      <c r="AD124" s="621">
        <f t="shared" si="89"/>
        <v>0</v>
      </c>
      <c r="AE124" s="621">
        <f t="shared" si="89"/>
        <v>0</v>
      </c>
      <c r="AF124" s="621">
        <f t="shared" si="89"/>
        <v>0</v>
      </c>
      <c r="AG124" s="621">
        <f t="shared" si="89"/>
        <v>0</v>
      </c>
      <c r="AH124" s="621">
        <f t="shared" si="89"/>
        <v>0</v>
      </c>
      <c r="AI124" s="621">
        <f t="shared" si="89"/>
        <v>0</v>
      </c>
      <c r="AJ124" s="621">
        <f t="shared" si="89"/>
        <v>0</v>
      </c>
      <c r="AK124" s="621">
        <f t="shared" si="89"/>
        <v>0</v>
      </c>
      <c r="AL124" s="621">
        <f t="shared" si="89"/>
        <v>0</v>
      </c>
      <c r="AM124" s="621">
        <f t="shared" si="87"/>
        <v>0</v>
      </c>
      <c r="AN124" s="621">
        <f t="shared" si="87"/>
        <v>0</v>
      </c>
      <c r="AO124" s="621">
        <f t="shared" si="87"/>
        <v>0</v>
      </c>
      <c r="AP124" s="621">
        <f t="shared" si="87"/>
        <v>0</v>
      </c>
      <c r="AQ124" s="621">
        <f t="shared" si="87"/>
        <v>0</v>
      </c>
      <c r="AR124" s="621">
        <f t="shared" si="87"/>
        <v>0</v>
      </c>
      <c r="AS124" s="621">
        <f t="shared" si="87"/>
        <v>0</v>
      </c>
      <c r="AT124" s="621">
        <f t="shared" si="87"/>
        <v>0</v>
      </c>
      <c r="AU124" s="621">
        <f t="shared" si="87"/>
        <v>0</v>
      </c>
      <c r="AV124" s="621">
        <f t="shared" si="87"/>
        <v>0</v>
      </c>
      <c r="AW124" s="621">
        <f t="shared" si="87"/>
        <v>0</v>
      </c>
      <c r="AX124" s="621">
        <f t="shared" si="87"/>
        <v>0</v>
      </c>
      <c r="AY124" s="621">
        <f t="shared" si="87"/>
        <v>0</v>
      </c>
      <c r="AZ124" s="621">
        <f t="shared" si="87"/>
        <v>0</v>
      </c>
      <c r="BA124" s="621">
        <f t="shared" si="87"/>
        <v>0</v>
      </c>
      <c r="BB124" s="621">
        <f t="shared" si="87"/>
        <v>0</v>
      </c>
      <c r="BC124" s="621">
        <f t="shared" si="87"/>
        <v>0</v>
      </c>
      <c r="BD124" s="621">
        <f t="shared" si="87"/>
        <v>0</v>
      </c>
      <c r="BE124" s="621">
        <f t="shared" si="87"/>
        <v>0</v>
      </c>
      <c r="BF124" s="621">
        <f t="shared" si="87"/>
        <v>0</v>
      </c>
      <c r="BG124" s="621">
        <f t="shared" si="87"/>
        <v>0</v>
      </c>
      <c r="BH124" s="621">
        <f t="shared" si="87"/>
        <v>0</v>
      </c>
      <c r="BI124" s="621">
        <f t="shared" si="87"/>
        <v>0</v>
      </c>
      <c r="BJ124" s="621">
        <f t="shared" si="87"/>
        <v>0</v>
      </c>
      <c r="BK124" s="621">
        <f t="shared" si="87"/>
        <v>0</v>
      </c>
      <c r="BL124" s="621">
        <f t="shared" si="87"/>
        <v>0</v>
      </c>
      <c r="BM124" s="621">
        <f t="shared" si="87"/>
        <v>0</v>
      </c>
      <c r="BN124" s="621">
        <f t="shared" si="87"/>
        <v>0</v>
      </c>
      <c r="BO124" s="621">
        <f t="shared" si="87"/>
        <v>0</v>
      </c>
      <c r="BP124" s="621">
        <f t="shared" si="87"/>
        <v>0</v>
      </c>
      <c r="BQ124" s="621">
        <f t="shared" si="87"/>
        <v>0</v>
      </c>
      <c r="BR124" s="621">
        <f t="shared" si="87"/>
        <v>0</v>
      </c>
      <c r="BS124" s="621">
        <f t="shared" si="87"/>
        <v>0</v>
      </c>
      <c r="BT124" s="621">
        <f t="shared" si="88"/>
        <v>0</v>
      </c>
      <c r="BU124" s="621"/>
      <c r="BV124" s="621"/>
      <c r="BW124" s="621"/>
      <c r="BX124" s="621"/>
      <c r="BY124" s="621"/>
      <c r="BZ124" s="621"/>
      <c r="CA124" s="621"/>
      <c r="CB124" s="621"/>
      <c r="CC124" s="621"/>
      <c r="CD124" s="621"/>
      <c r="CE124" s="621"/>
      <c r="CF124" s="621"/>
      <c r="CG124" s="621"/>
      <c r="CH124" s="621"/>
      <c r="CI124" s="621"/>
      <c r="CK124" s="1086"/>
    </row>
    <row r="125" spans="2:89" x14ac:dyDescent="0.2">
      <c r="B125" s="616" t="s">
        <v>570</v>
      </c>
      <c r="C125" s="617" t="s">
        <v>340</v>
      </c>
      <c r="D125" s="618" t="s">
        <v>571</v>
      </c>
      <c r="E125" s="619" t="s">
        <v>122</v>
      </c>
      <c r="F125" s="620">
        <v>2</v>
      </c>
      <c r="G125" s="473">
        <f t="shared" si="89"/>
        <v>0</v>
      </c>
      <c r="H125" s="473">
        <f t="shared" si="89"/>
        <v>0</v>
      </c>
      <c r="I125" s="473">
        <f t="shared" si="89"/>
        <v>0</v>
      </c>
      <c r="J125" s="473">
        <f t="shared" si="89"/>
        <v>0</v>
      </c>
      <c r="K125" s="473">
        <f t="shared" si="89"/>
        <v>0</v>
      </c>
      <c r="L125" s="473">
        <f t="shared" si="89"/>
        <v>0</v>
      </c>
      <c r="M125" s="621">
        <f t="shared" si="89"/>
        <v>0</v>
      </c>
      <c r="N125" s="621">
        <f t="shared" si="89"/>
        <v>0</v>
      </c>
      <c r="O125" s="621">
        <f t="shared" si="89"/>
        <v>0</v>
      </c>
      <c r="P125" s="621">
        <f t="shared" si="89"/>
        <v>0</v>
      </c>
      <c r="Q125" s="621">
        <f t="shared" si="89"/>
        <v>0</v>
      </c>
      <c r="R125" s="621">
        <f t="shared" si="89"/>
        <v>0</v>
      </c>
      <c r="S125" s="621">
        <f t="shared" si="89"/>
        <v>0</v>
      </c>
      <c r="T125" s="621">
        <f t="shared" si="89"/>
        <v>0</v>
      </c>
      <c r="U125" s="621">
        <f t="shared" si="89"/>
        <v>0</v>
      </c>
      <c r="V125" s="621">
        <f t="shared" si="89"/>
        <v>0</v>
      </c>
      <c r="W125" s="621">
        <f t="shared" si="89"/>
        <v>0</v>
      </c>
      <c r="X125" s="621">
        <f t="shared" si="89"/>
        <v>0</v>
      </c>
      <c r="Y125" s="621">
        <f t="shared" si="89"/>
        <v>0</v>
      </c>
      <c r="Z125" s="621">
        <f t="shared" si="89"/>
        <v>0</v>
      </c>
      <c r="AA125" s="621">
        <f t="shared" si="89"/>
        <v>0</v>
      </c>
      <c r="AB125" s="621">
        <f t="shared" si="89"/>
        <v>0</v>
      </c>
      <c r="AC125" s="621">
        <f t="shared" si="89"/>
        <v>0</v>
      </c>
      <c r="AD125" s="621">
        <f t="shared" si="89"/>
        <v>0</v>
      </c>
      <c r="AE125" s="621">
        <f t="shared" si="89"/>
        <v>0</v>
      </c>
      <c r="AF125" s="621">
        <f t="shared" si="89"/>
        <v>0</v>
      </c>
      <c r="AG125" s="621">
        <f t="shared" si="89"/>
        <v>0</v>
      </c>
      <c r="AH125" s="621">
        <f t="shared" si="89"/>
        <v>0</v>
      </c>
      <c r="AI125" s="621">
        <f t="shared" si="89"/>
        <v>0</v>
      </c>
      <c r="AJ125" s="621">
        <f t="shared" si="89"/>
        <v>0</v>
      </c>
      <c r="AK125" s="621">
        <f t="shared" si="89"/>
        <v>0</v>
      </c>
      <c r="AL125" s="621">
        <f t="shared" si="89"/>
        <v>0</v>
      </c>
      <c r="AM125" s="621">
        <f t="shared" si="87"/>
        <v>0</v>
      </c>
      <c r="AN125" s="621">
        <f t="shared" si="87"/>
        <v>0</v>
      </c>
      <c r="AO125" s="621">
        <f t="shared" si="87"/>
        <v>0</v>
      </c>
      <c r="AP125" s="621">
        <f t="shared" si="87"/>
        <v>0</v>
      </c>
      <c r="AQ125" s="621">
        <f t="shared" si="87"/>
        <v>0</v>
      </c>
      <c r="AR125" s="621">
        <f t="shared" si="87"/>
        <v>0</v>
      </c>
      <c r="AS125" s="621">
        <f t="shared" si="87"/>
        <v>0</v>
      </c>
      <c r="AT125" s="621">
        <f t="shared" si="87"/>
        <v>0</v>
      </c>
      <c r="AU125" s="621">
        <f t="shared" si="87"/>
        <v>0</v>
      </c>
      <c r="AV125" s="621">
        <f t="shared" si="87"/>
        <v>0</v>
      </c>
      <c r="AW125" s="621">
        <f t="shared" si="87"/>
        <v>0</v>
      </c>
      <c r="AX125" s="621">
        <f t="shared" si="87"/>
        <v>0</v>
      </c>
      <c r="AY125" s="621">
        <f t="shared" si="87"/>
        <v>0</v>
      </c>
      <c r="AZ125" s="621">
        <f t="shared" si="87"/>
        <v>0</v>
      </c>
      <c r="BA125" s="621">
        <f t="shared" si="87"/>
        <v>0</v>
      </c>
      <c r="BB125" s="621">
        <f t="shared" si="87"/>
        <v>0</v>
      </c>
      <c r="BC125" s="621">
        <f t="shared" si="87"/>
        <v>0</v>
      </c>
      <c r="BD125" s="621">
        <f t="shared" si="87"/>
        <v>0</v>
      </c>
      <c r="BE125" s="621">
        <f t="shared" si="87"/>
        <v>0</v>
      </c>
      <c r="BF125" s="621">
        <f t="shared" si="87"/>
        <v>0</v>
      </c>
      <c r="BG125" s="621">
        <f t="shared" si="87"/>
        <v>0</v>
      </c>
      <c r="BH125" s="621">
        <f t="shared" si="87"/>
        <v>0</v>
      </c>
      <c r="BI125" s="621">
        <f t="shared" si="87"/>
        <v>0</v>
      </c>
      <c r="BJ125" s="621">
        <f t="shared" si="87"/>
        <v>0</v>
      </c>
      <c r="BK125" s="621">
        <f t="shared" si="87"/>
        <v>0</v>
      </c>
      <c r="BL125" s="621">
        <f t="shared" si="87"/>
        <v>0</v>
      </c>
      <c r="BM125" s="621">
        <f t="shared" si="87"/>
        <v>0</v>
      </c>
      <c r="BN125" s="621">
        <f t="shared" si="87"/>
        <v>0</v>
      </c>
      <c r="BO125" s="621">
        <f t="shared" si="87"/>
        <v>0</v>
      </c>
      <c r="BP125" s="621">
        <f t="shared" si="87"/>
        <v>0</v>
      </c>
      <c r="BQ125" s="621">
        <f t="shared" si="87"/>
        <v>0</v>
      </c>
      <c r="BR125" s="621">
        <f t="shared" si="87"/>
        <v>0</v>
      </c>
      <c r="BS125" s="621">
        <f t="shared" si="87"/>
        <v>0</v>
      </c>
      <c r="BT125" s="621">
        <f t="shared" si="88"/>
        <v>0</v>
      </c>
      <c r="BU125" s="621"/>
      <c r="BV125" s="621"/>
      <c r="BW125" s="621"/>
      <c r="BX125" s="621"/>
      <c r="BY125" s="621"/>
      <c r="BZ125" s="621"/>
      <c r="CA125" s="621"/>
      <c r="CB125" s="621"/>
      <c r="CC125" s="621"/>
      <c r="CD125" s="621"/>
      <c r="CE125" s="621"/>
      <c r="CF125" s="621"/>
      <c r="CG125" s="621"/>
      <c r="CH125" s="621"/>
      <c r="CI125" s="621"/>
      <c r="CK125" s="1086"/>
    </row>
    <row r="126" spans="2:89" x14ac:dyDescent="0.2">
      <c r="B126" s="623" t="s">
        <v>572</v>
      </c>
      <c r="C126" s="617" t="s">
        <v>342</v>
      </c>
      <c r="D126" s="618" t="s">
        <v>573</v>
      </c>
      <c r="E126" s="619" t="s">
        <v>122</v>
      </c>
      <c r="F126" s="620">
        <v>2</v>
      </c>
      <c r="G126" s="473">
        <f t="shared" si="89"/>
        <v>0</v>
      </c>
      <c r="H126" s="473">
        <f t="shared" si="89"/>
        <v>0</v>
      </c>
      <c r="I126" s="473">
        <f>I28+I98</f>
        <v>0</v>
      </c>
      <c r="J126" s="473">
        <f t="shared" si="89"/>
        <v>0</v>
      </c>
      <c r="K126" s="473">
        <f t="shared" si="89"/>
        <v>0</v>
      </c>
      <c r="L126" s="473">
        <f>L28+L98</f>
        <v>0</v>
      </c>
      <c r="M126" s="473">
        <f t="shared" si="89"/>
        <v>0</v>
      </c>
      <c r="N126" s="473">
        <f t="shared" si="89"/>
        <v>0</v>
      </c>
      <c r="O126" s="473">
        <f t="shared" si="89"/>
        <v>0</v>
      </c>
      <c r="P126" s="473">
        <f t="shared" si="89"/>
        <v>0</v>
      </c>
      <c r="Q126" s="473">
        <f t="shared" si="89"/>
        <v>0</v>
      </c>
      <c r="R126" s="473">
        <f t="shared" si="89"/>
        <v>0</v>
      </c>
      <c r="S126" s="473">
        <f t="shared" si="89"/>
        <v>0</v>
      </c>
      <c r="T126" s="473">
        <f t="shared" si="89"/>
        <v>0</v>
      </c>
      <c r="U126" s="473">
        <f t="shared" si="89"/>
        <v>0</v>
      </c>
      <c r="V126" s="473">
        <f t="shared" si="89"/>
        <v>0</v>
      </c>
      <c r="W126" s="473">
        <f t="shared" si="89"/>
        <v>0</v>
      </c>
      <c r="X126" s="473">
        <f t="shared" si="89"/>
        <v>0</v>
      </c>
      <c r="Y126" s="473">
        <f t="shared" si="89"/>
        <v>0</v>
      </c>
      <c r="Z126" s="473">
        <f t="shared" si="89"/>
        <v>0</v>
      </c>
      <c r="AA126" s="473">
        <f t="shared" si="89"/>
        <v>0</v>
      </c>
      <c r="AB126" s="473">
        <f t="shared" si="89"/>
        <v>0</v>
      </c>
      <c r="AC126" s="473">
        <f t="shared" si="89"/>
        <v>0</v>
      </c>
      <c r="AD126" s="473">
        <f t="shared" si="89"/>
        <v>0</v>
      </c>
      <c r="AE126" s="473">
        <f t="shared" si="89"/>
        <v>0</v>
      </c>
      <c r="AF126" s="473">
        <f t="shared" si="89"/>
        <v>0</v>
      </c>
      <c r="AG126" s="473">
        <f t="shared" si="89"/>
        <v>0</v>
      </c>
      <c r="AH126" s="473">
        <f t="shared" si="89"/>
        <v>0</v>
      </c>
      <c r="AI126" s="473">
        <f t="shared" si="89"/>
        <v>0</v>
      </c>
      <c r="AJ126" s="473">
        <f t="shared" si="89"/>
        <v>0</v>
      </c>
      <c r="AK126" s="473">
        <f t="shared" si="89"/>
        <v>0</v>
      </c>
      <c r="AL126" s="473">
        <f t="shared" si="89"/>
        <v>0</v>
      </c>
      <c r="AM126" s="473">
        <f t="shared" si="87"/>
        <v>0</v>
      </c>
      <c r="AN126" s="473">
        <f t="shared" si="87"/>
        <v>0</v>
      </c>
      <c r="AO126" s="473">
        <f t="shared" si="87"/>
        <v>0</v>
      </c>
      <c r="AP126" s="473">
        <f t="shared" si="87"/>
        <v>0</v>
      </c>
      <c r="AQ126" s="473">
        <f t="shared" si="87"/>
        <v>0</v>
      </c>
      <c r="AR126" s="473">
        <f t="shared" si="87"/>
        <v>0</v>
      </c>
      <c r="AS126" s="473">
        <f t="shared" si="87"/>
        <v>0</v>
      </c>
      <c r="AT126" s="473">
        <f t="shared" si="87"/>
        <v>0</v>
      </c>
      <c r="AU126" s="473">
        <f t="shared" si="87"/>
        <v>0</v>
      </c>
      <c r="AV126" s="473">
        <f t="shared" si="87"/>
        <v>0</v>
      </c>
      <c r="AW126" s="473">
        <f t="shared" si="87"/>
        <v>0</v>
      </c>
      <c r="AX126" s="473">
        <f t="shared" si="87"/>
        <v>0</v>
      </c>
      <c r="AY126" s="473">
        <f t="shared" si="87"/>
        <v>0</v>
      </c>
      <c r="AZ126" s="473">
        <f t="shared" si="87"/>
        <v>0</v>
      </c>
      <c r="BA126" s="473">
        <f t="shared" si="87"/>
        <v>0</v>
      </c>
      <c r="BB126" s="473">
        <f t="shared" si="87"/>
        <v>0</v>
      </c>
      <c r="BC126" s="473">
        <f t="shared" si="87"/>
        <v>0</v>
      </c>
      <c r="BD126" s="473">
        <f t="shared" si="87"/>
        <v>0</v>
      </c>
      <c r="BE126" s="473">
        <f t="shared" si="87"/>
        <v>0</v>
      </c>
      <c r="BF126" s="473">
        <f t="shared" si="87"/>
        <v>0</v>
      </c>
      <c r="BG126" s="473">
        <f t="shared" si="87"/>
        <v>0</v>
      </c>
      <c r="BH126" s="473">
        <f t="shared" si="87"/>
        <v>0</v>
      </c>
      <c r="BI126" s="473">
        <f t="shared" si="87"/>
        <v>0</v>
      </c>
      <c r="BJ126" s="473">
        <f t="shared" si="87"/>
        <v>0</v>
      </c>
      <c r="BK126" s="473">
        <f t="shared" si="87"/>
        <v>0</v>
      </c>
      <c r="BL126" s="473">
        <f t="shared" si="87"/>
        <v>0</v>
      </c>
      <c r="BM126" s="473">
        <f t="shared" si="87"/>
        <v>0</v>
      </c>
      <c r="BN126" s="473">
        <f t="shared" si="87"/>
        <v>0</v>
      </c>
      <c r="BO126" s="473">
        <f t="shared" si="87"/>
        <v>0</v>
      </c>
      <c r="BP126" s="473">
        <f t="shared" si="87"/>
        <v>0</v>
      </c>
      <c r="BQ126" s="473">
        <f t="shared" si="87"/>
        <v>0</v>
      </c>
      <c r="BR126" s="473">
        <f t="shared" si="87"/>
        <v>0</v>
      </c>
      <c r="BS126" s="473">
        <f t="shared" si="87"/>
        <v>0</v>
      </c>
      <c r="BT126" s="473">
        <f t="shared" si="88"/>
        <v>0</v>
      </c>
      <c r="BU126" s="473"/>
      <c r="BV126" s="473"/>
      <c r="BW126" s="473"/>
      <c r="BX126" s="473"/>
      <c r="BY126" s="473"/>
      <c r="BZ126" s="473"/>
      <c r="CA126" s="473"/>
      <c r="CB126" s="473"/>
      <c r="CC126" s="473"/>
      <c r="CD126" s="473"/>
      <c r="CE126" s="473"/>
      <c r="CF126" s="473"/>
      <c r="CG126" s="473"/>
      <c r="CH126" s="473"/>
      <c r="CI126" s="473"/>
      <c r="CK126" s="1086"/>
    </row>
    <row r="127" spans="2:89" x14ac:dyDescent="0.2">
      <c r="B127" s="623" t="s">
        <v>574</v>
      </c>
      <c r="C127" s="617" t="s">
        <v>344</v>
      </c>
      <c r="D127" s="618" t="s">
        <v>575</v>
      </c>
      <c r="E127" s="619" t="s">
        <v>122</v>
      </c>
      <c r="F127" s="620">
        <v>2</v>
      </c>
      <c r="G127" s="473">
        <f t="shared" si="89"/>
        <v>-7.5550362245916713E-2</v>
      </c>
      <c r="H127" s="473">
        <f t="shared" si="89"/>
        <v>-7.5550362245916713E-2</v>
      </c>
      <c r="I127" s="473">
        <f t="shared" si="89"/>
        <v>-7.5550362245916713E-2</v>
      </c>
      <c r="J127" s="473">
        <f t="shared" si="89"/>
        <v>-7.5550362245916713E-2</v>
      </c>
      <c r="K127" s="473">
        <f t="shared" si="89"/>
        <v>-7.5550362245916713E-2</v>
      </c>
      <c r="L127" s="473">
        <f t="shared" si="89"/>
        <v>-7.5550362245916713E-2</v>
      </c>
      <c r="M127" s="621">
        <f t="shared" si="89"/>
        <v>-7.5550362245916713E-2</v>
      </c>
      <c r="N127" s="621">
        <f t="shared" si="89"/>
        <v>-7.5550362245916713E-2</v>
      </c>
      <c r="O127" s="621">
        <f t="shared" si="89"/>
        <v>-7.5550362245916713E-2</v>
      </c>
      <c r="P127" s="621">
        <f t="shared" si="89"/>
        <v>-7.5550362245916713E-2</v>
      </c>
      <c r="Q127" s="621">
        <f t="shared" si="89"/>
        <v>-7.5550362245916713E-2</v>
      </c>
      <c r="R127" s="621">
        <f t="shared" si="89"/>
        <v>-7.5550362245916713E-2</v>
      </c>
      <c r="S127" s="621">
        <f t="shared" si="89"/>
        <v>-7.5550362245916713E-2</v>
      </c>
      <c r="T127" s="621">
        <f t="shared" si="89"/>
        <v>-7.5550362245916713E-2</v>
      </c>
      <c r="U127" s="621">
        <f t="shared" si="89"/>
        <v>-7.5550362245916713E-2</v>
      </c>
      <c r="V127" s="621">
        <f t="shared" si="89"/>
        <v>-7.5550362245916713E-2</v>
      </c>
      <c r="W127" s="621">
        <f t="shared" si="89"/>
        <v>-7.5550362245916713E-2</v>
      </c>
      <c r="X127" s="621">
        <f t="shared" si="89"/>
        <v>-7.5550362245916713E-2</v>
      </c>
      <c r="Y127" s="621">
        <f t="shared" si="89"/>
        <v>-7.5550362245916713E-2</v>
      </c>
      <c r="Z127" s="621">
        <f t="shared" si="89"/>
        <v>-7.5550362245916713E-2</v>
      </c>
      <c r="AA127" s="621">
        <f t="shared" si="89"/>
        <v>-7.5550362245916713E-2</v>
      </c>
      <c r="AB127" s="621">
        <f t="shared" si="89"/>
        <v>-7.5550362245916713E-2</v>
      </c>
      <c r="AC127" s="621">
        <f t="shared" si="89"/>
        <v>-7.5550362245916713E-2</v>
      </c>
      <c r="AD127" s="621">
        <f t="shared" si="89"/>
        <v>-7.5550362245916713E-2</v>
      </c>
      <c r="AE127" s="621">
        <f t="shared" si="89"/>
        <v>-7.5550362245916713E-2</v>
      </c>
      <c r="AF127" s="621">
        <f t="shared" si="89"/>
        <v>-7.5550362245916713E-2</v>
      </c>
      <c r="AG127" s="621">
        <f t="shared" si="89"/>
        <v>-7.5550362245916713E-2</v>
      </c>
      <c r="AH127" s="621">
        <f t="shared" si="89"/>
        <v>-7.5550362245916713E-2</v>
      </c>
      <c r="AI127" s="621">
        <f t="shared" si="89"/>
        <v>-7.5550362245916713E-2</v>
      </c>
      <c r="AJ127" s="621">
        <f t="shared" si="89"/>
        <v>-7.5550362245916713E-2</v>
      </c>
      <c r="AK127" s="621">
        <f t="shared" si="89"/>
        <v>-7.5550362245916713E-2</v>
      </c>
      <c r="AL127" s="621">
        <f t="shared" si="89"/>
        <v>-7.5550362245916713E-2</v>
      </c>
      <c r="AM127" s="621">
        <f t="shared" si="87"/>
        <v>-7.5550362245916713E-2</v>
      </c>
      <c r="AN127" s="621">
        <f t="shared" si="87"/>
        <v>-7.5550362245916713E-2</v>
      </c>
      <c r="AO127" s="621">
        <f t="shared" si="87"/>
        <v>-7.5550362245916713E-2</v>
      </c>
      <c r="AP127" s="621">
        <f t="shared" si="87"/>
        <v>-7.5550362245916713E-2</v>
      </c>
      <c r="AQ127" s="621">
        <f t="shared" si="87"/>
        <v>-7.5550362245916713E-2</v>
      </c>
      <c r="AR127" s="621">
        <f t="shared" si="87"/>
        <v>-7.5550362245916713E-2</v>
      </c>
      <c r="AS127" s="621">
        <f t="shared" si="87"/>
        <v>-7.5550362245916713E-2</v>
      </c>
      <c r="AT127" s="621">
        <f t="shared" si="87"/>
        <v>-7.5550362245916713E-2</v>
      </c>
      <c r="AU127" s="621">
        <f t="shared" si="87"/>
        <v>-7.5550362245916713E-2</v>
      </c>
      <c r="AV127" s="621">
        <f t="shared" si="87"/>
        <v>-7.5550362245916713E-2</v>
      </c>
      <c r="AW127" s="621">
        <f t="shared" si="87"/>
        <v>-7.5550362245916713E-2</v>
      </c>
      <c r="AX127" s="621">
        <f t="shared" si="87"/>
        <v>-7.5550362245916713E-2</v>
      </c>
      <c r="AY127" s="621">
        <f t="shared" si="87"/>
        <v>-7.5550362245916713E-2</v>
      </c>
      <c r="AZ127" s="621">
        <f t="shared" si="87"/>
        <v>-7.5550362245916713E-2</v>
      </c>
      <c r="BA127" s="621">
        <f t="shared" si="87"/>
        <v>-7.5550362245916713E-2</v>
      </c>
      <c r="BB127" s="621">
        <f t="shared" si="87"/>
        <v>-7.5550362245916713E-2</v>
      </c>
      <c r="BC127" s="621">
        <f t="shared" si="87"/>
        <v>-7.5550362245916713E-2</v>
      </c>
      <c r="BD127" s="621">
        <f t="shared" si="87"/>
        <v>-7.5550362245916713E-2</v>
      </c>
      <c r="BE127" s="621">
        <f t="shared" si="87"/>
        <v>-7.5550362245916713E-2</v>
      </c>
      <c r="BF127" s="621">
        <f t="shared" si="87"/>
        <v>-7.5550362245916713E-2</v>
      </c>
      <c r="BG127" s="621">
        <f t="shared" si="87"/>
        <v>-7.5550362245916713E-2</v>
      </c>
      <c r="BH127" s="621">
        <f t="shared" si="87"/>
        <v>-7.5550362245916713E-2</v>
      </c>
      <c r="BI127" s="621">
        <f t="shared" si="87"/>
        <v>-7.5550362245916713E-2</v>
      </c>
      <c r="BJ127" s="621">
        <f t="shared" si="87"/>
        <v>-7.5550362245916713E-2</v>
      </c>
      <c r="BK127" s="621">
        <f t="shared" si="87"/>
        <v>-7.5550362245916713E-2</v>
      </c>
      <c r="BL127" s="621">
        <f t="shared" si="87"/>
        <v>-7.5550362245916713E-2</v>
      </c>
      <c r="BM127" s="621">
        <f t="shared" si="87"/>
        <v>-7.5550362245916713E-2</v>
      </c>
      <c r="BN127" s="621">
        <f t="shared" si="87"/>
        <v>-7.5550362245916713E-2</v>
      </c>
      <c r="BO127" s="621">
        <f t="shared" si="87"/>
        <v>-7.5550362245916713E-2</v>
      </c>
      <c r="BP127" s="621">
        <f t="shared" si="87"/>
        <v>-7.5550362245916713E-2</v>
      </c>
      <c r="BQ127" s="621">
        <f t="shared" si="87"/>
        <v>-7.5550362245916713E-2</v>
      </c>
      <c r="BR127" s="621">
        <f t="shared" si="87"/>
        <v>-7.5550362245916713E-2</v>
      </c>
      <c r="BS127" s="621">
        <f t="shared" si="87"/>
        <v>-7.5550362245916713E-2</v>
      </c>
      <c r="BT127" s="621">
        <f t="shared" si="88"/>
        <v>-7.5550362245916713E-2</v>
      </c>
      <c r="BU127" s="621"/>
      <c r="BV127" s="621"/>
      <c r="BW127" s="621"/>
      <c r="BX127" s="621"/>
      <c r="BY127" s="621"/>
      <c r="BZ127" s="621"/>
      <c r="CA127" s="621"/>
      <c r="CB127" s="621"/>
      <c r="CC127" s="621"/>
      <c r="CD127" s="621"/>
      <c r="CE127" s="621"/>
      <c r="CF127" s="621"/>
      <c r="CG127" s="621"/>
      <c r="CH127" s="621"/>
      <c r="CI127" s="621"/>
      <c r="CK127" s="1086"/>
    </row>
    <row r="128" spans="2:89" x14ac:dyDescent="0.2">
      <c r="B128" s="623" t="s">
        <v>576</v>
      </c>
      <c r="C128" s="624" t="s">
        <v>348</v>
      </c>
      <c r="D128" s="618" t="s">
        <v>577</v>
      </c>
      <c r="E128" s="619" t="s">
        <v>122</v>
      </c>
      <c r="F128" s="620">
        <v>2</v>
      </c>
      <c r="G128" s="473">
        <f>G31+G100+G101+G102+G103</f>
        <v>13.520249430965086</v>
      </c>
      <c r="H128" s="473">
        <f t="shared" ref="H128:BS128" si="90">H31+H100+H101+H102+H103</f>
        <v>13.500609273993236</v>
      </c>
      <c r="I128" s="473">
        <f t="shared" si="90"/>
        <v>13.480848596235196</v>
      </c>
      <c r="J128" s="473">
        <f t="shared" si="90"/>
        <v>13.460970582593248</v>
      </c>
      <c r="K128" s="473">
        <f t="shared" si="90"/>
        <v>13.440978236562772</v>
      </c>
      <c r="L128" s="473">
        <f t="shared" si="90"/>
        <v>13.420874395768632</v>
      </c>
      <c r="M128" s="473">
        <f t="shared" si="90"/>
        <v>13.400661745751478</v>
      </c>
      <c r="N128" s="473">
        <f t="shared" si="90"/>
        <v>13.380342832245651</v>
      </c>
      <c r="O128" s="473">
        <f t="shared" si="90"/>
        <v>13.359920072151185</v>
      </c>
      <c r="P128" s="473">
        <f t="shared" si="90"/>
        <v>13.339395763370494</v>
      </c>
      <c r="Q128" s="473">
        <f t="shared" si="90"/>
        <v>13.318772093654061</v>
      </c>
      <c r="R128" s="473">
        <f t="shared" si="90"/>
        <v>13.298051148577967</v>
      </c>
      <c r="S128" s="473">
        <f t="shared" si="90"/>
        <v>13.277234918758028</v>
      </c>
      <c r="T128" s="473">
        <f t="shared" si="90"/>
        <v>13.25632530639056</v>
      </c>
      <c r="U128" s="473">
        <f t="shared" si="90"/>
        <v>13.235324131197164</v>
      </c>
      <c r="V128" s="473">
        <f t="shared" si="90"/>
        <v>13.214233135840479</v>
      </c>
      <c r="W128" s="473">
        <f t="shared" si="90"/>
        <v>13.193053990868982</v>
      </c>
      <c r="X128" s="473">
        <f t="shared" si="90"/>
        <v>13.171788299241367</v>
      </c>
      <c r="Y128" s="473">
        <f t="shared" si="90"/>
        <v>13.150437600474632</v>
      </c>
      <c r="Z128" s="473">
        <f t="shared" si="90"/>
        <v>13.129003374454525</v>
      </c>
      <c r="AA128" s="473">
        <f t="shared" si="90"/>
        <v>13.107487044942342</v>
      </c>
      <c r="AB128" s="473">
        <f t="shared" si="90"/>
        <v>13.08588998280794</v>
      </c>
      <c r="AC128" s="473">
        <f t="shared" si="90"/>
        <v>13.06421350901546</v>
      </c>
      <c r="AD128" s="473">
        <f t="shared" si="90"/>
        <v>13.042458897385108</v>
      </c>
      <c r="AE128" s="473">
        <f t="shared" si="90"/>
        <v>13.020627377151849</v>
      </c>
      <c r="AF128" s="473">
        <f t="shared" si="90"/>
        <v>12.998720135339418</v>
      </c>
      <c r="AG128" s="473">
        <f t="shared" si="90"/>
        <v>12.976738318966262</v>
      </c>
      <c r="AH128" s="473">
        <f t="shared" si="90"/>
        <v>12.954683037098073</v>
      </c>
      <c r="AI128" s="473">
        <f t="shared" si="90"/>
        <v>12.932555362760175</v>
      </c>
      <c r="AJ128" s="473">
        <f t="shared" si="90"/>
        <v>12.910356334721627</v>
      </c>
      <c r="AK128" s="473">
        <f t="shared" si="90"/>
        <v>12.88808695916171</v>
      </c>
      <c r="AL128" s="473">
        <f t="shared" si="90"/>
        <v>12.865748211228416</v>
      </c>
      <c r="AM128" s="473">
        <f t="shared" si="90"/>
        <v>12.843341036497629</v>
      </c>
      <c r="AN128" s="473">
        <f t="shared" si="90"/>
        <v>12.820866352340845</v>
      </c>
      <c r="AO128" s="473">
        <f t="shared" si="90"/>
        <v>12.798325049208579</v>
      </c>
      <c r="AP128" s="473">
        <f t="shared" si="90"/>
        <v>12.775717991835853</v>
      </c>
      <c r="AQ128" s="473">
        <f t="shared" si="90"/>
        <v>12.753046020375713</v>
      </c>
      <c r="AR128" s="473">
        <f t="shared" si="90"/>
        <v>12.730309951466074</v>
      </c>
      <c r="AS128" s="473">
        <f t="shared" si="90"/>
        <v>12.707510579234762</v>
      </c>
      <c r="AT128" s="473">
        <f t="shared" si="90"/>
        <v>12.684648676247228</v>
      </c>
      <c r="AU128" s="473">
        <f t="shared" si="90"/>
        <v>12.661724994400997</v>
      </c>
      <c r="AV128" s="473">
        <f t="shared" si="90"/>
        <v>12.638740265770538</v>
      </c>
      <c r="AW128" s="473">
        <f t="shared" si="90"/>
        <v>12.615695203406043</v>
      </c>
      <c r="AX128" s="473">
        <f t="shared" si="90"/>
        <v>12.59259050208917</v>
      </c>
      <c r="AY128" s="473">
        <f t="shared" si="90"/>
        <v>12.569426839048685</v>
      </c>
      <c r="AZ128" s="473">
        <f t="shared" si="90"/>
        <v>12.546204874638638</v>
      </c>
      <c r="BA128" s="473">
        <f t="shared" si="90"/>
        <v>12.522925252981512</v>
      </c>
      <c r="BB128" s="473">
        <f t="shared" si="90"/>
        <v>12.499588602578582</v>
      </c>
      <c r="BC128" s="473">
        <f t="shared" si="90"/>
        <v>12.476195536889609</v>
      </c>
      <c r="BD128" s="473">
        <f t="shared" si="90"/>
        <v>12.452746654883743</v>
      </c>
      <c r="BE128" s="473">
        <f t="shared" si="90"/>
        <v>12.429242541563447</v>
      </c>
      <c r="BF128" s="473">
        <f t="shared" si="90"/>
        <v>12.40568376846306</v>
      </c>
      <c r="BG128" s="473">
        <f t="shared" si="90"/>
        <v>12.382070894123572</v>
      </c>
      <c r="BH128" s="473">
        <f t="shared" si="90"/>
        <v>12.358404464544975</v>
      </c>
      <c r="BI128" s="473">
        <f t="shared" si="90"/>
        <v>12.334685013617541</v>
      </c>
      <c r="BJ128" s="473">
        <f t="shared" si="90"/>
        <v>12.310913063533258</v>
      </c>
      <c r="BK128" s="473">
        <f t="shared" si="90"/>
        <v>12.287089125178525</v>
      </c>
      <c r="BL128" s="473">
        <f t="shared" si="90"/>
        <v>12.263213698509222</v>
      </c>
      <c r="BM128" s="473">
        <f t="shared" si="90"/>
        <v>12.239287272909088</v>
      </c>
      <c r="BN128" s="473">
        <f t="shared" si="90"/>
        <v>12.215310327532384</v>
      </c>
      <c r="BO128" s="473">
        <f t="shared" si="90"/>
        <v>12.191283331631658</v>
      </c>
      <c r="BP128" s="473">
        <f t="shared" si="90"/>
        <v>12.167206744871446</v>
      </c>
      <c r="BQ128" s="473">
        <f t="shared" si="90"/>
        <v>12.143081017628663</v>
      </c>
      <c r="BR128" s="473">
        <f t="shared" si="90"/>
        <v>12.118906591280366</v>
      </c>
      <c r="BS128" s="473">
        <f t="shared" si="90"/>
        <v>12.094683898479589</v>
      </c>
      <c r="BT128" s="473">
        <f t="shared" ref="BT128" si="91">BT31+BT100+BT101+BT102+BT103</f>
        <v>12.070413363419814</v>
      </c>
      <c r="BU128" s="473"/>
      <c r="BV128" s="473"/>
      <c r="BW128" s="473"/>
      <c r="BX128" s="473"/>
      <c r="BY128" s="473"/>
      <c r="BZ128" s="473"/>
      <c r="CA128" s="473"/>
      <c r="CB128" s="473"/>
      <c r="CC128" s="473"/>
      <c r="CD128" s="473"/>
      <c r="CE128" s="473"/>
      <c r="CF128" s="473"/>
      <c r="CG128" s="473"/>
      <c r="CH128" s="473"/>
      <c r="CI128" s="473"/>
      <c r="CK128" s="1086"/>
    </row>
    <row r="129" spans="2:89" ht="28.5" x14ac:dyDescent="0.2">
      <c r="B129" s="623" t="s">
        <v>578</v>
      </c>
      <c r="C129" s="624" t="s">
        <v>579</v>
      </c>
      <c r="D129" s="618" t="s">
        <v>580</v>
      </c>
      <c r="E129" s="619" t="s">
        <v>122</v>
      </c>
      <c r="F129" s="620">
        <v>2</v>
      </c>
      <c r="G129" s="473">
        <f>G39+G104+G105</f>
        <v>0</v>
      </c>
      <c r="H129" s="473">
        <f t="shared" ref="H129:BR129" si="92">H39+H104+H105</f>
        <v>0</v>
      </c>
      <c r="I129" s="473">
        <f t="shared" si="92"/>
        <v>0</v>
      </c>
      <c r="J129" s="473">
        <f t="shared" si="92"/>
        <v>0</v>
      </c>
      <c r="K129" s="473">
        <f t="shared" si="92"/>
        <v>0</v>
      </c>
      <c r="L129" s="473">
        <f t="shared" si="92"/>
        <v>0</v>
      </c>
      <c r="M129" s="621">
        <f t="shared" si="92"/>
        <v>0</v>
      </c>
      <c r="N129" s="621">
        <f t="shared" si="92"/>
        <v>0</v>
      </c>
      <c r="O129" s="621">
        <f t="shared" si="92"/>
        <v>0</v>
      </c>
      <c r="P129" s="621">
        <f t="shared" si="92"/>
        <v>0</v>
      </c>
      <c r="Q129" s="621">
        <f t="shared" si="92"/>
        <v>0</v>
      </c>
      <c r="R129" s="621">
        <f t="shared" si="92"/>
        <v>0</v>
      </c>
      <c r="S129" s="621">
        <f t="shared" si="92"/>
        <v>0</v>
      </c>
      <c r="T129" s="621">
        <f t="shared" si="92"/>
        <v>0</v>
      </c>
      <c r="U129" s="621">
        <f t="shared" si="92"/>
        <v>0</v>
      </c>
      <c r="V129" s="621">
        <f t="shared" si="92"/>
        <v>0</v>
      </c>
      <c r="W129" s="621">
        <f t="shared" si="92"/>
        <v>0</v>
      </c>
      <c r="X129" s="621">
        <f t="shared" si="92"/>
        <v>0</v>
      </c>
      <c r="Y129" s="621">
        <f t="shared" si="92"/>
        <v>0</v>
      </c>
      <c r="Z129" s="621">
        <f t="shared" si="92"/>
        <v>0</v>
      </c>
      <c r="AA129" s="621">
        <f t="shared" si="92"/>
        <v>0</v>
      </c>
      <c r="AB129" s="621">
        <f t="shared" si="92"/>
        <v>0</v>
      </c>
      <c r="AC129" s="621">
        <f t="shared" si="92"/>
        <v>0</v>
      </c>
      <c r="AD129" s="621">
        <f t="shared" si="92"/>
        <v>0</v>
      </c>
      <c r="AE129" s="621">
        <f t="shared" si="92"/>
        <v>0</v>
      </c>
      <c r="AF129" s="621">
        <f t="shared" si="92"/>
        <v>0</v>
      </c>
      <c r="AG129" s="621">
        <f t="shared" si="92"/>
        <v>0</v>
      </c>
      <c r="AH129" s="621">
        <f t="shared" si="92"/>
        <v>0</v>
      </c>
      <c r="AI129" s="621">
        <f t="shared" si="92"/>
        <v>0</v>
      </c>
      <c r="AJ129" s="621">
        <f t="shared" si="92"/>
        <v>0</v>
      </c>
      <c r="AK129" s="621">
        <f t="shared" si="92"/>
        <v>0</v>
      </c>
      <c r="AL129" s="621">
        <f t="shared" si="92"/>
        <v>0</v>
      </c>
      <c r="AM129" s="621">
        <f t="shared" si="92"/>
        <v>0</v>
      </c>
      <c r="AN129" s="621">
        <f t="shared" si="92"/>
        <v>0</v>
      </c>
      <c r="AO129" s="621">
        <f t="shared" si="92"/>
        <v>0</v>
      </c>
      <c r="AP129" s="621">
        <f t="shared" si="92"/>
        <v>0</v>
      </c>
      <c r="AQ129" s="621">
        <f t="shared" si="92"/>
        <v>0</v>
      </c>
      <c r="AR129" s="621">
        <f t="shared" si="92"/>
        <v>0</v>
      </c>
      <c r="AS129" s="621">
        <f t="shared" si="92"/>
        <v>0</v>
      </c>
      <c r="AT129" s="621">
        <f t="shared" si="92"/>
        <v>0</v>
      </c>
      <c r="AU129" s="621">
        <f t="shared" si="92"/>
        <v>0</v>
      </c>
      <c r="AV129" s="621">
        <f t="shared" si="92"/>
        <v>0</v>
      </c>
      <c r="AW129" s="621">
        <f t="shared" si="92"/>
        <v>0</v>
      </c>
      <c r="AX129" s="621">
        <f t="shared" si="92"/>
        <v>0</v>
      </c>
      <c r="AY129" s="621">
        <f t="shared" si="92"/>
        <v>0</v>
      </c>
      <c r="AZ129" s="621">
        <f t="shared" si="92"/>
        <v>0</v>
      </c>
      <c r="BA129" s="621">
        <f t="shared" si="92"/>
        <v>0</v>
      </c>
      <c r="BB129" s="621">
        <f t="shared" si="92"/>
        <v>0</v>
      </c>
      <c r="BC129" s="621">
        <f t="shared" si="92"/>
        <v>0</v>
      </c>
      <c r="BD129" s="621">
        <f t="shared" si="92"/>
        <v>0</v>
      </c>
      <c r="BE129" s="621">
        <f t="shared" si="92"/>
        <v>0</v>
      </c>
      <c r="BF129" s="621">
        <f t="shared" si="92"/>
        <v>0</v>
      </c>
      <c r="BG129" s="621">
        <f t="shared" si="92"/>
        <v>0</v>
      </c>
      <c r="BH129" s="621">
        <f t="shared" si="92"/>
        <v>0</v>
      </c>
      <c r="BI129" s="621">
        <f t="shared" si="92"/>
        <v>0</v>
      </c>
      <c r="BJ129" s="621">
        <f t="shared" si="92"/>
        <v>0</v>
      </c>
      <c r="BK129" s="621">
        <f t="shared" si="92"/>
        <v>0</v>
      </c>
      <c r="BL129" s="621">
        <f t="shared" si="92"/>
        <v>0</v>
      </c>
      <c r="BM129" s="621">
        <f t="shared" si="92"/>
        <v>0</v>
      </c>
      <c r="BN129" s="621">
        <f t="shared" si="92"/>
        <v>0</v>
      </c>
      <c r="BO129" s="621">
        <f t="shared" si="92"/>
        <v>0</v>
      </c>
      <c r="BP129" s="621">
        <f t="shared" si="92"/>
        <v>0</v>
      </c>
      <c r="BQ129" s="621">
        <f t="shared" si="92"/>
        <v>0</v>
      </c>
      <c r="BR129" s="621">
        <f t="shared" si="92"/>
        <v>0</v>
      </c>
      <c r="BS129" s="621">
        <f t="shared" ref="BS129:BT129" si="93">BS39+BS104+BS105</f>
        <v>0</v>
      </c>
      <c r="BT129" s="621">
        <f t="shared" si="93"/>
        <v>0</v>
      </c>
      <c r="BU129" s="621"/>
      <c r="BV129" s="621"/>
      <c r="BW129" s="621"/>
      <c r="BX129" s="621"/>
      <c r="BY129" s="621"/>
      <c r="BZ129" s="621"/>
      <c r="CA129" s="621"/>
      <c r="CB129" s="621"/>
      <c r="CC129" s="621"/>
      <c r="CD129" s="621"/>
      <c r="CE129" s="621"/>
      <c r="CF129" s="621"/>
      <c r="CG129" s="621"/>
      <c r="CH129" s="621"/>
      <c r="CI129" s="621"/>
      <c r="CK129" s="1086"/>
    </row>
    <row r="130" spans="2:89" x14ac:dyDescent="0.2">
      <c r="B130" s="623" t="s">
        <v>581</v>
      </c>
      <c r="C130" s="624" t="s">
        <v>369</v>
      </c>
      <c r="D130" s="618" t="s">
        <v>582</v>
      </c>
      <c r="E130" s="619" t="s">
        <v>122</v>
      </c>
      <c r="F130" s="620">
        <v>2</v>
      </c>
      <c r="G130" s="473">
        <f t="shared" ref="G130:BR130" si="94">G40+G106</f>
        <v>2.423196E-2</v>
      </c>
      <c r="H130" s="473">
        <f t="shared" si="94"/>
        <v>2.423196E-2</v>
      </c>
      <c r="I130" s="473">
        <f t="shared" si="94"/>
        <v>2.423196E-2</v>
      </c>
      <c r="J130" s="473">
        <f t="shared" si="94"/>
        <v>2.423196E-2</v>
      </c>
      <c r="K130" s="473">
        <f t="shared" si="94"/>
        <v>2.423196E-2</v>
      </c>
      <c r="L130" s="473">
        <f t="shared" si="94"/>
        <v>2.423196E-2</v>
      </c>
      <c r="M130" s="621">
        <f t="shared" si="94"/>
        <v>2.423196E-2</v>
      </c>
      <c r="N130" s="621">
        <f t="shared" si="94"/>
        <v>2.423196E-2</v>
      </c>
      <c r="O130" s="621">
        <f t="shared" si="94"/>
        <v>2.423196E-2</v>
      </c>
      <c r="P130" s="621">
        <f t="shared" si="94"/>
        <v>2.423196E-2</v>
      </c>
      <c r="Q130" s="621">
        <f t="shared" si="94"/>
        <v>2.423196E-2</v>
      </c>
      <c r="R130" s="621">
        <f t="shared" si="94"/>
        <v>2.423196E-2</v>
      </c>
      <c r="S130" s="621">
        <f t="shared" si="94"/>
        <v>2.423196E-2</v>
      </c>
      <c r="T130" s="621">
        <f t="shared" si="94"/>
        <v>2.423196E-2</v>
      </c>
      <c r="U130" s="621">
        <f t="shared" si="94"/>
        <v>2.423196E-2</v>
      </c>
      <c r="V130" s="621">
        <f t="shared" si="94"/>
        <v>2.423196E-2</v>
      </c>
      <c r="W130" s="621">
        <f t="shared" si="94"/>
        <v>2.423196E-2</v>
      </c>
      <c r="X130" s="621">
        <f t="shared" si="94"/>
        <v>2.423196E-2</v>
      </c>
      <c r="Y130" s="621">
        <f t="shared" si="94"/>
        <v>2.423196E-2</v>
      </c>
      <c r="Z130" s="621">
        <f t="shared" si="94"/>
        <v>2.423196E-2</v>
      </c>
      <c r="AA130" s="621">
        <f t="shared" si="94"/>
        <v>2.423196E-2</v>
      </c>
      <c r="AB130" s="621">
        <f t="shared" si="94"/>
        <v>2.423196E-2</v>
      </c>
      <c r="AC130" s="621">
        <f t="shared" si="94"/>
        <v>2.423196E-2</v>
      </c>
      <c r="AD130" s="621">
        <f t="shared" si="94"/>
        <v>2.423196E-2</v>
      </c>
      <c r="AE130" s="621">
        <f t="shared" si="94"/>
        <v>2.423196E-2</v>
      </c>
      <c r="AF130" s="621">
        <f t="shared" si="94"/>
        <v>2.423196E-2</v>
      </c>
      <c r="AG130" s="621">
        <f t="shared" si="94"/>
        <v>2.423196E-2</v>
      </c>
      <c r="AH130" s="621">
        <f t="shared" si="94"/>
        <v>2.423196E-2</v>
      </c>
      <c r="AI130" s="621">
        <f t="shared" si="94"/>
        <v>2.423196E-2</v>
      </c>
      <c r="AJ130" s="621">
        <f t="shared" si="94"/>
        <v>2.423196E-2</v>
      </c>
      <c r="AK130" s="621">
        <f t="shared" si="94"/>
        <v>2.423196E-2</v>
      </c>
      <c r="AL130" s="621">
        <f t="shared" si="94"/>
        <v>2.423196E-2</v>
      </c>
      <c r="AM130" s="621">
        <f t="shared" si="94"/>
        <v>2.423196E-2</v>
      </c>
      <c r="AN130" s="621">
        <f t="shared" si="94"/>
        <v>2.423196E-2</v>
      </c>
      <c r="AO130" s="621">
        <f t="shared" si="94"/>
        <v>2.423196E-2</v>
      </c>
      <c r="AP130" s="621">
        <f t="shared" si="94"/>
        <v>2.423196E-2</v>
      </c>
      <c r="AQ130" s="621">
        <f t="shared" si="94"/>
        <v>2.423196E-2</v>
      </c>
      <c r="AR130" s="621">
        <f t="shared" si="94"/>
        <v>2.423196E-2</v>
      </c>
      <c r="AS130" s="621">
        <f t="shared" si="94"/>
        <v>2.423196E-2</v>
      </c>
      <c r="AT130" s="621">
        <f t="shared" si="94"/>
        <v>2.423196E-2</v>
      </c>
      <c r="AU130" s="621">
        <f t="shared" si="94"/>
        <v>2.423196E-2</v>
      </c>
      <c r="AV130" s="621">
        <f t="shared" si="94"/>
        <v>2.423196E-2</v>
      </c>
      <c r="AW130" s="621">
        <f t="shared" si="94"/>
        <v>2.423196E-2</v>
      </c>
      <c r="AX130" s="621">
        <f t="shared" si="94"/>
        <v>2.423196E-2</v>
      </c>
      <c r="AY130" s="621">
        <f t="shared" si="94"/>
        <v>2.423196E-2</v>
      </c>
      <c r="AZ130" s="621">
        <f t="shared" si="94"/>
        <v>2.423196E-2</v>
      </c>
      <c r="BA130" s="621">
        <f t="shared" si="94"/>
        <v>2.423196E-2</v>
      </c>
      <c r="BB130" s="621">
        <f t="shared" si="94"/>
        <v>2.423196E-2</v>
      </c>
      <c r="BC130" s="621">
        <f t="shared" si="94"/>
        <v>2.423196E-2</v>
      </c>
      <c r="BD130" s="621">
        <f t="shared" si="94"/>
        <v>2.423196E-2</v>
      </c>
      <c r="BE130" s="621">
        <f t="shared" si="94"/>
        <v>2.423196E-2</v>
      </c>
      <c r="BF130" s="621">
        <f t="shared" si="94"/>
        <v>2.423196E-2</v>
      </c>
      <c r="BG130" s="621">
        <f t="shared" si="94"/>
        <v>2.423196E-2</v>
      </c>
      <c r="BH130" s="621">
        <f t="shared" si="94"/>
        <v>2.423196E-2</v>
      </c>
      <c r="BI130" s="621">
        <f t="shared" si="94"/>
        <v>2.423196E-2</v>
      </c>
      <c r="BJ130" s="621">
        <f t="shared" si="94"/>
        <v>2.423196E-2</v>
      </c>
      <c r="BK130" s="621">
        <f t="shared" si="94"/>
        <v>2.423196E-2</v>
      </c>
      <c r="BL130" s="621">
        <f t="shared" si="94"/>
        <v>2.423196E-2</v>
      </c>
      <c r="BM130" s="621">
        <f t="shared" si="94"/>
        <v>2.423196E-2</v>
      </c>
      <c r="BN130" s="621">
        <f t="shared" si="94"/>
        <v>2.423196E-2</v>
      </c>
      <c r="BO130" s="621">
        <f t="shared" si="94"/>
        <v>2.423196E-2</v>
      </c>
      <c r="BP130" s="621">
        <f t="shared" si="94"/>
        <v>2.423196E-2</v>
      </c>
      <c r="BQ130" s="621">
        <f t="shared" si="94"/>
        <v>2.423196E-2</v>
      </c>
      <c r="BR130" s="621">
        <f t="shared" si="94"/>
        <v>2.423196E-2</v>
      </c>
      <c r="BS130" s="621">
        <f t="shared" ref="BS130:BT130" si="95">BS40+BS106</f>
        <v>2.423196E-2</v>
      </c>
      <c r="BT130" s="621">
        <f t="shared" si="95"/>
        <v>2.423196E-2</v>
      </c>
      <c r="BU130" s="621"/>
      <c r="BV130" s="621"/>
      <c r="BW130" s="621"/>
      <c r="BX130" s="621"/>
      <c r="BY130" s="621"/>
      <c r="BZ130" s="621"/>
      <c r="CA130" s="621"/>
      <c r="CB130" s="621"/>
      <c r="CC130" s="621"/>
      <c r="CD130" s="621"/>
      <c r="CE130" s="621"/>
      <c r="CF130" s="621"/>
      <c r="CG130" s="621"/>
      <c r="CH130" s="621"/>
      <c r="CI130" s="621"/>
      <c r="CK130" s="1086"/>
    </row>
    <row r="131" spans="2:89" x14ac:dyDescent="0.2">
      <c r="B131" s="625" t="s">
        <v>583</v>
      </c>
      <c r="C131" s="626" t="s">
        <v>273</v>
      </c>
      <c r="D131" s="626" t="s">
        <v>584</v>
      </c>
      <c r="E131" s="627" t="s">
        <v>122</v>
      </c>
      <c r="F131" s="620">
        <v>2</v>
      </c>
      <c r="G131" s="473">
        <f>(G128)-(G129+G130)</f>
        <v>13.496017470965086</v>
      </c>
      <c r="H131" s="473">
        <f t="shared" ref="H131:BS131" si="96">(H128)-(H129+H130)</f>
        <v>13.476377313993236</v>
      </c>
      <c r="I131" s="473">
        <f t="shared" si="96"/>
        <v>13.456616636235196</v>
      </c>
      <c r="J131" s="473">
        <f t="shared" si="96"/>
        <v>13.436738622593248</v>
      </c>
      <c r="K131" s="473">
        <f t="shared" si="96"/>
        <v>13.416746276562773</v>
      </c>
      <c r="L131" s="473">
        <f t="shared" si="96"/>
        <v>13.396642435768632</v>
      </c>
      <c r="M131" s="473">
        <f t="shared" si="96"/>
        <v>13.376429785751478</v>
      </c>
      <c r="N131" s="473">
        <f t="shared" si="96"/>
        <v>13.356110872245651</v>
      </c>
      <c r="O131" s="473">
        <f t="shared" si="96"/>
        <v>13.335688112151185</v>
      </c>
      <c r="P131" s="473">
        <f t="shared" si="96"/>
        <v>13.315163803370494</v>
      </c>
      <c r="Q131" s="473">
        <f t="shared" si="96"/>
        <v>13.294540133654062</v>
      </c>
      <c r="R131" s="473">
        <f t="shared" si="96"/>
        <v>13.273819188577967</v>
      </c>
      <c r="S131" s="473">
        <f t="shared" si="96"/>
        <v>13.253002958758028</v>
      </c>
      <c r="T131" s="473">
        <f t="shared" si="96"/>
        <v>13.23209334639056</v>
      </c>
      <c r="U131" s="473">
        <f t="shared" si="96"/>
        <v>13.211092171197164</v>
      </c>
      <c r="V131" s="473">
        <f t="shared" si="96"/>
        <v>13.190001175840479</v>
      </c>
      <c r="W131" s="473">
        <f t="shared" si="96"/>
        <v>13.168822030868983</v>
      </c>
      <c r="X131" s="473">
        <f t="shared" si="96"/>
        <v>13.147556339241367</v>
      </c>
      <c r="Y131" s="473">
        <f t="shared" si="96"/>
        <v>13.126205640474632</v>
      </c>
      <c r="Z131" s="473">
        <f t="shared" si="96"/>
        <v>13.104771414454525</v>
      </c>
      <c r="AA131" s="473">
        <f t="shared" si="96"/>
        <v>13.083255084942342</v>
      </c>
      <c r="AB131" s="473">
        <f t="shared" si="96"/>
        <v>13.06165802280794</v>
      </c>
      <c r="AC131" s="473">
        <f t="shared" si="96"/>
        <v>13.03998154901546</v>
      </c>
      <c r="AD131" s="473">
        <f t="shared" si="96"/>
        <v>13.018226937385108</v>
      </c>
      <c r="AE131" s="473">
        <f t="shared" si="96"/>
        <v>12.996395417151849</v>
      </c>
      <c r="AF131" s="473">
        <f t="shared" si="96"/>
        <v>12.974488175339419</v>
      </c>
      <c r="AG131" s="473">
        <f t="shared" si="96"/>
        <v>12.952506358966263</v>
      </c>
      <c r="AH131" s="473">
        <f t="shared" si="96"/>
        <v>12.930451077098073</v>
      </c>
      <c r="AI131" s="473">
        <f t="shared" si="96"/>
        <v>12.908323402760175</v>
      </c>
      <c r="AJ131" s="473">
        <f t="shared" si="96"/>
        <v>12.886124374721627</v>
      </c>
      <c r="AK131" s="473">
        <f t="shared" si="96"/>
        <v>12.86385499916171</v>
      </c>
      <c r="AL131" s="473">
        <f t="shared" si="96"/>
        <v>12.841516251228416</v>
      </c>
      <c r="AM131" s="473">
        <f t="shared" si="96"/>
        <v>12.819109076497629</v>
      </c>
      <c r="AN131" s="473">
        <f t="shared" si="96"/>
        <v>12.796634392340845</v>
      </c>
      <c r="AO131" s="473">
        <f t="shared" si="96"/>
        <v>12.774093089208579</v>
      </c>
      <c r="AP131" s="473">
        <f t="shared" si="96"/>
        <v>12.751486031835853</v>
      </c>
      <c r="AQ131" s="473">
        <f t="shared" si="96"/>
        <v>12.728814060375713</v>
      </c>
      <c r="AR131" s="473">
        <f t="shared" si="96"/>
        <v>12.706077991466074</v>
      </c>
      <c r="AS131" s="473">
        <f t="shared" si="96"/>
        <v>12.683278619234763</v>
      </c>
      <c r="AT131" s="473">
        <f t="shared" si="96"/>
        <v>12.660416716247228</v>
      </c>
      <c r="AU131" s="473">
        <f t="shared" si="96"/>
        <v>12.637493034400997</v>
      </c>
      <c r="AV131" s="473">
        <f t="shared" si="96"/>
        <v>12.614508305770538</v>
      </c>
      <c r="AW131" s="473">
        <f t="shared" si="96"/>
        <v>12.591463243406043</v>
      </c>
      <c r="AX131" s="473">
        <f t="shared" si="96"/>
        <v>12.56835854208917</v>
      </c>
      <c r="AY131" s="473">
        <f t="shared" si="96"/>
        <v>12.545194879048685</v>
      </c>
      <c r="AZ131" s="473">
        <f t="shared" si="96"/>
        <v>12.521972914638638</v>
      </c>
      <c r="BA131" s="473">
        <f t="shared" si="96"/>
        <v>12.498693292981512</v>
      </c>
      <c r="BB131" s="473">
        <f t="shared" si="96"/>
        <v>12.475356642578582</v>
      </c>
      <c r="BC131" s="473">
        <f t="shared" si="96"/>
        <v>12.451963576889609</v>
      </c>
      <c r="BD131" s="473">
        <f t="shared" si="96"/>
        <v>12.428514694883743</v>
      </c>
      <c r="BE131" s="473">
        <f t="shared" si="96"/>
        <v>12.405010581563447</v>
      </c>
      <c r="BF131" s="473">
        <f t="shared" si="96"/>
        <v>12.38145180846306</v>
      </c>
      <c r="BG131" s="473">
        <f t="shared" si="96"/>
        <v>12.357838934123572</v>
      </c>
      <c r="BH131" s="473">
        <f t="shared" si="96"/>
        <v>12.334172504544975</v>
      </c>
      <c r="BI131" s="473">
        <f t="shared" si="96"/>
        <v>12.310453053617541</v>
      </c>
      <c r="BJ131" s="473">
        <f t="shared" si="96"/>
        <v>12.286681103533258</v>
      </c>
      <c r="BK131" s="473">
        <f t="shared" si="96"/>
        <v>12.262857165178525</v>
      </c>
      <c r="BL131" s="473">
        <f t="shared" si="96"/>
        <v>12.238981738509223</v>
      </c>
      <c r="BM131" s="473">
        <f t="shared" si="96"/>
        <v>12.215055312909088</v>
      </c>
      <c r="BN131" s="473">
        <f t="shared" si="96"/>
        <v>12.191078367532384</v>
      </c>
      <c r="BO131" s="473">
        <f t="shared" si="96"/>
        <v>12.167051371631658</v>
      </c>
      <c r="BP131" s="473">
        <f t="shared" si="96"/>
        <v>12.142974784871447</v>
      </c>
      <c r="BQ131" s="473">
        <f t="shared" si="96"/>
        <v>12.118849057628664</v>
      </c>
      <c r="BR131" s="473">
        <f t="shared" si="96"/>
        <v>12.094674631280366</v>
      </c>
      <c r="BS131" s="473">
        <f t="shared" si="96"/>
        <v>12.070451938479589</v>
      </c>
      <c r="BT131" s="473">
        <f t="shared" ref="BT131" si="97">(BT128)-(BT129+BT130)</f>
        <v>12.046181403419814</v>
      </c>
      <c r="BU131" s="473"/>
      <c r="BV131" s="473"/>
      <c r="BW131" s="473"/>
      <c r="BX131" s="473"/>
      <c r="BY131" s="473"/>
      <c r="BZ131" s="473"/>
      <c r="CA131" s="473"/>
      <c r="CB131" s="473"/>
      <c r="CC131" s="473"/>
      <c r="CD131" s="473"/>
      <c r="CE131" s="473"/>
      <c r="CF131" s="473"/>
      <c r="CG131" s="473"/>
      <c r="CH131" s="473"/>
      <c r="CI131" s="473"/>
      <c r="CK131" s="1086"/>
    </row>
    <row r="132" spans="2:89" ht="15" thickBot="1" x14ac:dyDescent="0.25">
      <c r="B132" s="628" t="s">
        <v>585</v>
      </c>
      <c r="C132" s="629" t="s">
        <v>276</v>
      </c>
      <c r="D132" s="629" t="s">
        <v>586</v>
      </c>
      <c r="E132" s="630" t="s">
        <v>122</v>
      </c>
      <c r="F132" s="631">
        <v>2</v>
      </c>
      <c r="G132" s="632">
        <f t="shared" ref="G132:AL132" si="98">G131+SUM(G124:G127)</f>
        <v>13.420467108719169</v>
      </c>
      <c r="H132" s="632">
        <f t="shared" si="98"/>
        <v>13.40082695174732</v>
      </c>
      <c r="I132" s="632">
        <f t="shared" si="98"/>
        <v>13.38106627398928</v>
      </c>
      <c r="J132" s="632">
        <f t="shared" si="98"/>
        <v>13.361188260347332</v>
      </c>
      <c r="K132" s="632">
        <f t="shared" si="98"/>
        <v>13.341195914316856</v>
      </c>
      <c r="L132" s="632">
        <f t="shared" si="98"/>
        <v>13.321092073522715</v>
      </c>
      <c r="M132" s="632">
        <f t="shared" si="98"/>
        <v>13.300879423505561</v>
      </c>
      <c r="N132" s="632">
        <f t="shared" si="98"/>
        <v>13.280560509999734</v>
      </c>
      <c r="O132" s="632">
        <f t="shared" si="98"/>
        <v>13.260137749905269</v>
      </c>
      <c r="P132" s="632">
        <f t="shared" si="98"/>
        <v>13.239613441124577</v>
      </c>
      <c r="Q132" s="632">
        <f t="shared" si="98"/>
        <v>13.218989771408145</v>
      </c>
      <c r="R132" s="632">
        <f t="shared" si="98"/>
        <v>13.19826882633205</v>
      </c>
      <c r="S132" s="632">
        <f t="shared" si="98"/>
        <v>13.177452596512111</v>
      </c>
      <c r="T132" s="632">
        <f t="shared" si="98"/>
        <v>13.156542984144643</v>
      </c>
      <c r="U132" s="632">
        <f t="shared" si="98"/>
        <v>13.135541808951247</v>
      </c>
      <c r="V132" s="632">
        <f t="shared" si="98"/>
        <v>13.114450813594562</v>
      </c>
      <c r="W132" s="632">
        <f t="shared" si="98"/>
        <v>13.093271668623066</v>
      </c>
      <c r="X132" s="632">
        <f t="shared" si="98"/>
        <v>13.072005976995451</v>
      </c>
      <c r="Y132" s="632">
        <f t="shared" si="98"/>
        <v>13.050655278228716</v>
      </c>
      <c r="Z132" s="632">
        <f t="shared" si="98"/>
        <v>13.029221052208609</v>
      </c>
      <c r="AA132" s="632">
        <f t="shared" si="98"/>
        <v>13.007704722696426</v>
      </c>
      <c r="AB132" s="632">
        <f t="shared" si="98"/>
        <v>12.986107660562023</v>
      </c>
      <c r="AC132" s="632">
        <f t="shared" si="98"/>
        <v>12.964431186769543</v>
      </c>
      <c r="AD132" s="632">
        <f t="shared" si="98"/>
        <v>12.942676575139192</v>
      </c>
      <c r="AE132" s="632">
        <f t="shared" si="98"/>
        <v>12.920845054905932</v>
      </c>
      <c r="AF132" s="632">
        <f t="shared" si="98"/>
        <v>12.898937813093502</v>
      </c>
      <c r="AG132" s="632">
        <f t="shared" si="98"/>
        <v>12.876955996720346</v>
      </c>
      <c r="AH132" s="632">
        <f t="shared" si="98"/>
        <v>12.854900714852157</v>
      </c>
      <c r="AI132" s="632">
        <f t="shared" si="98"/>
        <v>12.832773040514258</v>
      </c>
      <c r="AJ132" s="632">
        <f t="shared" si="98"/>
        <v>12.81057401247571</v>
      </c>
      <c r="AK132" s="632">
        <f t="shared" si="98"/>
        <v>12.788304636915793</v>
      </c>
      <c r="AL132" s="632">
        <f t="shared" si="98"/>
        <v>12.7659658889825</v>
      </c>
      <c r="AM132" s="632">
        <f t="shared" ref="AM132:BR132" si="99">AM131+SUM(AM124:AM127)</f>
        <v>12.743558714251712</v>
      </c>
      <c r="AN132" s="632">
        <f t="shared" si="99"/>
        <v>12.721084030094929</v>
      </c>
      <c r="AO132" s="632">
        <f t="shared" si="99"/>
        <v>12.698542726962662</v>
      </c>
      <c r="AP132" s="632">
        <f t="shared" si="99"/>
        <v>12.675935669589936</v>
      </c>
      <c r="AQ132" s="632">
        <f t="shared" si="99"/>
        <v>12.653263698129797</v>
      </c>
      <c r="AR132" s="632">
        <f t="shared" si="99"/>
        <v>12.630527629220158</v>
      </c>
      <c r="AS132" s="632">
        <f t="shared" si="99"/>
        <v>12.607728256988846</v>
      </c>
      <c r="AT132" s="632">
        <f t="shared" si="99"/>
        <v>12.584866354001312</v>
      </c>
      <c r="AU132" s="632">
        <f t="shared" si="99"/>
        <v>12.56194267215508</v>
      </c>
      <c r="AV132" s="632">
        <f t="shared" si="99"/>
        <v>12.538957943524622</v>
      </c>
      <c r="AW132" s="632">
        <f t="shared" si="99"/>
        <v>12.515912881160126</v>
      </c>
      <c r="AX132" s="632">
        <f t="shared" si="99"/>
        <v>12.492808179843253</v>
      </c>
      <c r="AY132" s="632">
        <f t="shared" si="99"/>
        <v>12.469644516802768</v>
      </c>
      <c r="AZ132" s="632">
        <f t="shared" si="99"/>
        <v>12.446422552392722</v>
      </c>
      <c r="BA132" s="632">
        <f t="shared" si="99"/>
        <v>12.423142930735596</v>
      </c>
      <c r="BB132" s="632">
        <f t="shared" si="99"/>
        <v>12.399806280332665</v>
      </c>
      <c r="BC132" s="632">
        <f t="shared" si="99"/>
        <v>12.376413214643692</v>
      </c>
      <c r="BD132" s="632">
        <f t="shared" si="99"/>
        <v>12.352964332637827</v>
      </c>
      <c r="BE132" s="632">
        <f t="shared" si="99"/>
        <v>12.32946021931753</v>
      </c>
      <c r="BF132" s="632">
        <f t="shared" si="99"/>
        <v>12.305901446217144</v>
      </c>
      <c r="BG132" s="632">
        <f t="shared" si="99"/>
        <v>12.282288571877656</v>
      </c>
      <c r="BH132" s="632">
        <f t="shared" si="99"/>
        <v>12.258622142299059</v>
      </c>
      <c r="BI132" s="632">
        <f t="shared" si="99"/>
        <v>12.234902691371625</v>
      </c>
      <c r="BJ132" s="632">
        <f t="shared" si="99"/>
        <v>12.211130741287342</v>
      </c>
      <c r="BK132" s="632">
        <f t="shared" si="99"/>
        <v>12.187306802932609</v>
      </c>
      <c r="BL132" s="632">
        <f t="shared" si="99"/>
        <v>12.163431376263306</v>
      </c>
      <c r="BM132" s="632">
        <f t="shared" si="99"/>
        <v>12.139504950663172</v>
      </c>
      <c r="BN132" s="632">
        <f t="shared" si="99"/>
        <v>12.115528005286468</v>
      </c>
      <c r="BO132" s="632">
        <f t="shared" si="99"/>
        <v>12.091501009385741</v>
      </c>
      <c r="BP132" s="632">
        <f t="shared" si="99"/>
        <v>12.06742442262553</v>
      </c>
      <c r="BQ132" s="632">
        <f t="shared" si="99"/>
        <v>12.043298695382747</v>
      </c>
      <c r="BR132" s="632">
        <f t="shared" si="99"/>
        <v>12.01912426903445</v>
      </c>
      <c r="BS132" s="632">
        <f t="shared" ref="BS132:BT132" si="100">BS131+SUM(BS124:BS127)</f>
        <v>11.994901576233673</v>
      </c>
      <c r="BT132" s="632">
        <f t="shared" si="100"/>
        <v>11.970631041173897</v>
      </c>
      <c r="BU132" s="632"/>
      <c r="BV132" s="632"/>
      <c r="BW132" s="632"/>
      <c r="BX132" s="632"/>
      <c r="BY132" s="632"/>
      <c r="BZ132" s="632"/>
      <c r="CA132" s="632"/>
      <c r="CB132" s="632"/>
      <c r="CC132" s="632"/>
      <c r="CD132" s="632"/>
      <c r="CE132" s="632"/>
      <c r="CF132" s="632"/>
      <c r="CG132" s="632"/>
      <c r="CH132" s="632"/>
      <c r="CI132" s="632"/>
      <c r="CK132" s="1086"/>
    </row>
    <row r="133" spans="2:89" x14ac:dyDescent="0.2">
      <c r="B133" s="633" t="s">
        <v>587</v>
      </c>
      <c r="C133" s="634" t="s">
        <v>375</v>
      </c>
      <c r="D133" s="635" t="s">
        <v>588</v>
      </c>
      <c r="E133" s="636" t="s">
        <v>122</v>
      </c>
      <c r="F133" s="637">
        <v>2</v>
      </c>
      <c r="G133" s="638">
        <f t="shared" ref="G133:BR133" si="101">G43+G107</f>
        <v>1.4535791934254909</v>
      </c>
      <c r="H133" s="638">
        <f t="shared" si="101"/>
        <v>1.2713530202926573</v>
      </c>
      <c r="I133" s="638">
        <f t="shared" si="101"/>
        <v>1.3462921038454625</v>
      </c>
      <c r="J133" s="638">
        <f t="shared" si="101"/>
        <v>1.3956169803780583</v>
      </c>
      <c r="K133" s="638">
        <f t="shared" si="101"/>
        <v>1.3934894671083924</v>
      </c>
      <c r="L133" s="638">
        <f t="shared" si="101"/>
        <v>1.3914670671288094</v>
      </c>
      <c r="M133" s="639">
        <f t="shared" si="101"/>
        <v>1.3883495718697694</v>
      </c>
      <c r="N133" s="639">
        <f t="shared" si="101"/>
        <v>1.3824491706328437</v>
      </c>
      <c r="O133" s="639">
        <f t="shared" si="101"/>
        <v>1.3736789488966943</v>
      </c>
      <c r="P133" s="639">
        <f t="shared" si="101"/>
        <v>1.3633241996487238</v>
      </c>
      <c r="Q133" s="639">
        <f t="shared" si="101"/>
        <v>1.3543080304685617</v>
      </c>
      <c r="R133" s="639">
        <f t="shared" si="101"/>
        <v>1.3476091986425822</v>
      </c>
      <c r="S133" s="639">
        <f t="shared" si="101"/>
        <v>1.3432724311742295</v>
      </c>
      <c r="T133" s="639">
        <f t="shared" si="101"/>
        <v>1.3398747835517835</v>
      </c>
      <c r="U133" s="639">
        <f t="shared" si="101"/>
        <v>1.3365983057527917</v>
      </c>
      <c r="V133" s="639">
        <f t="shared" si="101"/>
        <v>1.3333555478869572</v>
      </c>
      <c r="W133" s="639">
        <f t="shared" si="101"/>
        <v>1.3320066508222776</v>
      </c>
      <c r="X133" s="639">
        <f t="shared" si="101"/>
        <v>1.3306886241016409</v>
      </c>
      <c r="Y133" s="639">
        <f t="shared" si="101"/>
        <v>1.3294546963915599</v>
      </c>
      <c r="Z133" s="639">
        <f t="shared" si="101"/>
        <v>1.3283244208842051</v>
      </c>
      <c r="AA133" s="639">
        <f t="shared" si="101"/>
        <v>1.3271665726786219</v>
      </c>
      <c r="AB133" s="639">
        <f t="shared" si="101"/>
        <v>1.3262331700702816</v>
      </c>
      <c r="AC133" s="639">
        <f t="shared" si="101"/>
        <v>1.3253768378585107</v>
      </c>
      <c r="AD133" s="639">
        <f t="shared" si="101"/>
        <v>1.3245325908609349</v>
      </c>
      <c r="AE133" s="639">
        <f t="shared" si="101"/>
        <v>1.3237132066570678</v>
      </c>
      <c r="AF133" s="639">
        <f t="shared" si="101"/>
        <v>1.3229056111310218</v>
      </c>
      <c r="AG133" s="639">
        <f t="shared" si="101"/>
        <v>1.3222862573135463</v>
      </c>
      <c r="AH133" s="639">
        <f t="shared" si="101"/>
        <v>1.3216917655366613</v>
      </c>
      <c r="AI133" s="639">
        <f t="shared" si="101"/>
        <v>1.321161463996144</v>
      </c>
      <c r="AJ133" s="639">
        <f t="shared" si="101"/>
        <v>1.3206107841617383</v>
      </c>
      <c r="AK133" s="639">
        <f t="shared" si="101"/>
        <v>1.3201243975653845</v>
      </c>
      <c r="AL133" s="639">
        <f t="shared" si="101"/>
        <v>1.319682645372275</v>
      </c>
      <c r="AM133" s="639">
        <f t="shared" si="101"/>
        <v>1.3192597329131959</v>
      </c>
      <c r="AN133" s="639">
        <f t="shared" si="101"/>
        <v>1.3188363748956924</v>
      </c>
      <c r="AO133" s="639">
        <f t="shared" si="101"/>
        <v>1.3184450235257565</v>
      </c>
      <c r="AP133" s="639">
        <f t="shared" si="101"/>
        <v>1.3180799277692055</v>
      </c>
      <c r="AQ133" s="639">
        <f t="shared" si="101"/>
        <v>1.3177403344839269</v>
      </c>
      <c r="AR133" s="639">
        <f t="shared" si="101"/>
        <v>1.317479131513509</v>
      </c>
      <c r="AS133" s="639">
        <f t="shared" si="101"/>
        <v>1.3171977612613968</v>
      </c>
      <c r="AT133" s="639">
        <f t="shared" si="101"/>
        <v>1.3169422012259047</v>
      </c>
      <c r="AU133" s="639">
        <f t="shared" si="101"/>
        <v>1.316731950850639</v>
      </c>
      <c r="AV133" s="639">
        <f t="shared" si="101"/>
        <v>1.3167118321001818</v>
      </c>
      <c r="AW133" s="639">
        <f t="shared" si="101"/>
        <v>1.3167046264066409</v>
      </c>
      <c r="AX133" s="639">
        <f t="shared" si="101"/>
        <v>1.316678031336916</v>
      </c>
      <c r="AY133" s="639">
        <f t="shared" si="101"/>
        <v>1.3166711996424019</v>
      </c>
      <c r="AZ133" s="639">
        <f t="shared" si="101"/>
        <v>1.3166379582351497</v>
      </c>
      <c r="BA133" s="639">
        <f t="shared" si="101"/>
        <v>1.3166244271063738</v>
      </c>
      <c r="BB133" s="639">
        <f t="shared" si="101"/>
        <v>1.3166175507233</v>
      </c>
      <c r="BC133" s="639">
        <f t="shared" si="101"/>
        <v>1.3165774276389062</v>
      </c>
      <c r="BD133" s="639">
        <f t="shared" si="101"/>
        <v>1.3165567722170703</v>
      </c>
      <c r="BE133" s="639">
        <f t="shared" si="101"/>
        <v>1.3165095288994033</v>
      </c>
      <c r="BF133" s="639">
        <f t="shared" si="101"/>
        <v>1.3164819506953971</v>
      </c>
      <c r="BG133" s="639">
        <f t="shared" si="101"/>
        <v>1.3164209380575103</v>
      </c>
      <c r="BH133" s="639">
        <f t="shared" si="101"/>
        <v>1.3163796749727972</v>
      </c>
      <c r="BI133" s="639">
        <f t="shared" si="101"/>
        <v>1.3163449511632346</v>
      </c>
      <c r="BJ133" s="639">
        <f t="shared" si="101"/>
        <v>1.3162836317927376</v>
      </c>
      <c r="BK133" s="639">
        <f t="shared" si="101"/>
        <v>1.316248638399409</v>
      </c>
      <c r="BL133" s="639">
        <f t="shared" si="101"/>
        <v>1.3161803020290201</v>
      </c>
      <c r="BM133" s="639">
        <f t="shared" si="101"/>
        <v>1.3161453729040742</v>
      </c>
      <c r="BN133" s="639">
        <f t="shared" si="101"/>
        <v>1.3160905852507265</v>
      </c>
      <c r="BO133" s="639">
        <f t="shared" si="101"/>
        <v>1.3160622094320691</v>
      </c>
      <c r="BP133" s="639">
        <f t="shared" si="101"/>
        <v>1.3160339647756969</v>
      </c>
      <c r="BQ133" s="639">
        <f t="shared" si="101"/>
        <v>1.31599299602763</v>
      </c>
      <c r="BR133" s="639">
        <f t="shared" si="101"/>
        <v>1.315971665226664</v>
      </c>
      <c r="BS133" s="639">
        <f t="shared" ref="BS133:BT133" si="102">BS43+BS107</f>
        <v>1.3159306218694391</v>
      </c>
      <c r="BT133" s="639">
        <f t="shared" si="102"/>
        <v>1.3159161395843511</v>
      </c>
      <c r="BU133" s="639"/>
      <c r="BV133" s="639"/>
      <c r="BW133" s="639"/>
      <c r="BX133" s="639"/>
      <c r="BY133" s="639"/>
      <c r="BZ133" s="639"/>
      <c r="CA133" s="639"/>
      <c r="CB133" s="639"/>
      <c r="CC133" s="639"/>
      <c r="CD133" s="639"/>
      <c r="CE133" s="639"/>
      <c r="CF133" s="639"/>
      <c r="CG133" s="639"/>
      <c r="CH133" s="639"/>
      <c r="CI133" s="639"/>
      <c r="CK133" s="1086"/>
    </row>
    <row r="134" spans="2:89" x14ac:dyDescent="0.2">
      <c r="B134" s="944" t="s">
        <v>589</v>
      </c>
      <c r="C134" s="945" t="s">
        <v>590</v>
      </c>
      <c r="D134" s="946" t="s">
        <v>121</v>
      </c>
      <c r="E134" s="947" t="s">
        <v>122</v>
      </c>
      <c r="F134" s="948">
        <v>2</v>
      </c>
      <c r="G134" s="1111">
        <v>0</v>
      </c>
      <c r="H134" s="1111">
        <v>0</v>
      </c>
      <c r="I134" s="1111">
        <v>0</v>
      </c>
      <c r="J134" s="1111">
        <v>0</v>
      </c>
      <c r="K134" s="1111">
        <v>0</v>
      </c>
      <c r="L134" s="1111">
        <v>0</v>
      </c>
      <c r="M134" s="444">
        <v>0</v>
      </c>
      <c r="N134" s="444">
        <v>0</v>
      </c>
      <c r="O134" s="444">
        <v>0</v>
      </c>
      <c r="P134" s="444">
        <v>0</v>
      </c>
      <c r="Q134" s="444">
        <v>0</v>
      </c>
      <c r="R134" s="444">
        <v>0</v>
      </c>
      <c r="S134" s="444">
        <v>0</v>
      </c>
      <c r="T134" s="444">
        <v>0</v>
      </c>
      <c r="U134" s="444">
        <v>0</v>
      </c>
      <c r="V134" s="444">
        <v>0</v>
      </c>
      <c r="W134" s="444">
        <v>0</v>
      </c>
      <c r="X134" s="444">
        <v>0</v>
      </c>
      <c r="Y134" s="444">
        <v>0</v>
      </c>
      <c r="Z134" s="444">
        <v>0</v>
      </c>
      <c r="AA134" s="444">
        <v>0</v>
      </c>
      <c r="AB134" s="444">
        <v>0</v>
      </c>
      <c r="AC134" s="444">
        <v>0</v>
      </c>
      <c r="AD134" s="444">
        <v>0</v>
      </c>
      <c r="AE134" s="444">
        <v>0</v>
      </c>
      <c r="AF134" s="444">
        <v>0</v>
      </c>
      <c r="AG134" s="444">
        <v>0</v>
      </c>
      <c r="AH134" s="444">
        <v>0</v>
      </c>
      <c r="AI134" s="444">
        <v>0</v>
      </c>
      <c r="AJ134" s="444">
        <v>0</v>
      </c>
      <c r="AK134" s="444">
        <v>0</v>
      </c>
      <c r="AL134" s="444">
        <v>0</v>
      </c>
      <c r="AM134" s="444">
        <v>0</v>
      </c>
      <c r="AN134" s="444">
        <v>0</v>
      </c>
      <c r="AO134" s="444">
        <v>0</v>
      </c>
      <c r="AP134" s="444">
        <v>0</v>
      </c>
      <c r="AQ134" s="444">
        <v>0</v>
      </c>
      <c r="AR134" s="444">
        <v>0</v>
      </c>
      <c r="AS134" s="444">
        <v>0</v>
      </c>
      <c r="AT134" s="444">
        <v>0</v>
      </c>
      <c r="AU134" s="444">
        <v>0</v>
      </c>
      <c r="AV134" s="444">
        <v>0</v>
      </c>
      <c r="AW134" s="444">
        <v>0</v>
      </c>
      <c r="AX134" s="444">
        <v>0</v>
      </c>
      <c r="AY134" s="444">
        <v>0</v>
      </c>
      <c r="AZ134" s="444">
        <v>0</v>
      </c>
      <c r="BA134" s="444">
        <v>0</v>
      </c>
      <c r="BB134" s="444">
        <v>0</v>
      </c>
      <c r="BC134" s="444">
        <v>0</v>
      </c>
      <c r="BD134" s="444">
        <v>0</v>
      </c>
      <c r="BE134" s="444">
        <v>0</v>
      </c>
      <c r="BF134" s="444">
        <v>0</v>
      </c>
      <c r="BG134" s="444">
        <v>0</v>
      </c>
      <c r="BH134" s="444">
        <v>0</v>
      </c>
      <c r="BI134" s="444">
        <v>0</v>
      </c>
      <c r="BJ134" s="444">
        <v>0</v>
      </c>
      <c r="BK134" s="444">
        <v>0</v>
      </c>
      <c r="BL134" s="444">
        <v>0</v>
      </c>
      <c r="BM134" s="444">
        <v>0</v>
      </c>
      <c r="BN134" s="444">
        <v>0</v>
      </c>
      <c r="BO134" s="444">
        <v>0</v>
      </c>
      <c r="BP134" s="444">
        <v>0</v>
      </c>
      <c r="BQ134" s="444">
        <v>0</v>
      </c>
      <c r="BR134" s="444">
        <v>0</v>
      </c>
      <c r="BS134" s="444">
        <v>0</v>
      </c>
      <c r="BT134" s="444">
        <v>0</v>
      </c>
      <c r="BU134" s="444"/>
      <c r="BV134" s="444"/>
      <c r="BW134" s="444"/>
      <c r="BX134" s="444"/>
      <c r="BY134" s="444"/>
      <c r="BZ134" s="444"/>
      <c r="CA134" s="444"/>
      <c r="CB134" s="444"/>
      <c r="CC134" s="444"/>
      <c r="CD134" s="444"/>
      <c r="CE134" s="444"/>
      <c r="CF134" s="444"/>
      <c r="CG134" s="444"/>
      <c r="CH134" s="444"/>
      <c r="CI134" s="445"/>
      <c r="CK134" s="1086"/>
    </row>
    <row r="135" spans="2:89" ht="28.5" x14ac:dyDescent="0.2">
      <c r="B135" s="944" t="s">
        <v>591</v>
      </c>
      <c r="C135" s="945" t="s">
        <v>379</v>
      </c>
      <c r="D135" s="946" t="s">
        <v>592</v>
      </c>
      <c r="E135" s="947" t="s">
        <v>122</v>
      </c>
      <c r="F135" s="948">
        <v>2</v>
      </c>
      <c r="G135" s="473">
        <f t="shared" ref="G135:BR137" si="103">G45+G108</f>
        <v>3.4794608938862805E-2</v>
      </c>
      <c r="H135" s="473">
        <f t="shared" si="103"/>
        <v>3.4698828589896452E-2</v>
      </c>
      <c r="I135" s="473">
        <f t="shared" si="103"/>
        <v>3.4613552696502327E-2</v>
      </c>
      <c r="J135" s="473">
        <f t="shared" si="103"/>
        <v>0.14605021296226778</v>
      </c>
      <c r="K135" s="473">
        <f t="shared" si="103"/>
        <v>0.14535954727644645</v>
      </c>
      <c r="L135" s="473">
        <f t="shared" si="103"/>
        <v>0.14389993249606695</v>
      </c>
      <c r="M135" s="621">
        <f t="shared" si="103"/>
        <v>0.14316339751285073</v>
      </c>
      <c r="N135" s="621">
        <f t="shared" si="103"/>
        <v>0.14319662975999176</v>
      </c>
      <c r="O135" s="621">
        <f t="shared" si="103"/>
        <v>0.14246005933459416</v>
      </c>
      <c r="P135" s="621">
        <f t="shared" si="103"/>
        <v>0.14172338070210538</v>
      </c>
      <c r="Q135" s="621">
        <f t="shared" si="103"/>
        <v>0.14098659262379665</v>
      </c>
      <c r="R135" s="621">
        <f t="shared" si="103"/>
        <v>0.14102029655537651</v>
      </c>
      <c r="S135" s="621">
        <f t="shared" si="103"/>
        <v>0.140283471383846</v>
      </c>
      <c r="T135" s="621">
        <f t="shared" si="103"/>
        <v>0.1395465343677634</v>
      </c>
      <c r="U135" s="621">
        <f t="shared" si="103"/>
        <v>0.13958064800806252</v>
      </c>
      <c r="V135" s="621">
        <f t="shared" si="103"/>
        <v>0.13884367332152223</v>
      </c>
      <c r="W135" s="621">
        <f t="shared" si="103"/>
        <v>0.13885742356373534</v>
      </c>
      <c r="X135" s="621">
        <f t="shared" si="103"/>
        <v>0.13809970997223731</v>
      </c>
      <c r="Y135" s="621">
        <f t="shared" si="103"/>
        <v>0.13811346939928876</v>
      </c>
      <c r="Z135" s="621">
        <f t="shared" si="103"/>
        <v>0.13812727191544083</v>
      </c>
      <c r="AA135" s="621">
        <f t="shared" si="103"/>
        <v>0.13814111772341803</v>
      </c>
      <c r="AB135" s="621">
        <f t="shared" si="103"/>
        <v>0.13738319134550231</v>
      </c>
      <c r="AC135" s="621">
        <f t="shared" si="103"/>
        <v>0.13739704651239198</v>
      </c>
      <c r="AD135" s="621">
        <f t="shared" si="103"/>
        <v>0.13741094534166845</v>
      </c>
      <c r="AE135" s="621">
        <f t="shared" si="103"/>
        <v>0.13665283810724094</v>
      </c>
      <c r="AF135" s="621">
        <f t="shared" si="103"/>
        <v>0.13666674630536288</v>
      </c>
      <c r="AG135" s="621">
        <f t="shared" si="103"/>
        <v>0.13666674630536288</v>
      </c>
      <c r="AH135" s="621">
        <f t="shared" si="103"/>
        <v>0.13666674630536288</v>
      </c>
      <c r="AI135" s="621">
        <f t="shared" si="103"/>
        <v>0.13666674630536288</v>
      </c>
      <c r="AJ135" s="621">
        <f t="shared" si="103"/>
        <v>0.13666674630536288</v>
      </c>
      <c r="AK135" s="621">
        <f t="shared" si="103"/>
        <v>0.13666674630536288</v>
      </c>
      <c r="AL135" s="621">
        <f t="shared" si="103"/>
        <v>0.13666674630536288</v>
      </c>
      <c r="AM135" s="621">
        <f t="shared" si="103"/>
        <v>0.13666674630536288</v>
      </c>
      <c r="AN135" s="621">
        <f t="shared" si="103"/>
        <v>0.13666674630536288</v>
      </c>
      <c r="AO135" s="621">
        <f t="shared" si="103"/>
        <v>0.13666674630536288</v>
      </c>
      <c r="AP135" s="621">
        <f t="shared" si="103"/>
        <v>0.13666674630536288</v>
      </c>
      <c r="AQ135" s="621">
        <f t="shared" si="103"/>
        <v>0.13666674630536288</v>
      </c>
      <c r="AR135" s="621">
        <f t="shared" si="103"/>
        <v>0.13666674630536288</v>
      </c>
      <c r="AS135" s="621">
        <f t="shared" si="103"/>
        <v>0.13666674630536288</v>
      </c>
      <c r="AT135" s="621">
        <f t="shared" si="103"/>
        <v>0.13666674630536288</v>
      </c>
      <c r="AU135" s="621">
        <f t="shared" si="103"/>
        <v>0.13666674630536288</v>
      </c>
      <c r="AV135" s="621">
        <f t="shared" si="103"/>
        <v>0.13666674630536288</v>
      </c>
      <c r="AW135" s="621">
        <f t="shared" si="103"/>
        <v>0.13666674630536288</v>
      </c>
      <c r="AX135" s="621">
        <f t="shared" si="103"/>
        <v>0.13666674630536288</v>
      </c>
      <c r="AY135" s="621">
        <f t="shared" si="103"/>
        <v>0.13666674630536288</v>
      </c>
      <c r="AZ135" s="621">
        <f t="shared" si="103"/>
        <v>0.13666674630536288</v>
      </c>
      <c r="BA135" s="621">
        <f t="shared" si="103"/>
        <v>0.13666674630536288</v>
      </c>
      <c r="BB135" s="621">
        <f t="shared" si="103"/>
        <v>0.13666674630536288</v>
      </c>
      <c r="BC135" s="621">
        <f t="shared" si="103"/>
        <v>0.13666674630536288</v>
      </c>
      <c r="BD135" s="621">
        <f t="shared" si="103"/>
        <v>0.13666674630536288</v>
      </c>
      <c r="BE135" s="621">
        <f t="shared" si="103"/>
        <v>0.13666674630536288</v>
      </c>
      <c r="BF135" s="621">
        <f t="shared" si="103"/>
        <v>0.13666674630536288</v>
      </c>
      <c r="BG135" s="621">
        <f t="shared" si="103"/>
        <v>0.13666674630536288</v>
      </c>
      <c r="BH135" s="621">
        <f t="shared" si="103"/>
        <v>0.13666674630536288</v>
      </c>
      <c r="BI135" s="621">
        <f t="shared" si="103"/>
        <v>0.13666674630536288</v>
      </c>
      <c r="BJ135" s="621">
        <f t="shared" si="103"/>
        <v>0.13666674630536288</v>
      </c>
      <c r="BK135" s="621">
        <f t="shared" si="103"/>
        <v>0.13666674630536288</v>
      </c>
      <c r="BL135" s="621">
        <f t="shared" si="103"/>
        <v>0.13666674630536288</v>
      </c>
      <c r="BM135" s="621">
        <f t="shared" si="103"/>
        <v>0.13666674630536288</v>
      </c>
      <c r="BN135" s="621">
        <f t="shared" si="103"/>
        <v>0.13666674630536288</v>
      </c>
      <c r="BO135" s="621">
        <f t="shared" si="103"/>
        <v>0.13666674630536288</v>
      </c>
      <c r="BP135" s="621">
        <f t="shared" si="103"/>
        <v>0.13666674630536288</v>
      </c>
      <c r="BQ135" s="621">
        <f t="shared" si="103"/>
        <v>0.13666674630536288</v>
      </c>
      <c r="BR135" s="621">
        <f t="shared" si="103"/>
        <v>0.13666674630536288</v>
      </c>
      <c r="BS135" s="621">
        <f t="shared" ref="BS135:BT137" si="104">BS45+BS108</f>
        <v>0.13666674630536288</v>
      </c>
      <c r="BT135" s="621">
        <f t="shared" si="104"/>
        <v>0.13666674630536288</v>
      </c>
      <c r="BU135" s="621"/>
      <c r="BV135" s="621"/>
      <c r="BW135" s="621"/>
      <c r="BX135" s="621"/>
      <c r="BY135" s="621"/>
      <c r="BZ135" s="621"/>
      <c r="CA135" s="621"/>
      <c r="CB135" s="621"/>
      <c r="CC135" s="621"/>
      <c r="CD135" s="621"/>
      <c r="CE135" s="621"/>
      <c r="CF135" s="621"/>
      <c r="CG135" s="621"/>
      <c r="CH135" s="621"/>
      <c r="CI135" s="621"/>
      <c r="CK135" s="1086"/>
    </row>
    <row r="136" spans="2:89" x14ac:dyDescent="0.2">
      <c r="B136" s="641" t="s">
        <v>593</v>
      </c>
      <c r="C136" s="642" t="s">
        <v>381</v>
      </c>
      <c r="D136" s="643" t="s">
        <v>594</v>
      </c>
      <c r="E136" s="644" t="s">
        <v>122</v>
      </c>
      <c r="F136" s="645">
        <v>2</v>
      </c>
      <c r="G136" s="473">
        <f t="shared" si="103"/>
        <v>1.7697048471513968</v>
      </c>
      <c r="H136" s="473">
        <f t="shared" si="103"/>
        <v>2.0376098180400133</v>
      </c>
      <c r="I136" s="473">
        <f t="shared" si="103"/>
        <v>2.0089992202599127</v>
      </c>
      <c r="J136" s="473">
        <f t="shared" si="103"/>
        <v>2.0542164368843769</v>
      </c>
      <c r="K136" s="473">
        <f t="shared" si="103"/>
        <v>2.123320034201948</v>
      </c>
      <c r="L136" s="473">
        <f t="shared" si="103"/>
        <v>2.1956292291618742</v>
      </c>
      <c r="M136" s="621">
        <f t="shared" si="103"/>
        <v>2.3071198886986353</v>
      </c>
      <c r="N136" s="621">
        <f t="shared" si="103"/>
        <v>2.3993694103249821</v>
      </c>
      <c r="O136" s="621">
        <f t="shared" si="103"/>
        <v>2.470729876499536</v>
      </c>
      <c r="P136" s="621">
        <f t="shared" si="103"/>
        <v>2.5274124611801327</v>
      </c>
      <c r="Q136" s="621">
        <f t="shared" si="103"/>
        <v>2.574821500295116</v>
      </c>
      <c r="R136" s="621">
        <f t="shared" si="103"/>
        <v>2.6174163581538057</v>
      </c>
      <c r="S136" s="621">
        <f t="shared" si="103"/>
        <v>2.6593394454474719</v>
      </c>
      <c r="T136" s="621">
        <f t="shared" si="103"/>
        <v>2.7006880713096795</v>
      </c>
      <c r="U136" s="621">
        <f t="shared" si="103"/>
        <v>2.7377414647769012</v>
      </c>
      <c r="V136" s="621">
        <f t="shared" si="103"/>
        <v>2.7661181731400659</v>
      </c>
      <c r="W136" s="621">
        <f t="shared" si="103"/>
        <v>2.7953508883982927</v>
      </c>
      <c r="X136" s="621">
        <f t="shared" si="103"/>
        <v>2.8237193018417992</v>
      </c>
      <c r="Y136" s="621">
        <f t="shared" si="103"/>
        <v>2.8484303037779419</v>
      </c>
      <c r="Z136" s="621">
        <f t="shared" si="103"/>
        <v>2.871307618456314</v>
      </c>
      <c r="AA136" s="621">
        <f t="shared" si="103"/>
        <v>2.8914452758568188</v>
      </c>
      <c r="AB136" s="621">
        <f t="shared" si="103"/>
        <v>2.9115991809813537</v>
      </c>
      <c r="AC136" s="621">
        <f t="shared" si="103"/>
        <v>2.9305902767633074</v>
      </c>
      <c r="AD136" s="621">
        <f t="shared" si="103"/>
        <v>2.9479042828901099</v>
      </c>
      <c r="AE136" s="621">
        <f t="shared" si="103"/>
        <v>2.9636030625134406</v>
      </c>
      <c r="AF136" s="621">
        <f t="shared" si="103"/>
        <v>2.9804700390434968</v>
      </c>
      <c r="AG136" s="621">
        <f t="shared" si="103"/>
        <v>2.9950492891102858</v>
      </c>
      <c r="AH136" s="621">
        <f t="shared" si="103"/>
        <v>3.0084856857293589</v>
      </c>
      <c r="AI136" s="621">
        <f t="shared" si="103"/>
        <v>3.0209883175244907</v>
      </c>
      <c r="AJ136" s="621">
        <f t="shared" si="103"/>
        <v>3.0323320575936825</v>
      </c>
      <c r="AK136" s="621">
        <f t="shared" si="103"/>
        <v>3.0421215828735502</v>
      </c>
      <c r="AL136" s="621">
        <f t="shared" si="103"/>
        <v>3.0638894573389561</v>
      </c>
      <c r="AM136" s="621">
        <f t="shared" si="103"/>
        <v>3.0840673684653135</v>
      </c>
      <c r="AN136" s="621">
        <f t="shared" si="103"/>
        <v>3.1031120220102437</v>
      </c>
      <c r="AO136" s="621">
        <f t="shared" si="103"/>
        <v>3.1205199094179301</v>
      </c>
      <c r="AP136" s="621">
        <f t="shared" si="103"/>
        <v>3.1364282732242081</v>
      </c>
      <c r="AQ136" s="621">
        <f t="shared" si="103"/>
        <v>3.1514923575332001</v>
      </c>
      <c r="AR136" s="621">
        <f t="shared" si="103"/>
        <v>3.165579075212241</v>
      </c>
      <c r="AS136" s="621">
        <f t="shared" si="103"/>
        <v>3.1788837002559598</v>
      </c>
      <c r="AT136" s="621">
        <f t="shared" si="103"/>
        <v>3.1899659224760599</v>
      </c>
      <c r="AU136" s="621">
        <f t="shared" si="103"/>
        <v>3.2001478692008738</v>
      </c>
      <c r="AV136" s="621">
        <f t="shared" si="103"/>
        <v>3.210856497300635</v>
      </c>
      <c r="AW136" s="621">
        <f t="shared" si="103"/>
        <v>3.2212688785711237</v>
      </c>
      <c r="AX136" s="621">
        <f t="shared" si="103"/>
        <v>3.2331435994822693</v>
      </c>
      <c r="AY136" s="621">
        <f t="shared" si="103"/>
        <v>3.2443463433568058</v>
      </c>
      <c r="AZ136" s="621">
        <f t="shared" si="103"/>
        <v>3.2568531031596342</v>
      </c>
      <c r="BA136" s="621">
        <f t="shared" si="103"/>
        <v>3.2686836278176017</v>
      </c>
      <c r="BB136" s="621">
        <f t="shared" si="103"/>
        <v>3.2805533913194451</v>
      </c>
      <c r="BC136" s="621">
        <f t="shared" si="103"/>
        <v>3.293506016833649</v>
      </c>
      <c r="BD136" s="621">
        <f t="shared" si="103"/>
        <v>3.3059021784662859</v>
      </c>
      <c r="BE136" s="621">
        <f t="shared" si="103"/>
        <v>3.3186007550565959</v>
      </c>
      <c r="BF136" s="621">
        <f t="shared" si="103"/>
        <v>3.3323233471883724</v>
      </c>
      <c r="BG136" s="621">
        <f t="shared" si="103"/>
        <v>3.3454299652022237</v>
      </c>
      <c r="BH136" s="621">
        <f t="shared" si="103"/>
        <v>3.3588602733765174</v>
      </c>
      <c r="BI136" s="621">
        <f t="shared" si="103"/>
        <v>3.3729140429755686</v>
      </c>
      <c r="BJ136" s="621">
        <f t="shared" si="103"/>
        <v>3.3858522714365984</v>
      </c>
      <c r="BK136" s="621">
        <f t="shared" si="103"/>
        <v>3.3987946639994084</v>
      </c>
      <c r="BL136" s="621">
        <f t="shared" si="103"/>
        <v>3.4115833281431329</v>
      </c>
      <c r="BM136" s="621">
        <f t="shared" si="103"/>
        <v>3.4248771649577181</v>
      </c>
      <c r="BN136" s="621">
        <f t="shared" si="103"/>
        <v>3.4370939903907596</v>
      </c>
      <c r="BO136" s="621">
        <f t="shared" si="103"/>
        <v>3.4491361242096801</v>
      </c>
      <c r="BP136" s="621">
        <f t="shared" si="103"/>
        <v>3.4620010609317986</v>
      </c>
      <c r="BQ136" s="621">
        <f t="shared" si="103"/>
        <v>3.4738264139592938</v>
      </c>
      <c r="BR136" s="621">
        <f t="shared" si="103"/>
        <v>3.4864954707519944</v>
      </c>
      <c r="BS136" s="621">
        <f t="shared" si="104"/>
        <v>3.4980281681507144</v>
      </c>
      <c r="BT136" s="621">
        <f t="shared" si="104"/>
        <v>3.5098041972809275</v>
      </c>
      <c r="BU136" s="621"/>
      <c r="BV136" s="621"/>
      <c r="BW136" s="621"/>
      <c r="BX136" s="621"/>
      <c r="BY136" s="621"/>
      <c r="BZ136" s="621"/>
      <c r="CA136" s="621"/>
      <c r="CB136" s="621"/>
      <c r="CC136" s="621"/>
      <c r="CD136" s="621"/>
      <c r="CE136" s="621"/>
      <c r="CF136" s="621"/>
      <c r="CG136" s="621"/>
      <c r="CH136" s="621"/>
      <c r="CI136" s="621"/>
      <c r="CK136" s="1086"/>
    </row>
    <row r="137" spans="2:89" x14ac:dyDescent="0.2">
      <c r="B137" s="641" t="s">
        <v>595</v>
      </c>
      <c r="C137" s="642" t="s">
        <v>383</v>
      </c>
      <c r="D137" s="643" t="s">
        <v>596</v>
      </c>
      <c r="E137" s="644" t="s">
        <v>122</v>
      </c>
      <c r="F137" s="645">
        <v>2</v>
      </c>
      <c r="G137" s="473">
        <f t="shared" si="103"/>
        <v>2.7412270080963861</v>
      </c>
      <c r="H137" s="473">
        <f t="shared" si="103"/>
        <v>2.9645610591659719</v>
      </c>
      <c r="I137" s="473">
        <f t="shared" si="103"/>
        <v>2.7228574412559459</v>
      </c>
      <c r="J137" s="473">
        <f t="shared" si="103"/>
        <v>2.5915707761381528</v>
      </c>
      <c r="K137" s="473">
        <f t="shared" si="103"/>
        <v>2.5236039660467977</v>
      </c>
      <c r="L137" s="473">
        <f t="shared" si="103"/>
        <v>2.4525128575589195</v>
      </c>
      <c r="M137" s="621">
        <f t="shared" si="103"/>
        <v>2.3880673593630206</v>
      </c>
      <c r="N137" s="621">
        <f t="shared" si="103"/>
        <v>2.3224573643247699</v>
      </c>
      <c r="O137" s="621">
        <f t="shared" si="103"/>
        <v>2.2570680160812819</v>
      </c>
      <c r="P137" s="621">
        <f t="shared" si="103"/>
        <v>2.1913571731118866</v>
      </c>
      <c r="Q137" s="621">
        <f t="shared" si="103"/>
        <v>2.125261699112849</v>
      </c>
      <c r="R137" s="621">
        <f t="shared" si="103"/>
        <v>2.0665361042376569</v>
      </c>
      <c r="S137" s="621">
        <f t="shared" si="103"/>
        <v>2.0117062533899119</v>
      </c>
      <c r="T137" s="621">
        <f t="shared" si="103"/>
        <v>1.9587338897618403</v>
      </c>
      <c r="U137" s="621">
        <f t="shared" si="103"/>
        <v>1.9069317058826825</v>
      </c>
      <c r="V137" s="621">
        <f t="shared" si="103"/>
        <v>1.854389690052187</v>
      </c>
      <c r="W137" s="621">
        <f t="shared" si="103"/>
        <v>1.8055401126649209</v>
      </c>
      <c r="X137" s="621">
        <f t="shared" si="103"/>
        <v>1.7577280763095622</v>
      </c>
      <c r="Y137" s="621">
        <f t="shared" si="103"/>
        <v>1.7129393089938934</v>
      </c>
      <c r="Z137" s="621">
        <f t="shared" si="103"/>
        <v>1.6689998873754708</v>
      </c>
      <c r="AA137" s="621">
        <f t="shared" si="103"/>
        <v>1.6279494942630586</v>
      </c>
      <c r="AB137" s="621">
        <f t="shared" si="103"/>
        <v>1.5887510298675289</v>
      </c>
      <c r="AC137" s="621">
        <f t="shared" si="103"/>
        <v>1.5522056220724452</v>
      </c>
      <c r="AD137" s="621">
        <f t="shared" si="103"/>
        <v>1.5166816292679148</v>
      </c>
      <c r="AE137" s="621">
        <f t="shared" si="103"/>
        <v>1.4828971531174766</v>
      </c>
      <c r="AF137" s="621">
        <f t="shared" si="103"/>
        <v>1.4526504398005018</v>
      </c>
      <c r="AG137" s="621">
        <f t="shared" si="103"/>
        <v>1.4229458478636434</v>
      </c>
      <c r="AH137" s="621">
        <f t="shared" si="103"/>
        <v>1.3960939009410052</v>
      </c>
      <c r="AI137" s="621">
        <f t="shared" si="103"/>
        <v>1.3712167017427288</v>
      </c>
      <c r="AJ137" s="621">
        <f t="shared" si="103"/>
        <v>1.3471659470562516</v>
      </c>
      <c r="AK137" s="621">
        <f t="shared" si="103"/>
        <v>1.3259444844715977</v>
      </c>
      <c r="AL137" s="621">
        <f t="shared" si="103"/>
        <v>1.3086403625950869</v>
      </c>
      <c r="AM137" s="621">
        <f t="shared" si="103"/>
        <v>1.2922584626225464</v>
      </c>
      <c r="AN137" s="621">
        <f t="shared" si="103"/>
        <v>1.2786489370774903</v>
      </c>
      <c r="AO137" s="621">
        <f t="shared" si="103"/>
        <v>1.2658220509799765</v>
      </c>
      <c r="AP137" s="621">
        <f t="shared" si="103"/>
        <v>1.2557506033330565</v>
      </c>
      <c r="AQ137" s="621">
        <f t="shared" si="103"/>
        <v>1.2463839890877415</v>
      </c>
      <c r="AR137" s="621">
        <f t="shared" si="103"/>
        <v>1.2388868629105134</v>
      </c>
      <c r="AS137" s="621">
        <f t="shared" si="103"/>
        <v>1.2333561935393209</v>
      </c>
      <c r="AT137" s="621">
        <f t="shared" si="103"/>
        <v>1.2297171162603291</v>
      </c>
      <c r="AU137" s="621">
        <f t="shared" si="103"/>
        <v>1.2288107376401562</v>
      </c>
      <c r="AV137" s="621">
        <f t="shared" si="103"/>
        <v>1.2287741624684327</v>
      </c>
      <c r="AW137" s="621">
        <f t="shared" si="103"/>
        <v>1.228725044054517</v>
      </c>
      <c r="AX137" s="621">
        <f t="shared" si="103"/>
        <v>1.2286324569754359</v>
      </c>
      <c r="AY137" s="621">
        <f t="shared" si="103"/>
        <v>1.2283779685523701</v>
      </c>
      <c r="AZ137" s="621">
        <f t="shared" si="103"/>
        <v>1.2280387040248095</v>
      </c>
      <c r="BA137" s="621">
        <f t="shared" si="103"/>
        <v>1.2276367558989683</v>
      </c>
      <c r="BB137" s="621">
        <f t="shared" si="103"/>
        <v>1.2273349829920421</v>
      </c>
      <c r="BC137" s="621">
        <f t="shared" si="103"/>
        <v>1.2270786531361015</v>
      </c>
      <c r="BD137" s="621">
        <f t="shared" si="103"/>
        <v>1.2268023245062623</v>
      </c>
      <c r="BE137" s="621">
        <f t="shared" si="103"/>
        <v>1.2265387771005942</v>
      </c>
      <c r="BF137" s="621">
        <f t="shared" si="103"/>
        <v>1.2262992771664241</v>
      </c>
      <c r="BG137" s="621">
        <f t="shared" si="103"/>
        <v>1.2260191950923494</v>
      </c>
      <c r="BH137" s="621">
        <f t="shared" si="103"/>
        <v>1.2257730399316957</v>
      </c>
      <c r="BI137" s="621">
        <f t="shared" si="103"/>
        <v>1.2255730664415345</v>
      </c>
      <c r="BJ137" s="621">
        <f t="shared" si="103"/>
        <v>1.2254285418175594</v>
      </c>
      <c r="BK137" s="621">
        <f t="shared" si="103"/>
        <v>1.2252863949281843</v>
      </c>
      <c r="BL137" s="621">
        <f t="shared" si="103"/>
        <v>1.225199058505926</v>
      </c>
      <c r="BM137" s="621">
        <f t="shared" si="103"/>
        <v>1.2252085991994823</v>
      </c>
      <c r="BN137" s="621">
        <f t="shared" si="103"/>
        <v>1.2251782933162729</v>
      </c>
      <c r="BO137" s="621">
        <f t="shared" si="103"/>
        <v>1.2251810666007257</v>
      </c>
      <c r="BP137" s="621">
        <f t="shared" si="103"/>
        <v>1.225123580379492</v>
      </c>
      <c r="BQ137" s="621">
        <f t="shared" si="103"/>
        <v>1.2250267279067784</v>
      </c>
      <c r="BR137" s="621">
        <f t="shared" si="103"/>
        <v>1.2248907814508181</v>
      </c>
      <c r="BS137" s="621">
        <f t="shared" si="104"/>
        <v>1.2247879642447239</v>
      </c>
      <c r="BT137" s="621">
        <f t="shared" si="104"/>
        <v>1.2246763714493865</v>
      </c>
      <c r="BU137" s="621"/>
      <c r="BV137" s="621"/>
      <c r="BW137" s="621"/>
      <c r="BX137" s="621"/>
      <c r="BY137" s="621"/>
      <c r="BZ137" s="621"/>
      <c r="CA137" s="621"/>
      <c r="CB137" s="621"/>
      <c r="CC137" s="621"/>
      <c r="CD137" s="621"/>
      <c r="CE137" s="621"/>
      <c r="CF137" s="621"/>
      <c r="CG137" s="621"/>
      <c r="CH137" s="621"/>
      <c r="CI137" s="621"/>
      <c r="CK137" s="1086"/>
    </row>
    <row r="138" spans="2:89" ht="28.5" x14ac:dyDescent="0.2">
      <c r="B138" s="641" t="s">
        <v>597</v>
      </c>
      <c r="C138" s="642" t="s">
        <v>385</v>
      </c>
      <c r="D138" s="643" t="s">
        <v>384</v>
      </c>
      <c r="E138" s="644" t="s">
        <v>261</v>
      </c>
      <c r="F138" s="645">
        <v>1</v>
      </c>
      <c r="G138" s="646">
        <f t="shared" ref="G138:BR138" si="105">G48</f>
        <v>0</v>
      </c>
      <c r="H138" s="646">
        <f t="shared" si="105"/>
        <v>2.3923275399402599E-4</v>
      </c>
      <c r="I138" s="646">
        <f t="shared" si="105"/>
        <v>4.7834108030914098E-4</v>
      </c>
      <c r="J138" s="646">
        <f t="shared" si="105"/>
        <v>7.1734504668478092E-4</v>
      </c>
      <c r="K138" s="646">
        <f t="shared" si="105"/>
        <v>9.5622475903388803E-4</v>
      </c>
      <c r="L138" s="646">
        <f t="shared" si="105"/>
        <v>1.1950002658319601E-3</v>
      </c>
      <c r="M138" s="647">
        <f t="shared" si="105"/>
        <v>1.43365169192951E-3</v>
      </c>
      <c r="N138" s="647">
        <f t="shared" si="105"/>
        <v>1.67219906656342E-3</v>
      </c>
      <c r="O138" s="647">
        <f t="shared" si="105"/>
        <v>1.9106324953206001E-3</v>
      </c>
      <c r="P138" s="647">
        <f t="shared" si="105"/>
        <v>2.1489421027558E-3</v>
      </c>
      <c r="Q138" s="647">
        <f t="shared" si="105"/>
        <v>2.3871478893016098E-3</v>
      </c>
      <c r="R138" s="647">
        <f t="shared" si="105"/>
        <v>2.6252300270366903E-3</v>
      </c>
      <c r="S138" s="647">
        <f t="shared" si="105"/>
        <v>2.8632084972246403E-3</v>
      </c>
      <c r="T138" s="647">
        <f t="shared" si="105"/>
        <v>3.1010634907885698E-3</v>
      </c>
      <c r="U138" s="647">
        <f t="shared" si="105"/>
        <v>3.33881496985087E-3</v>
      </c>
      <c r="V138" s="647">
        <f t="shared" si="105"/>
        <v>3.5764530727505602E-3</v>
      </c>
      <c r="W138" s="647">
        <f t="shared" si="105"/>
        <v>3.8139679567000101E-3</v>
      </c>
      <c r="X138" s="647">
        <f t="shared" si="105"/>
        <v>4.0513795551624498E-3</v>
      </c>
      <c r="Y138" s="647">
        <f t="shared" si="105"/>
        <v>4.2886681060538999E-3</v>
      </c>
      <c r="Z138" s="647">
        <f t="shared" si="105"/>
        <v>4.5258535237640597E-3</v>
      </c>
      <c r="AA138" s="647">
        <f t="shared" si="105"/>
        <v>4.7629160649586702E-3</v>
      </c>
      <c r="AB138" s="647">
        <f t="shared" si="105"/>
        <v>4.9998756249845702E-3</v>
      </c>
      <c r="AC138" s="647">
        <f t="shared" si="105"/>
        <v>5.2367223747696902E-3</v>
      </c>
      <c r="AD138" s="647">
        <f t="shared" si="105"/>
        <v>5.4734465040236699E-3</v>
      </c>
      <c r="AE138" s="647">
        <f t="shared" si="105"/>
        <v>5.71006787957711E-3</v>
      </c>
      <c r="AF138" s="647">
        <f t="shared" si="105"/>
        <v>5.9465668048537699E-3</v>
      </c>
      <c r="AG138" s="647">
        <f t="shared" si="105"/>
        <v>6.18296312770838E-3</v>
      </c>
      <c r="AH138" s="647">
        <f t="shared" si="105"/>
        <v>6.4192371702219897E-3</v>
      </c>
      <c r="AI138" s="647">
        <f t="shared" si="105"/>
        <v>6.6554087612991598E-3</v>
      </c>
      <c r="AJ138" s="647">
        <f t="shared" si="105"/>
        <v>6.8914681042986899E-3</v>
      </c>
      <c r="AK138" s="647">
        <f t="shared" si="105"/>
        <v>7.1274054212651502E-3</v>
      </c>
      <c r="AL138" s="647">
        <f t="shared" si="105"/>
        <v>7.3632405127303999E-3</v>
      </c>
      <c r="AM138" s="647">
        <f t="shared" si="105"/>
        <v>7.5989537473033393E-3</v>
      </c>
      <c r="AN138" s="647">
        <f t="shared" si="105"/>
        <v>7.8345649066341796E-3</v>
      </c>
      <c r="AO138" s="647">
        <f t="shared" si="105"/>
        <v>8.0700543778970905E-3</v>
      </c>
      <c r="AP138" s="647">
        <f t="shared" si="105"/>
        <v>8.3054419238873505E-3</v>
      </c>
      <c r="AQ138" s="647">
        <f t="shared" si="105"/>
        <v>8.5407177802329197E-3</v>
      </c>
      <c r="AR138" s="647">
        <f t="shared" si="105"/>
        <v>8.77587220115616E-3</v>
      </c>
      <c r="AS138" s="647">
        <f t="shared" si="105"/>
        <v>9.0109249212209103E-3</v>
      </c>
      <c r="AT138" s="647">
        <f t="shared" si="105"/>
        <v>9.2458563738988791E-3</v>
      </c>
      <c r="AU138" s="647">
        <f t="shared" si="105"/>
        <v>9.4806862749673305E-3</v>
      </c>
      <c r="AV138" s="647">
        <f t="shared" si="105"/>
        <v>9.7153950763703301E-3</v>
      </c>
      <c r="AW138" s="647">
        <f t="shared" si="105"/>
        <v>9.95000247512484E-3</v>
      </c>
      <c r="AX138" s="647">
        <f t="shared" si="105"/>
        <v>1.0184498738970199E-2</v>
      </c>
      <c r="AY138" s="647">
        <f t="shared" si="105"/>
        <v>1.0418874154146799E-2</v>
      </c>
      <c r="AZ138" s="647">
        <f t="shared" si="105"/>
        <v>1.0653148389581899E-2</v>
      </c>
      <c r="BA138" s="647">
        <f t="shared" si="105"/>
        <v>1.0887301943287899E-2</v>
      </c>
      <c r="BB138" s="647">
        <f t="shared" si="105"/>
        <v>1.11213544654984E-2</v>
      </c>
      <c r="BC138" s="647">
        <f t="shared" si="105"/>
        <v>1.13552864726088E-2</v>
      </c>
      <c r="BD138" s="647">
        <f t="shared" si="105"/>
        <v>1.1589117596184799E-2</v>
      </c>
      <c r="BE138" s="647">
        <f t="shared" si="105"/>
        <v>1.18228381359189E-2</v>
      </c>
      <c r="BF138" s="647">
        <f t="shared" si="105"/>
        <v>1.2056438409914001E-2</v>
      </c>
      <c r="BG138" s="647">
        <f t="shared" si="105"/>
        <v>1.2289938021786099E-2</v>
      </c>
      <c r="BH138" s="647">
        <f t="shared" si="105"/>
        <v>1.25233175337724E-2</v>
      </c>
      <c r="BI138" s="647">
        <f t="shared" si="105"/>
        <v>1.2756596530888E-2</v>
      </c>
      <c r="BJ138" s="647">
        <f t="shared" si="105"/>
        <v>1.29897555936609E-2</v>
      </c>
      <c r="BK138" s="647">
        <f t="shared" si="105"/>
        <v>1.3222814288533599E-2</v>
      </c>
      <c r="BL138" s="647">
        <f t="shared" si="105"/>
        <v>1.3455762946994701E-2</v>
      </c>
      <c r="BM138" s="647">
        <f t="shared" si="105"/>
        <v>1.3688591918852699E-2</v>
      </c>
      <c r="BN138" s="647">
        <f t="shared" si="105"/>
        <v>1.3921320742738901E-2</v>
      </c>
      <c r="BO138" s="647">
        <f t="shared" si="105"/>
        <v>1.4153930044796701E-2</v>
      </c>
      <c r="BP138" s="647">
        <f t="shared" si="105"/>
        <v>1.4386439345149301E-2</v>
      </c>
      <c r="BQ138" s="647">
        <f t="shared" si="105"/>
        <v>1.4618829288141798E-2</v>
      </c>
      <c r="BR138" s="647">
        <f t="shared" si="105"/>
        <v>1.4851119375415601E-2</v>
      </c>
      <c r="BS138" s="647">
        <f t="shared" ref="BS138:BT138" si="106">BS48</f>
        <v>1.5083299970100801E-2</v>
      </c>
      <c r="BT138" s="647">
        <f t="shared" si="106"/>
        <v>1.5083299970100801E-2</v>
      </c>
      <c r="BU138" s="647"/>
      <c r="BV138" s="647"/>
      <c r="BW138" s="647"/>
      <c r="BX138" s="647"/>
      <c r="BY138" s="647"/>
      <c r="BZ138" s="647"/>
      <c r="CA138" s="647"/>
      <c r="CB138" s="647"/>
      <c r="CC138" s="647"/>
      <c r="CD138" s="647"/>
      <c r="CE138" s="647"/>
      <c r="CF138" s="647"/>
      <c r="CG138" s="647"/>
      <c r="CH138" s="647"/>
      <c r="CI138" s="647"/>
      <c r="CK138" s="1086"/>
    </row>
    <row r="139" spans="2:89" ht="28.5" x14ac:dyDescent="0.2">
      <c r="B139" s="641" t="s">
        <v>598</v>
      </c>
      <c r="C139" s="642" t="s">
        <v>387</v>
      </c>
      <c r="D139" s="643" t="s">
        <v>599</v>
      </c>
      <c r="E139" s="644" t="s">
        <v>122</v>
      </c>
      <c r="F139" s="645">
        <v>2</v>
      </c>
      <c r="G139" s="473">
        <f>G138*(G133+SUM(G135:G137)-SUM(G145:G148))</f>
        <v>0</v>
      </c>
      <c r="H139" s="473">
        <f t="shared" ref="H139" si="107">H138*(SUM(H133:H137)-SUM(H145:H148))</f>
        <v>1.404619484747274E-3</v>
      </c>
      <c r="I139" s="473">
        <f t="shared" ref="I139" si="108">I138*(SUM(I133:I137)-SUM(I145:I148))</f>
        <v>2.7144612349201593E-3</v>
      </c>
      <c r="J139" s="473">
        <f t="shared" ref="J139:BT139" si="109">J138*(SUM(J133:J137)-SUM(J145:J148))</f>
        <v>4.1232815225320926E-3</v>
      </c>
      <c r="K139" s="473">
        <f t="shared" si="109"/>
        <v>5.4942009121145847E-3</v>
      </c>
      <c r="L139" s="473">
        <f t="shared" si="109"/>
        <v>6.8624553453505727E-3</v>
      </c>
      <c r="M139" s="473">
        <f t="shared" si="109"/>
        <v>8.2937498859337669E-3</v>
      </c>
      <c r="N139" s="473">
        <f t="shared" si="109"/>
        <v>9.7203998260441595E-3</v>
      </c>
      <c r="O139" s="473">
        <f t="shared" si="109"/>
        <v>1.11197674001577E-2</v>
      </c>
      <c r="P139" s="473">
        <f t="shared" si="109"/>
        <v>1.2487919864450553E-2</v>
      </c>
      <c r="Q139" s="473">
        <f t="shared" si="109"/>
        <v>1.3829890866924653E-2</v>
      </c>
      <c r="R139" s="473">
        <f t="shared" si="109"/>
        <v>1.5167540997201804E-2</v>
      </c>
      <c r="S139" s="473">
        <f t="shared" si="109"/>
        <v>1.6504365898076721E-2</v>
      </c>
      <c r="T139" s="473">
        <f t="shared" si="109"/>
        <v>1.7840590862443668E-2</v>
      </c>
      <c r="U139" s="473">
        <f t="shared" si="109"/>
        <v>1.9162737735865697E-2</v>
      </c>
      <c r="V139" s="473">
        <f t="shared" si="109"/>
        <v>2.0441047537072949E-2</v>
      </c>
      <c r="W139" s="473">
        <f t="shared" si="109"/>
        <v>2.1732078264521344E-2</v>
      </c>
      <c r="X139" s="473">
        <f t="shared" si="109"/>
        <v>2.3012179041881773E-2</v>
      </c>
      <c r="Y139" s="473">
        <f t="shared" si="109"/>
        <v>2.4283949291411623E-2</v>
      </c>
      <c r="Z139" s="473">
        <f t="shared" si="109"/>
        <v>2.5542632855347486E-2</v>
      </c>
      <c r="AA139" s="473">
        <f t="shared" si="109"/>
        <v>2.6792382247613628E-2</v>
      </c>
      <c r="AB139" s="473">
        <f t="shared" si="109"/>
        <v>2.8033887989101815E-2</v>
      </c>
      <c r="AC139" s="473">
        <f t="shared" si="109"/>
        <v>2.9278147515654208E-2</v>
      </c>
      <c r="AD139" s="473">
        <f t="shared" si="109"/>
        <v>3.0510170153129249E-2</v>
      </c>
      <c r="AE139" s="473">
        <f t="shared" si="109"/>
        <v>3.1729798775993183E-2</v>
      </c>
      <c r="AF139" s="473">
        <f t="shared" si="109"/>
        <v>3.2972690997056499E-2</v>
      </c>
      <c r="AG139" s="473">
        <f t="shared" si="109"/>
        <v>3.4195350954262203E-2</v>
      </c>
      <c r="AH139" s="473">
        <f t="shared" si="109"/>
        <v>3.542150353575927E-2</v>
      </c>
      <c r="AI139" s="473">
        <f t="shared" si="109"/>
        <v>3.664815163785113E-2</v>
      </c>
      <c r="AJ139" s="473">
        <f t="shared" si="109"/>
        <v>3.7865960076568832E-2</v>
      </c>
      <c r="AK139" s="473">
        <f t="shared" si="109"/>
        <v>3.9086804013045401E-2</v>
      </c>
      <c r="AL139" s="473">
        <f t="shared" si="109"/>
        <v>4.0408656811364622E-2</v>
      </c>
      <c r="AM139" s="473">
        <f t="shared" si="109"/>
        <v>4.1726545716717661E-2</v>
      </c>
      <c r="AN139" s="473">
        <f t="shared" si="109"/>
        <v>4.3057572255892941E-2</v>
      </c>
      <c r="AO139" s="473">
        <f t="shared" si="109"/>
        <v>4.438329770213327E-2</v>
      </c>
      <c r="AP139" s="473">
        <f t="shared" si="109"/>
        <v>4.5720227207838846E-2</v>
      </c>
      <c r="AQ139" s="473">
        <f t="shared" si="109"/>
        <v>4.7057109001107711E-2</v>
      </c>
      <c r="AR139" s="473">
        <f t="shared" si="109"/>
        <v>4.8403178408539332E-2</v>
      </c>
      <c r="AS139" s="473">
        <f t="shared" si="109"/>
        <v>4.9762012690346157E-2</v>
      </c>
      <c r="AT139" s="473">
        <f t="shared" si="109"/>
        <v>5.111980728017905E-2</v>
      </c>
      <c r="AU139" s="473">
        <f t="shared" si="109"/>
        <v>5.2496872758177431E-2</v>
      </c>
      <c r="AV139" s="473">
        <f t="shared" si="109"/>
        <v>5.3891431443776693E-2</v>
      </c>
      <c r="AW139" s="473">
        <f t="shared" si="109"/>
        <v>5.5286493103280931E-2</v>
      </c>
      <c r="AX139" s="473">
        <f t="shared" si="109"/>
        <v>5.6699246395527106E-2</v>
      </c>
      <c r="AY139" s="473">
        <f t="shared" si="109"/>
        <v>5.8107113612432801E-2</v>
      </c>
      <c r="AZ139" s="473">
        <f t="shared" si="109"/>
        <v>5.9531568435922569E-2</v>
      </c>
      <c r="BA139" s="473">
        <f t="shared" si="109"/>
        <v>6.0952122474309894E-2</v>
      </c>
      <c r="BB139" s="473">
        <f t="shared" si="109"/>
        <v>6.237860619051571E-2</v>
      </c>
      <c r="BC139" s="473">
        <f t="shared" si="109"/>
        <v>6.3822235605608638E-2</v>
      </c>
      <c r="BD139" s="473">
        <f t="shared" si="109"/>
        <v>6.5263644019331976E-2</v>
      </c>
      <c r="BE139" s="473">
        <f t="shared" si="109"/>
        <v>6.6713022560056595E-2</v>
      </c>
      <c r="BF139" s="473">
        <f t="shared" si="109"/>
        <v>6.8179752879887021E-2</v>
      </c>
      <c r="BG139" s="473">
        <f t="shared" si="109"/>
        <v>6.9643186235836166E-2</v>
      </c>
      <c r="BH139" s="473">
        <f t="shared" si="109"/>
        <v>7.1115707560381075E-2</v>
      </c>
      <c r="BI139" s="473">
        <f t="shared" si="109"/>
        <v>7.2602216498714248E-2</v>
      </c>
      <c r="BJ139" s="473">
        <f t="shared" si="109"/>
        <v>7.4080474420816431E-2</v>
      </c>
      <c r="BK139" s="473">
        <f t="shared" si="109"/>
        <v>7.5563674217497642E-2</v>
      </c>
      <c r="BL139" s="473">
        <f t="shared" si="109"/>
        <v>7.7050785388769943E-2</v>
      </c>
      <c r="BM139" s="473">
        <f t="shared" si="109"/>
        <v>7.8551614515613488E-2</v>
      </c>
      <c r="BN139" s="473">
        <f t="shared" si="109"/>
        <v>8.0041868232753569E-2</v>
      </c>
      <c r="BO139" s="473">
        <f t="shared" si="109"/>
        <v>8.1534916431585794E-2</v>
      </c>
      <c r="BP139" s="473">
        <f t="shared" si="109"/>
        <v>8.3043475302032779E-2</v>
      </c>
      <c r="BQ139" s="473">
        <f t="shared" si="109"/>
        <v>8.4540726469601896E-2</v>
      </c>
      <c r="BR139" s="473">
        <f t="shared" si="109"/>
        <v>8.6054461953994965E-2</v>
      </c>
      <c r="BS139" s="473">
        <f t="shared" si="109"/>
        <v>8.7556423181324033E-2</v>
      </c>
      <c r="BT139" s="473">
        <f t="shared" si="109"/>
        <v>8.771622476507808E-2</v>
      </c>
      <c r="BU139" s="473"/>
      <c r="BV139" s="473"/>
      <c r="BW139" s="473"/>
      <c r="BX139" s="473"/>
      <c r="BY139" s="473"/>
      <c r="BZ139" s="473"/>
      <c r="CA139" s="473"/>
      <c r="CB139" s="473"/>
      <c r="CC139" s="473"/>
      <c r="CD139" s="473"/>
      <c r="CE139" s="473"/>
      <c r="CF139" s="473"/>
      <c r="CG139" s="473"/>
      <c r="CH139" s="473"/>
      <c r="CI139" s="473"/>
      <c r="CK139" s="1086"/>
    </row>
    <row r="140" spans="2:89" ht="28.5" x14ac:dyDescent="0.2">
      <c r="B140" s="641" t="s">
        <v>600</v>
      </c>
      <c r="C140" s="649" t="s">
        <v>191</v>
      </c>
      <c r="D140" s="650" t="s">
        <v>601</v>
      </c>
      <c r="E140" s="651" t="s">
        <v>125</v>
      </c>
      <c r="F140" s="652">
        <v>1</v>
      </c>
      <c r="G140" s="653">
        <f>(((G136-G147))*1000000)/((G169)*1000)</f>
        <v>108.27437653904815</v>
      </c>
      <c r="H140" s="653">
        <f t="shared" ref="H140:BS141" si="110">(((H136-H147))*1000000)/((H169)*1000)</f>
        <v>120.43700874302412</v>
      </c>
      <c r="I140" s="653">
        <f t="shared" si="110"/>
        <v>112.43943089663308</v>
      </c>
      <c r="J140" s="653">
        <f t="shared" si="110"/>
        <v>109.17573167306251</v>
      </c>
      <c r="K140" s="653">
        <f t="shared" si="110"/>
        <v>108.83877723495843</v>
      </c>
      <c r="L140" s="653">
        <f t="shared" si="110"/>
        <v>108.51174813540533</v>
      </c>
      <c r="M140" s="654">
        <f t="shared" si="110"/>
        <v>108.07210526452866</v>
      </c>
      <c r="N140" s="654">
        <f t="shared" si="110"/>
        <v>107.51328899818057</v>
      </c>
      <c r="O140" s="654">
        <f t="shared" si="110"/>
        <v>106.65863203851066</v>
      </c>
      <c r="P140" s="654">
        <f t="shared" si="110"/>
        <v>105.69475317575613</v>
      </c>
      <c r="Q140" s="654">
        <f t="shared" si="110"/>
        <v>104.87964152496265</v>
      </c>
      <c r="R140" s="654">
        <f t="shared" si="110"/>
        <v>104.30972203096032</v>
      </c>
      <c r="S140" s="654">
        <f t="shared" si="110"/>
        <v>103.96861724845492</v>
      </c>
      <c r="T140" s="654">
        <f t="shared" si="110"/>
        <v>103.66635340556586</v>
      </c>
      <c r="U140" s="654">
        <f t="shared" si="110"/>
        <v>103.25269256558225</v>
      </c>
      <c r="V140" s="654">
        <f t="shared" si="110"/>
        <v>102.56725675293328</v>
      </c>
      <c r="W140" s="654">
        <f t="shared" si="110"/>
        <v>101.97824859829431</v>
      </c>
      <c r="X140" s="654">
        <f t="shared" si="110"/>
        <v>101.438234105671</v>
      </c>
      <c r="Y140" s="654">
        <f t="shared" si="110"/>
        <v>100.8611311519344</v>
      </c>
      <c r="Z140" s="654">
        <f t="shared" si="110"/>
        <v>100.30552622515602</v>
      </c>
      <c r="AA140" s="654">
        <f t="shared" si="110"/>
        <v>99.714674200372116</v>
      </c>
      <c r="AB140" s="654">
        <f t="shared" si="110"/>
        <v>99.178008739465071</v>
      </c>
      <c r="AC140" s="654">
        <f t="shared" si="110"/>
        <v>98.686699426423004</v>
      </c>
      <c r="AD140" s="654">
        <f t="shared" si="110"/>
        <v>98.162815069245141</v>
      </c>
      <c r="AE140" s="654">
        <f t="shared" si="110"/>
        <v>97.613602150934312</v>
      </c>
      <c r="AF140" s="654">
        <f t="shared" si="110"/>
        <v>97.156009120337075</v>
      </c>
      <c r="AG140" s="654">
        <f t="shared" si="110"/>
        <v>96.685202820018816</v>
      </c>
      <c r="AH140" s="654">
        <f t="shared" si="110"/>
        <v>96.218852503974148</v>
      </c>
      <c r="AI140" s="654">
        <f t="shared" si="110"/>
        <v>95.753284404403232</v>
      </c>
      <c r="AJ140" s="654">
        <f t="shared" si="110"/>
        <v>95.292168910829815</v>
      </c>
      <c r="AK140" s="654">
        <f t="shared" si="110"/>
        <v>94.830515653513672</v>
      </c>
      <c r="AL140" s="654">
        <f t="shared" si="110"/>
        <v>94.903298078142569</v>
      </c>
      <c r="AM140" s="654">
        <f t="shared" si="110"/>
        <v>94.967923984214735</v>
      </c>
      <c r="AN140" s="654">
        <f t="shared" si="110"/>
        <v>95.029337160936421</v>
      </c>
      <c r="AO140" s="654">
        <f t="shared" si="110"/>
        <v>95.086753833694075</v>
      </c>
      <c r="AP140" s="654">
        <f t="shared" si="110"/>
        <v>95.140850205893415</v>
      </c>
      <c r="AQ140" s="654">
        <f t="shared" si="110"/>
        <v>95.194849236558795</v>
      </c>
      <c r="AR140" s="654">
        <f t="shared" si="110"/>
        <v>95.245073308003796</v>
      </c>
      <c r="AS140" s="654">
        <f t="shared" si="110"/>
        <v>95.319919076626135</v>
      </c>
      <c r="AT140" s="654">
        <f t="shared" si="110"/>
        <v>95.358148296691951</v>
      </c>
      <c r="AU140" s="654">
        <f t="shared" si="110"/>
        <v>95.39585324036895</v>
      </c>
      <c r="AV140" s="654">
        <f t="shared" si="110"/>
        <v>95.46428860975719</v>
      </c>
      <c r="AW140" s="654">
        <f t="shared" si="110"/>
        <v>95.50198797393054</v>
      </c>
      <c r="AX140" s="654">
        <f t="shared" si="110"/>
        <v>95.574018452359212</v>
      </c>
      <c r="AY140" s="654">
        <f t="shared" si="110"/>
        <v>95.618292271839266</v>
      </c>
      <c r="AZ140" s="654">
        <f t="shared" si="110"/>
        <v>95.69661144117029</v>
      </c>
      <c r="BA140" s="654">
        <f t="shared" si="110"/>
        <v>95.745163034244058</v>
      </c>
      <c r="BB140" s="654">
        <f t="shared" si="110"/>
        <v>95.792170919302251</v>
      </c>
      <c r="BC140" s="654">
        <f t="shared" si="110"/>
        <v>95.868890022281988</v>
      </c>
      <c r="BD140" s="654">
        <f t="shared" si="110"/>
        <v>95.915483788944158</v>
      </c>
      <c r="BE140" s="654">
        <f t="shared" si="110"/>
        <v>95.962576639321711</v>
      </c>
      <c r="BF140" s="654">
        <f t="shared" si="110"/>
        <v>96.03939224562771</v>
      </c>
      <c r="BG140" s="654">
        <f t="shared" si="110"/>
        <v>96.086660274715541</v>
      </c>
      <c r="BH140" s="654">
        <f t="shared" si="110"/>
        <v>96.133435313690626</v>
      </c>
      <c r="BI140" s="654">
        <f t="shared" si="110"/>
        <v>96.20920591941676</v>
      </c>
      <c r="BJ140" s="654">
        <f t="shared" si="110"/>
        <v>96.25284626284602</v>
      </c>
      <c r="BK140" s="654">
        <f t="shared" si="110"/>
        <v>96.296423793745888</v>
      </c>
      <c r="BL140" s="654">
        <f t="shared" si="110"/>
        <v>96.337809442705478</v>
      </c>
      <c r="BM140" s="654">
        <f t="shared" si="110"/>
        <v>96.406376129265141</v>
      </c>
      <c r="BN140" s="654">
        <f t="shared" si="110"/>
        <v>96.446003886586084</v>
      </c>
      <c r="BO140" s="654">
        <f t="shared" si="110"/>
        <v>96.484433888629383</v>
      </c>
      <c r="BP140" s="654">
        <f t="shared" si="110"/>
        <v>96.553571687133839</v>
      </c>
      <c r="BQ140" s="654">
        <f t="shared" si="110"/>
        <v>96.594678604955902</v>
      </c>
      <c r="BR140" s="654">
        <f t="shared" si="110"/>
        <v>96.665365572589579</v>
      </c>
      <c r="BS140" s="654">
        <f t="shared" si="110"/>
        <v>96.705783505080191</v>
      </c>
      <c r="BT140" s="654">
        <f t="shared" ref="BT140:BT141" si="111">(((BT136-BT147))*1000000)/((BT169)*1000)</f>
        <v>96.746993946923723</v>
      </c>
      <c r="BU140" s="654"/>
      <c r="BV140" s="654"/>
      <c r="BW140" s="654"/>
      <c r="BX140" s="654"/>
      <c r="BY140" s="654"/>
      <c r="BZ140" s="654"/>
      <c r="CA140" s="654"/>
      <c r="CB140" s="654"/>
      <c r="CC140" s="654"/>
      <c r="CD140" s="654"/>
      <c r="CE140" s="654"/>
      <c r="CF140" s="654"/>
      <c r="CG140" s="654"/>
      <c r="CH140" s="654"/>
      <c r="CI140" s="654"/>
      <c r="CK140" s="1086"/>
    </row>
    <row r="141" spans="2:89" ht="28.5" x14ac:dyDescent="0.2">
      <c r="B141" s="641" t="s">
        <v>602</v>
      </c>
      <c r="C141" s="649" t="s">
        <v>210</v>
      </c>
      <c r="D141" s="650" t="s">
        <v>603</v>
      </c>
      <c r="E141" s="651" t="s">
        <v>125</v>
      </c>
      <c r="F141" s="652">
        <v>1</v>
      </c>
      <c r="G141" s="653">
        <f>(((G137-G148))*1000000)/((G170)*1000)</f>
        <v>162.40515569345848</v>
      </c>
      <c r="H141" s="653">
        <f t="shared" si="110"/>
        <v>181.17714733549241</v>
      </c>
      <c r="I141" s="653">
        <f t="shared" si="110"/>
        <v>169.72811134638189</v>
      </c>
      <c r="J141" s="653">
        <f t="shared" si="110"/>
        <v>165.35390155205144</v>
      </c>
      <c r="K141" s="653">
        <f t="shared" si="110"/>
        <v>165.4566254827489</v>
      </c>
      <c r="L141" s="653">
        <f t="shared" si="110"/>
        <v>165.33631289760626</v>
      </c>
      <c r="M141" s="654">
        <f t="shared" si="110"/>
        <v>165.2149565507307</v>
      </c>
      <c r="N141" s="654">
        <f t="shared" si="110"/>
        <v>165.11704282932487</v>
      </c>
      <c r="O141" s="654">
        <f t="shared" si="110"/>
        <v>165.0227740404043</v>
      </c>
      <c r="P141" s="654">
        <f t="shared" si="110"/>
        <v>164.92684484371759</v>
      </c>
      <c r="Q141" s="654">
        <f t="shared" si="110"/>
        <v>164.83250325181146</v>
      </c>
      <c r="R141" s="654">
        <f t="shared" si="110"/>
        <v>164.75611962313488</v>
      </c>
      <c r="S141" s="654">
        <f t="shared" si="110"/>
        <v>164.68478143732511</v>
      </c>
      <c r="T141" s="654">
        <f t="shared" si="110"/>
        <v>164.50454625124053</v>
      </c>
      <c r="U141" s="654">
        <f t="shared" si="110"/>
        <v>164.22260752128511</v>
      </c>
      <c r="V141" s="654">
        <f t="shared" si="110"/>
        <v>163.66710104868787</v>
      </c>
      <c r="W141" s="654">
        <f t="shared" si="110"/>
        <v>163.29085437685043</v>
      </c>
      <c r="X141" s="654">
        <f t="shared" si="110"/>
        <v>162.79664766214091</v>
      </c>
      <c r="Y141" s="654">
        <f t="shared" si="110"/>
        <v>162.37509976667175</v>
      </c>
      <c r="Z141" s="654">
        <f t="shared" si="110"/>
        <v>161.85341332778586</v>
      </c>
      <c r="AA141" s="654">
        <f t="shared" si="110"/>
        <v>161.41178499809448</v>
      </c>
      <c r="AB141" s="654">
        <f t="shared" si="110"/>
        <v>160.96271329757161</v>
      </c>
      <c r="AC141" s="654">
        <f t="shared" si="110"/>
        <v>160.62126321034174</v>
      </c>
      <c r="AD141" s="654">
        <f t="shared" si="110"/>
        <v>160.15583826351039</v>
      </c>
      <c r="AE141" s="654">
        <f t="shared" si="110"/>
        <v>159.68479868402008</v>
      </c>
      <c r="AF141" s="654">
        <f t="shared" si="110"/>
        <v>159.3969804858794</v>
      </c>
      <c r="AG141" s="654">
        <f t="shared" si="110"/>
        <v>158.99298104788261</v>
      </c>
      <c r="AH141" s="654">
        <f t="shared" si="110"/>
        <v>158.70829978653543</v>
      </c>
      <c r="AI141" s="654">
        <f t="shared" si="110"/>
        <v>158.42157867766429</v>
      </c>
      <c r="AJ141" s="654">
        <f t="shared" si="110"/>
        <v>158.00993447087771</v>
      </c>
      <c r="AK141" s="654">
        <f t="shared" si="110"/>
        <v>157.72698023353186</v>
      </c>
      <c r="AL141" s="654">
        <f t="shared" si="110"/>
        <v>157.74195065231561</v>
      </c>
      <c r="AM141" s="654">
        <f t="shared" si="110"/>
        <v>157.63804297867406</v>
      </c>
      <c r="AN141" s="654">
        <f t="shared" si="110"/>
        <v>157.68431095093629</v>
      </c>
      <c r="AO141" s="654">
        <f t="shared" si="110"/>
        <v>157.61382783986443</v>
      </c>
      <c r="AP141" s="654">
        <f t="shared" si="110"/>
        <v>157.69827750520366</v>
      </c>
      <c r="AQ141" s="654">
        <f t="shared" si="110"/>
        <v>157.66691413506334</v>
      </c>
      <c r="AR141" s="654">
        <f t="shared" si="110"/>
        <v>157.65224438372704</v>
      </c>
      <c r="AS141" s="654">
        <f t="shared" si="110"/>
        <v>157.65246096871442</v>
      </c>
      <c r="AT141" s="654">
        <f t="shared" si="110"/>
        <v>157.66989318962212</v>
      </c>
      <c r="AU141" s="654">
        <f t="shared" si="110"/>
        <v>157.8488658847518</v>
      </c>
      <c r="AV141" s="654">
        <f t="shared" si="110"/>
        <v>157.90616028405725</v>
      </c>
      <c r="AW141" s="654">
        <f t="shared" si="110"/>
        <v>157.96379923434102</v>
      </c>
      <c r="AX141" s="654">
        <f t="shared" si="110"/>
        <v>158.02254818700493</v>
      </c>
      <c r="AY141" s="654">
        <f t="shared" si="110"/>
        <v>158.08537695399713</v>
      </c>
      <c r="AZ141" s="654">
        <f t="shared" si="110"/>
        <v>158.15036579917674</v>
      </c>
      <c r="BA141" s="654">
        <f t="shared" si="110"/>
        <v>158.21696543186471</v>
      </c>
      <c r="BB141" s="654">
        <f t="shared" si="110"/>
        <v>158.28107598753539</v>
      </c>
      <c r="BC141" s="654">
        <f t="shared" si="110"/>
        <v>158.34406644230319</v>
      </c>
      <c r="BD141" s="654">
        <f t="shared" si="110"/>
        <v>158.40759662660489</v>
      </c>
      <c r="BE141" s="654">
        <f t="shared" si="110"/>
        <v>158.47083370524808</v>
      </c>
      <c r="BF141" s="654">
        <f t="shared" si="110"/>
        <v>158.53348416109628</v>
      </c>
      <c r="BG141" s="654">
        <f t="shared" si="110"/>
        <v>158.59719549057522</v>
      </c>
      <c r="BH141" s="654">
        <f t="shared" si="110"/>
        <v>158.660075159787</v>
      </c>
      <c r="BI141" s="654">
        <f t="shared" si="110"/>
        <v>158.7217961495991</v>
      </c>
      <c r="BJ141" s="654">
        <f t="shared" si="110"/>
        <v>158.78212124652805</v>
      </c>
      <c r="BK141" s="654">
        <f t="shared" si="110"/>
        <v>158.84240377490488</v>
      </c>
      <c r="BL141" s="654">
        <f t="shared" si="110"/>
        <v>158.90130284565481</v>
      </c>
      <c r="BM141" s="654">
        <f t="shared" si="110"/>
        <v>158.95773140232089</v>
      </c>
      <c r="BN141" s="654">
        <f t="shared" si="110"/>
        <v>159.01518592917898</v>
      </c>
      <c r="BO141" s="654">
        <f t="shared" si="110"/>
        <v>159.07180103906558</v>
      </c>
      <c r="BP141" s="654">
        <f t="shared" si="110"/>
        <v>159.12996457304607</v>
      </c>
      <c r="BQ141" s="654">
        <f t="shared" si="110"/>
        <v>159.18914320557758</v>
      </c>
      <c r="BR141" s="654">
        <f t="shared" si="110"/>
        <v>159.24933663039329</v>
      </c>
      <c r="BS141" s="654">
        <f t="shared" si="110"/>
        <v>159.30869318714815</v>
      </c>
      <c r="BT141" s="654">
        <f t="shared" si="111"/>
        <v>159.36829212679484</v>
      </c>
      <c r="BU141" s="654"/>
      <c r="BV141" s="654"/>
      <c r="BW141" s="654"/>
      <c r="BX141" s="654"/>
      <c r="BY141" s="654"/>
      <c r="BZ141" s="654"/>
      <c r="CA141" s="654"/>
      <c r="CB141" s="654"/>
      <c r="CC141" s="654"/>
      <c r="CD141" s="654"/>
      <c r="CE141" s="654"/>
      <c r="CF141" s="654"/>
      <c r="CG141" s="654"/>
      <c r="CH141" s="654"/>
      <c r="CI141" s="654"/>
      <c r="CK141" s="1086"/>
    </row>
    <row r="142" spans="2:89" ht="28.5" x14ac:dyDescent="0.2">
      <c r="B142" s="641" t="s">
        <v>604</v>
      </c>
      <c r="C142" s="649" t="s">
        <v>124</v>
      </c>
      <c r="D142" s="650" t="s">
        <v>605</v>
      </c>
      <c r="E142" s="651" t="s">
        <v>125</v>
      </c>
      <c r="F142" s="652">
        <v>1</v>
      </c>
      <c r="G142" s="653">
        <f>(((G136-G147)+(G137-G148))*1000000)/((G169+G170)*1000)</f>
        <v>135.63233141889287</v>
      </c>
      <c r="H142" s="653">
        <f t="shared" ref="H142:BS142" si="112">(((H136-H147)+(H137-H148))*1000000)/((H169+H170)*1000)</f>
        <v>150.19540625679161</v>
      </c>
      <c r="I142" s="653">
        <f t="shared" si="112"/>
        <v>139.44669441341074</v>
      </c>
      <c r="J142" s="653">
        <f t="shared" si="112"/>
        <v>134.61857810267253</v>
      </c>
      <c r="K142" s="653">
        <f t="shared" si="112"/>
        <v>133.60987295470611</v>
      </c>
      <c r="L142" s="653">
        <f t="shared" si="112"/>
        <v>132.49055909933085</v>
      </c>
      <c r="M142" s="654">
        <f t="shared" si="112"/>
        <v>131.0738030334999</v>
      </c>
      <c r="N142" s="654">
        <f t="shared" si="112"/>
        <v>129.66704530222492</v>
      </c>
      <c r="O142" s="654">
        <f t="shared" si="112"/>
        <v>128.15674222252443</v>
      </c>
      <c r="P142" s="654">
        <f t="shared" si="112"/>
        <v>126.63354774505831</v>
      </c>
      <c r="Q142" s="654">
        <f t="shared" si="112"/>
        <v>125.26754962103723</v>
      </c>
      <c r="R142" s="654">
        <f t="shared" si="112"/>
        <v>124.17911997823786</v>
      </c>
      <c r="S142" s="654">
        <f t="shared" si="112"/>
        <v>123.30986910609278</v>
      </c>
      <c r="T142" s="654">
        <f t="shared" si="112"/>
        <v>122.46131689212514</v>
      </c>
      <c r="U142" s="654">
        <f t="shared" si="112"/>
        <v>121.52857543363646</v>
      </c>
      <c r="V142" s="654">
        <f t="shared" si="112"/>
        <v>120.3470603425092</v>
      </c>
      <c r="W142" s="654">
        <f t="shared" si="112"/>
        <v>119.30607237391409</v>
      </c>
      <c r="X142" s="654">
        <f t="shared" si="112"/>
        <v>118.29060572681385</v>
      </c>
      <c r="Y142" s="654">
        <f t="shared" si="112"/>
        <v>117.29502475340863</v>
      </c>
      <c r="Z142" s="654">
        <f t="shared" si="112"/>
        <v>116.3102667665856</v>
      </c>
      <c r="AA142" s="654">
        <f t="shared" si="112"/>
        <v>115.34164349244404</v>
      </c>
      <c r="AB142" s="654">
        <f t="shared" si="112"/>
        <v>114.43424461089134</v>
      </c>
      <c r="AC142" s="654">
        <f t="shared" si="112"/>
        <v>113.60780262247589</v>
      </c>
      <c r="AD142" s="654">
        <f t="shared" si="112"/>
        <v>112.74393610143576</v>
      </c>
      <c r="AE142" s="654">
        <f t="shared" si="112"/>
        <v>111.87507719593739</v>
      </c>
      <c r="AF142" s="654">
        <f t="shared" si="112"/>
        <v>111.13760918474779</v>
      </c>
      <c r="AG142" s="654">
        <f t="shared" si="112"/>
        <v>110.38330855083966</v>
      </c>
      <c r="AH142" s="654">
        <f t="shared" si="112"/>
        <v>109.67618549563245</v>
      </c>
      <c r="AI142" s="654">
        <f t="shared" si="112"/>
        <v>108.98610518650504</v>
      </c>
      <c r="AJ142" s="654">
        <f t="shared" si="112"/>
        <v>108.29053132377389</v>
      </c>
      <c r="AK142" s="654">
        <f t="shared" si="112"/>
        <v>107.63931259727575</v>
      </c>
      <c r="AL142" s="654">
        <f t="shared" si="112"/>
        <v>107.50615555895278</v>
      </c>
      <c r="AM142" s="654">
        <f t="shared" si="112"/>
        <v>107.36213117376815</v>
      </c>
      <c r="AN142" s="654">
        <f t="shared" si="112"/>
        <v>107.26210437302967</v>
      </c>
      <c r="AO142" s="654">
        <f t="shared" si="112"/>
        <v>107.15422049724208</v>
      </c>
      <c r="AP142" s="654">
        <f t="shared" si="112"/>
        <v>107.09074133752223</v>
      </c>
      <c r="AQ142" s="654">
        <f t="shared" si="112"/>
        <v>107.01985698369347</v>
      </c>
      <c r="AR142" s="654">
        <f t="shared" si="112"/>
        <v>106.96544738930393</v>
      </c>
      <c r="AS142" s="654">
        <f t="shared" si="112"/>
        <v>106.95295630797206</v>
      </c>
      <c r="AT142" s="654">
        <f t="shared" si="112"/>
        <v>106.930694608463</v>
      </c>
      <c r="AU142" s="654">
        <f t="shared" si="112"/>
        <v>106.95247934872509</v>
      </c>
      <c r="AV142" s="654">
        <f t="shared" si="112"/>
        <v>106.99126248913907</v>
      </c>
      <c r="AW142" s="654">
        <f t="shared" si="112"/>
        <v>107.00306488947243</v>
      </c>
      <c r="AX142" s="654">
        <f t="shared" si="112"/>
        <v>107.04183605279503</v>
      </c>
      <c r="AY142" s="654">
        <f t="shared" si="112"/>
        <v>107.05679408341851</v>
      </c>
      <c r="AZ142" s="654">
        <f t="shared" si="112"/>
        <v>107.09877083600021</v>
      </c>
      <c r="BA142" s="654">
        <f t="shared" si="112"/>
        <v>107.11554008882506</v>
      </c>
      <c r="BB142" s="654">
        <f t="shared" si="112"/>
        <v>107.13145843860904</v>
      </c>
      <c r="BC142" s="654">
        <f t="shared" si="112"/>
        <v>107.17169007427387</v>
      </c>
      <c r="BD142" s="654">
        <f t="shared" si="112"/>
        <v>107.18619742387499</v>
      </c>
      <c r="BE142" s="654">
        <f t="shared" si="112"/>
        <v>107.20058705882494</v>
      </c>
      <c r="BF142" s="654">
        <f t="shared" si="112"/>
        <v>107.23947009242247</v>
      </c>
      <c r="BG142" s="654">
        <f t="shared" si="112"/>
        <v>107.25319184088077</v>
      </c>
      <c r="BH142" s="654">
        <f t="shared" si="112"/>
        <v>107.26591469076315</v>
      </c>
      <c r="BI142" s="654">
        <f t="shared" si="112"/>
        <v>107.30380873106253</v>
      </c>
      <c r="BJ142" s="654">
        <f t="shared" si="112"/>
        <v>107.31589274875296</v>
      </c>
      <c r="BK142" s="654">
        <f t="shared" si="112"/>
        <v>107.32811292409694</v>
      </c>
      <c r="BL142" s="654">
        <f t="shared" si="112"/>
        <v>107.33911263240397</v>
      </c>
      <c r="BM142" s="654">
        <f t="shared" si="112"/>
        <v>107.37418284250377</v>
      </c>
      <c r="BN142" s="654">
        <f t="shared" si="112"/>
        <v>107.38574913461271</v>
      </c>
      <c r="BO142" s="654">
        <f t="shared" si="112"/>
        <v>107.39696709129419</v>
      </c>
      <c r="BP142" s="654">
        <f t="shared" si="112"/>
        <v>107.43398161042407</v>
      </c>
      <c r="BQ142" s="654">
        <f t="shared" si="112"/>
        <v>107.44818431002133</v>
      </c>
      <c r="BR142" s="654">
        <f t="shared" si="112"/>
        <v>107.4871810054771</v>
      </c>
      <c r="BS142" s="654">
        <f t="shared" si="112"/>
        <v>107.50177235869295</v>
      </c>
      <c r="BT142" s="654">
        <f t="shared" ref="BT142" si="113">(((BT136-BT147)+(BT137-BT148))*1000000)/((BT169+BT170)*1000)</f>
        <v>107.51658568484805</v>
      </c>
      <c r="BU142" s="654"/>
      <c r="BV142" s="654"/>
      <c r="BW142" s="654"/>
      <c r="BX142" s="654"/>
      <c r="BY142" s="654"/>
      <c r="BZ142" s="654"/>
      <c r="CA142" s="654"/>
      <c r="CB142" s="654"/>
      <c r="CC142" s="654"/>
      <c r="CD142" s="654"/>
      <c r="CE142" s="654"/>
      <c r="CF142" s="654"/>
      <c r="CG142" s="654"/>
      <c r="CH142" s="654"/>
      <c r="CI142" s="654"/>
      <c r="CK142" s="1086"/>
    </row>
    <row r="143" spans="2:89" x14ac:dyDescent="0.2">
      <c r="B143" s="641" t="s">
        <v>606</v>
      </c>
      <c r="C143" s="649" t="s">
        <v>396</v>
      </c>
      <c r="D143" s="650" t="s">
        <v>607</v>
      </c>
      <c r="E143" s="651" t="s">
        <v>122</v>
      </c>
      <c r="F143" s="652">
        <v>2</v>
      </c>
      <c r="G143" s="473">
        <f t="shared" ref="G143:BR146" si="114">G53+G111</f>
        <v>0.15927433303194621</v>
      </c>
      <c r="H143" s="473">
        <f t="shared" si="114"/>
        <v>0.15927433303194621</v>
      </c>
      <c r="I143" s="473">
        <f t="shared" si="114"/>
        <v>0.15927433303194621</v>
      </c>
      <c r="J143" s="473">
        <f t="shared" si="114"/>
        <v>0.15927433303194621</v>
      </c>
      <c r="K143" s="473">
        <f t="shared" si="114"/>
        <v>0.15927433303194621</v>
      </c>
      <c r="L143" s="473">
        <f t="shared" si="114"/>
        <v>0.15927433303194621</v>
      </c>
      <c r="M143" s="621">
        <f t="shared" si="114"/>
        <v>0.15927433303194621</v>
      </c>
      <c r="N143" s="621">
        <f t="shared" si="114"/>
        <v>0.15927433303194621</v>
      </c>
      <c r="O143" s="621">
        <f t="shared" si="114"/>
        <v>0.15927433303194621</v>
      </c>
      <c r="P143" s="621">
        <f t="shared" si="114"/>
        <v>0.15927433303194621</v>
      </c>
      <c r="Q143" s="621">
        <f t="shared" si="114"/>
        <v>0.15927433303194621</v>
      </c>
      <c r="R143" s="621">
        <f t="shared" si="114"/>
        <v>0.15927433303194621</v>
      </c>
      <c r="S143" s="621">
        <f t="shared" si="114"/>
        <v>0.15927433303194621</v>
      </c>
      <c r="T143" s="621">
        <f t="shared" si="114"/>
        <v>0.15927433303194621</v>
      </c>
      <c r="U143" s="621">
        <f t="shared" si="114"/>
        <v>0.15927433303194621</v>
      </c>
      <c r="V143" s="621">
        <f t="shared" si="114"/>
        <v>0.15927433303194621</v>
      </c>
      <c r="W143" s="621">
        <f t="shared" si="114"/>
        <v>0.15927433303194621</v>
      </c>
      <c r="X143" s="621">
        <f t="shared" si="114"/>
        <v>0.15927433303194621</v>
      </c>
      <c r="Y143" s="621">
        <f t="shared" si="114"/>
        <v>0.15927433303194621</v>
      </c>
      <c r="Z143" s="621">
        <f t="shared" si="114"/>
        <v>0.15927433303194621</v>
      </c>
      <c r="AA143" s="621">
        <f t="shared" si="114"/>
        <v>0.15927433303194621</v>
      </c>
      <c r="AB143" s="621">
        <f t="shared" si="114"/>
        <v>0.15927433303194621</v>
      </c>
      <c r="AC143" s="621">
        <f t="shared" si="114"/>
        <v>0.15927433303194621</v>
      </c>
      <c r="AD143" s="621">
        <f t="shared" si="114"/>
        <v>0.15927433303194621</v>
      </c>
      <c r="AE143" s="621">
        <f t="shared" si="114"/>
        <v>0.15927433303194621</v>
      </c>
      <c r="AF143" s="621">
        <f t="shared" si="114"/>
        <v>0.15927433303194621</v>
      </c>
      <c r="AG143" s="621">
        <f t="shared" si="114"/>
        <v>0.15927433303194621</v>
      </c>
      <c r="AH143" s="621">
        <f t="shared" si="114"/>
        <v>0.15927433303194621</v>
      </c>
      <c r="AI143" s="621">
        <f t="shared" si="114"/>
        <v>0.15927433303194621</v>
      </c>
      <c r="AJ143" s="621">
        <f t="shared" si="114"/>
        <v>0.15927433303194621</v>
      </c>
      <c r="AK143" s="621">
        <f t="shared" si="114"/>
        <v>0.15927433303194621</v>
      </c>
      <c r="AL143" s="621">
        <f t="shared" si="114"/>
        <v>0.15927433303194621</v>
      </c>
      <c r="AM143" s="621">
        <f t="shared" si="114"/>
        <v>0.15927433303194621</v>
      </c>
      <c r="AN143" s="621">
        <f t="shared" si="114"/>
        <v>0.15927433303194621</v>
      </c>
      <c r="AO143" s="621">
        <f t="shared" si="114"/>
        <v>0.15927433303194621</v>
      </c>
      <c r="AP143" s="621">
        <f t="shared" si="114"/>
        <v>0.15927433303194621</v>
      </c>
      <c r="AQ143" s="621">
        <f t="shared" si="114"/>
        <v>0.15927433303194621</v>
      </c>
      <c r="AR143" s="621">
        <f t="shared" si="114"/>
        <v>0.15927433303194621</v>
      </c>
      <c r="AS143" s="621">
        <f t="shared" si="114"/>
        <v>0.15927433303194621</v>
      </c>
      <c r="AT143" s="621">
        <f t="shared" si="114"/>
        <v>0.15927433303194621</v>
      </c>
      <c r="AU143" s="621">
        <f t="shared" si="114"/>
        <v>0.15927433303194621</v>
      </c>
      <c r="AV143" s="621">
        <f t="shared" si="114"/>
        <v>0.15927433303194621</v>
      </c>
      <c r="AW143" s="621">
        <f t="shared" si="114"/>
        <v>0.15927433303194621</v>
      </c>
      <c r="AX143" s="621">
        <f t="shared" si="114"/>
        <v>0.15927433303194621</v>
      </c>
      <c r="AY143" s="621">
        <f t="shared" si="114"/>
        <v>0.15927433303194621</v>
      </c>
      <c r="AZ143" s="621">
        <f t="shared" si="114"/>
        <v>0.15927433303194621</v>
      </c>
      <c r="BA143" s="621">
        <f t="shared" si="114"/>
        <v>0.15927433303194621</v>
      </c>
      <c r="BB143" s="621">
        <f t="shared" si="114"/>
        <v>0.15927433303194621</v>
      </c>
      <c r="BC143" s="621">
        <f t="shared" si="114"/>
        <v>0.15927433303194621</v>
      </c>
      <c r="BD143" s="621">
        <f t="shared" si="114"/>
        <v>0.15927433303194621</v>
      </c>
      <c r="BE143" s="621">
        <f t="shared" si="114"/>
        <v>0.15927433303194621</v>
      </c>
      <c r="BF143" s="621">
        <f t="shared" si="114"/>
        <v>0.15927433303194621</v>
      </c>
      <c r="BG143" s="621">
        <f t="shared" si="114"/>
        <v>0.15927433303194621</v>
      </c>
      <c r="BH143" s="621">
        <f t="shared" si="114"/>
        <v>0.15927433303194621</v>
      </c>
      <c r="BI143" s="621">
        <f t="shared" si="114"/>
        <v>0.15927433303194621</v>
      </c>
      <c r="BJ143" s="621">
        <f t="shared" si="114"/>
        <v>0.15927433303194621</v>
      </c>
      <c r="BK143" s="621">
        <f t="shared" si="114"/>
        <v>0.15927433303194621</v>
      </c>
      <c r="BL143" s="621">
        <f t="shared" si="114"/>
        <v>0.15927433303194621</v>
      </c>
      <c r="BM143" s="621">
        <f t="shared" si="114"/>
        <v>0.15927433303194621</v>
      </c>
      <c r="BN143" s="621">
        <f t="shared" si="114"/>
        <v>0.15927433303194621</v>
      </c>
      <c r="BO143" s="621">
        <f t="shared" si="114"/>
        <v>0.15927433303194621</v>
      </c>
      <c r="BP143" s="621">
        <f t="shared" si="114"/>
        <v>0.15927433303194621</v>
      </c>
      <c r="BQ143" s="621">
        <f t="shared" si="114"/>
        <v>0.15927433303194621</v>
      </c>
      <c r="BR143" s="621">
        <f t="shared" si="114"/>
        <v>0.15927433303194621</v>
      </c>
      <c r="BS143" s="621">
        <f t="shared" ref="BS143:BT150" si="115">BS53+BS111</f>
        <v>0.15927433303194621</v>
      </c>
      <c r="BT143" s="621">
        <f t="shared" si="115"/>
        <v>0.15927433303194621</v>
      </c>
      <c r="BU143" s="621"/>
      <c r="BV143" s="621"/>
      <c r="BW143" s="621"/>
      <c r="BX143" s="621"/>
      <c r="BY143" s="621"/>
      <c r="BZ143" s="621"/>
      <c r="CA143" s="621"/>
      <c r="CB143" s="621"/>
      <c r="CC143" s="621"/>
      <c r="CD143" s="621"/>
      <c r="CE143" s="621"/>
      <c r="CF143" s="621"/>
      <c r="CG143" s="621"/>
      <c r="CH143" s="621"/>
      <c r="CI143" s="621"/>
      <c r="CK143" s="1086"/>
    </row>
    <row r="144" spans="2:89" ht="15" thickBot="1" x14ac:dyDescent="0.25">
      <c r="B144" s="656" t="s">
        <v>608</v>
      </c>
      <c r="C144" s="657" t="s">
        <v>398</v>
      </c>
      <c r="D144" s="658" t="s">
        <v>609</v>
      </c>
      <c r="E144" s="659" t="s">
        <v>122</v>
      </c>
      <c r="F144" s="660">
        <v>2</v>
      </c>
      <c r="G144" s="632">
        <f t="shared" si="114"/>
        <v>1.3286876778800159E-2</v>
      </c>
      <c r="H144" s="632">
        <f t="shared" si="114"/>
        <v>1.3286876778800159E-2</v>
      </c>
      <c r="I144" s="632">
        <f t="shared" si="114"/>
        <v>1.3286876778800159E-2</v>
      </c>
      <c r="J144" s="632">
        <f t="shared" si="114"/>
        <v>1.3286876778800159E-2</v>
      </c>
      <c r="K144" s="632">
        <f t="shared" si="114"/>
        <v>1.3286876778800159E-2</v>
      </c>
      <c r="L144" s="632">
        <f t="shared" si="114"/>
        <v>1.3286876778800159E-2</v>
      </c>
      <c r="M144" s="661">
        <f t="shared" si="114"/>
        <v>1.3286876778800159E-2</v>
      </c>
      <c r="N144" s="661">
        <f t="shared" si="114"/>
        <v>1.3286876778800159E-2</v>
      </c>
      <c r="O144" s="661">
        <f t="shared" si="114"/>
        <v>1.3286876778800159E-2</v>
      </c>
      <c r="P144" s="661">
        <f t="shared" si="114"/>
        <v>1.3286876778800159E-2</v>
      </c>
      <c r="Q144" s="661">
        <f t="shared" si="114"/>
        <v>1.3286876778800159E-2</v>
      </c>
      <c r="R144" s="661">
        <f t="shared" si="114"/>
        <v>1.3286876778800159E-2</v>
      </c>
      <c r="S144" s="661">
        <f t="shared" si="114"/>
        <v>1.3286876778800159E-2</v>
      </c>
      <c r="T144" s="661">
        <f t="shared" si="114"/>
        <v>1.3286876778800159E-2</v>
      </c>
      <c r="U144" s="661">
        <f t="shared" si="114"/>
        <v>1.3286876778800159E-2</v>
      </c>
      <c r="V144" s="661">
        <f t="shared" si="114"/>
        <v>1.3286876778800159E-2</v>
      </c>
      <c r="W144" s="661">
        <f t="shared" si="114"/>
        <v>1.3286876778800159E-2</v>
      </c>
      <c r="X144" s="661">
        <f t="shared" si="114"/>
        <v>1.3286876778800159E-2</v>
      </c>
      <c r="Y144" s="661">
        <f t="shared" si="114"/>
        <v>1.3286876778800159E-2</v>
      </c>
      <c r="Z144" s="661">
        <f t="shared" si="114"/>
        <v>1.3286876778800159E-2</v>
      </c>
      <c r="AA144" s="661">
        <f t="shared" si="114"/>
        <v>1.3286876778800159E-2</v>
      </c>
      <c r="AB144" s="661">
        <f t="shared" si="114"/>
        <v>1.3286876778800159E-2</v>
      </c>
      <c r="AC144" s="661">
        <f t="shared" si="114"/>
        <v>1.3286876778800159E-2</v>
      </c>
      <c r="AD144" s="661">
        <f t="shared" si="114"/>
        <v>1.3286876778800159E-2</v>
      </c>
      <c r="AE144" s="661">
        <f t="shared" si="114"/>
        <v>1.3286876778800159E-2</v>
      </c>
      <c r="AF144" s="661">
        <f t="shared" si="114"/>
        <v>1.3286876778800159E-2</v>
      </c>
      <c r="AG144" s="661">
        <f t="shared" si="114"/>
        <v>1.3286876778800159E-2</v>
      </c>
      <c r="AH144" s="661">
        <f t="shared" si="114"/>
        <v>1.3286876778800159E-2</v>
      </c>
      <c r="AI144" s="661">
        <f t="shared" si="114"/>
        <v>1.3286876778800159E-2</v>
      </c>
      <c r="AJ144" s="661">
        <f t="shared" si="114"/>
        <v>1.3286876778800159E-2</v>
      </c>
      <c r="AK144" s="661">
        <f t="shared" si="114"/>
        <v>1.3286876778800159E-2</v>
      </c>
      <c r="AL144" s="661">
        <f t="shared" si="114"/>
        <v>1.3286876778800159E-2</v>
      </c>
      <c r="AM144" s="661">
        <f t="shared" si="114"/>
        <v>1.3286876778800159E-2</v>
      </c>
      <c r="AN144" s="661">
        <f t="shared" si="114"/>
        <v>1.3286876778800159E-2</v>
      </c>
      <c r="AO144" s="661">
        <f t="shared" si="114"/>
        <v>1.3286876778800159E-2</v>
      </c>
      <c r="AP144" s="661">
        <f t="shared" si="114"/>
        <v>1.3286876778800159E-2</v>
      </c>
      <c r="AQ144" s="661">
        <f t="shared" si="114"/>
        <v>1.3286876778800159E-2</v>
      </c>
      <c r="AR144" s="661">
        <f t="shared" si="114"/>
        <v>1.3286876778800159E-2</v>
      </c>
      <c r="AS144" s="661">
        <f t="shared" si="114"/>
        <v>1.3286876778800159E-2</v>
      </c>
      <c r="AT144" s="661">
        <f t="shared" si="114"/>
        <v>1.3286876778800159E-2</v>
      </c>
      <c r="AU144" s="661">
        <f t="shared" si="114"/>
        <v>1.3286876778800159E-2</v>
      </c>
      <c r="AV144" s="661">
        <f t="shared" si="114"/>
        <v>1.3286876778800159E-2</v>
      </c>
      <c r="AW144" s="661">
        <f t="shared" si="114"/>
        <v>1.3286876778800159E-2</v>
      </c>
      <c r="AX144" s="661">
        <f t="shared" si="114"/>
        <v>1.3286876778800159E-2</v>
      </c>
      <c r="AY144" s="661">
        <f t="shared" si="114"/>
        <v>1.3286876778800159E-2</v>
      </c>
      <c r="AZ144" s="661">
        <f t="shared" si="114"/>
        <v>1.3286876778800159E-2</v>
      </c>
      <c r="BA144" s="661">
        <f t="shared" si="114"/>
        <v>1.3286876778800159E-2</v>
      </c>
      <c r="BB144" s="661">
        <f t="shared" si="114"/>
        <v>1.3286876778800159E-2</v>
      </c>
      <c r="BC144" s="661">
        <f t="shared" si="114"/>
        <v>1.3286876778800159E-2</v>
      </c>
      <c r="BD144" s="661">
        <f t="shared" si="114"/>
        <v>1.3286876778800159E-2</v>
      </c>
      <c r="BE144" s="661">
        <f t="shared" si="114"/>
        <v>1.3286876778800159E-2</v>
      </c>
      <c r="BF144" s="661">
        <f t="shared" si="114"/>
        <v>1.3286876778800159E-2</v>
      </c>
      <c r="BG144" s="661">
        <f t="shared" si="114"/>
        <v>1.3286876778800159E-2</v>
      </c>
      <c r="BH144" s="661">
        <f t="shared" si="114"/>
        <v>1.3286876778800159E-2</v>
      </c>
      <c r="BI144" s="661">
        <f t="shared" si="114"/>
        <v>1.3286876778800159E-2</v>
      </c>
      <c r="BJ144" s="661">
        <f t="shared" si="114"/>
        <v>1.3286876778800159E-2</v>
      </c>
      <c r="BK144" s="661">
        <f t="shared" si="114"/>
        <v>1.3286876778800159E-2</v>
      </c>
      <c r="BL144" s="661">
        <f t="shared" si="114"/>
        <v>1.3286876778800159E-2</v>
      </c>
      <c r="BM144" s="661">
        <f t="shared" si="114"/>
        <v>1.3286876778800159E-2</v>
      </c>
      <c r="BN144" s="661">
        <f t="shared" si="114"/>
        <v>1.3286876778800159E-2</v>
      </c>
      <c r="BO144" s="661">
        <f t="shared" si="114"/>
        <v>1.3286876778800159E-2</v>
      </c>
      <c r="BP144" s="661">
        <f t="shared" si="114"/>
        <v>1.3286876778800159E-2</v>
      </c>
      <c r="BQ144" s="661">
        <f t="shared" si="114"/>
        <v>1.3286876778800159E-2</v>
      </c>
      <c r="BR144" s="661">
        <f t="shared" si="114"/>
        <v>1.3286876778800159E-2</v>
      </c>
      <c r="BS144" s="661">
        <f t="shared" si="115"/>
        <v>1.3286876778800159E-2</v>
      </c>
      <c r="BT144" s="661">
        <f t="shared" si="115"/>
        <v>1.3286876778800159E-2</v>
      </c>
      <c r="BU144" s="661"/>
      <c r="BV144" s="661"/>
      <c r="BW144" s="661"/>
      <c r="BX144" s="661"/>
      <c r="BY144" s="661"/>
      <c r="BZ144" s="661"/>
      <c r="CA144" s="661"/>
      <c r="CB144" s="661"/>
      <c r="CC144" s="661"/>
      <c r="CD144" s="661"/>
      <c r="CE144" s="661"/>
      <c r="CF144" s="661"/>
      <c r="CG144" s="661"/>
      <c r="CH144" s="661"/>
      <c r="CI144" s="661"/>
      <c r="CK144" s="1086"/>
    </row>
    <row r="145" spans="2:89" x14ac:dyDescent="0.2">
      <c r="B145" s="609" t="s">
        <v>610</v>
      </c>
      <c r="C145" s="610" t="s">
        <v>400</v>
      </c>
      <c r="D145" s="611" t="s">
        <v>611</v>
      </c>
      <c r="E145" s="612" t="s">
        <v>122</v>
      </c>
      <c r="F145" s="613">
        <v>2</v>
      </c>
      <c r="G145" s="638">
        <f t="shared" si="114"/>
        <v>3.4422276190163935E-2</v>
      </c>
      <c r="H145" s="638">
        <f t="shared" si="114"/>
        <v>3.8992402254464792E-2</v>
      </c>
      <c r="I145" s="638">
        <f t="shared" si="114"/>
        <v>3.8965966727512617E-2</v>
      </c>
      <c r="J145" s="638">
        <f t="shared" si="114"/>
        <v>3.8913095673608254E-2</v>
      </c>
      <c r="K145" s="638">
        <f t="shared" si="114"/>
        <v>3.8886660146656087E-2</v>
      </c>
      <c r="L145" s="638">
        <f t="shared" si="114"/>
        <v>3.8860224619703898E-2</v>
      </c>
      <c r="M145" s="639">
        <f t="shared" si="114"/>
        <v>3.8701550342382859E-2</v>
      </c>
      <c r="N145" s="639">
        <f t="shared" si="114"/>
        <v>3.8315526894247998E-2</v>
      </c>
      <c r="O145" s="639">
        <f t="shared" si="114"/>
        <v>3.7767393470447982E-2</v>
      </c>
      <c r="P145" s="639">
        <f t="shared" si="114"/>
        <v>3.7268585075912769E-2</v>
      </c>
      <c r="Q145" s="639">
        <f t="shared" si="114"/>
        <v>3.6864064634764236E-2</v>
      </c>
      <c r="R145" s="639">
        <f t="shared" si="114"/>
        <v>3.6720190212919647E-2</v>
      </c>
      <c r="S145" s="639">
        <f t="shared" si="114"/>
        <v>3.6704818444834836E-2</v>
      </c>
      <c r="T145" s="639">
        <f t="shared" si="114"/>
        <v>3.6662319743239941E-2</v>
      </c>
      <c r="U145" s="639">
        <f t="shared" si="114"/>
        <v>3.6644181665266812E-2</v>
      </c>
      <c r="V145" s="639">
        <f t="shared" si="114"/>
        <v>3.6598444650778633E-2</v>
      </c>
      <c r="W145" s="639">
        <f t="shared" si="114"/>
        <v>3.66036033440542E-2</v>
      </c>
      <c r="X145" s="639">
        <f t="shared" si="114"/>
        <v>3.6580434160920702E-2</v>
      </c>
      <c r="Y145" s="639">
        <f t="shared" si="114"/>
        <v>3.6582052907464482E-2</v>
      </c>
      <c r="Z145" s="639">
        <f t="shared" si="114"/>
        <v>3.658201973401206E-2</v>
      </c>
      <c r="AA145" s="639">
        <f t="shared" si="114"/>
        <v>3.6553685525862807E-2</v>
      </c>
      <c r="AB145" s="639">
        <f t="shared" si="114"/>
        <v>3.6552823422995852E-2</v>
      </c>
      <c r="AC145" s="639">
        <f t="shared" si="114"/>
        <v>3.6523971475849036E-2</v>
      </c>
      <c r="AD145" s="639">
        <f t="shared" si="114"/>
        <v>3.6519732354059288E-2</v>
      </c>
      <c r="AE145" s="639">
        <f t="shared" si="114"/>
        <v>3.6487678877691471E-2</v>
      </c>
      <c r="AF145" s="639">
        <f t="shared" si="114"/>
        <v>3.6480125218246527E-2</v>
      </c>
      <c r="AG145" s="639">
        <f t="shared" si="114"/>
        <v>3.6471361731293991E-2</v>
      </c>
      <c r="AH145" s="639">
        <f t="shared" si="114"/>
        <v>3.6435015339818029E-2</v>
      </c>
      <c r="AI145" s="639">
        <f t="shared" si="114"/>
        <v>3.6423519646417588E-2</v>
      </c>
      <c r="AJ145" s="639">
        <f t="shared" si="114"/>
        <v>3.6384945128403706E-2</v>
      </c>
      <c r="AK145" s="639">
        <f t="shared" si="114"/>
        <v>3.6371336207282917E-2</v>
      </c>
      <c r="AL145" s="639">
        <f t="shared" si="114"/>
        <v>3.6330292888929139E-2</v>
      </c>
      <c r="AM145" s="639">
        <f t="shared" si="114"/>
        <v>3.6314503906737572E-2</v>
      </c>
      <c r="AN145" s="639">
        <f t="shared" si="114"/>
        <v>3.6298139396111276E-2</v>
      </c>
      <c r="AO145" s="639">
        <f t="shared" si="114"/>
        <v>3.6254826313492784E-2</v>
      </c>
      <c r="AP145" s="639">
        <f t="shared" si="114"/>
        <v>3.6237647918222392E-2</v>
      </c>
      <c r="AQ145" s="639">
        <f t="shared" si="114"/>
        <v>3.6193574724607588E-2</v>
      </c>
      <c r="AR145" s="639">
        <f t="shared" si="114"/>
        <v>3.617549863258214E-2</v>
      </c>
      <c r="AS145" s="639">
        <f t="shared" si="114"/>
        <v>3.6130597161162625E-2</v>
      </c>
      <c r="AT145" s="639">
        <f t="shared" si="114"/>
        <v>3.6111400477177202E-2</v>
      </c>
      <c r="AU145" s="639">
        <f t="shared" si="114"/>
        <v>3.6091680092574574E-2</v>
      </c>
      <c r="AV145" s="639">
        <f t="shared" si="114"/>
        <v>3.6045365596822469E-2</v>
      </c>
      <c r="AW145" s="639">
        <f t="shared" si="114"/>
        <v>3.6025062109736855E-2</v>
      </c>
      <c r="AX145" s="639">
        <f t="shared" si="114"/>
        <v>3.5978820448572896E-2</v>
      </c>
      <c r="AY145" s="639">
        <f t="shared" si="114"/>
        <v>3.5958891092350509E-2</v>
      </c>
      <c r="AZ145" s="639">
        <f t="shared" si="114"/>
        <v>3.5912552076124052E-2</v>
      </c>
      <c r="BA145" s="639">
        <f t="shared" si="114"/>
        <v>3.5892472162636378E-2</v>
      </c>
      <c r="BB145" s="639">
        <f t="shared" si="114"/>
        <v>3.5872498249688488E-2</v>
      </c>
      <c r="BC145" s="639">
        <f t="shared" si="114"/>
        <v>3.5825826420132982E-2</v>
      </c>
      <c r="BD145" s="639">
        <f t="shared" si="114"/>
        <v>3.5805170998297081E-2</v>
      </c>
      <c r="BE145" s="639">
        <f t="shared" si="114"/>
        <v>3.5757927680630013E-2</v>
      </c>
      <c r="BF145" s="639">
        <f t="shared" si="114"/>
        <v>3.5736898221785857E-2</v>
      </c>
      <c r="BG145" s="639">
        <f t="shared" si="114"/>
        <v>3.5688983113772672E-2</v>
      </c>
      <c r="BH145" s="639">
        <f t="shared" si="114"/>
        <v>3.5667366422745844E-2</v>
      </c>
      <c r="BI145" s="639">
        <f t="shared" si="114"/>
        <v>3.5645740274891403E-2</v>
      </c>
      <c r="BJ145" s="639">
        <f t="shared" si="114"/>
        <v>3.5597518618837046E-2</v>
      </c>
      <c r="BK145" s="639">
        <f t="shared" si="114"/>
        <v>3.5575622992685518E-2</v>
      </c>
      <c r="BL145" s="639">
        <f t="shared" si="114"/>
        <v>3.5526933371940364E-2</v>
      </c>
      <c r="BM145" s="639">
        <f t="shared" si="114"/>
        <v>3.5505102146009625E-2</v>
      </c>
      <c r="BN145" s="639">
        <f t="shared" si="114"/>
        <v>3.5456863461945522E-2</v>
      </c>
      <c r="BO145" s="639">
        <f t="shared" si="114"/>
        <v>3.5435036625755548E-2</v>
      </c>
      <c r="BP145" s="639">
        <f t="shared" si="114"/>
        <v>3.5413340965034658E-2</v>
      </c>
      <c r="BQ145" s="639">
        <f t="shared" si="114"/>
        <v>3.5365823221316248E-2</v>
      </c>
      <c r="BR145" s="639">
        <f t="shared" si="114"/>
        <v>3.5344492420350399E-2</v>
      </c>
      <c r="BS145" s="639">
        <f t="shared" si="115"/>
        <v>3.5296900080657959E-2</v>
      </c>
      <c r="BT145" s="639">
        <f t="shared" si="115"/>
        <v>3.5275868826286555E-2</v>
      </c>
      <c r="BU145" s="639"/>
      <c r="BV145" s="639"/>
      <c r="BW145" s="639"/>
      <c r="BX145" s="639"/>
      <c r="BY145" s="639"/>
      <c r="BZ145" s="639"/>
      <c r="CA145" s="639"/>
      <c r="CB145" s="639"/>
      <c r="CC145" s="639"/>
      <c r="CD145" s="639"/>
      <c r="CE145" s="639"/>
      <c r="CF145" s="639"/>
      <c r="CG145" s="639"/>
      <c r="CH145" s="639"/>
      <c r="CI145" s="639"/>
      <c r="CK145" s="1086"/>
    </row>
    <row r="146" spans="2:89" x14ac:dyDescent="0.2">
      <c r="B146" s="623" t="s">
        <v>612</v>
      </c>
      <c r="C146" s="624" t="s">
        <v>402</v>
      </c>
      <c r="D146" s="618" t="s">
        <v>613</v>
      </c>
      <c r="E146" s="619" t="s">
        <v>122</v>
      </c>
      <c r="F146" s="620">
        <v>2</v>
      </c>
      <c r="G146" s="473">
        <f t="shared" si="114"/>
        <v>8.3675420081967215E-3</v>
      </c>
      <c r="H146" s="473">
        <f t="shared" si="114"/>
        <v>8.2717616592303672E-3</v>
      </c>
      <c r="I146" s="473">
        <f t="shared" si="114"/>
        <v>8.1864857658362402E-3</v>
      </c>
      <c r="J146" s="473">
        <f t="shared" si="114"/>
        <v>8.1012098724421115E-3</v>
      </c>
      <c r="K146" s="473">
        <f t="shared" si="114"/>
        <v>8.0585719257450471E-3</v>
      </c>
      <c r="L146" s="473">
        <f t="shared" si="114"/>
        <v>7.9732960323509201E-3</v>
      </c>
      <c r="M146" s="621">
        <f t="shared" si="114"/>
        <v>7.9306580856538574E-3</v>
      </c>
      <c r="N146" s="621">
        <f t="shared" si="114"/>
        <v>7.9306580856538574E-3</v>
      </c>
      <c r="O146" s="621">
        <f t="shared" si="114"/>
        <v>7.888020138956793E-3</v>
      </c>
      <c r="P146" s="621">
        <f t="shared" si="114"/>
        <v>7.8453821922597287E-3</v>
      </c>
      <c r="Q146" s="621">
        <f t="shared" si="114"/>
        <v>7.802744245562666E-3</v>
      </c>
      <c r="R146" s="621">
        <f t="shared" si="114"/>
        <v>7.802744245562666E-3</v>
      </c>
      <c r="S146" s="621">
        <f t="shared" si="114"/>
        <v>7.7601062988656017E-3</v>
      </c>
      <c r="T146" s="621">
        <f t="shared" si="114"/>
        <v>7.7174683521685373E-3</v>
      </c>
      <c r="U146" s="621">
        <f t="shared" si="114"/>
        <v>7.7174683521685373E-3</v>
      </c>
      <c r="V146" s="621">
        <f t="shared" si="114"/>
        <v>7.6748304054714746E-3</v>
      </c>
      <c r="W146" s="621">
        <f t="shared" si="114"/>
        <v>7.6748304054714746E-3</v>
      </c>
      <c r="X146" s="621">
        <f t="shared" si="114"/>
        <v>7.6321924587744103E-3</v>
      </c>
      <c r="Y146" s="621">
        <f t="shared" si="114"/>
        <v>7.6321924587744103E-3</v>
      </c>
      <c r="Z146" s="621">
        <f t="shared" si="114"/>
        <v>7.6321924587744103E-3</v>
      </c>
      <c r="AA146" s="621">
        <f t="shared" si="114"/>
        <v>7.6321924587744103E-3</v>
      </c>
      <c r="AB146" s="621">
        <f t="shared" si="114"/>
        <v>7.5895545120773459E-3</v>
      </c>
      <c r="AC146" s="621">
        <f t="shared" si="114"/>
        <v>7.5895545120773459E-3</v>
      </c>
      <c r="AD146" s="621">
        <f t="shared" si="114"/>
        <v>7.5895545120773459E-3</v>
      </c>
      <c r="AE146" s="621">
        <f t="shared" si="114"/>
        <v>7.5469165653802824E-3</v>
      </c>
      <c r="AF146" s="621">
        <f t="shared" si="114"/>
        <v>7.5469165653802824E-3</v>
      </c>
      <c r="AG146" s="621">
        <f t="shared" si="114"/>
        <v>7.5469165653802824E-3</v>
      </c>
      <c r="AH146" s="621">
        <f t="shared" si="114"/>
        <v>7.5469165653802824E-3</v>
      </c>
      <c r="AI146" s="621">
        <f t="shared" si="114"/>
        <v>7.5469165653802824E-3</v>
      </c>
      <c r="AJ146" s="621">
        <f t="shared" si="114"/>
        <v>7.5469165653802824E-3</v>
      </c>
      <c r="AK146" s="621">
        <f t="shared" si="114"/>
        <v>7.5469165653802824E-3</v>
      </c>
      <c r="AL146" s="621">
        <f t="shared" si="114"/>
        <v>7.5469165653802824E-3</v>
      </c>
      <c r="AM146" s="621">
        <f t="shared" si="114"/>
        <v>7.5469165653802824E-3</v>
      </c>
      <c r="AN146" s="621">
        <f t="shared" si="114"/>
        <v>7.5469165653802824E-3</v>
      </c>
      <c r="AO146" s="621">
        <f t="shared" si="114"/>
        <v>7.5469165653802824E-3</v>
      </c>
      <c r="AP146" s="621">
        <f t="shared" si="114"/>
        <v>7.5469165653802824E-3</v>
      </c>
      <c r="AQ146" s="621">
        <f t="shared" si="114"/>
        <v>7.5469165653802824E-3</v>
      </c>
      <c r="AR146" s="621">
        <f t="shared" si="114"/>
        <v>7.5469165653802824E-3</v>
      </c>
      <c r="AS146" s="621">
        <f t="shared" si="114"/>
        <v>7.5469165653802824E-3</v>
      </c>
      <c r="AT146" s="621">
        <f t="shared" si="114"/>
        <v>7.5469165653802824E-3</v>
      </c>
      <c r="AU146" s="621">
        <f t="shared" si="114"/>
        <v>7.5469165653802824E-3</v>
      </c>
      <c r="AV146" s="621">
        <f t="shared" si="114"/>
        <v>7.5469165653802824E-3</v>
      </c>
      <c r="AW146" s="621">
        <f t="shared" si="114"/>
        <v>7.5469165653802824E-3</v>
      </c>
      <c r="AX146" s="621">
        <f t="shared" si="114"/>
        <v>7.5469165653802824E-3</v>
      </c>
      <c r="AY146" s="621">
        <f t="shared" si="114"/>
        <v>7.5469165653802824E-3</v>
      </c>
      <c r="AZ146" s="621">
        <f t="shared" si="114"/>
        <v>7.5469165653802824E-3</v>
      </c>
      <c r="BA146" s="621">
        <f t="shared" si="114"/>
        <v>7.5469165653802824E-3</v>
      </c>
      <c r="BB146" s="621">
        <f t="shared" si="114"/>
        <v>7.5469165653802824E-3</v>
      </c>
      <c r="BC146" s="621">
        <f t="shared" si="114"/>
        <v>7.5469165653802824E-3</v>
      </c>
      <c r="BD146" s="621">
        <f t="shared" si="114"/>
        <v>7.5469165653802824E-3</v>
      </c>
      <c r="BE146" s="621">
        <f t="shared" si="114"/>
        <v>7.5469165653802824E-3</v>
      </c>
      <c r="BF146" s="621">
        <f t="shared" si="114"/>
        <v>7.5469165653802824E-3</v>
      </c>
      <c r="BG146" s="621">
        <f t="shared" si="114"/>
        <v>7.5469165653802824E-3</v>
      </c>
      <c r="BH146" s="621">
        <f t="shared" si="114"/>
        <v>7.5469165653802824E-3</v>
      </c>
      <c r="BI146" s="621">
        <f t="shared" si="114"/>
        <v>7.5469165653802824E-3</v>
      </c>
      <c r="BJ146" s="621">
        <f t="shared" si="114"/>
        <v>7.5469165653802824E-3</v>
      </c>
      <c r="BK146" s="621">
        <f t="shared" si="114"/>
        <v>7.5469165653802824E-3</v>
      </c>
      <c r="BL146" s="621">
        <f t="shared" si="114"/>
        <v>7.5469165653802824E-3</v>
      </c>
      <c r="BM146" s="621">
        <f t="shared" si="114"/>
        <v>7.5469165653802824E-3</v>
      </c>
      <c r="BN146" s="621">
        <f t="shared" si="114"/>
        <v>7.5469165653802824E-3</v>
      </c>
      <c r="BO146" s="621">
        <f t="shared" si="114"/>
        <v>7.5469165653802824E-3</v>
      </c>
      <c r="BP146" s="621">
        <f t="shared" si="114"/>
        <v>7.5469165653802824E-3</v>
      </c>
      <c r="BQ146" s="621">
        <f t="shared" si="114"/>
        <v>7.5469165653802824E-3</v>
      </c>
      <c r="BR146" s="621">
        <f t="shared" ref="BR146" si="116">BR56+BR114</f>
        <v>7.5469165653802824E-3</v>
      </c>
      <c r="BS146" s="621">
        <f t="shared" si="115"/>
        <v>7.5469165653802824E-3</v>
      </c>
      <c r="BT146" s="621">
        <f t="shared" si="115"/>
        <v>7.5469165653802824E-3</v>
      </c>
      <c r="BU146" s="621"/>
      <c r="BV146" s="621"/>
      <c r="BW146" s="621"/>
      <c r="BX146" s="621"/>
      <c r="BY146" s="621"/>
      <c r="BZ146" s="621"/>
      <c r="CA146" s="621"/>
      <c r="CB146" s="621"/>
      <c r="CC146" s="621"/>
      <c r="CD146" s="621"/>
      <c r="CE146" s="621"/>
      <c r="CF146" s="621"/>
      <c r="CG146" s="621"/>
      <c r="CH146" s="621"/>
      <c r="CI146" s="621"/>
      <c r="CK146" s="1086"/>
    </row>
    <row r="147" spans="2:89" x14ac:dyDescent="0.2">
      <c r="B147" s="623" t="s">
        <v>614</v>
      </c>
      <c r="C147" s="624" t="s">
        <v>404</v>
      </c>
      <c r="D147" s="618" t="s">
        <v>615</v>
      </c>
      <c r="E147" s="619" t="s">
        <v>122</v>
      </c>
      <c r="F147" s="620">
        <v>2</v>
      </c>
      <c r="G147" s="473">
        <f t="shared" ref="G147:BR150" si="117">G57+G115</f>
        <v>0.1443441960072602</v>
      </c>
      <c r="H147" s="473">
        <f t="shared" si="117"/>
        <v>0.15102776427800546</v>
      </c>
      <c r="I147" s="473">
        <f t="shared" si="117"/>
        <v>0.15885216860049026</v>
      </c>
      <c r="J147" s="473">
        <f t="shared" si="117"/>
        <v>0.16700914890721211</v>
      </c>
      <c r="K147" s="473">
        <f t="shared" si="117"/>
        <v>0.17421274472578763</v>
      </c>
      <c r="L147" s="473">
        <f t="shared" si="117"/>
        <v>0.18170457306403529</v>
      </c>
      <c r="M147" s="621">
        <f t="shared" si="117"/>
        <v>0.18875989465725659</v>
      </c>
      <c r="N147" s="621">
        <f t="shared" si="117"/>
        <v>0.18810221456263848</v>
      </c>
      <c r="O147" s="621">
        <f t="shared" si="117"/>
        <v>0.18423691659835606</v>
      </c>
      <c r="P147" s="621">
        <f t="shared" si="117"/>
        <v>0.1794808721962402</v>
      </c>
      <c r="Q147" s="621">
        <f t="shared" si="117"/>
        <v>0.17527986242363899</v>
      </c>
      <c r="R147" s="621">
        <f t="shared" si="117"/>
        <v>0.17384897656929008</v>
      </c>
      <c r="S147" s="621">
        <f t="shared" si="117"/>
        <v>0.1742424171860415</v>
      </c>
      <c r="T147" s="621">
        <f t="shared" si="117"/>
        <v>0.17463356456296042</v>
      </c>
      <c r="U147" s="621">
        <f t="shared" si="117"/>
        <v>0.17499013800753196</v>
      </c>
      <c r="V147" s="621">
        <f t="shared" si="117"/>
        <v>0.17534837519756563</v>
      </c>
      <c r="W147" s="621">
        <f t="shared" si="117"/>
        <v>0.17613231342130339</v>
      </c>
      <c r="X147" s="621">
        <f t="shared" si="117"/>
        <v>0.17675680534369748</v>
      </c>
      <c r="Y147" s="621">
        <f t="shared" si="117"/>
        <v>0.17715673519784297</v>
      </c>
      <c r="Z147" s="621">
        <f t="shared" si="117"/>
        <v>0.17740869103405688</v>
      </c>
      <c r="AA147" s="621">
        <f t="shared" si="117"/>
        <v>0.17751288632090728</v>
      </c>
      <c r="AB147" s="621">
        <f t="shared" si="117"/>
        <v>0.17855860223975936</v>
      </c>
      <c r="AC147" s="621">
        <f t="shared" si="117"/>
        <v>0.17945494088102265</v>
      </c>
      <c r="AD147" s="621">
        <f t="shared" si="117"/>
        <v>0.18023783640046989</v>
      </c>
      <c r="AE147" s="621">
        <f t="shared" si="117"/>
        <v>0.18098053174193252</v>
      </c>
      <c r="AF147" s="621">
        <f t="shared" si="117"/>
        <v>0.18156254139633937</v>
      </c>
      <c r="AG147" s="621">
        <f t="shared" si="117"/>
        <v>0.18266535525620006</v>
      </c>
      <c r="AH147" s="621">
        <f t="shared" si="117"/>
        <v>0.18365909599469366</v>
      </c>
      <c r="AI147" s="621">
        <f t="shared" si="117"/>
        <v>0.18451020635067467</v>
      </c>
      <c r="AJ147" s="621">
        <f t="shared" si="117"/>
        <v>0.18526791721120164</v>
      </c>
      <c r="AK147" s="621">
        <f t="shared" si="117"/>
        <v>0.18585907160645629</v>
      </c>
      <c r="AL147" s="621">
        <f t="shared" si="117"/>
        <v>0.18777231395260574</v>
      </c>
      <c r="AM147" s="621">
        <f t="shared" si="117"/>
        <v>0.18951299003973901</v>
      </c>
      <c r="AN147" s="621">
        <f t="shared" si="117"/>
        <v>0.19116455328086407</v>
      </c>
      <c r="AO147" s="621">
        <f t="shared" si="117"/>
        <v>0.19270014128866836</v>
      </c>
      <c r="AP147" s="621">
        <f t="shared" si="117"/>
        <v>0.19412416985276021</v>
      </c>
      <c r="AQ147" s="621">
        <f t="shared" si="117"/>
        <v>0.19550331260178025</v>
      </c>
      <c r="AR147" s="621">
        <f t="shared" si="117"/>
        <v>0.19679320522513716</v>
      </c>
      <c r="AS147" s="621">
        <f t="shared" si="117"/>
        <v>0.19792265532230052</v>
      </c>
      <c r="AT147" s="621">
        <f t="shared" si="117"/>
        <v>0.1989409756284603</v>
      </c>
      <c r="AU147" s="621">
        <f t="shared" si="117"/>
        <v>0.19989693148258561</v>
      </c>
      <c r="AV147" s="621">
        <f t="shared" si="117"/>
        <v>0.20082524354749925</v>
      </c>
      <c r="AW147" s="621">
        <f t="shared" si="117"/>
        <v>0.20178540958362681</v>
      </c>
      <c r="AX147" s="621">
        <f t="shared" si="117"/>
        <v>0.20280696412664539</v>
      </c>
      <c r="AY147" s="621">
        <f t="shared" si="117"/>
        <v>0.20387761434016946</v>
      </c>
      <c r="AZ147" s="621">
        <f t="shared" si="117"/>
        <v>0.2049925820100508</v>
      </c>
      <c r="BA147" s="621">
        <f t="shared" si="117"/>
        <v>0.20613452710287936</v>
      </c>
      <c r="BB147" s="621">
        <f t="shared" si="117"/>
        <v>0.20727173671682891</v>
      </c>
      <c r="BC147" s="621">
        <f t="shared" si="117"/>
        <v>0.20839166636054712</v>
      </c>
      <c r="BD147" s="621">
        <f t="shared" si="117"/>
        <v>0.20953881633411947</v>
      </c>
      <c r="BE147" s="621">
        <f t="shared" si="117"/>
        <v>0.2107082904088533</v>
      </c>
      <c r="BF147" s="621">
        <f t="shared" si="117"/>
        <v>0.21186044389777281</v>
      </c>
      <c r="BG147" s="621">
        <f t="shared" si="117"/>
        <v>0.21303984861358746</v>
      </c>
      <c r="BH147" s="621">
        <f t="shared" si="117"/>
        <v>0.21422401959987569</v>
      </c>
      <c r="BI147" s="621">
        <f t="shared" si="117"/>
        <v>0.21538139879705384</v>
      </c>
      <c r="BJ147" s="621">
        <f t="shared" si="117"/>
        <v>0.21651676610193685</v>
      </c>
      <c r="BK147" s="621">
        <f t="shared" si="117"/>
        <v>0.21765224276260792</v>
      </c>
      <c r="BL147" s="621">
        <f t="shared" si="117"/>
        <v>0.21874836326902133</v>
      </c>
      <c r="BM147" s="621">
        <f t="shared" si="117"/>
        <v>0.21979508824718466</v>
      </c>
      <c r="BN147" s="621">
        <f t="shared" si="117"/>
        <v>0.22085932790488333</v>
      </c>
      <c r="BO147" s="621">
        <f t="shared" si="117"/>
        <v>0.22190141947406139</v>
      </c>
      <c r="BP147" s="621">
        <f t="shared" si="117"/>
        <v>0.2229433798324541</v>
      </c>
      <c r="BQ147" s="621">
        <f t="shared" si="117"/>
        <v>0.22401981259676157</v>
      </c>
      <c r="BR147" s="621">
        <f t="shared" si="117"/>
        <v>0.22507895102033398</v>
      </c>
      <c r="BS147" s="621">
        <f t="shared" si="115"/>
        <v>0.22613328661301671</v>
      </c>
      <c r="BT147" s="621">
        <f t="shared" si="115"/>
        <v>0.2272096683442969</v>
      </c>
      <c r="BU147" s="621"/>
      <c r="BV147" s="621"/>
      <c r="BW147" s="621"/>
      <c r="BX147" s="621"/>
      <c r="BY147" s="621"/>
      <c r="BZ147" s="621"/>
      <c r="CA147" s="621"/>
      <c r="CB147" s="621"/>
      <c r="CC147" s="621"/>
      <c r="CD147" s="621"/>
      <c r="CE147" s="621"/>
      <c r="CF147" s="621"/>
      <c r="CG147" s="621"/>
      <c r="CH147" s="621"/>
      <c r="CI147" s="621"/>
      <c r="CK147" s="1086"/>
    </row>
    <row r="148" spans="2:89" x14ac:dyDescent="0.2">
      <c r="B148" s="623" t="s">
        <v>616</v>
      </c>
      <c r="C148" s="624" t="s">
        <v>406</v>
      </c>
      <c r="D148" s="618" t="s">
        <v>617</v>
      </c>
      <c r="E148" s="619" t="s">
        <v>122</v>
      </c>
      <c r="F148" s="620">
        <v>2</v>
      </c>
      <c r="G148" s="473">
        <f t="shared" si="117"/>
        <v>0.25</v>
      </c>
      <c r="H148" s="473">
        <f t="shared" si="117"/>
        <v>0.23857973372629757</v>
      </c>
      <c r="I148" s="473">
        <f t="shared" si="117"/>
        <v>0.2320177537296195</v>
      </c>
      <c r="J148" s="473">
        <f t="shared" si="117"/>
        <v>0.22545577373294134</v>
      </c>
      <c r="K148" s="473">
        <f t="shared" si="117"/>
        <v>0.21889379373626328</v>
      </c>
      <c r="L148" s="473">
        <f t="shared" si="117"/>
        <v>0.21233181373958515</v>
      </c>
      <c r="M148" s="621">
        <f t="shared" si="117"/>
        <v>0.20625590633525354</v>
      </c>
      <c r="N148" s="621">
        <f t="shared" si="117"/>
        <v>0.20017999893092195</v>
      </c>
      <c r="O148" s="621">
        <f t="shared" si="117"/>
        <v>0.19410409152659033</v>
      </c>
      <c r="P148" s="621">
        <f t="shared" si="117"/>
        <v>0.18802818412225877</v>
      </c>
      <c r="Q148" s="621">
        <f t="shared" si="117"/>
        <v>0.18195227671792724</v>
      </c>
      <c r="R148" s="621">
        <f t="shared" si="117"/>
        <v>0.17660547820211542</v>
      </c>
      <c r="S148" s="621">
        <f t="shared" si="117"/>
        <v>0.17160363442925944</v>
      </c>
      <c r="T148" s="621">
        <f t="shared" si="117"/>
        <v>0.1667742680278807</v>
      </c>
      <c r="U148" s="621">
        <f t="shared" si="117"/>
        <v>0.16211737899798009</v>
      </c>
      <c r="V148" s="621">
        <f t="shared" si="117"/>
        <v>0.15763296733955762</v>
      </c>
      <c r="W148" s="621">
        <f t="shared" si="117"/>
        <v>0.15332103305261238</v>
      </c>
      <c r="X148" s="621">
        <f t="shared" si="117"/>
        <v>0.14918157613714528</v>
      </c>
      <c r="Y148" s="621">
        <f t="shared" si="117"/>
        <v>0.14521459659315586</v>
      </c>
      <c r="Z148" s="621">
        <f t="shared" si="117"/>
        <v>0.14142009442064454</v>
      </c>
      <c r="AA148" s="621">
        <f t="shared" si="117"/>
        <v>0.1377980696196105</v>
      </c>
      <c r="AB148" s="621">
        <f t="shared" si="117"/>
        <v>0.13434852219005458</v>
      </c>
      <c r="AC148" s="621">
        <f t="shared" si="117"/>
        <v>0.13107145213197632</v>
      </c>
      <c r="AD148" s="621">
        <f t="shared" si="117"/>
        <v>0.12796685944537578</v>
      </c>
      <c r="AE148" s="621">
        <f t="shared" si="117"/>
        <v>0.12503474413025334</v>
      </c>
      <c r="AF148" s="621">
        <f t="shared" si="117"/>
        <v>0.12227510618660863</v>
      </c>
      <c r="AG148" s="621">
        <f t="shared" si="117"/>
        <v>0.11968794561444156</v>
      </c>
      <c r="AH148" s="621">
        <f t="shared" si="117"/>
        <v>0.11727326241375219</v>
      </c>
      <c r="AI148" s="621">
        <f t="shared" si="117"/>
        <v>0.11503105658454095</v>
      </c>
      <c r="AJ148" s="621">
        <f t="shared" si="117"/>
        <v>0.11296132812680737</v>
      </c>
      <c r="AK148" s="621">
        <f t="shared" si="117"/>
        <v>0.11106407704055153</v>
      </c>
      <c r="AL148" s="621">
        <f t="shared" si="117"/>
        <v>0.10933930332577335</v>
      </c>
      <c r="AM148" s="621">
        <f t="shared" si="117"/>
        <v>0.1077870069824733</v>
      </c>
      <c r="AN148" s="621">
        <f t="shared" si="117"/>
        <v>0.10640718801065092</v>
      </c>
      <c r="AO148" s="621">
        <f t="shared" si="117"/>
        <v>0.10519984641030623</v>
      </c>
      <c r="AP148" s="621">
        <f t="shared" si="117"/>
        <v>0.10416498218143969</v>
      </c>
      <c r="AQ148" s="621">
        <f t="shared" si="117"/>
        <v>0.10330259532405037</v>
      </c>
      <c r="AR148" s="621">
        <f t="shared" si="117"/>
        <v>0.10261268583813918</v>
      </c>
      <c r="AS148" s="621">
        <f t="shared" si="117"/>
        <v>0.10209525372370612</v>
      </c>
      <c r="AT148" s="621">
        <f t="shared" si="117"/>
        <v>0.10175029898075032</v>
      </c>
      <c r="AU148" s="621">
        <f t="shared" si="117"/>
        <v>0.10157782160927263</v>
      </c>
      <c r="AV148" s="621">
        <f t="shared" si="117"/>
        <v>0.10157782160927263</v>
      </c>
      <c r="AW148" s="621">
        <f t="shared" si="117"/>
        <v>0.10157782160927263</v>
      </c>
      <c r="AX148" s="621">
        <f t="shared" si="117"/>
        <v>0.10157782160927263</v>
      </c>
      <c r="AY148" s="621">
        <f t="shared" si="117"/>
        <v>0.10157782160927263</v>
      </c>
      <c r="AZ148" s="621">
        <f t="shared" si="117"/>
        <v>0.10157782160927263</v>
      </c>
      <c r="BA148" s="621">
        <f t="shared" si="117"/>
        <v>0.10157782160927263</v>
      </c>
      <c r="BB148" s="621">
        <f t="shared" si="117"/>
        <v>0.10157782160927263</v>
      </c>
      <c r="BC148" s="621">
        <f t="shared" si="117"/>
        <v>0.10157782160927263</v>
      </c>
      <c r="BD148" s="621">
        <f t="shared" si="117"/>
        <v>0.10157782160927263</v>
      </c>
      <c r="BE148" s="621">
        <f t="shared" si="117"/>
        <v>0.10157782160927263</v>
      </c>
      <c r="BF148" s="621">
        <f t="shared" si="117"/>
        <v>0.10157782160927263</v>
      </c>
      <c r="BG148" s="621">
        <f t="shared" si="117"/>
        <v>0.10157782160927263</v>
      </c>
      <c r="BH148" s="621">
        <f t="shared" si="117"/>
        <v>0.10157782160927263</v>
      </c>
      <c r="BI148" s="621">
        <f t="shared" si="117"/>
        <v>0.10157782160927263</v>
      </c>
      <c r="BJ148" s="621">
        <f t="shared" si="117"/>
        <v>0.10157782160927263</v>
      </c>
      <c r="BK148" s="621">
        <f t="shared" si="117"/>
        <v>0.10157782160927263</v>
      </c>
      <c r="BL148" s="621">
        <f t="shared" si="117"/>
        <v>0.10157782160927263</v>
      </c>
      <c r="BM148" s="621">
        <f t="shared" si="117"/>
        <v>0.10157782160927263</v>
      </c>
      <c r="BN148" s="621">
        <f t="shared" si="117"/>
        <v>0.10157782160927263</v>
      </c>
      <c r="BO148" s="621">
        <f t="shared" si="117"/>
        <v>0.10157782160927263</v>
      </c>
      <c r="BP148" s="621">
        <f t="shared" si="117"/>
        <v>0.10157782160927263</v>
      </c>
      <c r="BQ148" s="621">
        <f t="shared" si="117"/>
        <v>0.10157782160927263</v>
      </c>
      <c r="BR148" s="621">
        <f t="shared" si="117"/>
        <v>0.10157782160927263</v>
      </c>
      <c r="BS148" s="621">
        <f t="shared" si="115"/>
        <v>0.10157782160927263</v>
      </c>
      <c r="BT148" s="621">
        <f t="shared" si="115"/>
        <v>0.10157782160927263</v>
      </c>
      <c r="BU148" s="621"/>
      <c r="BV148" s="621"/>
      <c r="BW148" s="621"/>
      <c r="BX148" s="621"/>
      <c r="BY148" s="621"/>
      <c r="BZ148" s="621"/>
      <c r="CA148" s="621"/>
      <c r="CB148" s="621"/>
      <c r="CC148" s="621"/>
      <c r="CD148" s="621"/>
      <c r="CE148" s="621"/>
      <c r="CF148" s="621"/>
      <c r="CG148" s="621"/>
      <c r="CH148" s="621"/>
      <c r="CI148" s="621"/>
      <c r="CK148" s="1086"/>
    </row>
    <row r="149" spans="2:89" x14ac:dyDescent="0.2">
      <c r="B149" s="623" t="s">
        <v>618</v>
      </c>
      <c r="C149" s="624" t="s">
        <v>408</v>
      </c>
      <c r="D149" s="618" t="s">
        <v>619</v>
      </c>
      <c r="E149" s="619" t="s">
        <v>122</v>
      </c>
      <c r="F149" s="620">
        <v>2</v>
      </c>
      <c r="G149" s="473">
        <f t="shared" si="117"/>
        <v>4.2116181514318798E-2</v>
      </c>
      <c r="H149" s="473">
        <f t="shared" si="117"/>
        <v>3.7297364685063769E-2</v>
      </c>
      <c r="I149" s="473">
        <f t="shared" si="117"/>
        <v>3.1631547849470393E-2</v>
      </c>
      <c r="J149" s="473">
        <f t="shared" si="117"/>
        <v>2.9741773148674114E-2</v>
      </c>
      <c r="K149" s="473">
        <f t="shared" si="117"/>
        <v>2.9638786844757587E-2</v>
      </c>
      <c r="L149" s="473">
        <f t="shared" si="117"/>
        <v>2.9950056731020688E-2</v>
      </c>
      <c r="M149" s="621">
        <f t="shared" si="117"/>
        <v>3.0328390451957694E-2</v>
      </c>
      <c r="N149" s="621">
        <f t="shared" si="117"/>
        <v>3.0952640861413482E-2</v>
      </c>
      <c r="O149" s="621">
        <f t="shared" si="117"/>
        <v>3.1452256926281549E-2</v>
      </c>
      <c r="P149" s="621">
        <f t="shared" si="117"/>
        <v>3.1883342530022729E-2</v>
      </c>
      <c r="Q149" s="621">
        <f t="shared" si="117"/>
        <v>3.225016733973754E-2</v>
      </c>
      <c r="R149" s="621">
        <f t="shared" si="117"/>
        <v>3.2578017589377464E-2</v>
      </c>
      <c r="S149" s="621">
        <f t="shared" si="117"/>
        <v>3.2833587864482344E-2</v>
      </c>
      <c r="T149" s="621">
        <f t="shared" si="117"/>
        <v>3.3041891308448763E-2</v>
      </c>
      <c r="U149" s="621">
        <f t="shared" si="117"/>
        <v>3.3237942025022775E-2</v>
      </c>
      <c r="V149" s="621">
        <f t="shared" si="117"/>
        <v>3.3428741107555462E-2</v>
      </c>
      <c r="W149" s="621">
        <f t="shared" si="117"/>
        <v>3.3614412164302478E-2</v>
      </c>
      <c r="X149" s="621">
        <f t="shared" si="117"/>
        <v>3.3798282242270654E-2</v>
      </c>
      <c r="Y149" s="621">
        <f t="shared" si="117"/>
        <v>3.3974847717896155E-2</v>
      </c>
      <c r="Z149" s="621">
        <f t="shared" si="117"/>
        <v>3.4138997900076982E-2</v>
      </c>
      <c r="AA149" s="621">
        <f t="shared" si="117"/>
        <v>3.4297832916697607E-2</v>
      </c>
      <c r="AB149" s="621">
        <f t="shared" si="117"/>
        <v>3.4451238632355372E-2</v>
      </c>
      <c r="AC149" s="621">
        <f t="shared" si="117"/>
        <v>3.4595727740749878E-2</v>
      </c>
      <c r="AD149" s="621">
        <f t="shared" si="117"/>
        <v>3.4735005838782966E-2</v>
      </c>
      <c r="AE149" s="621">
        <f t="shared" si="117"/>
        <v>3.4874529377944101E-2</v>
      </c>
      <c r="AF149" s="621">
        <f t="shared" si="117"/>
        <v>3.5017714697926229E-2</v>
      </c>
      <c r="AG149" s="621">
        <f t="shared" si="117"/>
        <v>3.5157322795534796E-2</v>
      </c>
      <c r="AH149" s="621">
        <f t="shared" si="117"/>
        <v>3.5291619857318809E-2</v>
      </c>
      <c r="AI149" s="621">
        <f t="shared" si="117"/>
        <v>3.5424201441349432E-2</v>
      </c>
      <c r="AJ149" s="621">
        <f t="shared" si="117"/>
        <v>3.5555058993608238E-2</v>
      </c>
      <c r="AK149" s="621">
        <f t="shared" si="117"/>
        <v>3.5684150050999883E-2</v>
      </c>
      <c r="AL149" s="621">
        <f t="shared" si="117"/>
        <v>3.5809100621063857E-2</v>
      </c>
      <c r="AM149" s="621">
        <f t="shared" si="117"/>
        <v>3.5899634873746866E-2</v>
      </c>
      <c r="AN149" s="621">
        <f t="shared" si="117"/>
        <v>3.5984810228813162E-2</v>
      </c>
      <c r="AO149" s="621">
        <f t="shared" si="117"/>
        <v>3.6069995580736321E-2</v>
      </c>
      <c r="AP149" s="621">
        <f t="shared" si="117"/>
        <v>3.6151585045516521E-2</v>
      </c>
      <c r="AQ149" s="621">
        <f t="shared" si="117"/>
        <v>3.623147149891328E-2</v>
      </c>
      <c r="AR149" s="621">
        <f t="shared" si="117"/>
        <v>3.6315037401936964E-2</v>
      </c>
      <c r="AS149" s="621">
        <f t="shared" si="117"/>
        <v>3.6398531312566429E-2</v>
      </c>
      <c r="AT149" s="621">
        <f t="shared" si="117"/>
        <v>3.647476009847727E-2</v>
      </c>
      <c r="AU149" s="621">
        <f t="shared" si="117"/>
        <v>3.6549250045197393E-2</v>
      </c>
      <c r="AV149" s="621">
        <f t="shared" si="117"/>
        <v>3.6627447894719709E-2</v>
      </c>
      <c r="AW149" s="621">
        <f t="shared" si="117"/>
        <v>3.6699522495073862E-2</v>
      </c>
      <c r="AX149" s="621">
        <f t="shared" si="117"/>
        <v>3.677710709308913E-2</v>
      </c>
      <c r="AY149" s="621">
        <f t="shared" si="117"/>
        <v>3.6858410115903156E-2</v>
      </c>
      <c r="AZ149" s="621">
        <f t="shared" si="117"/>
        <v>3.6945223320101833E-2</v>
      </c>
      <c r="BA149" s="621">
        <f t="shared" si="117"/>
        <v>3.703572787893615E-2</v>
      </c>
      <c r="BB149" s="621">
        <f t="shared" si="117"/>
        <v>3.7129844098032577E-2</v>
      </c>
      <c r="BC149" s="621">
        <f t="shared" si="117"/>
        <v>3.7222141149281421E-2</v>
      </c>
      <c r="BD149" s="621">
        <f t="shared" si="117"/>
        <v>3.7314490798210198E-2</v>
      </c>
      <c r="BE149" s="621">
        <f t="shared" si="117"/>
        <v>3.7410505674445801E-2</v>
      </c>
      <c r="BF149" s="621">
        <f t="shared" si="117"/>
        <v>3.7508340290518791E-2</v>
      </c>
      <c r="BG149" s="621">
        <f t="shared" si="117"/>
        <v>3.760622659830936E-2</v>
      </c>
      <c r="BH149" s="621">
        <f t="shared" si="117"/>
        <v>3.7707778577347223E-2</v>
      </c>
      <c r="BI149" s="621">
        <f t="shared" si="117"/>
        <v>3.7811099758924854E-2</v>
      </c>
      <c r="BJ149" s="621">
        <f t="shared" si="117"/>
        <v>3.7910755091600752E-2</v>
      </c>
      <c r="BK149" s="621">
        <f t="shared" si="117"/>
        <v>3.8008590053649087E-2</v>
      </c>
      <c r="BL149" s="621">
        <f t="shared" si="117"/>
        <v>3.8106400009328432E-2</v>
      </c>
      <c r="BM149" s="621">
        <f t="shared" si="117"/>
        <v>3.8202314480619413E-2</v>
      </c>
      <c r="BN149" s="621">
        <f t="shared" si="117"/>
        <v>3.8292766367698079E-2</v>
      </c>
      <c r="BO149" s="621">
        <f t="shared" si="117"/>
        <v>3.8383193620482342E-2</v>
      </c>
      <c r="BP149" s="621">
        <f t="shared" si="117"/>
        <v>3.8471799772990055E-2</v>
      </c>
      <c r="BQ149" s="621">
        <f t="shared" si="117"/>
        <v>3.8560405971511877E-2</v>
      </c>
      <c r="BR149" s="621">
        <f t="shared" si="117"/>
        <v>3.8649012215581764E-2</v>
      </c>
      <c r="BS149" s="621">
        <f t="shared" si="115"/>
        <v>3.8737594313907414E-2</v>
      </c>
      <c r="BT149" s="621">
        <f t="shared" si="115"/>
        <v>3.8824378872790881E-2</v>
      </c>
      <c r="BU149" s="621"/>
      <c r="BV149" s="621"/>
      <c r="BW149" s="621"/>
      <c r="BX149" s="621"/>
      <c r="BY149" s="621"/>
      <c r="BZ149" s="621"/>
      <c r="CA149" s="621"/>
      <c r="CB149" s="621"/>
      <c r="CC149" s="621"/>
      <c r="CD149" s="621"/>
      <c r="CE149" s="621"/>
      <c r="CF149" s="621"/>
      <c r="CG149" s="621"/>
      <c r="CH149" s="621"/>
      <c r="CI149" s="621"/>
      <c r="CK149" s="1086"/>
    </row>
    <row r="150" spans="2:89" x14ac:dyDescent="0.2">
      <c r="B150" s="623" t="s">
        <v>620</v>
      </c>
      <c r="C150" s="617" t="s">
        <v>410</v>
      </c>
      <c r="D150" s="618" t="s">
        <v>621</v>
      </c>
      <c r="E150" s="619" t="s">
        <v>122</v>
      </c>
      <c r="F150" s="620">
        <v>2</v>
      </c>
      <c r="G150" s="473">
        <f t="shared" si="117"/>
        <v>0.964619</v>
      </c>
      <c r="H150" s="473">
        <f t="shared" si="117"/>
        <v>0.96971434195959638</v>
      </c>
      <c r="I150" s="473">
        <f t="shared" si="117"/>
        <v>0.97422944588972926</v>
      </c>
      <c r="J150" s="473">
        <f t="shared" si="117"/>
        <v>0.97466236722778044</v>
      </c>
      <c r="K150" s="473">
        <f t="shared" si="117"/>
        <v>0.9741928111834488</v>
      </c>
      <c r="L150" s="473">
        <f t="shared" si="117"/>
        <v>0.9730634043759625</v>
      </c>
      <c r="M150" s="621">
        <f t="shared" si="117"/>
        <v>0.96798125237540555</v>
      </c>
      <c r="N150" s="621">
        <f t="shared" si="117"/>
        <v>0.96415830320473594</v>
      </c>
      <c r="O150" s="621">
        <f t="shared" si="117"/>
        <v>0.9613715876790373</v>
      </c>
      <c r="P150" s="621">
        <f t="shared" si="117"/>
        <v>0.95940297771740002</v>
      </c>
      <c r="Q150" s="621">
        <f t="shared" si="117"/>
        <v>0.95845627683260515</v>
      </c>
      <c r="R150" s="621">
        <f t="shared" si="117"/>
        <v>0.95779465673622055</v>
      </c>
      <c r="S150" s="621">
        <f t="shared" si="117"/>
        <v>0.95757015439466275</v>
      </c>
      <c r="T150" s="621">
        <f t="shared" si="117"/>
        <v>0.95749176739886555</v>
      </c>
      <c r="U150" s="621">
        <f t="shared" si="117"/>
        <v>0.95734028571534902</v>
      </c>
      <c r="V150" s="621">
        <f t="shared" si="117"/>
        <v>0.95724685519806019</v>
      </c>
      <c r="W150" s="621">
        <f t="shared" si="117"/>
        <v>0.95702886182688096</v>
      </c>
      <c r="X150" s="621">
        <f t="shared" si="117"/>
        <v>0.95688764069895171</v>
      </c>
      <c r="Y150" s="621">
        <f t="shared" si="117"/>
        <v>0.95675706368738345</v>
      </c>
      <c r="Z150" s="621">
        <f t="shared" si="117"/>
        <v>0.95662262802779741</v>
      </c>
      <c r="AA150" s="621">
        <f t="shared" si="117"/>
        <v>0.95650366911926166</v>
      </c>
      <c r="AB150" s="621">
        <f t="shared" si="117"/>
        <v>0.956434411454538</v>
      </c>
      <c r="AC150" s="621">
        <f t="shared" si="117"/>
        <v>0.95634159403586816</v>
      </c>
      <c r="AD150" s="621">
        <f t="shared" si="117"/>
        <v>0.95614476296230044</v>
      </c>
      <c r="AE150" s="621">
        <f t="shared" si="117"/>
        <v>0.95588962731837834</v>
      </c>
      <c r="AF150" s="621">
        <f t="shared" si="117"/>
        <v>0.95552331074624353</v>
      </c>
      <c r="AG150" s="621">
        <f t="shared" si="117"/>
        <v>0.95514429745501783</v>
      </c>
      <c r="AH150" s="621">
        <f t="shared" si="117"/>
        <v>0.95473641332054382</v>
      </c>
      <c r="AI150" s="621">
        <f t="shared" si="117"/>
        <v>0.95424319173084338</v>
      </c>
      <c r="AJ150" s="621">
        <f t="shared" si="117"/>
        <v>0.95371751229384183</v>
      </c>
      <c r="AK150" s="621">
        <f t="shared" si="117"/>
        <v>0.9531287181510083</v>
      </c>
      <c r="AL150" s="621">
        <f t="shared" si="117"/>
        <v>0.95290897379751394</v>
      </c>
      <c r="AM150" s="621">
        <f t="shared" si="117"/>
        <v>0.95268093629298578</v>
      </c>
      <c r="AN150" s="621">
        <f t="shared" si="117"/>
        <v>0.95237546854776467</v>
      </c>
      <c r="AO150" s="621">
        <f t="shared" si="117"/>
        <v>0.95205798065889402</v>
      </c>
      <c r="AP150" s="621">
        <f t="shared" si="117"/>
        <v>0.95165703572418858</v>
      </c>
      <c r="AQ150" s="621">
        <f t="shared" si="117"/>
        <v>0.95115709672494475</v>
      </c>
      <c r="AR150" s="621">
        <f t="shared" si="117"/>
        <v>0.95054425361081119</v>
      </c>
      <c r="AS150" s="621">
        <f t="shared" si="117"/>
        <v>0.94996381580684408</v>
      </c>
      <c r="AT150" s="621">
        <f t="shared" si="117"/>
        <v>0.94930359019461874</v>
      </c>
      <c r="AU150" s="621">
        <f t="shared" si="117"/>
        <v>0.94851797081870903</v>
      </c>
      <c r="AV150" s="621">
        <f t="shared" si="117"/>
        <v>0.94762794646407467</v>
      </c>
      <c r="AW150" s="621">
        <f t="shared" si="117"/>
        <v>0.94665109463480868</v>
      </c>
      <c r="AX150" s="621">
        <f t="shared" si="117"/>
        <v>0.94565082487026908</v>
      </c>
      <c r="AY150" s="621">
        <f t="shared" si="117"/>
        <v>0.94455388595713097</v>
      </c>
      <c r="AZ150" s="621">
        <f t="shared" si="117"/>
        <v>0.94343352892499543</v>
      </c>
      <c r="BA150" s="621">
        <f t="shared" si="117"/>
        <v>0.94223870154670708</v>
      </c>
      <c r="BB150" s="621">
        <f t="shared" si="117"/>
        <v>0.94106243424043923</v>
      </c>
      <c r="BC150" s="621">
        <f t="shared" si="117"/>
        <v>0.93991442162897121</v>
      </c>
      <c r="BD150" s="621">
        <f t="shared" si="117"/>
        <v>0.93869557742830578</v>
      </c>
      <c r="BE150" s="621">
        <f t="shared" si="117"/>
        <v>0.93747733179500359</v>
      </c>
      <c r="BF150" s="621">
        <f t="shared" si="117"/>
        <v>0.93623083089491199</v>
      </c>
      <c r="BG150" s="621">
        <f t="shared" si="117"/>
        <v>0.93496637036548946</v>
      </c>
      <c r="BH150" s="621">
        <f t="shared" si="117"/>
        <v>0.93364963690558544</v>
      </c>
      <c r="BI150" s="621">
        <f t="shared" si="117"/>
        <v>0.93237547770770646</v>
      </c>
      <c r="BJ150" s="621">
        <f t="shared" si="117"/>
        <v>0.93115359161796363</v>
      </c>
      <c r="BK150" s="621">
        <f t="shared" si="117"/>
        <v>0.92990709037189645</v>
      </c>
      <c r="BL150" s="621">
        <f t="shared" si="117"/>
        <v>0.92870922139143297</v>
      </c>
      <c r="BM150" s="621">
        <f t="shared" si="117"/>
        <v>0.92755332756525299</v>
      </c>
      <c r="BN150" s="621">
        <f t="shared" si="117"/>
        <v>0.92642933185023746</v>
      </c>
      <c r="BO150" s="621">
        <f t="shared" si="117"/>
        <v>0.92530109697484664</v>
      </c>
      <c r="BP150" s="621">
        <f t="shared" si="117"/>
        <v>0.92417468319973239</v>
      </c>
      <c r="BQ150" s="621">
        <f t="shared" si="117"/>
        <v>0.92307470490555621</v>
      </c>
      <c r="BR150" s="621">
        <f t="shared" ref="BR150" si="118">BR60+BR118</f>
        <v>0.92194829103887976</v>
      </c>
      <c r="BS150" s="621">
        <f t="shared" si="115"/>
        <v>0.92087050857718233</v>
      </c>
      <c r="BT150" s="621">
        <f t="shared" si="115"/>
        <v>0.91974591639569225</v>
      </c>
      <c r="BU150" s="621"/>
      <c r="BV150" s="621"/>
      <c r="BW150" s="621"/>
      <c r="BX150" s="621"/>
      <c r="BY150" s="621"/>
      <c r="BZ150" s="621"/>
      <c r="CA150" s="621"/>
      <c r="CB150" s="621"/>
      <c r="CC150" s="621"/>
      <c r="CD150" s="621"/>
      <c r="CE150" s="621"/>
      <c r="CF150" s="621"/>
      <c r="CG150" s="621"/>
      <c r="CH150" s="621"/>
      <c r="CI150" s="621"/>
      <c r="CK150" s="1086"/>
    </row>
    <row r="151" spans="2:89" x14ac:dyDescent="0.2">
      <c r="B151" s="623" t="s">
        <v>622</v>
      </c>
      <c r="C151" s="617" t="s">
        <v>129</v>
      </c>
      <c r="D151" s="618" t="s">
        <v>623</v>
      </c>
      <c r="E151" s="619" t="s">
        <v>122</v>
      </c>
      <c r="F151" s="620">
        <v>2</v>
      </c>
      <c r="G151" s="473">
        <f>SUM(G145:G150)</f>
        <v>1.4438691957199397</v>
      </c>
      <c r="H151" s="473">
        <f t="shared" ref="H151:BS151" si="119">SUM(H145:H150)</f>
        <v>1.4438833685626584</v>
      </c>
      <c r="I151" s="473">
        <f t="shared" si="119"/>
        <v>1.4438833685626582</v>
      </c>
      <c r="J151" s="473">
        <f t="shared" si="119"/>
        <v>1.4438833685626584</v>
      </c>
      <c r="K151" s="473">
        <f t="shared" si="119"/>
        <v>1.4438833685626584</v>
      </c>
      <c r="L151" s="473">
        <f t="shared" si="119"/>
        <v>1.4438833685626584</v>
      </c>
      <c r="M151" s="621">
        <f t="shared" si="119"/>
        <v>1.4399576522479101</v>
      </c>
      <c r="N151" s="621">
        <f t="shared" si="119"/>
        <v>1.4296393425396117</v>
      </c>
      <c r="O151" s="621">
        <f t="shared" si="119"/>
        <v>1.4168202663396701</v>
      </c>
      <c r="P151" s="621">
        <f t="shared" si="119"/>
        <v>1.4039093438340942</v>
      </c>
      <c r="Q151" s="621">
        <f t="shared" si="119"/>
        <v>1.3926053921942358</v>
      </c>
      <c r="R151" s="621">
        <f t="shared" si="119"/>
        <v>1.3853500635554858</v>
      </c>
      <c r="S151" s="621">
        <f t="shared" si="119"/>
        <v>1.3807147186181465</v>
      </c>
      <c r="T151" s="621">
        <f t="shared" si="119"/>
        <v>1.376321279393564</v>
      </c>
      <c r="U151" s="621">
        <f t="shared" si="119"/>
        <v>1.3720473947633192</v>
      </c>
      <c r="V151" s="621">
        <f t="shared" si="119"/>
        <v>1.3679302138989891</v>
      </c>
      <c r="W151" s="621">
        <f t="shared" si="119"/>
        <v>1.3643750542146249</v>
      </c>
      <c r="X151" s="621">
        <f t="shared" si="119"/>
        <v>1.3608369310417603</v>
      </c>
      <c r="Y151" s="621">
        <f t="shared" si="119"/>
        <v>1.3573174885625172</v>
      </c>
      <c r="Z151" s="621">
        <f t="shared" si="119"/>
        <v>1.3538046235753622</v>
      </c>
      <c r="AA151" s="621">
        <f t="shared" si="119"/>
        <v>1.3502983359611143</v>
      </c>
      <c r="AB151" s="621">
        <f t="shared" si="119"/>
        <v>1.3479351524517806</v>
      </c>
      <c r="AC151" s="621">
        <f t="shared" si="119"/>
        <v>1.3455772407775435</v>
      </c>
      <c r="AD151" s="621">
        <f t="shared" si="119"/>
        <v>1.3431937515130659</v>
      </c>
      <c r="AE151" s="621">
        <f t="shared" si="119"/>
        <v>1.3408140280115801</v>
      </c>
      <c r="AF151" s="621">
        <f t="shared" si="119"/>
        <v>1.3384057148107447</v>
      </c>
      <c r="AG151" s="621">
        <f t="shared" si="119"/>
        <v>1.3366731994178687</v>
      </c>
      <c r="AH151" s="621">
        <f t="shared" si="119"/>
        <v>1.3349423234915068</v>
      </c>
      <c r="AI151" s="621">
        <f t="shared" si="119"/>
        <v>1.3331790923192064</v>
      </c>
      <c r="AJ151" s="621">
        <f t="shared" si="119"/>
        <v>1.3314336783192431</v>
      </c>
      <c r="AK151" s="621">
        <f t="shared" si="119"/>
        <v>1.3296542696216793</v>
      </c>
      <c r="AL151" s="621">
        <f t="shared" si="119"/>
        <v>1.3297069011512663</v>
      </c>
      <c r="AM151" s="621">
        <f t="shared" si="119"/>
        <v>1.3297419886610629</v>
      </c>
      <c r="AN151" s="621">
        <f t="shared" si="119"/>
        <v>1.3297770760295844</v>
      </c>
      <c r="AO151" s="621">
        <f t="shared" si="119"/>
        <v>1.329829706817478</v>
      </c>
      <c r="AP151" s="621">
        <f t="shared" si="119"/>
        <v>1.3298823372875077</v>
      </c>
      <c r="AQ151" s="621">
        <f t="shared" si="119"/>
        <v>1.3299349674396765</v>
      </c>
      <c r="AR151" s="621">
        <f t="shared" si="119"/>
        <v>1.329987597273987</v>
      </c>
      <c r="AS151" s="621">
        <f t="shared" si="119"/>
        <v>1.33005776989196</v>
      </c>
      <c r="AT151" s="621">
        <f t="shared" si="119"/>
        <v>1.3301279419448642</v>
      </c>
      <c r="AU151" s="621">
        <f t="shared" si="119"/>
        <v>1.3301805706137195</v>
      </c>
      <c r="AV151" s="621">
        <f t="shared" si="119"/>
        <v>1.3302507416777689</v>
      </c>
      <c r="AW151" s="621">
        <f t="shared" si="119"/>
        <v>1.330285826997899</v>
      </c>
      <c r="AX151" s="621">
        <f t="shared" si="119"/>
        <v>1.3303384547132295</v>
      </c>
      <c r="AY151" s="621">
        <f t="shared" si="119"/>
        <v>1.330373539680207</v>
      </c>
      <c r="AZ151" s="621">
        <f t="shared" si="119"/>
        <v>1.330408624505925</v>
      </c>
      <c r="BA151" s="621">
        <f t="shared" si="119"/>
        <v>1.3304261668658119</v>
      </c>
      <c r="BB151" s="621">
        <f t="shared" si="119"/>
        <v>1.3304612514796421</v>
      </c>
      <c r="BC151" s="621">
        <f t="shared" si="119"/>
        <v>1.3304787937335856</v>
      </c>
      <c r="BD151" s="621">
        <f t="shared" si="119"/>
        <v>1.3304787937335854</v>
      </c>
      <c r="BE151" s="621">
        <f t="shared" si="119"/>
        <v>1.3304787937335856</v>
      </c>
      <c r="BF151" s="621">
        <f t="shared" si="119"/>
        <v>1.3304612514796423</v>
      </c>
      <c r="BG151" s="621">
        <f t="shared" si="119"/>
        <v>1.3304261668658119</v>
      </c>
      <c r="BH151" s="621">
        <f t="shared" si="119"/>
        <v>1.330373539680207</v>
      </c>
      <c r="BI151" s="621">
        <f t="shared" si="119"/>
        <v>1.3303384547132295</v>
      </c>
      <c r="BJ151" s="621">
        <f t="shared" si="119"/>
        <v>1.3303033696049913</v>
      </c>
      <c r="BK151" s="621">
        <f t="shared" si="119"/>
        <v>1.3302682843554918</v>
      </c>
      <c r="BL151" s="621">
        <f t="shared" si="119"/>
        <v>1.3302156562163761</v>
      </c>
      <c r="BM151" s="621">
        <f t="shared" si="119"/>
        <v>1.3301805706137195</v>
      </c>
      <c r="BN151" s="621">
        <f t="shared" si="119"/>
        <v>1.3301630277594172</v>
      </c>
      <c r="BO151" s="621">
        <f t="shared" si="119"/>
        <v>1.3301454848697989</v>
      </c>
      <c r="BP151" s="621">
        <f t="shared" si="119"/>
        <v>1.3301279419448642</v>
      </c>
      <c r="BQ151" s="621">
        <f t="shared" si="119"/>
        <v>1.3301454848697989</v>
      </c>
      <c r="BR151" s="621">
        <f t="shared" si="119"/>
        <v>1.3301454848697989</v>
      </c>
      <c r="BS151" s="621">
        <f t="shared" si="119"/>
        <v>1.3301630277594172</v>
      </c>
      <c r="BT151" s="621">
        <f t="shared" ref="BT151" si="120">SUM(BT145:BT150)</f>
        <v>1.3301805706137195</v>
      </c>
      <c r="BU151" s="621"/>
      <c r="BV151" s="621"/>
      <c r="BW151" s="621"/>
      <c r="BX151" s="621"/>
      <c r="BY151" s="621"/>
      <c r="BZ151" s="621"/>
      <c r="CA151" s="621"/>
      <c r="CB151" s="621"/>
      <c r="CC151" s="621"/>
      <c r="CD151" s="621"/>
      <c r="CE151" s="621"/>
      <c r="CF151" s="621"/>
      <c r="CG151" s="621"/>
      <c r="CH151" s="621"/>
      <c r="CI151" s="621"/>
      <c r="CK151" s="1086"/>
    </row>
    <row r="152" spans="2:89" ht="15" thickBot="1" x14ac:dyDescent="0.25">
      <c r="B152" s="663" t="s">
        <v>624</v>
      </c>
      <c r="C152" s="664" t="s">
        <v>414</v>
      </c>
      <c r="D152" s="665" t="s">
        <v>625</v>
      </c>
      <c r="E152" s="666" t="s">
        <v>416</v>
      </c>
      <c r="F152" s="631">
        <v>2</v>
      </c>
      <c r="G152" s="632">
        <f>(G151*1000000)/(G166*1000)</f>
        <v>97.475205896761565</v>
      </c>
      <c r="H152" s="632">
        <f t="shared" ref="H152:BS152" si="121">(H151*1000000)/(H166*1000)</f>
        <v>97.180866511147698</v>
      </c>
      <c r="I152" s="632">
        <f t="shared" si="121"/>
        <v>96.589848114449936</v>
      </c>
      <c r="J152" s="632">
        <f t="shared" si="121"/>
        <v>95.433151632047256</v>
      </c>
      <c r="K152" s="632">
        <f t="shared" si="121"/>
        <v>94.632430334522255</v>
      </c>
      <c r="L152" s="632">
        <f t="shared" si="121"/>
        <v>93.768469985514429</v>
      </c>
      <c r="M152" s="661">
        <f t="shared" si="121"/>
        <v>91.658250073115312</v>
      </c>
      <c r="N152" s="661">
        <f t="shared" si="121"/>
        <v>89.36326845810062</v>
      </c>
      <c r="O152" s="661">
        <f t="shared" si="121"/>
        <v>87.218929095578901</v>
      </c>
      <c r="P152" s="661">
        <f t="shared" si="121"/>
        <v>85.316829696903426</v>
      </c>
      <c r="Q152" s="661">
        <f t="shared" si="121"/>
        <v>83.784590368220478</v>
      </c>
      <c r="R152" s="661">
        <f t="shared" si="121"/>
        <v>82.668109725488947</v>
      </c>
      <c r="S152" s="661">
        <f t="shared" si="121"/>
        <v>81.840806208979544</v>
      </c>
      <c r="T152" s="661">
        <f t="shared" si="121"/>
        <v>81.078370571349183</v>
      </c>
      <c r="U152" s="661">
        <f t="shared" si="121"/>
        <v>80.337575571666235</v>
      </c>
      <c r="V152" s="661">
        <f t="shared" si="121"/>
        <v>79.638588233781121</v>
      </c>
      <c r="W152" s="661">
        <f t="shared" si="121"/>
        <v>78.975707892577077</v>
      </c>
      <c r="X152" s="661">
        <f t="shared" si="121"/>
        <v>78.349210700889486</v>
      </c>
      <c r="Y152" s="661">
        <f t="shared" si="121"/>
        <v>77.754068958515546</v>
      </c>
      <c r="Z152" s="661">
        <f t="shared" si="121"/>
        <v>77.179019506972367</v>
      </c>
      <c r="AA152" s="661">
        <f t="shared" si="121"/>
        <v>76.627815030447792</v>
      </c>
      <c r="AB152" s="661">
        <f t="shared" si="121"/>
        <v>76.168639623627627</v>
      </c>
      <c r="AC152" s="661">
        <f t="shared" si="121"/>
        <v>75.726983569573619</v>
      </c>
      <c r="AD152" s="661">
        <f t="shared" si="121"/>
        <v>75.283242587340595</v>
      </c>
      <c r="AE152" s="661">
        <f t="shared" si="121"/>
        <v>74.842970037057199</v>
      </c>
      <c r="AF152" s="661">
        <f t="shared" si="121"/>
        <v>74.405047615996921</v>
      </c>
      <c r="AG152" s="661">
        <f t="shared" si="121"/>
        <v>74.020913309927494</v>
      </c>
      <c r="AH152" s="661">
        <f t="shared" si="121"/>
        <v>73.648134943667941</v>
      </c>
      <c r="AI152" s="661">
        <f t="shared" si="121"/>
        <v>73.276535072258227</v>
      </c>
      <c r="AJ152" s="661">
        <f t="shared" si="121"/>
        <v>72.916831140068325</v>
      </c>
      <c r="AK152" s="661">
        <f t="shared" si="121"/>
        <v>72.562158368234577</v>
      </c>
      <c r="AL152" s="661">
        <f t="shared" si="121"/>
        <v>72.391580670379057</v>
      </c>
      <c r="AM152" s="661">
        <f t="shared" si="121"/>
        <v>72.229218997403706</v>
      </c>
      <c r="AN152" s="661">
        <f t="shared" si="121"/>
        <v>72.067592495454349</v>
      </c>
      <c r="AO152" s="661">
        <f t="shared" si="121"/>
        <v>71.919648261151053</v>
      </c>
      <c r="AP152" s="661">
        <f t="shared" si="121"/>
        <v>71.772489528705933</v>
      </c>
      <c r="AQ152" s="661">
        <f t="shared" si="121"/>
        <v>71.621752012649125</v>
      </c>
      <c r="AR152" s="661">
        <f t="shared" si="121"/>
        <v>71.467817589602319</v>
      </c>
      <c r="AS152" s="661">
        <f t="shared" si="121"/>
        <v>71.335282979133311</v>
      </c>
      <c r="AT152" s="661">
        <f t="shared" si="121"/>
        <v>71.203417926916671</v>
      </c>
      <c r="AU152" s="661">
        <f t="shared" si="121"/>
        <v>71.063193432582565</v>
      </c>
      <c r="AV152" s="661">
        <f t="shared" si="121"/>
        <v>70.920357822274426</v>
      </c>
      <c r="AW152" s="661">
        <f t="shared" si="121"/>
        <v>70.760695585852261</v>
      </c>
      <c r="AX152" s="661">
        <f t="shared" si="121"/>
        <v>70.598618787567361</v>
      </c>
      <c r="AY152" s="661">
        <f t="shared" si="121"/>
        <v>70.420968717097097</v>
      </c>
      <c r="AZ152" s="661">
        <f t="shared" si="121"/>
        <v>70.240189997596104</v>
      </c>
      <c r="BA152" s="661">
        <f t="shared" si="121"/>
        <v>70.048037270674953</v>
      </c>
      <c r="BB152" s="661">
        <f t="shared" si="121"/>
        <v>69.861686123118034</v>
      </c>
      <c r="BC152" s="661">
        <f t="shared" si="121"/>
        <v>69.679063937398666</v>
      </c>
      <c r="BD152" s="661">
        <f t="shared" si="121"/>
        <v>69.485279689120816</v>
      </c>
      <c r="BE152" s="661">
        <f t="shared" si="121"/>
        <v>69.292414067031174</v>
      </c>
      <c r="BF152" s="661">
        <f t="shared" si="121"/>
        <v>69.096116422714132</v>
      </c>
      <c r="BG152" s="661">
        <f t="shared" si="121"/>
        <v>68.896137246680155</v>
      </c>
      <c r="BH152" s="661">
        <f t="shared" si="121"/>
        <v>68.689148633725523</v>
      </c>
      <c r="BI152" s="661">
        <f t="shared" si="121"/>
        <v>68.491643913399656</v>
      </c>
      <c r="BJ152" s="661">
        <f t="shared" si="121"/>
        <v>68.302426243877122</v>
      </c>
      <c r="BK152" s="661">
        <f t="shared" si="121"/>
        <v>68.110753766985042</v>
      </c>
      <c r="BL152" s="661">
        <f t="shared" si="121"/>
        <v>67.926334930688128</v>
      </c>
      <c r="BM152" s="661">
        <f t="shared" si="121"/>
        <v>67.751140086631125</v>
      </c>
      <c r="BN152" s="661">
        <f t="shared" si="121"/>
        <v>67.581162110983527</v>
      </c>
      <c r="BO152" s="661">
        <f t="shared" si="121"/>
        <v>67.412178372211585</v>
      </c>
      <c r="BP152" s="661">
        <f t="shared" si="121"/>
        <v>67.244033172634076</v>
      </c>
      <c r="BQ152" s="661">
        <f t="shared" si="121"/>
        <v>67.081872548760558</v>
      </c>
      <c r="BR152" s="661">
        <f t="shared" si="121"/>
        <v>66.916247257844532</v>
      </c>
      <c r="BS152" s="661">
        <f t="shared" si="121"/>
        <v>66.759163654445487</v>
      </c>
      <c r="BT152" s="661">
        <f t="shared" ref="BT152" si="122">(BT151*1000000)/(BT166*1000)</f>
        <v>66.596006568016975</v>
      </c>
      <c r="BU152" s="661"/>
      <c r="BV152" s="661"/>
      <c r="BW152" s="661"/>
      <c r="BX152" s="661"/>
      <c r="BY152" s="661"/>
      <c r="BZ152" s="661"/>
      <c r="CA152" s="661"/>
      <c r="CB152" s="661"/>
      <c r="CC152" s="661"/>
      <c r="CD152" s="661"/>
      <c r="CE152" s="661"/>
      <c r="CF152" s="661"/>
      <c r="CG152" s="661"/>
      <c r="CH152" s="661"/>
      <c r="CI152" s="661"/>
      <c r="CK152" s="1086"/>
    </row>
    <row r="153" spans="2:89" x14ac:dyDescent="0.2">
      <c r="B153" s="633" t="s">
        <v>626</v>
      </c>
      <c r="C153" s="634" t="s">
        <v>418</v>
      </c>
      <c r="D153" s="586" t="s">
        <v>121</v>
      </c>
      <c r="E153" s="667" t="s">
        <v>230</v>
      </c>
      <c r="F153" s="668">
        <v>2</v>
      </c>
      <c r="G153" s="1115">
        <v>1.451645790144406</v>
      </c>
      <c r="H153" s="1115">
        <v>1.4745638229312914</v>
      </c>
      <c r="I153" s="1115">
        <v>1.4735638229312913</v>
      </c>
      <c r="J153" s="1115">
        <v>1.4715638229312913</v>
      </c>
      <c r="K153" s="1115">
        <v>1.4705638229312914</v>
      </c>
      <c r="L153" s="1115">
        <v>1.4695638229312913</v>
      </c>
      <c r="M153" s="496">
        <v>1.4675638229312913</v>
      </c>
      <c r="N153" s="496">
        <v>1.4665638229312914</v>
      </c>
      <c r="O153" s="496">
        <v>1.4645638229312914</v>
      </c>
      <c r="P153" s="496">
        <v>1.4635638229312913</v>
      </c>
      <c r="Q153" s="496">
        <v>1.4615638229312913</v>
      </c>
      <c r="R153" s="496">
        <v>1.4605638229312914</v>
      </c>
      <c r="S153" s="496">
        <v>1.4595638229312913</v>
      </c>
      <c r="T153" s="496">
        <v>1.4575638229312913</v>
      </c>
      <c r="U153" s="496">
        <v>1.4565638229312914</v>
      </c>
      <c r="V153" s="496">
        <v>1.4545638229312914</v>
      </c>
      <c r="W153" s="496">
        <v>1.4535638229312913</v>
      </c>
      <c r="X153" s="496">
        <v>1.4515638229312913</v>
      </c>
      <c r="Y153" s="496">
        <v>1.4505638229312914</v>
      </c>
      <c r="Z153" s="496">
        <v>1.4495638229312913</v>
      </c>
      <c r="AA153" s="496">
        <v>1.4475638229312913</v>
      </c>
      <c r="AB153" s="496">
        <v>1.4465638229312914</v>
      </c>
      <c r="AC153" s="496">
        <v>1.4445638229312914</v>
      </c>
      <c r="AD153" s="496">
        <v>1.4435638229312913</v>
      </c>
      <c r="AE153" s="496">
        <v>1.4415638229312913</v>
      </c>
      <c r="AF153" s="496">
        <v>1.4405638229312914</v>
      </c>
      <c r="AG153" s="496">
        <v>1.4395638229312913</v>
      </c>
      <c r="AH153" s="496">
        <v>1.4375638229312913</v>
      </c>
      <c r="AI153" s="496">
        <v>1.4365638229312914</v>
      </c>
      <c r="AJ153" s="496">
        <v>1.4345638229312914</v>
      </c>
      <c r="AK153" s="496">
        <v>1.4335638229312913</v>
      </c>
      <c r="AL153" s="496">
        <v>1.4315638229312913</v>
      </c>
      <c r="AM153" s="496">
        <v>1.4305638229312914</v>
      </c>
      <c r="AN153" s="496">
        <v>1.4295638229312913</v>
      </c>
      <c r="AO153" s="496">
        <v>1.4275638229312912</v>
      </c>
      <c r="AP153" s="496">
        <v>1.4265638229312914</v>
      </c>
      <c r="AQ153" s="496">
        <v>1.4245638229312914</v>
      </c>
      <c r="AR153" s="496">
        <v>1.4235638229312912</v>
      </c>
      <c r="AS153" s="496">
        <v>1.4215638229312912</v>
      </c>
      <c r="AT153" s="496">
        <v>1.4205638229312914</v>
      </c>
      <c r="AU153" s="496">
        <v>1.4195638229312912</v>
      </c>
      <c r="AV153" s="496">
        <v>1.4175638229312912</v>
      </c>
      <c r="AW153" s="496">
        <v>1.4165638229312913</v>
      </c>
      <c r="AX153" s="496">
        <v>1.4145638229312913</v>
      </c>
      <c r="AY153" s="496">
        <v>1.4135638229312912</v>
      </c>
      <c r="AZ153" s="496">
        <v>1.4115638229312912</v>
      </c>
      <c r="BA153" s="496">
        <v>1.4105638229312913</v>
      </c>
      <c r="BB153" s="496">
        <v>1.4095638229312912</v>
      </c>
      <c r="BC153" s="496">
        <v>1.4075638229312912</v>
      </c>
      <c r="BD153" s="496">
        <v>1.4065638229312913</v>
      </c>
      <c r="BE153" s="496">
        <v>1.4045638229312913</v>
      </c>
      <c r="BF153" s="496">
        <v>1.4035638229312912</v>
      </c>
      <c r="BG153" s="496">
        <v>1.4015638229312912</v>
      </c>
      <c r="BH153" s="496">
        <v>1.4005638229312913</v>
      </c>
      <c r="BI153" s="496">
        <v>1.3995638229312912</v>
      </c>
      <c r="BJ153" s="496">
        <v>1.3975638229312912</v>
      </c>
      <c r="BK153" s="496">
        <v>1.3965638229312913</v>
      </c>
      <c r="BL153" s="496">
        <v>1.3945638229312913</v>
      </c>
      <c r="BM153" s="496">
        <v>1.3935638229312912</v>
      </c>
      <c r="BN153" s="496">
        <v>1.3915638229312912</v>
      </c>
      <c r="BO153" s="496">
        <v>1.3905638229312913</v>
      </c>
      <c r="BP153" s="496">
        <v>1.3895638229312912</v>
      </c>
      <c r="BQ153" s="496">
        <v>1.3875638229312912</v>
      </c>
      <c r="BR153" s="496">
        <v>1.3865638229312913</v>
      </c>
      <c r="BS153" s="496">
        <v>1.3845638229312913</v>
      </c>
      <c r="BT153" s="496">
        <v>1.3835638229312912</v>
      </c>
      <c r="BU153" s="496"/>
      <c r="BV153" s="496"/>
      <c r="BW153" s="496"/>
      <c r="BX153" s="496"/>
      <c r="BY153" s="496"/>
      <c r="BZ153" s="496"/>
      <c r="CA153" s="496"/>
      <c r="CB153" s="496"/>
      <c r="CC153" s="496"/>
      <c r="CD153" s="496"/>
      <c r="CE153" s="496"/>
      <c r="CF153" s="496"/>
      <c r="CG153" s="496"/>
      <c r="CH153" s="496"/>
      <c r="CI153" s="496"/>
      <c r="CK153" s="1086"/>
    </row>
    <row r="154" spans="2:89" x14ac:dyDescent="0.2">
      <c r="B154" s="641" t="s">
        <v>627</v>
      </c>
      <c r="C154" s="642" t="s">
        <v>420</v>
      </c>
      <c r="D154" s="591" t="s">
        <v>121</v>
      </c>
      <c r="E154" s="651" t="s">
        <v>230</v>
      </c>
      <c r="F154" s="652">
        <v>2</v>
      </c>
      <c r="G154" s="1116">
        <v>0.18909699453551915</v>
      </c>
      <c r="H154" s="1116">
        <v>0.19400000000000001</v>
      </c>
      <c r="I154" s="1116">
        <v>0.192</v>
      </c>
      <c r="J154" s="1116">
        <v>0.19</v>
      </c>
      <c r="K154" s="1116">
        <v>0.189</v>
      </c>
      <c r="L154" s="1116">
        <v>0.187</v>
      </c>
      <c r="M154" s="499">
        <v>0.186</v>
      </c>
      <c r="N154" s="499">
        <v>0.186</v>
      </c>
      <c r="O154" s="499">
        <v>0.185</v>
      </c>
      <c r="P154" s="499">
        <v>0.184</v>
      </c>
      <c r="Q154" s="499">
        <v>0.183</v>
      </c>
      <c r="R154" s="499">
        <v>0.183</v>
      </c>
      <c r="S154" s="499">
        <v>0.182</v>
      </c>
      <c r="T154" s="499">
        <v>0.18099999999999999</v>
      </c>
      <c r="U154" s="499">
        <v>0.18099999999999999</v>
      </c>
      <c r="V154" s="499">
        <v>0.18</v>
      </c>
      <c r="W154" s="499">
        <v>0.18</v>
      </c>
      <c r="X154" s="499">
        <v>0.17899999999999999</v>
      </c>
      <c r="Y154" s="499">
        <v>0.17899999999999999</v>
      </c>
      <c r="Z154" s="499">
        <v>0.17899999999999999</v>
      </c>
      <c r="AA154" s="499">
        <v>0.17899999999999999</v>
      </c>
      <c r="AB154" s="499">
        <v>0.17799999999999999</v>
      </c>
      <c r="AC154" s="499">
        <v>0.17799999999999999</v>
      </c>
      <c r="AD154" s="499">
        <v>0.17799999999999999</v>
      </c>
      <c r="AE154" s="499">
        <v>0.17699999999999999</v>
      </c>
      <c r="AF154" s="499">
        <v>0.17699999999999999</v>
      </c>
      <c r="AG154" s="499">
        <v>0.17699999999999999</v>
      </c>
      <c r="AH154" s="499">
        <v>0.17699999999999999</v>
      </c>
      <c r="AI154" s="499">
        <v>0.17699999999999999</v>
      </c>
      <c r="AJ154" s="499">
        <v>0.17699999999999999</v>
      </c>
      <c r="AK154" s="499">
        <v>0.17699999999999999</v>
      </c>
      <c r="AL154" s="499">
        <v>0.17699999999999999</v>
      </c>
      <c r="AM154" s="499">
        <v>0.17699999999999999</v>
      </c>
      <c r="AN154" s="499">
        <v>0.17699999999999999</v>
      </c>
      <c r="AO154" s="499">
        <v>0.17699999999999999</v>
      </c>
      <c r="AP154" s="499">
        <v>0.17699999999999999</v>
      </c>
      <c r="AQ154" s="499">
        <v>0.17699999999999999</v>
      </c>
      <c r="AR154" s="499">
        <v>0.17699999999999999</v>
      </c>
      <c r="AS154" s="499">
        <v>0.17699999999999999</v>
      </c>
      <c r="AT154" s="499">
        <v>0.17699999999999999</v>
      </c>
      <c r="AU154" s="499">
        <v>0.17699999999999999</v>
      </c>
      <c r="AV154" s="499">
        <v>0.17699999999999999</v>
      </c>
      <c r="AW154" s="499">
        <v>0.17699999999999999</v>
      </c>
      <c r="AX154" s="499">
        <v>0.17699999999999999</v>
      </c>
      <c r="AY154" s="499">
        <v>0.17699999999999999</v>
      </c>
      <c r="AZ154" s="499">
        <v>0.17699999999999999</v>
      </c>
      <c r="BA154" s="499">
        <v>0.17699999999999999</v>
      </c>
      <c r="BB154" s="499">
        <v>0.17699999999999999</v>
      </c>
      <c r="BC154" s="499">
        <v>0.17699999999999999</v>
      </c>
      <c r="BD154" s="499">
        <v>0.17699999999999999</v>
      </c>
      <c r="BE154" s="499">
        <v>0.17699999999999999</v>
      </c>
      <c r="BF154" s="499">
        <v>0.17699999999999999</v>
      </c>
      <c r="BG154" s="499">
        <v>0.17699999999999999</v>
      </c>
      <c r="BH154" s="499">
        <v>0.17699999999999999</v>
      </c>
      <c r="BI154" s="499">
        <v>0.17699999999999999</v>
      </c>
      <c r="BJ154" s="499">
        <v>0.17699999999999999</v>
      </c>
      <c r="BK154" s="499">
        <v>0.17699999999999999</v>
      </c>
      <c r="BL154" s="499">
        <v>0.17699999999999999</v>
      </c>
      <c r="BM154" s="499">
        <v>0.17699999999999999</v>
      </c>
      <c r="BN154" s="499">
        <v>0.17699999999999999</v>
      </c>
      <c r="BO154" s="499">
        <v>0.17699999999999999</v>
      </c>
      <c r="BP154" s="499">
        <v>0.17699999999999999</v>
      </c>
      <c r="BQ154" s="499">
        <v>0.17699999999999999</v>
      </c>
      <c r="BR154" s="499">
        <v>0.17699999999999999</v>
      </c>
      <c r="BS154" s="499">
        <v>0.17699999999999999</v>
      </c>
      <c r="BT154" s="499">
        <v>0.17699999999999999</v>
      </c>
      <c r="BU154" s="499"/>
      <c r="BV154" s="499"/>
      <c r="BW154" s="499"/>
      <c r="BX154" s="499"/>
      <c r="BY154" s="499"/>
      <c r="BZ154" s="499"/>
      <c r="CA154" s="499"/>
      <c r="CB154" s="499"/>
      <c r="CC154" s="499"/>
      <c r="CD154" s="499"/>
      <c r="CE154" s="499"/>
      <c r="CF154" s="499"/>
      <c r="CG154" s="499"/>
      <c r="CH154" s="499"/>
      <c r="CI154" s="499"/>
      <c r="CK154" s="1086"/>
    </row>
    <row r="155" spans="2:89" x14ac:dyDescent="0.2">
      <c r="B155" s="669" t="s">
        <v>628</v>
      </c>
      <c r="C155" s="670" t="s">
        <v>422</v>
      </c>
      <c r="D155" s="591" t="s">
        <v>121</v>
      </c>
      <c r="E155" s="651" t="s">
        <v>230</v>
      </c>
      <c r="F155" s="652">
        <v>2</v>
      </c>
      <c r="G155" s="1116">
        <v>0.16999664169011128</v>
      </c>
      <c r="H155" s="1116">
        <v>0.15559600000000001</v>
      </c>
      <c r="I155" s="1116">
        <v>0.14629999999999899</v>
      </c>
      <c r="J155" s="1116">
        <v>0.14629999999999899</v>
      </c>
      <c r="K155" s="1116">
        <v>0.14629999999999899</v>
      </c>
      <c r="L155" s="1116">
        <v>0.14629999999999899</v>
      </c>
      <c r="M155" s="499">
        <v>0.14629999999999899</v>
      </c>
      <c r="N155" s="499">
        <v>0.14629999999999899</v>
      </c>
      <c r="O155" s="499">
        <v>0.14629999999999899</v>
      </c>
      <c r="P155" s="499">
        <v>0.14629999999999899</v>
      </c>
      <c r="Q155" s="499">
        <v>0.14629999999999899</v>
      </c>
      <c r="R155" s="499">
        <v>0.14629999999999899</v>
      </c>
      <c r="S155" s="499">
        <v>0.14629999999999899</v>
      </c>
      <c r="T155" s="499">
        <v>0.14629999999999899</v>
      </c>
      <c r="U155" s="499">
        <v>0.14629999999999899</v>
      </c>
      <c r="V155" s="499">
        <v>0.14629999999999899</v>
      </c>
      <c r="W155" s="499">
        <v>0.14629999999999899</v>
      </c>
      <c r="X155" s="499">
        <v>0.14629999999999899</v>
      </c>
      <c r="Y155" s="499">
        <v>0.14629999999999899</v>
      </c>
      <c r="Z155" s="499">
        <v>0.14629999999999899</v>
      </c>
      <c r="AA155" s="499">
        <v>0.14629999999999899</v>
      </c>
      <c r="AB155" s="499">
        <v>0.14629999999999899</v>
      </c>
      <c r="AC155" s="499">
        <v>0.14629999999999899</v>
      </c>
      <c r="AD155" s="499">
        <v>0.14629999999999899</v>
      </c>
      <c r="AE155" s="499">
        <v>0.14629999999999899</v>
      </c>
      <c r="AF155" s="499">
        <v>0.14629999999999899</v>
      </c>
      <c r="AG155" s="499">
        <v>0.14629999999999899</v>
      </c>
      <c r="AH155" s="499">
        <v>0.14629999999999899</v>
      </c>
      <c r="AI155" s="499">
        <v>0.14629999999999899</v>
      </c>
      <c r="AJ155" s="499">
        <v>0.14629999999999899</v>
      </c>
      <c r="AK155" s="499">
        <v>0.14629999999999899</v>
      </c>
      <c r="AL155" s="499">
        <v>0.14629999999999899</v>
      </c>
      <c r="AM155" s="499">
        <v>0.14629999999999899</v>
      </c>
      <c r="AN155" s="499">
        <v>0.14629999999999899</v>
      </c>
      <c r="AO155" s="499">
        <v>0.14629999999999899</v>
      </c>
      <c r="AP155" s="499">
        <v>0.14629999999999899</v>
      </c>
      <c r="AQ155" s="499">
        <v>0.14629999999999899</v>
      </c>
      <c r="AR155" s="499">
        <v>0.14629999999999899</v>
      </c>
      <c r="AS155" s="499">
        <v>0.14629999999999899</v>
      </c>
      <c r="AT155" s="499">
        <v>0.14629999999999899</v>
      </c>
      <c r="AU155" s="499">
        <v>0.14629999999999899</v>
      </c>
      <c r="AV155" s="499">
        <v>0.14629999999999899</v>
      </c>
      <c r="AW155" s="499">
        <v>0.14629999999999899</v>
      </c>
      <c r="AX155" s="499">
        <v>0.14629999999999899</v>
      </c>
      <c r="AY155" s="499">
        <v>0.14629999999999899</v>
      </c>
      <c r="AZ155" s="499">
        <v>0.14629999999999899</v>
      </c>
      <c r="BA155" s="499">
        <v>0.14629999999999899</v>
      </c>
      <c r="BB155" s="499">
        <v>0.14629999999999899</v>
      </c>
      <c r="BC155" s="499">
        <v>0.14629999999999899</v>
      </c>
      <c r="BD155" s="499">
        <v>0.14629999999999899</v>
      </c>
      <c r="BE155" s="499">
        <v>0.14629999999999899</v>
      </c>
      <c r="BF155" s="499">
        <v>0.14629999999999899</v>
      </c>
      <c r="BG155" s="499">
        <v>0.14629999999999899</v>
      </c>
      <c r="BH155" s="499">
        <v>0.14629999999999899</v>
      </c>
      <c r="BI155" s="499">
        <v>0.14629999999999899</v>
      </c>
      <c r="BJ155" s="499">
        <v>0.14629999999999899</v>
      </c>
      <c r="BK155" s="499">
        <v>0.14629999999999899</v>
      </c>
      <c r="BL155" s="499">
        <v>0.14629999999999899</v>
      </c>
      <c r="BM155" s="499">
        <v>0.14629999999999899</v>
      </c>
      <c r="BN155" s="499">
        <v>0.14629999999999899</v>
      </c>
      <c r="BO155" s="499">
        <v>0.14629999999999899</v>
      </c>
      <c r="BP155" s="499">
        <v>0.14629999999999899</v>
      </c>
      <c r="BQ155" s="499">
        <v>0.14629999999999899</v>
      </c>
      <c r="BR155" s="499">
        <v>0.14629999999999899</v>
      </c>
      <c r="BS155" s="499">
        <v>0.14629999999999899</v>
      </c>
      <c r="BT155" s="499">
        <v>0.14629999999999899</v>
      </c>
      <c r="BU155" s="499"/>
      <c r="BV155" s="499"/>
      <c r="BW155" s="499"/>
      <c r="BX155" s="499"/>
      <c r="BY155" s="499"/>
      <c r="BZ155" s="499"/>
      <c r="CA155" s="499"/>
      <c r="CB155" s="499"/>
      <c r="CC155" s="499"/>
      <c r="CD155" s="499"/>
      <c r="CE155" s="499"/>
      <c r="CF155" s="499"/>
      <c r="CG155" s="499"/>
      <c r="CH155" s="499"/>
      <c r="CI155" s="499"/>
      <c r="CK155" s="1086"/>
    </row>
    <row r="156" spans="2:89" ht="28.5" x14ac:dyDescent="0.2">
      <c r="B156" s="669" t="s">
        <v>629</v>
      </c>
      <c r="C156" s="670" t="s">
        <v>424</v>
      </c>
      <c r="D156" s="503" t="s">
        <v>425</v>
      </c>
      <c r="E156" s="504" t="s">
        <v>230</v>
      </c>
      <c r="F156" s="505">
        <v>2</v>
      </c>
      <c r="G156" s="1116">
        <v>6.5036895116870559</v>
      </c>
      <c r="H156" s="455">
        <f>G156+SUM(H157:H162)</f>
        <v>6.7850530673741121</v>
      </c>
      <c r="I156" s="455">
        <f t="shared" ref="I156" si="123">H156+SUM(I157:I162)</f>
        <v>7.1246166230611676</v>
      </c>
      <c r="J156" s="455">
        <f t="shared" ref="J156:L156" si="124">I156+SUM(J157:J162)</f>
        <v>7.4791801787482237</v>
      </c>
      <c r="K156" s="455">
        <f t="shared" si="124"/>
        <v>7.7556953649243869</v>
      </c>
      <c r="L156" s="455">
        <f t="shared" si="124"/>
        <v>8.0452105511005509</v>
      </c>
      <c r="M156" s="455">
        <f>L156+SUM(M157:M162)</f>
        <v>8.4873257372767146</v>
      </c>
      <c r="N156" s="455">
        <f t="shared" ref="N156:BT156" si="125">M156+SUM(N157:N162)</f>
        <v>8.9068257372767139</v>
      </c>
      <c r="O156" s="455">
        <f t="shared" si="125"/>
        <v>9.2883257372767147</v>
      </c>
      <c r="P156" s="455">
        <f t="shared" si="125"/>
        <v>9.6348257372767154</v>
      </c>
      <c r="Q156" s="455">
        <f t="shared" si="125"/>
        <v>9.9393257372767145</v>
      </c>
      <c r="R156" s="455">
        <f t="shared" si="125"/>
        <v>10.196725737276715</v>
      </c>
      <c r="S156" s="455">
        <f t="shared" si="125"/>
        <v>10.424035414696069</v>
      </c>
      <c r="T156" s="455">
        <f t="shared" si="125"/>
        <v>10.640299930825101</v>
      </c>
      <c r="U156" s="455">
        <f t="shared" si="125"/>
        <v>10.84951928566381</v>
      </c>
      <c r="V156" s="455">
        <f t="shared" si="125"/>
        <v>11.051693479212197</v>
      </c>
      <c r="W156" s="455">
        <f t="shared" si="125"/>
        <v>11.24882251147026</v>
      </c>
      <c r="X156" s="455">
        <f t="shared" si="125"/>
        <v>11.437906382438236</v>
      </c>
      <c r="Y156" s="455">
        <f t="shared" si="125"/>
        <v>11.615945092115656</v>
      </c>
      <c r="Z156" s="455">
        <f t="shared" si="125"/>
        <v>11.78693864050252</v>
      </c>
      <c r="AA156" s="455">
        <f t="shared" si="125"/>
        <v>11.950887027599293</v>
      </c>
      <c r="AB156" s="455">
        <f t="shared" si="125"/>
        <v>12.105790253405512</v>
      </c>
      <c r="AC156" s="455">
        <f t="shared" si="125"/>
        <v>12.253648317921874</v>
      </c>
      <c r="AD156" s="455">
        <f t="shared" si="125"/>
        <v>12.39746122114768</v>
      </c>
      <c r="AE156" s="455">
        <f t="shared" si="125"/>
        <v>12.539228963083163</v>
      </c>
      <c r="AF156" s="455">
        <f t="shared" si="125"/>
        <v>12.674951543728325</v>
      </c>
      <c r="AG156" s="455">
        <f t="shared" si="125"/>
        <v>12.803628963083163</v>
      </c>
      <c r="AH156" s="455">
        <f t="shared" si="125"/>
        <v>12.927261221147679</v>
      </c>
      <c r="AI156" s="455">
        <f t="shared" si="125"/>
        <v>13.045848317921873</v>
      </c>
      <c r="AJ156" s="455">
        <f t="shared" si="125"/>
        <v>13.159390253405745</v>
      </c>
      <c r="AK156" s="455">
        <f t="shared" si="125"/>
        <v>13.266887027599292</v>
      </c>
      <c r="AL156" s="455">
        <f t="shared" si="125"/>
        <v>13.351338640502519</v>
      </c>
      <c r="AM156" s="455">
        <f t="shared" si="125"/>
        <v>13.428745092114957</v>
      </c>
      <c r="AN156" s="455">
        <f t="shared" si="125"/>
        <v>13.502106382437537</v>
      </c>
      <c r="AO156" s="455">
        <f t="shared" si="125"/>
        <v>13.569422511470261</v>
      </c>
      <c r="AP156" s="455">
        <f t="shared" si="125"/>
        <v>13.631693479212197</v>
      </c>
      <c r="AQ156" s="455">
        <f t="shared" si="125"/>
        <v>13.691919285663809</v>
      </c>
      <c r="AR156" s="455">
        <f t="shared" si="125"/>
        <v>13.7480999308251</v>
      </c>
      <c r="AS156" s="455">
        <f t="shared" si="125"/>
        <v>13.796235414696069</v>
      </c>
      <c r="AT156" s="455">
        <f t="shared" si="125"/>
        <v>13.839325737276713</v>
      </c>
      <c r="AU156" s="455">
        <f t="shared" si="125"/>
        <v>13.880370898567035</v>
      </c>
      <c r="AV156" s="455">
        <f t="shared" si="125"/>
        <v>13.919370898567035</v>
      </c>
      <c r="AW156" s="455">
        <f t="shared" si="125"/>
        <v>13.961370898567035</v>
      </c>
      <c r="AX156" s="455">
        <f t="shared" si="125"/>
        <v>14.005370898567035</v>
      </c>
      <c r="AY156" s="455">
        <f t="shared" si="125"/>
        <v>14.052370898567036</v>
      </c>
      <c r="AZ156" s="455">
        <f t="shared" si="125"/>
        <v>14.101370898567035</v>
      </c>
      <c r="BA156" s="455">
        <f t="shared" si="125"/>
        <v>14.152370898567035</v>
      </c>
      <c r="BB156" s="455">
        <f t="shared" si="125"/>
        <v>14.202370898567036</v>
      </c>
      <c r="BC156" s="455">
        <f t="shared" si="125"/>
        <v>14.252370898567037</v>
      </c>
      <c r="BD156" s="455">
        <f t="shared" si="125"/>
        <v>14.304370898567036</v>
      </c>
      <c r="BE156" s="455">
        <f t="shared" si="125"/>
        <v>14.357370898567037</v>
      </c>
      <c r="BF156" s="455">
        <f t="shared" si="125"/>
        <v>14.410370898567038</v>
      </c>
      <c r="BG156" s="455">
        <f t="shared" si="125"/>
        <v>14.465370898567038</v>
      </c>
      <c r="BH156" s="455">
        <f t="shared" si="125"/>
        <v>14.521370898567037</v>
      </c>
      <c r="BI156" s="455">
        <f t="shared" si="125"/>
        <v>14.575370898567037</v>
      </c>
      <c r="BJ156" s="455">
        <f t="shared" si="125"/>
        <v>14.628370898567038</v>
      </c>
      <c r="BK156" s="455">
        <f t="shared" si="125"/>
        <v>14.681370898567039</v>
      </c>
      <c r="BL156" s="455">
        <f t="shared" si="125"/>
        <v>14.733370898567038</v>
      </c>
      <c r="BM156" s="455">
        <f t="shared" si="125"/>
        <v>14.782370898567038</v>
      </c>
      <c r="BN156" s="455">
        <f t="shared" si="125"/>
        <v>14.831370898567037</v>
      </c>
      <c r="BO156" s="455">
        <f t="shared" si="125"/>
        <v>14.879370898567037</v>
      </c>
      <c r="BP156" s="455">
        <f t="shared" si="125"/>
        <v>14.927370898567037</v>
      </c>
      <c r="BQ156" s="455">
        <f t="shared" si="125"/>
        <v>14.975370898567038</v>
      </c>
      <c r="BR156" s="455">
        <f t="shared" si="125"/>
        <v>15.023370898567038</v>
      </c>
      <c r="BS156" s="455">
        <f t="shared" si="125"/>
        <v>15.070370898567038</v>
      </c>
      <c r="BT156" s="455">
        <f t="shared" si="125"/>
        <v>15.118370898567038</v>
      </c>
      <c r="BU156" s="455"/>
      <c r="BV156" s="455"/>
      <c r="BW156" s="455"/>
      <c r="BX156" s="455"/>
      <c r="BY156" s="455"/>
      <c r="BZ156" s="455"/>
      <c r="CA156" s="455"/>
      <c r="CB156" s="455"/>
      <c r="CC156" s="455"/>
      <c r="CD156" s="455"/>
      <c r="CE156" s="455"/>
      <c r="CF156" s="455"/>
      <c r="CG156" s="455"/>
      <c r="CH156" s="455"/>
      <c r="CI156" s="451"/>
      <c r="CK156" s="1086"/>
    </row>
    <row r="157" spans="2:89" x14ac:dyDescent="0.2">
      <c r="B157" s="669" t="s">
        <v>630</v>
      </c>
      <c r="C157" s="670" t="s">
        <v>427</v>
      </c>
      <c r="D157" s="503" t="s">
        <v>428</v>
      </c>
      <c r="E157" s="504" t="s">
        <v>230</v>
      </c>
      <c r="F157" s="505">
        <v>2</v>
      </c>
      <c r="G157" s="1116">
        <v>0.133204918000001</v>
      </c>
      <c r="H157" s="1116">
        <v>0.16166355568705584</v>
      </c>
      <c r="I157" s="1116">
        <v>0.18566355568705586</v>
      </c>
      <c r="J157" s="1116">
        <v>0.20066355568705585</v>
      </c>
      <c r="K157" s="1116">
        <v>0.12261518617616367</v>
      </c>
      <c r="L157" s="1116">
        <v>0.13561518617616364</v>
      </c>
      <c r="M157" s="499">
        <v>0.29961518617616362</v>
      </c>
      <c r="N157" s="499">
        <v>0.27700000000000002</v>
      </c>
      <c r="O157" s="499">
        <v>0.23899999999999999</v>
      </c>
      <c r="P157" s="499">
        <v>0.20399999999999999</v>
      </c>
      <c r="Q157" s="499">
        <v>0.16200000000000001</v>
      </c>
      <c r="R157" s="499">
        <v>0.13200000000000001</v>
      </c>
      <c r="S157" s="499">
        <v>0.11</v>
      </c>
      <c r="T157" s="499">
        <v>0.10299999999999999</v>
      </c>
      <c r="U157" s="499">
        <v>0.1</v>
      </c>
      <c r="V157" s="499">
        <v>9.7000000000000003E-2</v>
      </c>
      <c r="W157" s="499">
        <v>9.6000000000000002E-2</v>
      </c>
      <c r="X157" s="499">
        <v>9.1999999999999998E-2</v>
      </c>
      <c r="Y157" s="499">
        <v>8.5000000000000006E-2</v>
      </c>
      <c r="Z157" s="499">
        <v>8.2000000000000003E-2</v>
      </c>
      <c r="AA157" s="499">
        <v>7.9000000000000001E-2</v>
      </c>
      <c r="AB157" s="499">
        <v>7.3999999999999996E-2</v>
      </c>
      <c r="AC157" s="499">
        <v>7.0999999999999994E-2</v>
      </c>
      <c r="AD157" s="499">
        <v>7.0999999999999994E-2</v>
      </c>
      <c r="AE157" s="499">
        <v>7.2999999999999995E-2</v>
      </c>
      <c r="AF157" s="499">
        <v>7.0999999999999994E-2</v>
      </c>
      <c r="AG157" s="499">
        <v>6.8000000000000005E-2</v>
      </c>
      <c r="AH157" s="499">
        <v>6.7000000000000004E-2</v>
      </c>
      <c r="AI157" s="499">
        <v>6.6000000000000003E-2</v>
      </c>
      <c r="AJ157" s="499">
        <v>6.5000000000000002E-2</v>
      </c>
      <c r="AK157" s="499">
        <v>6.3E-2</v>
      </c>
      <c r="AL157" s="499">
        <v>4.3999999999999997E-2</v>
      </c>
      <c r="AM157" s="499">
        <v>4.1000000000000002E-2</v>
      </c>
      <c r="AN157" s="499">
        <v>4.1000000000000002E-2</v>
      </c>
      <c r="AO157" s="499">
        <v>3.9E-2</v>
      </c>
      <c r="AP157" s="499">
        <v>3.7999999999999999E-2</v>
      </c>
      <c r="AQ157" s="499">
        <v>0.04</v>
      </c>
      <c r="AR157" s="499">
        <v>0.04</v>
      </c>
      <c r="AS157" s="499">
        <v>3.5999999999999997E-2</v>
      </c>
      <c r="AT157" s="499">
        <v>3.5000000000000003E-2</v>
      </c>
      <c r="AU157" s="499">
        <v>3.6999999999999998E-2</v>
      </c>
      <c r="AV157" s="499">
        <v>3.9E-2</v>
      </c>
      <c r="AW157" s="499">
        <v>4.2000000000000003E-2</v>
      </c>
      <c r="AX157" s="499">
        <v>4.3999999999999997E-2</v>
      </c>
      <c r="AY157" s="499">
        <v>4.7E-2</v>
      </c>
      <c r="AZ157" s="499">
        <v>4.9000000000000002E-2</v>
      </c>
      <c r="BA157" s="499">
        <v>5.0999999999999997E-2</v>
      </c>
      <c r="BB157" s="499">
        <v>0.05</v>
      </c>
      <c r="BC157" s="499">
        <v>0.05</v>
      </c>
      <c r="BD157" s="499">
        <v>5.1999999999999998E-2</v>
      </c>
      <c r="BE157" s="499">
        <v>5.2999999999999999E-2</v>
      </c>
      <c r="BF157" s="499">
        <v>5.2999999999999999E-2</v>
      </c>
      <c r="BG157" s="499">
        <v>5.5E-2</v>
      </c>
      <c r="BH157" s="499">
        <v>5.6000000000000001E-2</v>
      </c>
      <c r="BI157" s="499">
        <v>5.3999999999999999E-2</v>
      </c>
      <c r="BJ157" s="499">
        <v>5.2999999999999999E-2</v>
      </c>
      <c r="BK157" s="499">
        <v>5.2999999999999999E-2</v>
      </c>
      <c r="BL157" s="499">
        <v>5.1999999999999998E-2</v>
      </c>
      <c r="BM157" s="499">
        <v>4.9000000000000002E-2</v>
      </c>
      <c r="BN157" s="499">
        <v>4.9000000000000002E-2</v>
      </c>
      <c r="BO157" s="499">
        <v>4.8000000000000001E-2</v>
      </c>
      <c r="BP157" s="499">
        <v>4.8000000000000001E-2</v>
      </c>
      <c r="BQ157" s="499">
        <v>4.8000000000000001E-2</v>
      </c>
      <c r="BR157" s="499">
        <v>4.8000000000000001E-2</v>
      </c>
      <c r="BS157" s="499">
        <v>4.7E-2</v>
      </c>
      <c r="BT157" s="499">
        <v>4.8000000000000001E-2</v>
      </c>
      <c r="BU157" s="499"/>
      <c r="BV157" s="499"/>
      <c r="BW157" s="499"/>
      <c r="BX157" s="499"/>
      <c r="BY157" s="499"/>
      <c r="BZ157" s="499"/>
      <c r="CA157" s="499"/>
      <c r="CB157" s="499"/>
      <c r="CC157" s="499"/>
      <c r="CD157" s="499"/>
      <c r="CE157" s="499"/>
      <c r="CF157" s="499"/>
      <c r="CG157" s="499"/>
      <c r="CH157" s="499"/>
      <c r="CI157" s="499"/>
      <c r="CK157" s="1086"/>
    </row>
    <row r="158" spans="2:89" x14ac:dyDescent="0.2">
      <c r="B158" s="669" t="s">
        <v>631</v>
      </c>
      <c r="C158" s="670" t="s">
        <v>430</v>
      </c>
      <c r="D158" s="503" t="s">
        <v>431</v>
      </c>
      <c r="E158" s="504" t="s">
        <v>230</v>
      </c>
      <c r="F158" s="505">
        <v>2</v>
      </c>
      <c r="G158" s="1116">
        <v>0.20100000000000001</v>
      </c>
      <c r="H158" s="1116">
        <v>0.1197</v>
      </c>
      <c r="I158" s="1116">
        <v>0.15390000000000001</v>
      </c>
      <c r="J158" s="1116">
        <v>0.15390000000000001</v>
      </c>
      <c r="K158" s="1116">
        <v>0.15390000000000001</v>
      </c>
      <c r="L158" s="1116">
        <v>0.15390000000000001</v>
      </c>
      <c r="M158" s="499">
        <v>0.14249999999999999</v>
      </c>
      <c r="N158" s="499">
        <v>0.14249999999999999</v>
      </c>
      <c r="O158" s="499">
        <v>0.14249999999999999</v>
      </c>
      <c r="P158" s="499">
        <v>0.14249999999999999</v>
      </c>
      <c r="Q158" s="499">
        <v>0.14249999999999999</v>
      </c>
      <c r="R158" s="499">
        <v>0.12540000000000001</v>
      </c>
      <c r="S158" s="499">
        <v>0.117309677419355</v>
      </c>
      <c r="T158" s="499">
        <v>0.113264516129032</v>
      </c>
      <c r="U158" s="499">
        <v>0.109219354838709</v>
      </c>
      <c r="V158" s="499">
        <v>0.105174193548387</v>
      </c>
      <c r="W158" s="499">
        <v>0.10112903225806399</v>
      </c>
      <c r="X158" s="499">
        <v>9.7083870967741903E-2</v>
      </c>
      <c r="Y158" s="499">
        <v>9.3038709677419298E-2</v>
      </c>
      <c r="Z158" s="499">
        <v>8.8993548387096805E-2</v>
      </c>
      <c r="AA158" s="499">
        <v>8.49483870967742E-2</v>
      </c>
      <c r="AB158" s="499">
        <v>8.0903225806451706E-2</v>
      </c>
      <c r="AC158" s="499">
        <v>7.6858064516129199E-2</v>
      </c>
      <c r="AD158" s="499">
        <v>7.2812903225806205E-2</v>
      </c>
      <c r="AE158" s="499">
        <v>6.87677419354841E-2</v>
      </c>
      <c r="AF158" s="499">
        <v>6.4722580645161107E-2</v>
      </c>
      <c r="AG158" s="499">
        <v>6.0677419354839002E-2</v>
      </c>
      <c r="AH158" s="499">
        <v>5.6632258064516001E-2</v>
      </c>
      <c r="AI158" s="499">
        <v>5.2587096774193501E-2</v>
      </c>
      <c r="AJ158" s="499">
        <v>4.8541935483870903E-2</v>
      </c>
      <c r="AK158" s="499">
        <v>4.4496774193548402E-2</v>
      </c>
      <c r="AL158" s="499">
        <v>4.0451612903225902E-2</v>
      </c>
      <c r="AM158" s="499">
        <v>3.6406451612903297E-2</v>
      </c>
      <c r="AN158" s="499">
        <v>3.2361290322580803E-2</v>
      </c>
      <c r="AO158" s="499">
        <v>2.83161290322578E-2</v>
      </c>
      <c r="AP158" s="499">
        <v>2.42709677419361E-2</v>
      </c>
      <c r="AQ158" s="499">
        <v>2.0225806451612701E-2</v>
      </c>
      <c r="AR158" s="499">
        <v>1.61806451612902E-2</v>
      </c>
      <c r="AS158" s="499">
        <v>1.2135483870967601E-2</v>
      </c>
      <c r="AT158" s="499">
        <v>8.0903225806450794E-3</v>
      </c>
      <c r="AU158" s="499">
        <v>4.0451612903225397E-3</v>
      </c>
      <c r="AV158" s="499">
        <v>0</v>
      </c>
      <c r="AW158" s="499">
        <v>0</v>
      </c>
      <c r="AX158" s="499">
        <v>0</v>
      </c>
      <c r="AY158" s="499">
        <v>0</v>
      </c>
      <c r="AZ158" s="499">
        <v>0</v>
      </c>
      <c r="BA158" s="499">
        <v>0</v>
      </c>
      <c r="BB158" s="499">
        <v>0</v>
      </c>
      <c r="BC158" s="499">
        <v>0</v>
      </c>
      <c r="BD158" s="499">
        <v>0</v>
      </c>
      <c r="BE158" s="499">
        <v>0</v>
      </c>
      <c r="BF158" s="499">
        <v>0</v>
      </c>
      <c r="BG158" s="499">
        <v>0</v>
      </c>
      <c r="BH158" s="499">
        <v>0</v>
      </c>
      <c r="BI158" s="499">
        <v>0</v>
      </c>
      <c r="BJ158" s="499">
        <v>0</v>
      </c>
      <c r="BK158" s="499">
        <v>0</v>
      </c>
      <c r="BL158" s="499">
        <v>0</v>
      </c>
      <c r="BM158" s="499">
        <v>0</v>
      </c>
      <c r="BN158" s="499">
        <v>0</v>
      </c>
      <c r="BO158" s="499">
        <v>0</v>
      </c>
      <c r="BP158" s="499">
        <v>0</v>
      </c>
      <c r="BQ158" s="499">
        <v>0</v>
      </c>
      <c r="BR158" s="499">
        <v>0</v>
      </c>
      <c r="BS158" s="499">
        <v>0</v>
      </c>
      <c r="BT158" s="499">
        <v>0</v>
      </c>
      <c r="BU158" s="499"/>
      <c r="BV158" s="499"/>
      <c r="BW158" s="499"/>
      <c r="BX158" s="499"/>
      <c r="BY158" s="499"/>
      <c r="BZ158" s="499"/>
      <c r="CA158" s="499"/>
      <c r="CB158" s="499"/>
      <c r="CC158" s="499"/>
      <c r="CD158" s="499"/>
      <c r="CE158" s="499"/>
      <c r="CF158" s="499"/>
      <c r="CG158" s="499"/>
      <c r="CH158" s="499"/>
      <c r="CI158" s="499"/>
      <c r="CK158" s="1086"/>
    </row>
    <row r="159" spans="2:89" x14ac:dyDescent="0.2">
      <c r="B159" s="669" t="s">
        <v>632</v>
      </c>
      <c r="C159" s="670" t="s">
        <v>433</v>
      </c>
      <c r="D159" s="503" t="s">
        <v>434</v>
      </c>
      <c r="E159" s="504" t="s">
        <v>230</v>
      </c>
      <c r="F159" s="505">
        <v>2</v>
      </c>
      <c r="G159" s="1116">
        <v>0</v>
      </c>
      <c r="H159" s="1116">
        <v>0</v>
      </c>
      <c r="I159" s="1116">
        <v>0</v>
      </c>
      <c r="J159" s="1116">
        <v>0</v>
      </c>
      <c r="K159" s="1116">
        <v>0</v>
      </c>
      <c r="L159" s="1116">
        <v>0</v>
      </c>
      <c r="M159" s="499">
        <v>0</v>
      </c>
      <c r="N159" s="499">
        <v>0</v>
      </c>
      <c r="O159" s="499">
        <v>0</v>
      </c>
      <c r="P159" s="499">
        <v>0</v>
      </c>
      <c r="Q159" s="499">
        <v>0</v>
      </c>
      <c r="R159" s="499">
        <v>0</v>
      </c>
      <c r="S159" s="499">
        <v>0</v>
      </c>
      <c r="T159" s="499">
        <v>0</v>
      </c>
      <c r="U159" s="499">
        <v>0</v>
      </c>
      <c r="V159" s="499">
        <v>0</v>
      </c>
      <c r="W159" s="499">
        <v>0</v>
      </c>
      <c r="X159" s="499">
        <v>0</v>
      </c>
      <c r="Y159" s="499">
        <v>0</v>
      </c>
      <c r="Z159" s="499">
        <v>0</v>
      </c>
      <c r="AA159" s="499">
        <v>0</v>
      </c>
      <c r="AB159" s="499">
        <v>0</v>
      </c>
      <c r="AC159" s="499">
        <v>0</v>
      </c>
      <c r="AD159" s="499">
        <v>0</v>
      </c>
      <c r="AE159" s="499">
        <v>0</v>
      </c>
      <c r="AF159" s="499">
        <v>0</v>
      </c>
      <c r="AG159" s="499">
        <v>0</v>
      </c>
      <c r="AH159" s="499">
        <v>0</v>
      </c>
      <c r="AI159" s="499">
        <v>0</v>
      </c>
      <c r="AJ159" s="499">
        <v>0</v>
      </c>
      <c r="AK159" s="499">
        <v>0</v>
      </c>
      <c r="AL159" s="499">
        <v>0</v>
      </c>
      <c r="AM159" s="499">
        <v>0</v>
      </c>
      <c r="AN159" s="499">
        <v>0</v>
      </c>
      <c r="AO159" s="499">
        <v>0</v>
      </c>
      <c r="AP159" s="499">
        <v>0</v>
      </c>
      <c r="AQ159" s="499">
        <v>0</v>
      </c>
      <c r="AR159" s="499">
        <v>0</v>
      </c>
      <c r="AS159" s="499">
        <v>0</v>
      </c>
      <c r="AT159" s="499">
        <v>0</v>
      </c>
      <c r="AU159" s="499">
        <v>0</v>
      </c>
      <c r="AV159" s="499">
        <v>0</v>
      </c>
      <c r="AW159" s="499">
        <v>0</v>
      </c>
      <c r="AX159" s="499">
        <v>0</v>
      </c>
      <c r="AY159" s="499">
        <v>0</v>
      </c>
      <c r="AZ159" s="499">
        <v>0</v>
      </c>
      <c r="BA159" s="499">
        <v>0</v>
      </c>
      <c r="BB159" s="499">
        <v>0</v>
      </c>
      <c r="BC159" s="499">
        <v>0</v>
      </c>
      <c r="BD159" s="499">
        <v>0</v>
      </c>
      <c r="BE159" s="499">
        <v>0</v>
      </c>
      <c r="BF159" s="499">
        <v>0</v>
      </c>
      <c r="BG159" s="499">
        <v>0</v>
      </c>
      <c r="BH159" s="499">
        <v>0</v>
      </c>
      <c r="BI159" s="499">
        <v>0</v>
      </c>
      <c r="BJ159" s="499">
        <v>0</v>
      </c>
      <c r="BK159" s="499">
        <v>0</v>
      </c>
      <c r="BL159" s="499">
        <v>0</v>
      </c>
      <c r="BM159" s="499">
        <v>0</v>
      </c>
      <c r="BN159" s="499">
        <v>0</v>
      </c>
      <c r="BO159" s="499">
        <v>0</v>
      </c>
      <c r="BP159" s="499">
        <v>0</v>
      </c>
      <c r="BQ159" s="499">
        <v>0</v>
      </c>
      <c r="BR159" s="499">
        <v>0</v>
      </c>
      <c r="BS159" s="499">
        <v>0</v>
      </c>
      <c r="BT159" s="499">
        <v>0</v>
      </c>
      <c r="BU159" s="499"/>
      <c r="BV159" s="499"/>
      <c r="BW159" s="499"/>
      <c r="BX159" s="499"/>
      <c r="BY159" s="499"/>
      <c r="BZ159" s="499"/>
      <c r="CA159" s="499"/>
      <c r="CB159" s="499"/>
      <c r="CC159" s="499"/>
      <c r="CD159" s="499"/>
      <c r="CE159" s="499"/>
      <c r="CF159" s="499"/>
      <c r="CG159" s="499"/>
      <c r="CH159" s="499"/>
      <c r="CI159" s="499"/>
      <c r="CK159" s="1086"/>
    </row>
    <row r="160" spans="2:89" ht="28.5" x14ac:dyDescent="0.2">
      <c r="B160" s="669" t="s">
        <v>633</v>
      </c>
      <c r="C160" s="670" t="s">
        <v>436</v>
      </c>
      <c r="D160" s="503" t="s">
        <v>437</v>
      </c>
      <c r="E160" s="504" t="s">
        <v>230</v>
      </c>
      <c r="F160" s="505">
        <v>2</v>
      </c>
      <c r="G160" s="1116">
        <v>0</v>
      </c>
      <c r="H160" s="1116">
        <v>0</v>
      </c>
      <c r="I160" s="1116">
        <v>0</v>
      </c>
      <c r="J160" s="1116">
        <v>0</v>
      </c>
      <c r="K160" s="1116">
        <v>0</v>
      </c>
      <c r="L160" s="1116">
        <v>0</v>
      </c>
      <c r="M160" s="499">
        <v>0</v>
      </c>
      <c r="N160" s="499">
        <v>0</v>
      </c>
      <c r="O160" s="499">
        <v>0</v>
      </c>
      <c r="P160" s="499">
        <v>0</v>
      </c>
      <c r="Q160" s="499">
        <v>0</v>
      </c>
      <c r="R160" s="499">
        <v>0</v>
      </c>
      <c r="S160" s="499">
        <v>0</v>
      </c>
      <c r="T160" s="499">
        <v>0</v>
      </c>
      <c r="U160" s="499">
        <v>0</v>
      </c>
      <c r="V160" s="499">
        <v>0</v>
      </c>
      <c r="W160" s="499">
        <v>0</v>
      </c>
      <c r="X160" s="499">
        <v>0</v>
      </c>
      <c r="Y160" s="499">
        <v>0</v>
      </c>
      <c r="Z160" s="499">
        <v>0</v>
      </c>
      <c r="AA160" s="499">
        <v>0</v>
      </c>
      <c r="AB160" s="499">
        <v>0</v>
      </c>
      <c r="AC160" s="499">
        <v>0</v>
      </c>
      <c r="AD160" s="499">
        <v>0</v>
      </c>
      <c r="AE160" s="499">
        <v>0</v>
      </c>
      <c r="AF160" s="499">
        <v>0</v>
      </c>
      <c r="AG160" s="499">
        <v>0</v>
      </c>
      <c r="AH160" s="499">
        <v>0</v>
      </c>
      <c r="AI160" s="499">
        <v>0</v>
      </c>
      <c r="AJ160" s="499">
        <v>0</v>
      </c>
      <c r="AK160" s="499">
        <v>0</v>
      </c>
      <c r="AL160" s="499">
        <v>0</v>
      </c>
      <c r="AM160" s="499">
        <v>0</v>
      </c>
      <c r="AN160" s="499">
        <v>0</v>
      </c>
      <c r="AO160" s="499">
        <v>0</v>
      </c>
      <c r="AP160" s="499">
        <v>0</v>
      </c>
      <c r="AQ160" s="499">
        <v>0</v>
      </c>
      <c r="AR160" s="499">
        <v>0</v>
      </c>
      <c r="AS160" s="499">
        <v>0</v>
      </c>
      <c r="AT160" s="499">
        <v>0</v>
      </c>
      <c r="AU160" s="499">
        <v>0</v>
      </c>
      <c r="AV160" s="499">
        <v>0</v>
      </c>
      <c r="AW160" s="499">
        <v>0</v>
      </c>
      <c r="AX160" s="499">
        <v>0</v>
      </c>
      <c r="AY160" s="499">
        <v>0</v>
      </c>
      <c r="AZ160" s="499">
        <v>0</v>
      </c>
      <c r="BA160" s="499">
        <v>0</v>
      </c>
      <c r="BB160" s="499">
        <v>0</v>
      </c>
      <c r="BC160" s="499">
        <v>0</v>
      </c>
      <c r="BD160" s="499">
        <v>0</v>
      </c>
      <c r="BE160" s="499">
        <v>0</v>
      </c>
      <c r="BF160" s="499">
        <v>0</v>
      </c>
      <c r="BG160" s="499">
        <v>0</v>
      </c>
      <c r="BH160" s="499">
        <v>0</v>
      </c>
      <c r="BI160" s="499">
        <v>0</v>
      </c>
      <c r="BJ160" s="499">
        <v>0</v>
      </c>
      <c r="BK160" s="499">
        <v>0</v>
      </c>
      <c r="BL160" s="499">
        <v>0</v>
      </c>
      <c r="BM160" s="499">
        <v>0</v>
      </c>
      <c r="BN160" s="499">
        <v>0</v>
      </c>
      <c r="BO160" s="499">
        <v>0</v>
      </c>
      <c r="BP160" s="499">
        <v>0</v>
      </c>
      <c r="BQ160" s="499">
        <v>0</v>
      </c>
      <c r="BR160" s="499">
        <v>0</v>
      </c>
      <c r="BS160" s="499">
        <v>0</v>
      </c>
      <c r="BT160" s="499">
        <v>0</v>
      </c>
      <c r="BU160" s="499"/>
      <c r="BV160" s="499"/>
      <c r="BW160" s="499"/>
      <c r="BX160" s="499"/>
      <c r="BY160" s="499"/>
      <c r="BZ160" s="499"/>
      <c r="CA160" s="499"/>
      <c r="CB160" s="499"/>
      <c r="CC160" s="499"/>
      <c r="CD160" s="499"/>
      <c r="CE160" s="499"/>
      <c r="CF160" s="499"/>
      <c r="CG160" s="499"/>
      <c r="CH160" s="499"/>
      <c r="CI160" s="499"/>
      <c r="CK160" s="1086"/>
    </row>
    <row r="161" spans="2:89" x14ac:dyDescent="0.2">
      <c r="B161" s="669" t="s">
        <v>634</v>
      </c>
      <c r="C161" s="670" t="s">
        <v>439</v>
      </c>
      <c r="D161" s="503" t="s">
        <v>440</v>
      </c>
      <c r="E161" s="504" t="s">
        <v>230</v>
      </c>
      <c r="F161" s="505">
        <v>2</v>
      </c>
      <c r="G161" s="1116">
        <v>0</v>
      </c>
      <c r="H161" s="1116">
        <v>0</v>
      </c>
      <c r="I161" s="1116">
        <v>0</v>
      </c>
      <c r="J161" s="1116">
        <v>0</v>
      </c>
      <c r="K161" s="1116">
        <v>0</v>
      </c>
      <c r="L161" s="1116">
        <v>0</v>
      </c>
      <c r="M161" s="499">
        <v>0</v>
      </c>
      <c r="N161" s="499">
        <v>0</v>
      </c>
      <c r="O161" s="499">
        <v>0</v>
      </c>
      <c r="P161" s="499">
        <v>0</v>
      </c>
      <c r="Q161" s="499">
        <v>0</v>
      </c>
      <c r="R161" s="499">
        <v>0</v>
      </c>
      <c r="S161" s="499">
        <v>0</v>
      </c>
      <c r="T161" s="499">
        <v>0</v>
      </c>
      <c r="U161" s="499">
        <v>0</v>
      </c>
      <c r="V161" s="499">
        <v>0</v>
      </c>
      <c r="W161" s="499">
        <v>0</v>
      </c>
      <c r="X161" s="499">
        <v>0</v>
      </c>
      <c r="Y161" s="499">
        <v>0</v>
      </c>
      <c r="Z161" s="499">
        <v>0</v>
      </c>
      <c r="AA161" s="499">
        <v>0</v>
      </c>
      <c r="AB161" s="499">
        <v>0</v>
      </c>
      <c r="AC161" s="499">
        <v>0</v>
      </c>
      <c r="AD161" s="499">
        <v>0</v>
      </c>
      <c r="AE161" s="499">
        <v>0</v>
      </c>
      <c r="AF161" s="499">
        <v>0</v>
      </c>
      <c r="AG161" s="499">
        <v>0</v>
      </c>
      <c r="AH161" s="499">
        <v>0</v>
      </c>
      <c r="AI161" s="499">
        <v>0</v>
      </c>
      <c r="AJ161" s="499">
        <v>0</v>
      </c>
      <c r="AK161" s="499">
        <v>0</v>
      </c>
      <c r="AL161" s="499">
        <v>0</v>
      </c>
      <c r="AM161" s="499">
        <v>0</v>
      </c>
      <c r="AN161" s="499">
        <v>0</v>
      </c>
      <c r="AO161" s="499">
        <v>0</v>
      </c>
      <c r="AP161" s="499">
        <v>0</v>
      </c>
      <c r="AQ161" s="499">
        <v>0</v>
      </c>
      <c r="AR161" s="499">
        <v>0</v>
      </c>
      <c r="AS161" s="499">
        <v>0</v>
      </c>
      <c r="AT161" s="499">
        <v>0</v>
      </c>
      <c r="AU161" s="499">
        <v>0</v>
      </c>
      <c r="AV161" s="499">
        <v>0</v>
      </c>
      <c r="AW161" s="499">
        <v>0</v>
      </c>
      <c r="AX161" s="499">
        <v>0</v>
      </c>
      <c r="AY161" s="499">
        <v>0</v>
      </c>
      <c r="AZ161" s="499">
        <v>0</v>
      </c>
      <c r="BA161" s="499">
        <v>0</v>
      </c>
      <c r="BB161" s="499">
        <v>0</v>
      </c>
      <c r="BC161" s="499">
        <v>0</v>
      </c>
      <c r="BD161" s="499">
        <v>0</v>
      </c>
      <c r="BE161" s="499">
        <v>0</v>
      </c>
      <c r="BF161" s="499">
        <v>0</v>
      </c>
      <c r="BG161" s="499">
        <v>0</v>
      </c>
      <c r="BH161" s="499">
        <v>0</v>
      </c>
      <c r="BI161" s="499">
        <v>0</v>
      </c>
      <c r="BJ161" s="499">
        <v>0</v>
      </c>
      <c r="BK161" s="499">
        <v>0</v>
      </c>
      <c r="BL161" s="499">
        <v>0</v>
      </c>
      <c r="BM161" s="499">
        <v>0</v>
      </c>
      <c r="BN161" s="499">
        <v>0</v>
      </c>
      <c r="BO161" s="499">
        <v>0</v>
      </c>
      <c r="BP161" s="499">
        <v>0</v>
      </c>
      <c r="BQ161" s="499">
        <v>0</v>
      </c>
      <c r="BR161" s="499">
        <v>0</v>
      </c>
      <c r="BS161" s="499">
        <v>0</v>
      </c>
      <c r="BT161" s="499">
        <v>0</v>
      </c>
      <c r="BU161" s="499"/>
      <c r="BV161" s="499"/>
      <c r="BW161" s="499"/>
      <c r="BX161" s="499"/>
      <c r="BY161" s="499"/>
      <c r="BZ161" s="499"/>
      <c r="CA161" s="499"/>
      <c r="CB161" s="499"/>
      <c r="CC161" s="499"/>
      <c r="CD161" s="499"/>
      <c r="CE161" s="499"/>
      <c r="CF161" s="499"/>
      <c r="CG161" s="499"/>
      <c r="CH161" s="499"/>
      <c r="CI161" s="499"/>
      <c r="CK161" s="1086"/>
    </row>
    <row r="162" spans="2:89" ht="28.5" x14ac:dyDescent="0.2">
      <c r="B162" s="669" t="s">
        <v>635</v>
      </c>
      <c r="C162" s="670" t="s">
        <v>442</v>
      </c>
      <c r="D162" s="503" t="s">
        <v>443</v>
      </c>
      <c r="E162" s="504" t="s">
        <v>230</v>
      </c>
      <c r="F162" s="505">
        <v>2</v>
      </c>
      <c r="G162" s="1116">
        <v>0</v>
      </c>
      <c r="H162" s="1116">
        <v>0</v>
      </c>
      <c r="I162" s="1116">
        <v>0</v>
      </c>
      <c r="J162" s="1116">
        <v>0</v>
      </c>
      <c r="K162" s="1116">
        <v>0</v>
      </c>
      <c r="L162" s="1116">
        <v>0</v>
      </c>
      <c r="M162" s="499">
        <v>0</v>
      </c>
      <c r="N162" s="499">
        <v>0</v>
      </c>
      <c r="O162" s="499">
        <v>0</v>
      </c>
      <c r="P162" s="499">
        <v>0</v>
      </c>
      <c r="Q162" s="499">
        <v>0</v>
      </c>
      <c r="R162" s="499">
        <v>0</v>
      </c>
      <c r="S162" s="499">
        <v>0</v>
      </c>
      <c r="T162" s="499">
        <v>0</v>
      </c>
      <c r="U162" s="499">
        <v>0</v>
      </c>
      <c r="V162" s="499">
        <v>0</v>
      </c>
      <c r="W162" s="499">
        <v>0</v>
      </c>
      <c r="X162" s="499">
        <v>2.3283064365386999E-13</v>
      </c>
      <c r="Y162" s="499">
        <v>0</v>
      </c>
      <c r="Z162" s="499">
        <v>-2.3283064365386999E-13</v>
      </c>
      <c r="AA162" s="499">
        <v>0</v>
      </c>
      <c r="AB162" s="499">
        <v>-2.3283064365386999E-13</v>
      </c>
      <c r="AC162" s="499">
        <v>2.3283064365386999E-13</v>
      </c>
      <c r="AD162" s="499">
        <v>0</v>
      </c>
      <c r="AE162" s="499">
        <v>0</v>
      </c>
      <c r="AF162" s="499">
        <v>0</v>
      </c>
      <c r="AG162" s="499">
        <v>0</v>
      </c>
      <c r="AH162" s="499">
        <v>0</v>
      </c>
      <c r="AI162" s="499">
        <v>0</v>
      </c>
      <c r="AJ162" s="499">
        <v>0</v>
      </c>
      <c r="AK162" s="499">
        <v>0</v>
      </c>
      <c r="AL162" s="499">
        <v>0</v>
      </c>
      <c r="AM162" s="499">
        <v>-4.6566128730773896E-13</v>
      </c>
      <c r="AN162" s="499">
        <v>0</v>
      </c>
      <c r="AO162" s="499">
        <v>4.6566128730773896E-13</v>
      </c>
      <c r="AP162" s="499">
        <v>0</v>
      </c>
      <c r="AQ162" s="499">
        <v>0</v>
      </c>
      <c r="AR162" s="499">
        <v>0</v>
      </c>
      <c r="AS162" s="499">
        <v>0</v>
      </c>
      <c r="AT162" s="499">
        <v>0</v>
      </c>
      <c r="AU162" s="499">
        <v>0</v>
      </c>
      <c r="AV162" s="499">
        <v>0</v>
      </c>
      <c r="AW162" s="499">
        <v>0</v>
      </c>
      <c r="AX162" s="499">
        <v>0</v>
      </c>
      <c r="AY162" s="499">
        <v>0</v>
      </c>
      <c r="AZ162" s="499">
        <v>0</v>
      </c>
      <c r="BA162" s="499">
        <v>0</v>
      </c>
      <c r="BB162" s="499">
        <v>0</v>
      </c>
      <c r="BC162" s="499">
        <v>0</v>
      </c>
      <c r="BD162" s="499">
        <v>0</v>
      </c>
      <c r="BE162" s="499">
        <v>0</v>
      </c>
      <c r="BF162" s="499">
        <v>0</v>
      </c>
      <c r="BG162" s="499">
        <v>0</v>
      </c>
      <c r="BH162" s="499">
        <v>0</v>
      </c>
      <c r="BI162" s="499">
        <v>0</v>
      </c>
      <c r="BJ162" s="499">
        <v>0</v>
      </c>
      <c r="BK162" s="499">
        <v>0</v>
      </c>
      <c r="BL162" s="499">
        <v>0</v>
      </c>
      <c r="BM162" s="499">
        <v>0</v>
      </c>
      <c r="BN162" s="499">
        <v>0</v>
      </c>
      <c r="BO162" s="499">
        <v>0</v>
      </c>
      <c r="BP162" s="499">
        <v>0</v>
      </c>
      <c r="BQ162" s="499">
        <v>0</v>
      </c>
      <c r="BR162" s="499">
        <v>0</v>
      </c>
      <c r="BS162" s="499">
        <v>0</v>
      </c>
      <c r="BT162" s="499">
        <v>0</v>
      </c>
      <c r="BU162" s="499"/>
      <c r="BV162" s="499"/>
      <c r="BW162" s="499"/>
      <c r="BX162" s="499"/>
      <c r="BY162" s="499"/>
      <c r="BZ162" s="499"/>
      <c r="CA162" s="499"/>
      <c r="CB162" s="499"/>
      <c r="CC162" s="499"/>
      <c r="CD162" s="499"/>
      <c r="CE162" s="499"/>
      <c r="CF162" s="499"/>
      <c r="CG162" s="499"/>
      <c r="CH162" s="499"/>
      <c r="CI162" s="499"/>
      <c r="CK162" s="1086"/>
    </row>
    <row r="163" spans="2:89" x14ac:dyDescent="0.2">
      <c r="B163" s="669" t="s">
        <v>636</v>
      </c>
      <c r="C163" s="670" t="s">
        <v>445</v>
      </c>
      <c r="D163" s="591" t="s">
        <v>121</v>
      </c>
      <c r="E163" s="651" t="s">
        <v>230</v>
      </c>
      <c r="F163" s="652">
        <v>2</v>
      </c>
      <c r="G163" s="1116">
        <v>0.35523497267759563</v>
      </c>
      <c r="H163" s="1116">
        <v>0.28908517522970201</v>
      </c>
      <c r="I163" s="1116">
        <v>0.26406577726285702</v>
      </c>
      <c r="J163" s="1116">
        <v>0.267888642450686</v>
      </c>
      <c r="K163" s="1116">
        <v>0.281530630847522</v>
      </c>
      <c r="L163" s="1116">
        <v>0.29583893177633103</v>
      </c>
      <c r="M163" s="499">
        <v>0.31634135601965302</v>
      </c>
      <c r="N163" s="499">
        <v>0.33419627483512698</v>
      </c>
      <c r="O163" s="499">
        <v>0.35068149419167199</v>
      </c>
      <c r="P163" s="499">
        <v>0.36588889003270297</v>
      </c>
      <c r="Q163" s="499">
        <v>0.37950712284821903</v>
      </c>
      <c r="R163" s="499">
        <v>0.39115136964212199</v>
      </c>
      <c r="S163" s="499">
        <v>0.40156430340509303</v>
      </c>
      <c r="T163" s="499">
        <v>0.411551408966709</v>
      </c>
      <c r="U163" s="499">
        <v>0.421270162604923</v>
      </c>
      <c r="V163" s="499">
        <v>0.43071384194616802</v>
      </c>
      <c r="W163" s="499">
        <v>0.43995941923287901</v>
      </c>
      <c r="X163" s="499">
        <v>0.44887594606541498</v>
      </c>
      <c r="Y163" s="499">
        <v>0.45733166165316103</v>
      </c>
      <c r="Z163" s="499">
        <v>0.46548785498234302</v>
      </c>
      <c r="AA163" s="499">
        <v>0.47333929370234301</v>
      </c>
      <c r="AB163" s="499">
        <v>0.48079682867700502</v>
      </c>
      <c r="AC163" s="499">
        <v>0.48793969320150099</v>
      </c>
      <c r="AD163" s="499">
        <v>0.494890102597277</v>
      </c>
      <c r="AE163" s="499">
        <v>0.501728894099012</v>
      </c>
      <c r="AF163" s="499">
        <v>0.508283593274374</v>
      </c>
      <c r="AG163" s="499">
        <v>0.51450820729243696</v>
      </c>
      <c r="AH163" s="499">
        <v>0.52048400058259703</v>
      </c>
      <c r="AI163" s="499">
        <v>0.52620790991895905</v>
      </c>
      <c r="AJ163" s="499">
        <v>0.53167707269548203</v>
      </c>
      <c r="AK163" s="499">
        <v>0.53684632538734101</v>
      </c>
      <c r="AL163" s="499">
        <v>0.54099013649110395</v>
      </c>
      <c r="AM163" s="499">
        <v>0.54478579132117</v>
      </c>
      <c r="AN163" s="499">
        <v>0.54835897364122399</v>
      </c>
      <c r="AO163" s="499">
        <v>0.55162285535622302</v>
      </c>
      <c r="AP163" s="499">
        <v>0.554618475021324</v>
      </c>
      <c r="AQ163" s="499">
        <v>0.55747236748711704</v>
      </c>
      <c r="AR163" s="499">
        <v>0.56009823756558397</v>
      </c>
      <c r="AS163" s="499">
        <v>0.56232458644322902</v>
      </c>
      <c r="AT163" s="499">
        <v>0.56427850835705695</v>
      </c>
      <c r="AU163" s="499">
        <v>0.56608737843750201</v>
      </c>
      <c r="AV163" s="499">
        <v>0.56775082781195496</v>
      </c>
      <c r="AW163" s="499">
        <v>0.56954235725421998</v>
      </c>
      <c r="AX163" s="499">
        <v>0.57141933284379798</v>
      </c>
      <c r="AY163" s="499">
        <v>0.57342443575061497</v>
      </c>
      <c r="AZ163" s="499">
        <v>0.57551502774524999</v>
      </c>
      <c r="BA163" s="499">
        <v>0.57769112806398804</v>
      </c>
      <c r="BB163" s="499">
        <v>0.57982473458429595</v>
      </c>
      <c r="BC163" s="499">
        <v>0.58195851277176103</v>
      </c>
      <c r="BD163" s="499">
        <v>0.58417782267379004</v>
      </c>
      <c r="BE163" s="499">
        <v>0.58643999948046599</v>
      </c>
      <c r="BF163" s="499">
        <v>0.58870236431115797</v>
      </c>
      <c r="BG163" s="499">
        <v>0.59105029846106905</v>
      </c>
      <c r="BH163" s="499">
        <v>0.59344112670841898</v>
      </c>
      <c r="BI163" s="499">
        <v>0.59574676180243102</v>
      </c>
      <c r="BJ163" s="499">
        <v>0.59800988313146497</v>
      </c>
      <c r="BK163" s="499">
        <v>0.60027318437025701</v>
      </c>
      <c r="BL163" s="499">
        <v>0.60249395518241</v>
      </c>
      <c r="BM163" s="499">
        <v>0.60458676045341098</v>
      </c>
      <c r="BN163" s="499">
        <v>0.60667971573842705</v>
      </c>
      <c r="BO163" s="499">
        <v>0.60873010197468902</v>
      </c>
      <c r="BP163" s="499">
        <v>0.61078062994959803</v>
      </c>
      <c r="BQ163" s="499">
        <v>0.61283129858397301</v>
      </c>
      <c r="BR163" s="499">
        <v>0.61488210680956001</v>
      </c>
      <c r="BS163" s="499">
        <v>0.61689032410548394</v>
      </c>
      <c r="BT163" s="499">
        <v>0.61894140549808097</v>
      </c>
      <c r="BU163" s="499"/>
      <c r="BV163" s="499"/>
      <c r="BW163" s="499"/>
      <c r="BX163" s="499"/>
      <c r="BY163" s="499"/>
      <c r="BZ163" s="499"/>
      <c r="CA163" s="499"/>
      <c r="CB163" s="499"/>
      <c r="CC163" s="499"/>
      <c r="CD163" s="499"/>
      <c r="CE163" s="499"/>
      <c r="CF163" s="499"/>
      <c r="CG163" s="499"/>
      <c r="CH163" s="499"/>
      <c r="CI163" s="499"/>
      <c r="CK163" s="1086"/>
    </row>
    <row r="164" spans="2:89" ht="28.5" x14ac:dyDescent="0.2">
      <c r="B164" s="669" t="s">
        <v>637</v>
      </c>
      <c r="C164" s="670" t="s">
        <v>447</v>
      </c>
      <c r="D164" s="591" t="s">
        <v>121</v>
      </c>
      <c r="E164" s="651" t="s">
        <v>230</v>
      </c>
      <c r="F164" s="652">
        <v>2</v>
      </c>
      <c r="G164" s="1116">
        <v>5.7151789620000004</v>
      </c>
      <c r="H164" s="1116">
        <v>5.5954789619999996</v>
      </c>
      <c r="I164" s="1116">
        <v>5.4415789620000004</v>
      </c>
      <c r="J164" s="1116">
        <v>5.2876789620000002</v>
      </c>
      <c r="K164" s="1116">
        <v>5.1337789620000001</v>
      </c>
      <c r="L164" s="1116">
        <v>4.9798789619999999</v>
      </c>
      <c r="M164" s="499">
        <v>4.8373789619999998</v>
      </c>
      <c r="N164" s="499">
        <v>4.6948789619999998</v>
      </c>
      <c r="O164" s="499">
        <v>4.5523789619999997</v>
      </c>
      <c r="P164" s="499">
        <v>4.4098789619999996</v>
      </c>
      <c r="Q164" s="499">
        <v>4.2673789620000004</v>
      </c>
      <c r="R164" s="499">
        <v>4.1419789619999996</v>
      </c>
      <c r="S164" s="499">
        <v>4.02466928458065</v>
      </c>
      <c r="T164" s="499">
        <v>3.91140476845161</v>
      </c>
      <c r="U164" s="499">
        <v>3.8021854136129001</v>
      </c>
      <c r="V164" s="499">
        <v>3.6970112200645202</v>
      </c>
      <c r="W164" s="499">
        <v>3.59588218780645</v>
      </c>
      <c r="X164" s="499">
        <v>3.4987983168387098</v>
      </c>
      <c r="Y164" s="499">
        <v>3.4057596071612899</v>
      </c>
      <c r="Z164" s="499">
        <v>3.3167660587742001</v>
      </c>
      <c r="AA164" s="499">
        <v>3.2318176716774198</v>
      </c>
      <c r="AB164" s="499">
        <v>3.1509144458709701</v>
      </c>
      <c r="AC164" s="499">
        <v>3.0740563813548398</v>
      </c>
      <c r="AD164" s="499">
        <v>3.0012434781290298</v>
      </c>
      <c r="AE164" s="499">
        <v>2.9324757361935498</v>
      </c>
      <c r="AF164" s="499">
        <v>2.8677531555483902</v>
      </c>
      <c r="AG164" s="499">
        <v>2.8070757361935499</v>
      </c>
      <c r="AH164" s="499">
        <v>2.7504434781290299</v>
      </c>
      <c r="AI164" s="499">
        <v>2.69785638135484</v>
      </c>
      <c r="AJ164" s="499">
        <v>2.6493144458709699</v>
      </c>
      <c r="AK164" s="499">
        <v>2.6048176716774201</v>
      </c>
      <c r="AL164" s="499">
        <v>2.5643660587741901</v>
      </c>
      <c r="AM164" s="499">
        <v>2.5279596071612902</v>
      </c>
      <c r="AN164" s="499">
        <v>2.4955983168387101</v>
      </c>
      <c r="AO164" s="499">
        <v>2.4672821878064499</v>
      </c>
      <c r="AP164" s="499">
        <v>2.4430112200645202</v>
      </c>
      <c r="AQ164" s="499">
        <v>2.4227854136129001</v>
      </c>
      <c r="AR164" s="499">
        <v>2.4066047684516101</v>
      </c>
      <c r="AS164" s="499">
        <v>2.3944692845806501</v>
      </c>
      <c r="AT164" s="499">
        <v>2.3863789620000002</v>
      </c>
      <c r="AU164" s="499">
        <v>2.3823338007096799</v>
      </c>
      <c r="AV164" s="499">
        <v>2.3823338007096799</v>
      </c>
      <c r="AW164" s="499">
        <v>2.3823338007096799</v>
      </c>
      <c r="AX164" s="499">
        <v>2.3823338007096799</v>
      </c>
      <c r="AY164" s="499">
        <v>2.3823338007096799</v>
      </c>
      <c r="AZ164" s="499">
        <v>2.3823338007096799</v>
      </c>
      <c r="BA164" s="499">
        <v>2.3823338007096799</v>
      </c>
      <c r="BB164" s="499">
        <v>2.3823338007096799</v>
      </c>
      <c r="BC164" s="499">
        <v>2.3823338007096799</v>
      </c>
      <c r="BD164" s="499">
        <v>2.3823338007096799</v>
      </c>
      <c r="BE164" s="499">
        <v>2.3823338007096799</v>
      </c>
      <c r="BF164" s="499">
        <v>2.3823338007096799</v>
      </c>
      <c r="BG164" s="499">
        <v>2.3823338007096799</v>
      </c>
      <c r="BH164" s="499">
        <v>2.3823338007096799</v>
      </c>
      <c r="BI164" s="499">
        <v>2.3823338007096799</v>
      </c>
      <c r="BJ164" s="499">
        <v>2.3823338007096799</v>
      </c>
      <c r="BK164" s="499">
        <v>2.3823338007096799</v>
      </c>
      <c r="BL164" s="499">
        <v>2.3823338007096799</v>
      </c>
      <c r="BM164" s="499">
        <v>2.3823338007096799</v>
      </c>
      <c r="BN164" s="499">
        <v>2.3823338007096799</v>
      </c>
      <c r="BO164" s="499">
        <v>2.3823338007096799</v>
      </c>
      <c r="BP164" s="499">
        <v>2.3823338007096799</v>
      </c>
      <c r="BQ164" s="499">
        <v>2.3823338007096799</v>
      </c>
      <c r="BR164" s="499">
        <v>2.3823338007096799</v>
      </c>
      <c r="BS164" s="499">
        <v>2.3823338007096799</v>
      </c>
      <c r="BT164" s="499">
        <v>2.3823338007096799</v>
      </c>
      <c r="BU164" s="499"/>
      <c r="BV164" s="499"/>
      <c r="BW164" s="499"/>
      <c r="BX164" s="499"/>
      <c r="BY164" s="499"/>
      <c r="BZ164" s="499"/>
      <c r="CA164" s="499"/>
      <c r="CB164" s="499"/>
      <c r="CC164" s="499"/>
      <c r="CD164" s="499"/>
      <c r="CE164" s="499"/>
      <c r="CF164" s="499"/>
      <c r="CG164" s="499"/>
      <c r="CH164" s="499"/>
      <c r="CI164" s="499"/>
      <c r="CK164" s="1086"/>
    </row>
    <row r="165" spans="2:89" x14ac:dyDescent="0.2">
      <c r="B165" s="669" t="s">
        <v>638</v>
      </c>
      <c r="C165" s="670" t="s">
        <v>449</v>
      </c>
      <c r="D165" s="591" t="s">
        <v>121</v>
      </c>
      <c r="E165" s="651" t="s">
        <v>230</v>
      </c>
      <c r="F165" s="652">
        <v>2</v>
      </c>
      <c r="G165" s="1116">
        <v>0.42783879781420764</v>
      </c>
      <c r="H165" s="1116">
        <v>0.36391482477029702</v>
      </c>
      <c r="I165" s="1116">
        <v>0.30647859401340599</v>
      </c>
      <c r="J165" s="1116">
        <v>0.28717656360043597</v>
      </c>
      <c r="K165" s="1116">
        <v>0.280938331072143</v>
      </c>
      <c r="L165" s="1116">
        <v>0.27459664464516098</v>
      </c>
      <c r="M165" s="499">
        <v>0.26916151304659702</v>
      </c>
      <c r="N165" s="499">
        <v>0.26329981280180598</v>
      </c>
      <c r="O165" s="499">
        <v>0.25716253293404601</v>
      </c>
      <c r="P165" s="499">
        <v>0.25078768795373402</v>
      </c>
      <c r="Q165" s="499">
        <v>0.24418353964525999</v>
      </c>
      <c r="R165" s="499">
        <v>0.23825447282005899</v>
      </c>
      <c r="S165" s="499">
        <v>0.23260418903100399</v>
      </c>
      <c r="T165" s="499">
        <v>0.227076655717693</v>
      </c>
      <c r="U165" s="499">
        <v>0.22168758387395099</v>
      </c>
      <c r="V165" s="499">
        <v>0.216443695873341</v>
      </c>
      <c r="W165" s="499">
        <v>0.21135461310932299</v>
      </c>
      <c r="X165" s="499">
        <v>0.206421393527699</v>
      </c>
      <c r="Y165" s="499">
        <v>0.20164590746525399</v>
      </c>
      <c r="Z165" s="499">
        <v>0.19704005320753601</v>
      </c>
      <c r="AA165" s="499">
        <v>0.19260906310516801</v>
      </c>
      <c r="AB165" s="499">
        <v>0.188355492658415</v>
      </c>
      <c r="AC165" s="499">
        <v>0.18428670220799301</v>
      </c>
      <c r="AD165" s="499">
        <v>0.18041036688629</v>
      </c>
      <c r="AE165" s="499">
        <v>0.17673224309451899</v>
      </c>
      <c r="AF165" s="499">
        <v>0.17325161799323099</v>
      </c>
      <c r="AG165" s="499">
        <v>0.169971187595408</v>
      </c>
      <c r="AH165" s="499">
        <v>0.16689628110754501</v>
      </c>
      <c r="AI165" s="499">
        <v>0.164029961755532</v>
      </c>
      <c r="AJ165" s="499">
        <v>0.16137509214541501</v>
      </c>
      <c r="AK165" s="499">
        <v>0.158933538984074</v>
      </c>
      <c r="AL165" s="499">
        <v>0.15669478786987601</v>
      </c>
      <c r="AM165" s="499">
        <v>0.15467430257554399</v>
      </c>
      <c r="AN165" s="499">
        <v>0.152876289791223</v>
      </c>
      <c r="AO165" s="499">
        <v>0.151300983976067</v>
      </c>
      <c r="AP165" s="499">
        <v>0.14995064339286501</v>
      </c>
      <c r="AQ165" s="499">
        <v>0.14882862364485999</v>
      </c>
      <c r="AR165" s="499">
        <v>0.147934626284181</v>
      </c>
      <c r="AS165" s="499">
        <v>0.14726696285254601</v>
      </c>
      <c r="AT165" s="499">
        <v>0.14682842956678299</v>
      </c>
      <c r="AU165" s="499">
        <v>0.14662154175028999</v>
      </c>
      <c r="AV165" s="499">
        <v>0.14664666827568301</v>
      </c>
      <c r="AW165" s="499">
        <v>0.14667360518709499</v>
      </c>
      <c r="AX165" s="499">
        <v>0.14670168958708399</v>
      </c>
      <c r="AY165" s="499">
        <v>0.14673153712366799</v>
      </c>
      <c r="AZ165" s="499">
        <v>0.14676248920832299</v>
      </c>
      <c r="BA165" s="499">
        <v>0.146794526604764</v>
      </c>
      <c r="BB165" s="499">
        <v>0.146825760981693</v>
      </c>
      <c r="BC165" s="499">
        <v>0.146856823691463</v>
      </c>
      <c r="BD165" s="499">
        <v>0.146888948322558</v>
      </c>
      <c r="BE165" s="499">
        <v>0.14692150286695199</v>
      </c>
      <c r="BF165" s="499">
        <v>0.14695386938732899</v>
      </c>
      <c r="BG165" s="499">
        <v>0.146987260224377</v>
      </c>
      <c r="BH165" s="499">
        <v>0.147021053781932</v>
      </c>
      <c r="BI165" s="499">
        <v>0.147053446856934</v>
      </c>
      <c r="BJ165" s="499">
        <v>0.147085056878967</v>
      </c>
      <c r="BK165" s="499">
        <v>0.14711648699124499</v>
      </c>
      <c r="BL165" s="499">
        <v>0.14714715071221701</v>
      </c>
      <c r="BM165" s="499">
        <v>0.147175889520507</v>
      </c>
      <c r="BN165" s="499">
        <v>0.14720447831478101</v>
      </c>
      <c r="BO165" s="499">
        <v>0.14723233933986399</v>
      </c>
      <c r="BP165" s="499">
        <v>0.14726005862630101</v>
      </c>
      <c r="BQ165" s="499">
        <v>0.14728763725327301</v>
      </c>
      <c r="BR165" s="499">
        <v>0.14731507628903101</v>
      </c>
      <c r="BS165" s="499">
        <v>0.14734180943650799</v>
      </c>
      <c r="BT165" s="499">
        <v>0.147368975305258</v>
      </c>
      <c r="BU165" s="499"/>
      <c r="BV165" s="499"/>
      <c r="BW165" s="499"/>
      <c r="BX165" s="499"/>
      <c r="BY165" s="499"/>
      <c r="BZ165" s="499"/>
      <c r="CA165" s="499"/>
      <c r="CB165" s="499"/>
      <c r="CC165" s="499"/>
      <c r="CD165" s="499"/>
      <c r="CE165" s="499"/>
      <c r="CF165" s="499"/>
      <c r="CG165" s="499"/>
      <c r="CH165" s="499"/>
      <c r="CI165" s="499"/>
      <c r="CK165" s="1086"/>
    </row>
    <row r="166" spans="2:89" ht="29.25" thickBot="1" x14ac:dyDescent="0.25">
      <c r="B166" s="671" t="s">
        <v>639</v>
      </c>
      <c r="C166" s="672" t="s">
        <v>451</v>
      </c>
      <c r="D166" s="673" t="s">
        <v>640</v>
      </c>
      <c r="E166" s="674" t="s">
        <v>230</v>
      </c>
      <c r="F166" s="675">
        <v>2</v>
      </c>
      <c r="G166" s="632">
        <f>SUM(G153:G156)+G163+G164+G165</f>
        <v>14.812681670548894</v>
      </c>
      <c r="H166" s="632">
        <f t="shared" ref="H166:BS166" si="126">SUM(H153:H156)+H163+H164+H165</f>
        <v>14.857691852305404</v>
      </c>
      <c r="I166" s="632">
        <f t="shared" si="126"/>
        <v>14.948603779268723</v>
      </c>
      <c r="J166" s="632">
        <f t="shared" si="126"/>
        <v>15.129788169730634</v>
      </c>
      <c r="K166" s="632">
        <f t="shared" si="126"/>
        <v>15.257807111775342</v>
      </c>
      <c r="L166" s="632">
        <f t="shared" si="126"/>
        <v>15.398388912453331</v>
      </c>
      <c r="M166" s="632">
        <f t="shared" si="126"/>
        <v>15.710071391274255</v>
      </c>
      <c r="N166" s="632">
        <f t="shared" si="126"/>
        <v>15.998064609844937</v>
      </c>
      <c r="O166" s="632">
        <f t="shared" si="126"/>
        <v>16.244412549333724</v>
      </c>
      <c r="P166" s="632">
        <f t="shared" si="126"/>
        <v>16.455245100194446</v>
      </c>
      <c r="Q166" s="632">
        <f t="shared" si="126"/>
        <v>16.621259184701483</v>
      </c>
      <c r="R166" s="632">
        <f t="shared" si="126"/>
        <v>16.757974364670186</v>
      </c>
      <c r="S166" s="632">
        <f t="shared" si="126"/>
        <v>16.87073701464411</v>
      </c>
      <c r="T166" s="632">
        <f t="shared" si="126"/>
        <v>16.975196586892402</v>
      </c>
      <c r="U166" s="632">
        <f t="shared" si="126"/>
        <v>17.078526268686876</v>
      </c>
      <c r="V166" s="632">
        <f t="shared" si="126"/>
        <v>17.176726060027519</v>
      </c>
      <c r="W166" s="632">
        <f t="shared" si="126"/>
        <v>17.275882554550201</v>
      </c>
      <c r="X166" s="632">
        <f t="shared" si="126"/>
        <v>17.36886586180135</v>
      </c>
      <c r="Y166" s="632">
        <f t="shared" si="126"/>
        <v>17.456546091326647</v>
      </c>
      <c r="Z166" s="632">
        <f t="shared" si="126"/>
        <v>17.541096430397889</v>
      </c>
      <c r="AA166" s="632">
        <f t="shared" si="126"/>
        <v>17.621516879015513</v>
      </c>
      <c r="AB166" s="632">
        <f t="shared" si="126"/>
        <v>17.69672084354319</v>
      </c>
      <c r="AC166" s="632">
        <f t="shared" si="126"/>
        <v>17.768794917617498</v>
      </c>
      <c r="AD166" s="632">
        <f t="shared" si="126"/>
        <v>17.841868991691562</v>
      </c>
      <c r="AE166" s="632">
        <f t="shared" si="126"/>
        <v>17.915029659401537</v>
      </c>
      <c r="AF166" s="632">
        <f t="shared" si="126"/>
        <v>17.988103733475608</v>
      </c>
      <c r="AG166" s="632">
        <f t="shared" si="126"/>
        <v>18.058047917095848</v>
      </c>
      <c r="AH166" s="632">
        <f t="shared" si="126"/>
        <v>18.12594880389814</v>
      </c>
      <c r="AI166" s="632">
        <f t="shared" si="126"/>
        <v>18.193806393882493</v>
      </c>
      <c r="AJ166" s="632">
        <f t="shared" si="126"/>
        <v>18.259620687048901</v>
      </c>
      <c r="AK166" s="632">
        <f t="shared" si="126"/>
        <v>18.324348386579416</v>
      </c>
      <c r="AL166" s="632">
        <f t="shared" si="126"/>
        <v>18.368253446568978</v>
      </c>
      <c r="AM166" s="632">
        <f t="shared" si="126"/>
        <v>18.410028616104249</v>
      </c>
      <c r="AN166" s="632">
        <f t="shared" si="126"/>
        <v>18.451803785639985</v>
      </c>
      <c r="AO166" s="632">
        <f t="shared" si="126"/>
        <v>18.490492361540291</v>
      </c>
      <c r="AP166" s="632">
        <f t="shared" si="126"/>
        <v>18.529137640622199</v>
      </c>
      <c r="AQ166" s="632">
        <f t="shared" si="126"/>
        <v>18.568869513339976</v>
      </c>
      <c r="AR166" s="632">
        <f t="shared" si="126"/>
        <v>18.609601386057765</v>
      </c>
      <c r="AS166" s="632">
        <f t="shared" si="126"/>
        <v>18.645160071503785</v>
      </c>
      <c r="AT166" s="632">
        <f t="shared" si="126"/>
        <v>18.680675460131845</v>
      </c>
      <c r="AU166" s="632">
        <f t="shared" si="126"/>
        <v>18.718277442395799</v>
      </c>
      <c r="AV166" s="632">
        <f t="shared" si="126"/>
        <v>18.756966018295643</v>
      </c>
      <c r="AW166" s="632">
        <f t="shared" si="126"/>
        <v>18.799784484649322</v>
      </c>
      <c r="AX166" s="632">
        <f t="shared" si="126"/>
        <v>18.843689544638888</v>
      </c>
      <c r="AY166" s="632">
        <f t="shared" si="126"/>
        <v>18.89172449508229</v>
      </c>
      <c r="AZ166" s="632">
        <f t="shared" si="126"/>
        <v>18.940846039161581</v>
      </c>
      <c r="BA166" s="632">
        <f t="shared" si="126"/>
        <v>18.993054176876761</v>
      </c>
      <c r="BB166" s="632">
        <f t="shared" si="126"/>
        <v>19.044219017773994</v>
      </c>
      <c r="BC166" s="632">
        <f t="shared" si="126"/>
        <v>19.094383858671229</v>
      </c>
      <c r="BD166" s="632">
        <f t="shared" si="126"/>
        <v>19.147635293204356</v>
      </c>
      <c r="BE166" s="632">
        <f t="shared" si="126"/>
        <v>19.200930024555426</v>
      </c>
      <c r="BF166" s="632">
        <f t="shared" si="126"/>
        <v>19.255224755906493</v>
      </c>
      <c r="BG166" s="632">
        <f t="shared" si="126"/>
        <v>19.310606080893457</v>
      </c>
      <c r="BH166" s="632">
        <f t="shared" si="126"/>
        <v>19.368030702698359</v>
      </c>
      <c r="BI166" s="632">
        <f t="shared" si="126"/>
        <v>19.423368730867374</v>
      </c>
      <c r="BJ166" s="632">
        <f t="shared" si="126"/>
        <v>19.47666346221844</v>
      </c>
      <c r="BK166" s="632">
        <f t="shared" si="126"/>
        <v>19.530958193569511</v>
      </c>
      <c r="BL166" s="632">
        <f t="shared" si="126"/>
        <v>19.583209628102637</v>
      </c>
      <c r="BM166" s="632">
        <f t="shared" si="126"/>
        <v>19.633331172181929</v>
      </c>
      <c r="BN166" s="632">
        <f t="shared" si="126"/>
        <v>19.682452716261214</v>
      </c>
      <c r="BO166" s="632">
        <f t="shared" si="126"/>
        <v>19.731530963522562</v>
      </c>
      <c r="BP166" s="632">
        <f t="shared" si="126"/>
        <v>19.780609210783908</v>
      </c>
      <c r="BQ166" s="632">
        <f t="shared" si="126"/>
        <v>19.828687458045255</v>
      </c>
      <c r="BR166" s="632">
        <f t="shared" si="126"/>
        <v>19.877765705306601</v>
      </c>
      <c r="BS166" s="632">
        <f t="shared" si="126"/>
        <v>19.924800655750001</v>
      </c>
      <c r="BT166" s="632">
        <f t="shared" ref="BT166" si="127">SUM(BT153:BT156)+BT163+BT164+BT165</f>
        <v>19.97387890301135</v>
      </c>
      <c r="BU166" s="632"/>
      <c r="BV166" s="632"/>
      <c r="BW166" s="632"/>
      <c r="BX166" s="632"/>
      <c r="BY166" s="632"/>
      <c r="BZ166" s="632"/>
      <c r="CA166" s="632"/>
      <c r="CB166" s="632"/>
      <c r="CC166" s="632"/>
      <c r="CD166" s="632"/>
      <c r="CE166" s="632"/>
      <c r="CF166" s="632"/>
      <c r="CG166" s="632"/>
      <c r="CH166" s="632"/>
      <c r="CI166" s="632"/>
      <c r="CK166" s="1086"/>
    </row>
    <row r="167" spans="2:89" x14ac:dyDescent="0.2">
      <c r="B167" s="609" t="s">
        <v>641</v>
      </c>
      <c r="C167" s="610" t="s">
        <v>454</v>
      </c>
      <c r="D167" s="611" t="s">
        <v>121</v>
      </c>
      <c r="E167" s="676" t="s">
        <v>230</v>
      </c>
      <c r="F167" s="677">
        <v>2</v>
      </c>
      <c r="G167" s="1115">
        <v>0.57122823684943103</v>
      </c>
      <c r="H167" s="1115">
        <v>0.574152226634149</v>
      </c>
      <c r="I167" s="1115">
        <v>0.57762268635195801</v>
      </c>
      <c r="J167" s="1115">
        <v>0.58225113187223998</v>
      </c>
      <c r="K167" s="1115">
        <v>0.587371473735536</v>
      </c>
      <c r="L167" s="1115">
        <v>0.59105788135276305</v>
      </c>
      <c r="M167" s="496">
        <v>0.59721943836115998</v>
      </c>
      <c r="N167" s="496">
        <v>0.60455441005033794</v>
      </c>
      <c r="O167" s="496">
        <v>0.61096509415235201</v>
      </c>
      <c r="P167" s="496">
        <v>0.61901719980721492</v>
      </c>
      <c r="Q167" s="496">
        <v>0.62602101165073898</v>
      </c>
      <c r="R167" s="496">
        <v>0.63313770912971901</v>
      </c>
      <c r="S167" s="496">
        <v>0.64424256790342704</v>
      </c>
      <c r="T167" s="496">
        <v>0.65193331338207805</v>
      </c>
      <c r="U167" s="496">
        <v>0.65950803422251603</v>
      </c>
      <c r="V167" s="496">
        <v>0.66576079427037704</v>
      </c>
      <c r="W167" s="496">
        <v>0.67217425247709195</v>
      </c>
      <c r="X167" s="496">
        <v>0.67745183965044498</v>
      </c>
      <c r="Y167" s="496">
        <v>0.68438166195623795</v>
      </c>
      <c r="Z167" s="496">
        <v>0.69166491053786006</v>
      </c>
      <c r="AA167" s="496">
        <v>0.69700070080574195</v>
      </c>
      <c r="AB167" s="496">
        <v>0.70326902702591099</v>
      </c>
      <c r="AC167" s="496">
        <v>0.71009660568157906</v>
      </c>
      <c r="AD167" s="496">
        <v>0.71808797136509706</v>
      </c>
      <c r="AE167" s="496">
        <v>0.72602183623275096</v>
      </c>
      <c r="AF167" s="496">
        <v>0.73467325719808396</v>
      </c>
      <c r="AG167" s="496">
        <v>0.74364372586966598</v>
      </c>
      <c r="AH167" s="496">
        <v>0.75241146590427699</v>
      </c>
      <c r="AI167" s="496">
        <v>0.76115580304470498</v>
      </c>
      <c r="AJ167" s="496">
        <v>0.76938040811894992</v>
      </c>
      <c r="AK167" s="496">
        <v>0.77631204896445904</v>
      </c>
      <c r="AL167" s="496">
        <v>0.78261056985835897</v>
      </c>
      <c r="AM167" s="496">
        <v>0.78759890788136</v>
      </c>
      <c r="AN167" s="496">
        <v>0.79140175232167409</v>
      </c>
      <c r="AO167" s="496">
        <v>0.794555606264845</v>
      </c>
      <c r="AP167" s="496">
        <v>0.79697296527750494</v>
      </c>
      <c r="AQ167" s="496">
        <v>0.79966264356218197</v>
      </c>
      <c r="AR167" s="496">
        <v>0.80112616580891993</v>
      </c>
      <c r="AS167" s="496">
        <v>0.8015825635882049</v>
      </c>
      <c r="AT167" s="496">
        <v>0.80159723853639608</v>
      </c>
      <c r="AU167" s="496">
        <v>0.80198924186658405</v>
      </c>
      <c r="AV167" s="496">
        <v>0.80229446491776102</v>
      </c>
      <c r="AW167" s="496">
        <v>0.80227880472704494</v>
      </c>
      <c r="AX167" s="496">
        <v>0.80317778038815202</v>
      </c>
      <c r="AY167" s="496">
        <v>0.80578191687911893</v>
      </c>
      <c r="AZ167" s="496">
        <v>0.80991421543056596</v>
      </c>
      <c r="BA167" s="496">
        <v>0.81448700567907806</v>
      </c>
      <c r="BB167" s="496">
        <v>0.81905868659329806</v>
      </c>
      <c r="BC167" s="496">
        <v>0.82384580323457501</v>
      </c>
      <c r="BD167" s="496">
        <v>0.82863715567931795</v>
      </c>
      <c r="BE167" s="496">
        <v>0.833893834318713</v>
      </c>
      <c r="BF167" s="496">
        <v>0.83944271653580704</v>
      </c>
      <c r="BG167" s="496">
        <v>0.84477211439769306</v>
      </c>
      <c r="BH167" s="496">
        <v>0.85003346570351501</v>
      </c>
      <c r="BI167" s="496">
        <v>0.85480684934723294</v>
      </c>
      <c r="BJ167" s="496">
        <v>0.85908982394563493</v>
      </c>
      <c r="BK167" s="496">
        <v>0.86351116968446107</v>
      </c>
      <c r="BL167" s="496">
        <v>0.86729156594887802</v>
      </c>
      <c r="BM167" s="496">
        <v>0.86996205608718802</v>
      </c>
      <c r="BN167" s="496">
        <v>0.87257540713688997</v>
      </c>
      <c r="BO167" s="496">
        <v>0.87431748312724999</v>
      </c>
      <c r="BP167" s="496">
        <v>0.876189646304947</v>
      </c>
      <c r="BQ167" s="496">
        <v>0.87798914560224894</v>
      </c>
      <c r="BR167" s="496">
        <v>0.87972300759356703</v>
      </c>
      <c r="BS167" s="496">
        <v>0.88158994255845502</v>
      </c>
      <c r="BT167" s="496">
        <v>0.88315963384448404</v>
      </c>
      <c r="BU167" s="496"/>
      <c r="BV167" s="496"/>
      <c r="BW167" s="496"/>
      <c r="BX167" s="496"/>
      <c r="BY167" s="496"/>
      <c r="BZ167" s="496"/>
      <c r="CA167" s="496"/>
      <c r="CB167" s="496"/>
      <c r="CC167" s="496"/>
      <c r="CD167" s="496"/>
      <c r="CE167" s="496"/>
      <c r="CF167" s="496"/>
      <c r="CG167" s="496"/>
      <c r="CH167" s="496"/>
      <c r="CI167" s="496"/>
      <c r="CK167" s="1086"/>
    </row>
    <row r="168" spans="2:89" x14ac:dyDescent="0.2">
      <c r="B168" s="623" t="s">
        <v>642</v>
      </c>
      <c r="C168" s="624" t="s">
        <v>456</v>
      </c>
      <c r="D168" s="618" t="s">
        <v>121</v>
      </c>
      <c r="E168" s="678" t="s">
        <v>230</v>
      </c>
      <c r="F168" s="679">
        <v>2</v>
      </c>
      <c r="G168" s="1116">
        <v>8.5393680020312515E-2</v>
      </c>
      <c r="H168" s="1116">
        <v>8.5000000000000006E-2</v>
      </c>
      <c r="I168" s="1116">
        <v>8.4000000000000005E-2</v>
      </c>
      <c r="J168" s="1116">
        <v>8.4000000000000005E-2</v>
      </c>
      <c r="K168" s="1116">
        <v>8.3000000000000004E-2</v>
      </c>
      <c r="L168" s="1116">
        <v>8.3000000000000004E-2</v>
      </c>
      <c r="M168" s="499">
        <v>8.3000000000000004E-2</v>
      </c>
      <c r="N168" s="499">
        <v>8.3000000000000004E-2</v>
      </c>
      <c r="O168" s="499">
        <v>8.3000000000000004E-2</v>
      </c>
      <c r="P168" s="499">
        <v>8.3000000000000004E-2</v>
      </c>
      <c r="Q168" s="499">
        <v>8.2000000000000003E-2</v>
      </c>
      <c r="R168" s="499">
        <v>8.2000000000000003E-2</v>
      </c>
      <c r="S168" s="499">
        <v>8.2000000000000003E-2</v>
      </c>
      <c r="T168" s="499">
        <v>8.2000000000000003E-2</v>
      </c>
      <c r="U168" s="499">
        <v>8.2000000000000003E-2</v>
      </c>
      <c r="V168" s="499">
        <v>8.2000000000000003E-2</v>
      </c>
      <c r="W168" s="499">
        <v>8.2000000000000003E-2</v>
      </c>
      <c r="X168" s="499">
        <v>8.2000000000000003E-2</v>
      </c>
      <c r="Y168" s="499">
        <v>8.3000000000000004E-2</v>
      </c>
      <c r="Z168" s="499">
        <v>8.3000000000000004E-2</v>
      </c>
      <c r="AA168" s="499">
        <v>8.3000000000000004E-2</v>
      </c>
      <c r="AB168" s="499">
        <v>8.3000000000000004E-2</v>
      </c>
      <c r="AC168" s="499">
        <v>8.3000000000000004E-2</v>
      </c>
      <c r="AD168" s="499">
        <v>8.3000000000000004E-2</v>
      </c>
      <c r="AE168" s="499">
        <v>8.4000000000000005E-2</v>
      </c>
      <c r="AF168" s="499">
        <v>8.4000000000000005E-2</v>
      </c>
      <c r="AG168" s="499">
        <v>8.4000000000000005E-2</v>
      </c>
      <c r="AH168" s="499">
        <v>8.4000000000000005E-2</v>
      </c>
      <c r="AI168" s="499">
        <v>8.5000000000000006E-2</v>
      </c>
      <c r="AJ168" s="499">
        <v>8.5000000000000006E-2</v>
      </c>
      <c r="AK168" s="499">
        <v>8.5000000000000006E-2</v>
      </c>
      <c r="AL168" s="499">
        <v>8.5000000000000006E-2</v>
      </c>
      <c r="AM168" s="499">
        <v>8.5000000000000006E-2</v>
      </c>
      <c r="AN168" s="499">
        <v>8.5999999999999993E-2</v>
      </c>
      <c r="AO168" s="499">
        <v>8.5999999999999993E-2</v>
      </c>
      <c r="AP168" s="499">
        <v>8.5999999999999993E-2</v>
      </c>
      <c r="AQ168" s="499">
        <v>8.5999999999999993E-2</v>
      </c>
      <c r="AR168" s="499">
        <v>8.5999999999999993E-2</v>
      </c>
      <c r="AS168" s="499">
        <v>8.5999999999999993E-2</v>
      </c>
      <c r="AT168" s="499">
        <v>8.5999999999999993E-2</v>
      </c>
      <c r="AU168" s="499">
        <v>8.5999999999999993E-2</v>
      </c>
      <c r="AV168" s="499">
        <v>8.5999999999999993E-2</v>
      </c>
      <c r="AW168" s="499">
        <v>8.5999999999999993E-2</v>
      </c>
      <c r="AX168" s="499">
        <v>8.5999999999999993E-2</v>
      </c>
      <c r="AY168" s="499">
        <v>8.5999999999999993E-2</v>
      </c>
      <c r="AZ168" s="499">
        <v>8.5999999999999993E-2</v>
      </c>
      <c r="BA168" s="499">
        <v>8.5999999999999993E-2</v>
      </c>
      <c r="BB168" s="499">
        <v>8.5999999999999993E-2</v>
      </c>
      <c r="BC168" s="499">
        <v>8.5999999999999993E-2</v>
      </c>
      <c r="BD168" s="499">
        <v>8.5999999999999993E-2</v>
      </c>
      <c r="BE168" s="499">
        <v>8.5999999999999993E-2</v>
      </c>
      <c r="BF168" s="499">
        <v>8.5999999999999993E-2</v>
      </c>
      <c r="BG168" s="499">
        <v>8.5999999999999993E-2</v>
      </c>
      <c r="BH168" s="499">
        <v>8.5999999999999993E-2</v>
      </c>
      <c r="BI168" s="499">
        <v>8.5000000000000006E-2</v>
      </c>
      <c r="BJ168" s="499">
        <v>8.5000000000000006E-2</v>
      </c>
      <c r="BK168" s="499">
        <v>8.5000000000000006E-2</v>
      </c>
      <c r="BL168" s="499">
        <v>8.5000000000000006E-2</v>
      </c>
      <c r="BM168" s="499">
        <v>8.5000000000000006E-2</v>
      </c>
      <c r="BN168" s="499">
        <v>8.5000000000000006E-2</v>
      </c>
      <c r="BO168" s="499">
        <v>8.5000000000000006E-2</v>
      </c>
      <c r="BP168" s="499">
        <v>8.5000000000000006E-2</v>
      </c>
      <c r="BQ168" s="499">
        <v>8.5000000000000006E-2</v>
      </c>
      <c r="BR168" s="499">
        <v>8.5000000000000006E-2</v>
      </c>
      <c r="BS168" s="499">
        <v>8.5000000000000006E-2</v>
      </c>
      <c r="BT168" s="499">
        <v>8.5000000000000006E-2</v>
      </c>
      <c r="BU168" s="499"/>
      <c r="BV168" s="499"/>
      <c r="BW168" s="499"/>
      <c r="BX168" s="499"/>
      <c r="BY168" s="499"/>
      <c r="BZ168" s="499"/>
      <c r="CA168" s="499"/>
      <c r="CB168" s="499"/>
      <c r="CC168" s="499"/>
      <c r="CD168" s="499"/>
      <c r="CE168" s="499"/>
      <c r="CF168" s="499"/>
      <c r="CG168" s="499"/>
      <c r="CH168" s="499"/>
      <c r="CI168" s="499"/>
      <c r="CK168" s="1086"/>
    </row>
    <row r="169" spans="2:89" x14ac:dyDescent="0.2">
      <c r="B169" s="616" t="s">
        <v>643</v>
      </c>
      <c r="C169" s="680" t="s">
        <v>458</v>
      </c>
      <c r="D169" s="618" t="s">
        <v>121</v>
      </c>
      <c r="E169" s="678" t="s">
        <v>230</v>
      </c>
      <c r="F169" s="679">
        <v>2</v>
      </c>
      <c r="G169" s="1116">
        <v>15.011498593648934</v>
      </c>
      <c r="H169" s="1116">
        <v>15.664471190806468</v>
      </c>
      <c r="I169" s="1116">
        <v>16.454610601509401</v>
      </c>
      <c r="J169" s="1116">
        <v>17.285959608941234</v>
      </c>
      <c r="K169" s="1116">
        <v>17.908206422316528</v>
      </c>
      <c r="L169" s="1116">
        <v>18.559507986036522</v>
      </c>
      <c r="M169" s="499">
        <v>19.601357712577713</v>
      </c>
      <c r="N169" s="499">
        <v>20.567384891366913</v>
      </c>
      <c r="O169" s="499">
        <v>21.437486269987112</v>
      </c>
      <c r="P169" s="499">
        <v>22.214268148955313</v>
      </c>
      <c r="Q169" s="499">
        <v>22.879003045604012</v>
      </c>
      <c r="R169" s="499">
        <v>23.426075096425212</v>
      </c>
      <c r="S169" s="499">
        <v>23.902376448104214</v>
      </c>
      <c r="T169" s="499">
        <v>24.367158907039315</v>
      </c>
      <c r="U169" s="499">
        <v>24.820188830829814</v>
      </c>
      <c r="V169" s="499">
        <v>25.259228724262513</v>
      </c>
      <c r="W169" s="499">
        <v>25.684090587733412</v>
      </c>
      <c r="X169" s="499">
        <v>26.094327447978714</v>
      </c>
      <c r="Y169" s="499">
        <v>26.484667959515214</v>
      </c>
      <c r="Z169" s="499">
        <v>26.856934296673312</v>
      </c>
      <c r="AA169" s="499">
        <v>27.216980963929014</v>
      </c>
      <c r="AB169" s="499">
        <v>27.556921271943814</v>
      </c>
      <c r="AC169" s="499">
        <v>27.877468310037312</v>
      </c>
      <c r="AD169" s="499">
        <v>28.194652369507715</v>
      </c>
      <c r="AE169" s="499">
        <v>28.506503903717213</v>
      </c>
      <c r="AF169" s="499">
        <v>28.808382754590514</v>
      </c>
      <c r="AG169" s="499">
        <v>29.088049172212912</v>
      </c>
      <c r="AH169" s="499">
        <v>29.358348350890914</v>
      </c>
      <c r="AI169" s="499">
        <v>29.622776167074015</v>
      </c>
      <c r="AJ169" s="499">
        <v>29.877209984029612</v>
      </c>
      <c r="AK169" s="499">
        <v>30.119656015613614</v>
      </c>
      <c r="AL169" s="499">
        <v>30.305765991590512</v>
      </c>
      <c r="AM169" s="499">
        <v>30.479284551978814</v>
      </c>
      <c r="AN169" s="499">
        <v>30.642615803979215</v>
      </c>
      <c r="AO169" s="499">
        <v>30.791037132785014</v>
      </c>
      <c r="AP169" s="499">
        <v>30.925770549706414</v>
      </c>
      <c r="AQ169" s="499">
        <v>31.051985150854112</v>
      </c>
      <c r="AR169" s="499">
        <v>31.169967819612413</v>
      </c>
      <c r="AS169" s="499">
        <v>31.273222573104714</v>
      </c>
      <c r="AT169" s="499">
        <v>31.366223026285013</v>
      </c>
      <c r="AU169" s="499">
        <v>31.450538318039413</v>
      </c>
      <c r="AV169" s="499">
        <v>31.530442405093115</v>
      </c>
      <c r="AW169" s="499">
        <v>31.616969793463714</v>
      </c>
      <c r="AX169" s="499">
        <v>31.706699000692911</v>
      </c>
      <c r="AY169" s="499">
        <v>31.797981921416213</v>
      </c>
      <c r="AZ169" s="499">
        <v>31.890998805383216</v>
      </c>
      <c r="BA169" s="499">
        <v>31.986462852639111</v>
      </c>
      <c r="BB169" s="499">
        <v>32.082806195003414</v>
      </c>
      <c r="BC169" s="499">
        <v>32.180557736258919</v>
      </c>
      <c r="BD169" s="499">
        <v>32.282205539884615</v>
      </c>
      <c r="BE169" s="499">
        <v>32.386504963584414</v>
      </c>
      <c r="BF169" s="499">
        <v>32.491489484958315</v>
      </c>
      <c r="BG169" s="499">
        <v>32.599635658404715</v>
      </c>
      <c r="BH169" s="499">
        <v>32.711160726915217</v>
      </c>
      <c r="BI169" s="499">
        <v>32.81944398151682</v>
      </c>
      <c r="BJ169" s="499">
        <v>32.927187386021615</v>
      </c>
      <c r="BK169" s="499">
        <v>33.034896789629315</v>
      </c>
      <c r="BL169" s="499">
        <v>33.142075612306414</v>
      </c>
      <c r="BM169" s="499">
        <v>33.245540444472717</v>
      </c>
      <c r="BN169" s="499">
        <v>33.347516049166217</v>
      </c>
      <c r="BO169" s="499">
        <v>33.44824211189102</v>
      </c>
      <c r="BP169" s="499">
        <v>33.546741197674017</v>
      </c>
      <c r="BQ169" s="499">
        <v>33.643743612971619</v>
      </c>
      <c r="BR169" s="499">
        <v>33.739245699976614</v>
      </c>
      <c r="BS169" s="499">
        <v>33.833497469836615</v>
      </c>
      <c r="BT169" s="499">
        <v>33.92967982795922</v>
      </c>
      <c r="BU169" s="499"/>
      <c r="BV169" s="499"/>
      <c r="BW169" s="499"/>
      <c r="BX169" s="499"/>
      <c r="BY169" s="499"/>
      <c r="BZ169" s="499"/>
      <c r="CA169" s="499"/>
      <c r="CB169" s="499"/>
      <c r="CC169" s="499"/>
      <c r="CD169" s="499"/>
      <c r="CE169" s="499"/>
      <c r="CF169" s="499"/>
      <c r="CG169" s="499"/>
      <c r="CH169" s="499"/>
      <c r="CI169" s="499"/>
      <c r="CK169" s="1086"/>
    </row>
    <row r="170" spans="2:89" x14ac:dyDescent="0.2">
      <c r="B170" s="616" t="s">
        <v>644</v>
      </c>
      <c r="C170" s="680" t="s">
        <v>460</v>
      </c>
      <c r="D170" s="618" t="s">
        <v>121</v>
      </c>
      <c r="E170" s="678" t="s">
        <v>230</v>
      </c>
      <c r="F170" s="679">
        <v>2</v>
      </c>
      <c r="G170" s="1116">
        <v>15.3395808</v>
      </c>
      <c r="H170" s="1116">
        <v>15.045944621215799</v>
      </c>
      <c r="I170" s="1116">
        <v>14.6754693006806</v>
      </c>
      <c r="J170" s="1116">
        <v>14.30939929567</v>
      </c>
      <c r="K170" s="1116">
        <v>13.929391860774</v>
      </c>
      <c r="L170" s="1116">
        <v>13.5492379414962</v>
      </c>
      <c r="M170" s="499">
        <v>13.2058955107846</v>
      </c>
      <c r="N170" s="499">
        <v>12.8531696609148</v>
      </c>
      <c r="O170" s="499">
        <v>12.5010862079533</v>
      </c>
      <c r="P170" s="499">
        <v>12.1467732611265</v>
      </c>
      <c r="Q170" s="499">
        <v>11.7896008618286</v>
      </c>
      <c r="R170" s="499">
        <v>11.471079983909499</v>
      </c>
      <c r="S170" s="499">
        <v>11.1734830802259</v>
      </c>
      <c r="T170" s="499">
        <v>10.8930705112379</v>
      </c>
      <c r="U170" s="499">
        <v>10.6246901886426</v>
      </c>
      <c r="V170" s="499">
        <v>10.3671215035933</v>
      </c>
      <c r="W170" s="499">
        <v>10.1182585265874</v>
      </c>
      <c r="X170" s="499">
        <v>9.8807102189886908</v>
      </c>
      <c r="Y170" s="499">
        <v>9.6549576545511702</v>
      </c>
      <c r="Z170" s="499">
        <v>9.4380449664114803</v>
      </c>
      <c r="AA170" s="499">
        <v>9.2319865284993892</v>
      </c>
      <c r="AB170" s="499">
        <v>9.0356485541388807</v>
      </c>
      <c r="AC170" s="499">
        <v>8.8477337404539096</v>
      </c>
      <c r="AD170" s="499">
        <v>8.6710218302353397</v>
      </c>
      <c r="AE170" s="499">
        <v>8.5033918079711803</v>
      </c>
      <c r="AF170" s="499">
        <v>8.3463019786108692</v>
      </c>
      <c r="AG170" s="499">
        <v>8.19695242934473</v>
      </c>
      <c r="AH170" s="499">
        <v>8.0576796566233906</v>
      </c>
      <c r="AI170" s="499">
        <v>7.9293847191998497</v>
      </c>
      <c r="AJ170" s="499">
        <v>7.8109305156184101</v>
      </c>
      <c r="AK170" s="499">
        <v>7.7024260886265896</v>
      </c>
      <c r="AL170" s="499">
        <v>7.6029303194857398</v>
      </c>
      <c r="AM170" s="499">
        <v>7.5138680565852596</v>
      </c>
      <c r="AN170" s="499">
        <v>7.4341051560391698</v>
      </c>
      <c r="AO170" s="499">
        <v>7.3637079974281301</v>
      </c>
      <c r="AP170" s="499">
        <v>7.3024616335052697</v>
      </c>
      <c r="AQ170" s="499">
        <v>7.2499763189662296</v>
      </c>
      <c r="AR170" s="499">
        <v>7.2074722533392697</v>
      </c>
      <c r="AS170" s="499">
        <v>7.1756630557141099</v>
      </c>
      <c r="AT170" s="499">
        <v>7.1539771763720701</v>
      </c>
      <c r="AU170" s="499">
        <v>7.1412164396157003</v>
      </c>
      <c r="AV170" s="499">
        <v>7.1383937069424501</v>
      </c>
      <c r="AW170" s="499">
        <v>7.1354780519877803</v>
      </c>
      <c r="AX170" s="499">
        <v>7.13223934366885</v>
      </c>
      <c r="AY170" s="499">
        <v>7.1277949210381202</v>
      </c>
      <c r="AZ170" s="499">
        <v>7.1227206887775703</v>
      </c>
      <c r="BA170" s="499">
        <v>7.1171819736021096</v>
      </c>
      <c r="BB170" s="499">
        <v>7.11239264933619</v>
      </c>
      <c r="BC170" s="499">
        <v>7.1079444706375199</v>
      </c>
      <c r="BD170" s="499">
        <v>7.1033493775512904</v>
      </c>
      <c r="BE170" s="499">
        <v>7.0988517520121199</v>
      </c>
      <c r="BF170" s="499">
        <v>7.0945356528861003</v>
      </c>
      <c r="BG170" s="499">
        <v>7.0899196546631096</v>
      </c>
      <c r="BH170" s="499">
        <v>7.0855583371572397</v>
      </c>
      <c r="BI170" s="499">
        <v>7.0815431282850998</v>
      </c>
      <c r="BJ170" s="499">
        <v>7.0779424747914499</v>
      </c>
      <c r="BK170" s="499">
        <v>7.0743614212192103</v>
      </c>
      <c r="BL170" s="499">
        <v>7.0711895797862496</v>
      </c>
      <c r="BM170" s="499">
        <v>7.0687393917714401</v>
      </c>
      <c r="BN170" s="499">
        <v>7.0659947673640504</v>
      </c>
      <c r="BO170" s="499">
        <v>7.0634973493228603</v>
      </c>
      <c r="BP170" s="499">
        <v>7.0605543197646696</v>
      </c>
      <c r="BQ170" s="499">
        <v>7.0573211443614499</v>
      </c>
      <c r="BR170" s="499">
        <v>7.0537999316673901</v>
      </c>
      <c r="BS170" s="499">
        <v>7.0505263721921203</v>
      </c>
      <c r="BT170" s="499">
        <v>7.0471894681946301</v>
      </c>
      <c r="BU170" s="499"/>
      <c r="BV170" s="499"/>
      <c r="BW170" s="499"/>
      <c r="BX170" s="499"/>
      <c r="BY170" s="499"/>
      <c r="BZ170" s="499"/>
      <c r="CA170" s="499"/>
      <c r="CB170" s="499"/>
      <c r="CC170" s="499"/>
      <c r="CD170" s="499"/>
      <c r="CE170" s="499"/>
      <c r="CF170" s="499"/>
      <c r="CG170" s="499"/>
      <c r="CH170" s="499"/>
      <c r="CI170" s="499"/>
      <c r="CK170" s="1086"/>
    </row>
    <row r="171" spans="2:89" x14ac:dyDescent="0.2">
      <c r="B171" s="681" t="s">
        <v>645</v>
      </c>
      <c r="C171" s="680" t="s">
        <v>462</v>
      </c>
      <c r="D171" s="682" t="s">
        <v>646</v>
      </c>
      <c r="E171" s="678" t="s">
        <v>230</v>
      </c>
      <c r="F171" s="679">
        <v>2</v>
      </c>
      <c r="G171" s="473">
        <f>SUM(G167:G170)</f>
        <v>31.007701310518677</v>
      </c>
      <c r="H171" s="473">
        <f t="shared" ref="H171:BS171" si="128">SUM(H167:H170)</f>
        <v>31.369568038656418</v>
      </c>
      <c r="I171" s="473">
        <f t="shared" si="128"/>
        <v>31.791702588541959</v>
      </c>
      <c r="J171" s="473">
        <f t="shared" si="128"/>
        <v>32.261610036483475</v>
      </c>
      <c r="K171" s="473">
        <f t="shared" si="128"/>
        <v>32.507969756826064</v>
      </c>
      <c r="L171" s="473">
        <f t="shared" si="128"/>
        <v>32.782803808885483</v>
      </c>
      <c r="M171" s="621">
        <f t="shared" si="128"/>
        <v>33.487472661723473</v>
      </c>
      <c r="N171" s="621">
        <f t="shared" si="128"/>
        <v>34.108108962332054</v>
      </c>
      <c r="O171" s="621">
        <f t="shared" si="128"/>
        <v>34.632537572092758</v>
      </c>
      <c r="P171" s="621">
        <f t="shared" si="128"/>
        <v>35.063058609889026</v>
      </c>
      <c r="Q171" s="621">
        <f t="shared" si="128"/>
        <v>35.376624919083355</v>
      </c>
      <c r="R171" s="621">
        <f t="shared" si="128"/>
        <v>35.612292789464433</v>
      </c>
      <c r="S171" s="621">
        <f t="shared" si="128"/>
        <v>35.80210209623354</v>
      </c>
      <c r="T171" s="621">
        <f t="shared" si="128"/>
        <v>35.994162731659294</v>
      </c>
      <c r="U171" s="621">
        <f t="shared" si="128"/>
        <v>36.186387053694929</v>
      </c>
      <c r="V171" s="621">
        <f t="shared" si="128"/>
        <v>36.374111022126186</v>
      </c>
      <c r="W171" s="621">
        <f t="shared" si="128"/>
        <v>36.556523366797904</v>
      </c>
      <c r="X171" s="621">
        <f t="shared" si="128"/>
        <v>36.734489506617848</v>
      </c>
      <c r="Y171" s="621">
        <f t="shared" si="128"/>
        <v>36.907007276022625</v>
      </c>
      <c r="Z171" s="621">
        <f t="shared" si="128"/>
        <v>37.069644173622656</v>
      </c>
      <c r="AA171" s="621">
        <f t="shared" si="128"/>
        <v>37.228968193234145</v>
      </c>
      <c r="AB171" s="621">
        <f t="shared" si="128"/>
        <v>37.378838853108604</v>
      </c>
      <c r="AC171" s="621">
        <f t="shared" si="128"/>
        <v>37.518298656172803</v>
      </c>
      <c r="AD171" s="621">
        <f t="shared" si="128"/>
        <v>37.666762171108147</v>
      </c>
      <c r="AE171" s="621">
        <f t="shared" si="128"/>
        <v>37.819917547921143</v>
      </c>
      <c r="AF171" s="621">
        <f t="shared" si="128"/>
        <v>37.973357990399471</v>
      </c>
      <c r="AG171" s="621">
        <f t="shared" si="128"/>
        <v>38.112645327427309</v>
      </c>
      <c r="AH171" s="621">
        <f t="shared" si="128"/>
        <v>38.252439473418583</v>
      </c>
      <c r="AI171" s="621">
        <f t="shared" si="128"/>
        <v>38.39831668931857</v>
      </c>
      <c r="AJ171" s="621">
        <f t="shared" si="128"/>
        <v>38.542520907766971</v>
      </c>
      <c r="AK171" s="621">
        <f t="shared" si="128"/>
        <v>38.683394153204659</v>
      </c>
      <c r="AL171" s="621">
        <f t="shared" si="128"/>
        <v>38.776306880934612</v>
      </c>
      <c r="AM171" s="621">
        <f t="shared" si="128"/>
        <v>38.865751516445435</v>
      </c>
      <c r="AN171" s="621">
        <f t="shared" si="128"/>
        <v>38.954122712340059</v>
      </c>
      <c r="AO171" s="621">
        <f t="shared" si="128"/>
        <v>39.035300736477993</v>
      </c>
      <c r="AP171" s="621">
        <f t="shared" si="128"/>
        <v>39.111205148489191</v>
      </c>
      <c r="AQ171" s="621">
        <f t="shared" si="128"/>
        <v>39.187624113382526</v>
      </c>
      <c r="AR171" s="621">
        <f t="shared" si="128"/>
        <v>39.264566238760601</v>
      </c>
      <c r="AS171" s="621">
        <f t="shared" si="128"/>
        <v>39.336468192407033</v>
      </c>
      <c r="AT171" s="621">
        <f t="shared" si="128"/>
        <v>39.40779744119348</v>
      </c>
      <c r="AU171" s="621">
        <f t="shared" si="128"/>
        <v>39.479743999521702</v>
      </c>
      <c r="AV171" s="621">
        <f t="shared" si="128"/>
        <v>39.557130576953327</v>
      </c>
      <c r="AW171" s="621">
        <f t="shared" si="128"/>
        <v>39.640726650178543</v>
      </c>
      <c r="AX171" s="621">
        <f t="shared" si="128"/>
        <v>39.72811612474991</v>
      </c>
      <c r="AY171" s="621">
        <f t="shared" si="128"/>
        <v>39.817558759333451</v>
      </c>
      <c r="AZ171" s="621">
        <f t="shared" si="128"/>
        <v>39.909633709591354</v>
      </c>
      <c r="BA171" s="621">
        <f t="shared" si="128"/>
        <v>40.004131831920297</v>
      </c>
      <c r="BB171" s="621">
        <f t="shared" si="128"/>
        <v>40.100257530932907</v>
      </c>
      <c r="BC171" s="621">
        <f t="shared" si="128"/>
        <v>40.198348010131014</v>
      </c>
      <c r="BD171" s="621">
        <f t="shared" si="128"/>
        <v>40.30019207311522</v>
      </c>
      <c r="BE171" s="621">
        <f t="shared" si="128"/>
        <v>40.405250549915252</v>
      </c>
      <c r="BF171" s="621">
        <f t="shared" si="128"/>
        <v>40.511467854380221</v>
      </c>
      <c r="BG171" s="621">
        <f t="shared" si="128"/>
        <v>40.620327427465512</v>
      </c>
      <c r="BH171" s="621">
        <f t="shared" si="128"/>
        <v>40.732752529775972</v>
      </c>
      <c r="BI171" s="621">
        <f t="shared" si="128"/>
        <v>40.840793959149153</v>
      </c>
      <c r="BJ171" s="621">
        <f t="shared" si="128"/>
        <v>40.949219684758695</v>
      </c>
      <c r="BK171" s="621">
        <f t="shared" si="128"/>
        <v>41.057769380532982</v>
      </c>
      <c r="BL171" s="621">
        <f t="shared" si="128"/>
        <v>41.165556758041539</v>
      </c>
      <c r="BM171" s="621">
        <f t="shared" si="128"/>
        <v>41.269241892331344</v>
      </c>
      <c r="BN171" s="621">
        <f t="shared" si="128"/>
        <v>41.371086223667163</v>
      </c>
      <c r="BO171" s="621">
        <f t="shared" si="128"/>
        <v>41.471056944341129</v>
      </c>
      <c r="BP171" s="621">
        <f t="shared" si="128"/>
        <v>41.568485163743631</v>
      </c>
      <c r="BQ171" s="621">
        <f t="shared" si="128"/>
        <v>41.664053902935322</v>
      </c>
      <c r="BR171" s="621">
        <f t="shared" si="128"/>
        <v>41.757768639237575</v>
      </c>
      <c r="BS171" s="621">
        <f t="shared" si="128"/>
        <v>41.850613784587196</v>
      </c>
      <c r="BT171" s="621">
        <f t="shared" ref="BT171" si="129">SUM(BT167:BT170)</f>
        <v>41.945028929998337</v>
      </c>
      <c r="BU171" s="621"/>
      <c r="BV171" s="621"/>
      <c r="BW171" s="621"/>
      <c r="BX171" s="621"/>
      <c r="BY171" s="621"/>
      <c r="BZ171" s="621"/>
      <c r="CA171" s="621"/>
      <c r="CB171" s="621"/>
      <c r="CC171" s="621"/>
      <c r="CD171" s="621"/>
      <c r="CE171" s="621"/>
      <c r="CF171" s="621"/>
      <c r="CG171" s="621"/>
      <c r="CH171" s="621"/>
      <c r="CI171" s="622"/>
      <c r="CK171" s="1086"/>
    </row>
    <row r="172" spans="2:89" ht="28.5" x14ac:dyDescent="0.2">
      <c r="B172" s="681" t="s">
        <v>647</v>
      </c>
      <c r="C172" s="680" t="s">
        <v>465</v>
      </c>
      <c r="D172" s="682" t="s">
        <v>648</v>
      </c>
      <c r="E172" s="678" t="s">
        <v>467</v>
      </c>
      <c r="F172" s="679">
        <v>1</v>
      </c>
      <c r="G172" s="653">
        <f>(G170+G169)/(G156+G164)</f>
        <v>2.4839517226172796</v>
      </c>
      <c r="H172" s="653">
        <f t="shared" ref="H172:BS172" si="130">(H170+H169)/(H156+H164)</f>
        <v>2.480540879758526</v>
      </c>
      <c r="I172" s="653">
        <f t="shared" si="130"/>
        <v>2.4772875522642495</v>
      </c>
      <c r="J172" s="653">
        <f t="shared" si="130"/>
        <v>2.4747949794298059</v>
      </c>
      <c r="K172" s="653">
        <f t="shared" si="130"/>
        <v>2.4700462932445624</v>
      </c>
      <c r="L172" s="653">
        <f t="shared" si="130"/>
        <v>2.4651458936414952</v>
      </c>
      <c r="M172" s="653">
        <f t="shared" si="130"/>
        <v>2.4621373579215708</v>
      </c>
      <c r="N172" s="653">
        <f t="shared" si="130"/>
        <v>2.4570857323537463</v>
      </c>
      <c r="O172" s="653">
        <f t="shared" si="130"/>
        <v>2.4520841398858808</v>
      </c>
      <c r="P172" s="653">
        <f t="shared" si="130"/>
        <v>2.4465478018809015</v>
      </c>
      <c r="Q172" s="653">
        <f t="shared" si="130"/>
        <v>2.4402987632450501</v>
      </c>
      <c r="R172" s="653">
        <f t="shared" si="130"/>
        <v>2.4337731902725515</v>
      </c>
      <c r="S172" s="653">
        <f t="shared" si="130"/>
        <v>2.4276127347308827</v>
      </c>
      <c r="T172" s="653">
        <f t="shared" si="130"/>
        <v>2.4230995712845802</v>
      </c>
      <c r="U172" s="653">
        <f t="shared" si="130"/>
        <v>2.4191641687415504</v>
      </c>
      <c r="V172" s="653">
        <f t="shared" si="130"/>
        <v>2.4155579052039018</v>
      </c>
      <c r="W172" s="653">
        <f t="shared" si="130"/>
        <v>2.4117926115475532</v>
      </c>
      <c r="X172" s="653">
        <f t="shared" si="130"/>
        <v>2.4084989555098377</v>
      </c>
      <c r="Y172" s="653">
        <f t="shared" si="130"/>
        <v>2.4058271905588668</v>
      </c>
      <c r="Z172" s="653">
        <f t="shared" si="130"/>
        <v>2.4030514357727659</v>
      </c>
      <c r="AA172" s="653">
        <f t="shared" si="130"/>
        <v>2.4006900097427826</v>
      </c>
      <c r="AB172" s="653">
        <f t="shared" si="130"/>
        <v>2.3984582875106719</v>
      </c>
      <c r="AC172" s="653">
        <f t="shared" si="130"/>
        <v>2.3960014086273604</v>
      </c>
      <c r="AD172" s="653">
        <f t="shared" si="130"/>
        <v>2.3940763148393036</v>
      </c>
      <c r="AE172" s="653">
        <f t="shared" si="130"/>
        <v>2.3921019972297279</v>
      </c>
      <c r="AF172" s="653">
        <f t="shared" si="130"/>
        <v>2.3904902944550179</v>
      </c>
      <c r="AG172" s="653">
        <f t="shared" si="130"/>
        <v>2.3884252709799294</v>
      </c>
      <c r="AH172" s="653">
        <f t="shared" si="130"/>
        <v>2.3865756324164273</v>
      </c>
      <c r="AI172" s="653">
        <f t="shared" si="130"/>
        <v>2.3852175586092557</v>
      </c>
      <c r="AJ172" s="653">
        <f t="shared" si="130"/>
        <v>2.3840119235937367</v>
      </c>
      <c r="AK172" s="653">
        <f t="shared" si="130"/>
        <v>2.3829880167795578</v>
      </c>
      <c r="AL172" s="653">
        <f t="shared" si="130"/>
        <v>2.3818421507153889</v>
      </c>
      <c r="AM172" s="653">
        <f t="shared" si="130"/>
        <v>2.3810149604565494</v>
      </c>
      <c r="AN172" s="653">
        <f t="shared" si="130"/>
        <v>2.3801365055663899</v>
      </c>
      <c r="AO172" s="653">
        <f t="shared" si="130"/>
        <v>2.3792135507698164</v>
      </c>
      <c r="AP172" s="653">
        <f t="shared" si="130"/>
        <v>2.3781607748558988</v>
      </c>
      <c r="AQ172" s="653">
        <f t="shared" si="130"/>
        <v>2.376832972405599</v>
      </c>
      <c r="AR172" s="653">
        <f t="shared" si="130"/>
        <v>2.3756200306570721</v>
      </c>
      <c r="AS172" s="653">
        <f t="shared" si="130"/>
        <v>2.3747505956634756</v>
      </c>
      <c r="AT172" s="653">
        <f t="shared" si="130"/>
        <v>2.3740232499346661</v>
      </c>
      <c r="AU172" s="653">
        <f t="shared" si="130"/>
        <v>2.3730219217084771</v>
      </c>
      <c r="AV172" s="653">
        <f t="shared" si="130"/>
        <v>2.3720731558676342</v>
      </c>
      <c r="AW172" s="653">
        <f t="shared" si="130"/>
        <v>2.3710932471244708</v>
      </c>
      <c r="AX172" s="653">
        <f t="shared" si="130"/>
        <v>2.3700047723020026</v>
      </c>
      <c r="AY172" s="653">
        <f t="shared" si="130"/>
        <v>2.3685108771177035</v>
      </c>
      <c r="AZ172" s="653">
        <f t="shared" si="130"/>
        <v>2.3668052907956221</v>
      </c>
      <c r="BA172" s="653">
        <f t="shared" si="130"/>
        <v>2.3649436465564304</v>
      </c>
      <c r="BB172" s="653">
        <f t="shared" si="130"/>
        <v>2.3633341416111535</v>
      </c>
      <c r="BC172" s="653">
        <f t="shared" si="130"/>
        <v>2.3618394745898144</v>
      </c>
      <c r="BD172" s="653">
        <f t="shared" si="130"/>
        <v>2.3602955542889821</v>
      </c>
      <c r="BE172" s="653">
        <f t="shared" si="130"/>
        <v>2.3587845439891542</v>
      </c>
      <c r="BF172" s="653">
        <f t="shared" si="130"/>
        <v>2.3573346787637748</v>
      </c>
      <c r="BG172" s="653">
        <f t="shared" si="130"/>
        <v>2.3557841273637545</v>
      </c>
      <c r="BH172" s="653">
        <f t="shared" si="130"/>
        <v>2.3543193502294972</v>
      </c>
      <c r="BI172" s="653">
        <f t="shared" si="130"/>
        <v>2.3529709838327224</v>
      </c>
      <c r="BJ172" s="653">
        <f t="shared" si="130"/>
        <v>2.3517620561900676</v>
      </c>
      <c r="BK172" s="653">
        <f t="shared" si="130"/>
        <v>2.350559794471164</v>
      </c>
      <c r="BL172" s="653">
        <f t="shared" si="130"/>
        <v>2.349495150719211</v>
      </c>
      <c r="BM172" s="653">
        <f t="shared" si="130"/>
        <v>2.3486730790039694</v>
      </c>
      <c r="BN172" s="653">
        <f t="shared" si="130"/>
        <v>2.3477520686310109</v>
      </c>
      <c r="BO172" s="653">
        <f t="shared" si="130"/>
        <v>2.346914176032183</v>
      </c>
      <c r="BP172" s="653">
        <f t="shared" si="130"/>
        <v>2.3459265321340492</v>
      </c>
      <c r="BQ172" s="653">
        <f t="shared" si="130"/>
        <v>2.3448414097647978</v>
      </c>
      <c r="BR172" s="653">
        <f t="shared" si="130"/>
        <v>2.3436595263700601</v>
      </c>
      <c r="BS172" s="653">
        <f t="shared" si="130"/>
        <v>2.3425609122764262</v>
      </c>
      <c r="BT172" s="653">
        <f t="shared" ref="BT172" si="131">(BT170+BT169)/(BT156+BT164)</f>
        <v>2.3414411019601613</v>
      </c>
      <c r="BU172" s="653"/>
      <c r="BV172" s="653"/>
      <c r="BW172" s="653"/>
      <c r="BX172" s="653"/>
      <c r="BY172" s="653"/>
      <c r="BZ172" s="653"/>
      <c r="CA172" s="653"/>
      <c r="CB172" s="653"/>
      <c r="CC172" s="653"/>
      <c r="CD172" s="653"/>
      <c r="CE172" s="653"/>
      <c r="CF172" s="653"/>
      <c r="CG172" s="653"/>
      <c r="CH172" s="653"/>
      <c r="CI172" s="653"/>
      <c r="CK172" s="1086"/>
    </row>
    <row r="173" spans="2:89" ht="28.5" x14ac:dyDescent="0.2">
      <c r="B173" s="681" t="s">
        <v>649</v>
      </c>
      <c r="C173" s="680" t="s">
        <v>469</v>
      </c>
      <c r="D173" s="682" t="s">
        <v>650</v>
      </c>
      <c r="E173" s="678" t="s">
        <v>261</v>
      </c>
      <c r="F173" s="679">
        <v>1</v>
      </c>
      <c r="G173" s="646">
        <f>G156/(G156+G164)</f>
        <v>0.5322661035015267</v>
      </c>
      <c r="H173" s="646">
        <f t="shared" ref="H173:BS173" si="132">H156/(H156+H164)</f>
        <v>0.54804212381793138</v>
      </c>
      <c r="I173" s="646">
        <f t="shared" si="132"/>
        <v>0.56696687353259012</v>
      </c>
      <c r="J173" s="646">
        <f t="shared" si="132"/>
        <v>0.58582773541197641</v>
      </c>
      <c r="K173" s="646">
        <f t="shared" si="132"/>
        <v>0.60170765449478247</v>
      </c>
      <c r="L173" s="646">
        <f t="shared" si="132"/>
        <v>0.61767026959843396</v>
      </c>
      <c r="M173" s="647">
        <f t="shared" si="132"/>
        <v>0.63696163846223319</v>
      </c>
      <c r="N173" s="647">
        <f t="shared" si="132"/>
        <v>0.65483157693831895</v>
      </c>
      <c r="O173" s="647">
        <f t="shared" si="132"/>
        <v>0.6710876316696579</v>
      </c>
      <c r="P173" s="647">
        <f t="shared" si="132"/>
        <v>0.68601127211830215</v>
      </c>
      <c r="Q173" s="647">
        <f t="shared" si="132"/>
        <v>0.69962218175638868</v>
      </c>
      <c r="R173" s="647">
        <f t="shared" si="132"/>
        <v>0.71113297547658316</v>
      </c>
      <c r="S173" s="647">
        <f t="shared" si="132"/>
        <v>0.72145120491097592</v>
      </c>
      <c r="T173" s="647">
        <f t="shared" si="132"/>
        <v>0.73120642225195609</v>
      </c>
      <c r="U173" s="647">
        <f t="shared" si="132"/>
        <v>0.74049535588847915</v>
      </c>
      <c r="V173" s="647">
        <f t="shared" si="132"/>
        <v>0.74933315871150208</v>
      </c>
      <c r="W173" s="647">
        <f t="shared" si="132"/>
        <v>0.75776667433595657</v>
      </c>
      <c r="X173" s="647">
        <f t="shared" si="132"/>
        <v>0.76575835250943414</v>
      </c>
      <c r="Y173" s="647">
        <f t="shared" si="132"/>
        <v>0.77327742254677512</v>
      </c>
      <c r="Z173" s="647">
        <f t="shared" si="132"/>
        <v>0.7804004961158284</v>
      </c>
      <c r="AA173" s="647">
        <f t="shared" si="132"/>
        <v>0.78713821182128507</v>
      </c>
      <c r="AB173" s="647">
        <f t="shared" si="132"/>
        <v>0.79347345917887524</v>
      </c>
      <c r="AC173" s="647">
        <f t="shared" si="132"/>
        <v>0.799444441182384</v>
      </c>
      <c r="AD173" s="647">
        <f t="shared" si="132"/>
        <v>0.80509766654139414</v>
      </c>
      <c r="AE173" s="647">
        <f t="shared" si="132"/>
        <v>0.81046201480754476</v>
      </c>
      <c r="AF173" s="647">
        <f t="shared" si="132"/>
        <v>0.81549201306759422</v>
      </c>
      <c r="AG173" s="647">
        <f t="shared" si="132"/>
        <v>0.82018263811475411</v>
      </c>
      <c r="AH173" s="647">
        <f t="shared" si="132"/>
        <v>0.82456338278549657</v>
      </c>
      <c r="AI173" s="647">
        <f t="shared" si="132"/>
        <v>0.82863903808620198</v>
      </c>
      <c r="AJ173" s="647">
        <f t="shared" si="132"/>
        <v>0.83241419861602062</v>
      </c>
      <c r="AK173" s="647">
        <f t="shared" si="132"/>
        <v>0.83588292996680291</v>
      </c>
      <c r="AL173" s="647">
        <f t="shared" si="132"/>
        <v>0.83887825847317155</v>
      </c>
      <c r="AM173" s="647">
        <f t="shared" si="132"/>
        <v>0.84157383026108434</v>
      </c>
      <c r="AN173" s="647">
        <f t="shared" si="132"/>
        <v>0.8440027264066442</v>
      </c>
      <c r="AO173" s="647">
        <f t="shared" si="132"/>
        <v>0.84614780691710745</v>
      </c>
      <c r="AP173" s="647">
        <f t="shared" si="132"/>
        <v>0.84802139350190087</v>
      </c>
      <c r="AQ173" s="647">
        <f t="shared" si="132"/>
        <v>0.8496537504828342</v>
      </c>
      <c r="AR173" s="647">
        <f t="shared" si="132"/>
        <v>0.8510276224015807</v>
      </c>
      <c r="AS173" s="647">
        <f t="shared" si="132"/>
        <v>0.85210839620293877</v>
      </c>
      <c r="AT173" s="647">
        <f t="shared" si="132"/>
        <v>0.85292602039612031</v>
      </c>
      <c r="AU173" s="647">
        <f t="shared" si="132"/>
        <v>0.85350937345522648</v>
      </c>
      <c r="AV173" s="647">
        <f t="shared" si="132"/>
        <v>0.85385983584800296</v>
      </c>
      <c r="AW173" s="647">
        <f t="shared" si="132"/>
        <v>0.85423538637386731</v>
      </c>
      <c r="AX173" s="647">
        <f t="shared" si="132"/>
        <v>0.85462675558128498</v>
      </c>
      <c r="AY173" s="647">
        <f t="shared" si="132"/>
        <v>0.85504249426431589</v>
      </c>
      <c r="AZ173" s="647">
        <f t="shared" si="132"/>
        <v>0.85547339968943914</v>
      </c>
      <c r="BA173" s="647">
        <f t="shared" si="132"/>
        <v>0.85591918065437889</v>
      </c>
      <c r="BB173" s="647">
        <f t="shared" si="132"/>
        <v>0.85635355926394163</v>
      </c>
      <c r="BC173" s="647">
        <f t="shared" si="132"/>
        <v>0.85678532659414952</v>
      </c>
      <c r="BD173" s="647">
        <f t="shared" si="132"/>
        <v>0.85723161980490115</v>
      </c>
      <c r="BE173" s="647">
        <f t="shared" si="132"/>
        <v>0.85768364236361849</v>
      </c>
      <c r="BF173" s="647">
        <f t="shared" si="132"/>
        <v>0.85813281163621657</v>
      </c>
      <c r="BG173" s="647">
        <f t="shared" si="132"/>
        <v>0.85859594269764494</v>
      </c>
      <c r="BH173" s="647">
        <f t="shared" si="132"/>
        <v>0.85906439782921573</v>
      </c>
      <c r="BI173" s="647">
        <f t="shared" si="132"/>
        <v>0.85951319220629596</v>
      </c>
      <c r="BJ173" s="647">
        <f t="shared" si="132"/>
        <v>0.85995090486692327</v>
      </c>
      <c r="BK173" s="647">
        <f t="shared" si="132"/>
        <v>0.86038589844966895</v>
      </c>
      <c r="BL173" s="647">
        <f t="shared" si="132"/>
        <v>0.86081006639414881</v>
      </c>
      <c r="BM173" s="647">
        <f t="shared" si="132"/>
        <v>0.8612074112285738</v>
      </c>
      <c r="BN173" s="647">
        <f t="shared" si="132"/>
        <v>0.86160249392393828</v>
      </c>
      <c r="BO173" s="647">
        <f t="shared" si="132"/>
        <v>0.86198733889767554</v>
      </c>
      <c r="BP173" s="647">
        <f t="shared" si="132"/>
        <v>0.86237004951279006</v>
      </c>
      <c r="BQ173" s="647">
        <f t="shared" si="132"/>
        <v>0.86275064347598052</v>
      </c>
      <c r="BR173" s="647">
        <f t="shared" si="132"/>
        <v>0.86312913829862481</v>
      </c>
      <c r="BS173" s="647">
        <f t="shared" si="132"/>
        <v>0.86349773048022693</v>
      </c>
      <c r="BT173" s="647">
        <f t="shared" ref="BT173" si="133">BT156/(BT156+BT164)</f>
        <v>0.86387212162901428</v>
      </c>
      <c r="BU173" s="647"/>
      <c r="BV173" s="647"/>
      <c r="BW173" s="647"/>
      <c r="BX173" s="647"/>
      <c r="BY173" s="647"/>
      <c r="BZ173" s="647"/>
      <c r="CA173" s="647"/>
      <c r="CB173" s="647"/>
      <c r="CC173" s="647"/>
      <c r="CD173" s="647"/>
      <c r="CE173" s="647"/>
      <c r="CF173" s="647"/>
      <c r="CG173" s="647"/>
      <c r="CH173" s="647"/>
      <c r="CI173" s="648"/>
      <c r="CK173" s="1086"/>
    </row>
    <row r="174" spans="2:89" ht="29.25" thickBot="1" x14ac:dyDescent="0.25">
      <c r="B174" s="683" t="s">
        <v>651</v>
      </c>
      <c r="C174" s="684" t="s">
        <v>472</v>
      </c>
      <c r="D174" s="685" t="s">
        <v>652</v>
      </c>
      <c r="E174" s="686" t="s">
        <v>261</v>
      </c>
      <c r="F174" s="687">
        <v>1</v>
      </c>
      <c r="G174" s="688">
        <f>(G156)/(G156+G165+G164+G163)</f>
        <v>0.50020907565551165</v>
      </c>
      <c r="H174" s="688">
        <f t="shared" ref="H174:BS174" si="134">(H156)/(H156+H165+H164+H163)</f>
        <v>0.52058437053612239</v>
      </c>
      <c r="I174" s="688">
        <f t="shared" si="134"/>
        <v>0.54234282224823271</v>
      </c>
      <c r="J174" s="688">
        <f t="shared" si="134"/>
        <v>0.56141890496061342</v>
      </c>
      <c r="K174" s="688">
        <f t="shared" si="134"/>
        <v>0.5765483245351124</v>
      </c>
      <c r="L174" s="688">
        <f t="shared" si="134"/>
        <v>0.59175430872478241</v>
      </c>
      <c r="M174" s="688">
        <f t="shared" si="134"/>
        <v>0.61015090505135827</v>
      </c>
      <c r="N174" s="688">
        <f t="shared" si="134"/>
        <v>0.6272765538667131</v>
      </c>
      <c r="O174" s="688">
        <f t="shared" si="134"/>
        <v>0.64285527309076873</v>
      </c>
      <c r="P174" s="688">
        <f t="shared" si="134"/>
        <v>0.65715675454251965</v>
      </c>
      <c r="Q174" s="688">
        <f t="shared" si="134"/>
        <v>0.67019964706391555</v>
      </c>
      <c r="R174" s="688">
        <f t="shared" si="134"/>
        <v>0.68122998616578412</v>
      </c>
      <c r="S174" s="688">
        <f t="shared" si="134"/>
        <v>0.69111735424676812</v>
      </c>
      <c r="T174" s="688">
        <f t="shared" si="134"/>
        <v>0.70046522983809079</v>
      </c>
      <c r="U174" s="688">
        <f t="shared" si="134"/>
        <v>0.70936637693986215</v>
      </c>
      <c r="V174" s="688">
        <f t="shared" si="134"/>
        <v>0.71783530594234701</v>
      </c>
      <c r="W174" s="688">
        <f t="shared" si="134"/>
        <v>0.72591694075056556</v>
      </c>
      <c r="X174" s="688">
        <f t="shared" si="134"/>
        <v>0.73357522362581307</v>
      </c>
      <c r="Y174" s="688">
        <f t="shared" si="134"/>
        <v>0.74078059189604006</v>
      </c>
      <c r="Z174" s="688">
        <f t="shared" si="134"/>
        <v>0.74760654202960586</v>
      </c>
      <c r="AA174" s="688">
        <f t="shared" si="134"/>
        <v>0.75406326236735943</v>
      </c>
      <c r="AB174" s="688">
        <f t="shared" si="134"/>
        <v>0.76013430471827648</v>
      </c>
      <c r="AC174" s="688">
        <f t="shared" si="134"/>
        <v>0.76585631809323695</v>
      </c>
      <c r="AD174" s="688">
        <f t="shared" si="134"/>
        <v>0.77127393521323884</v>
      </c>
      <c r="AE174" s="688">
        <f t="shared" si="134"/>
        <v>0.7764148733858276</v>
      </c>
      <c r="AF174" s="688">
        <f t="shared" si="134"/>
        <v>0.78123546086684337</v>
      </c>
      <c r="AG174" s="688">
        <f t="shared" si="134"/>
        <v>0.78573085698787837</v>
      </c>
      <c r="AH174" s="688">
        <f t="shared" si="134"/>
        <v>0.78992936707524108</v>
      </c>
      <c r="AI174" s="688">
        <f t="shared" si="134"/>
        <v>0.79383557911306335</v>
      </c>
      <c r="AJ174" s="688">
        <f t="shared" si="134"/>
        <v>0.79745389304700598</v>
      </c>
      <c r="AK174" s="688">
        <f t="shared" si="134"/>
        <v>0.80077859596797785</v>
      </c>
      <c r="AL174" s="688">
        <f t="shared" si="134"/>
        <v>0.80364928187238249</v>
      </c>
      <c r="AM174" s="688">
        <f t="shared" si="134"/>
        <v>0.80623272277055869</v>
      </c>
      <c r="AN174" s="688">
        <f t="shared" si="134"/>
        <v>0.80856068783945689</v>
      </c>
      <c r="AO174" s="688">
        <f t="shared" si="134"/>
        <v>0.81061670395929997</v>
      </c>
      <c r="AP174" s="688">
        <f t="shared" si="134"/>
        <v>0.81241260064782317</v>
      </c>
      <c r="AQ174" s="688">
        <f t="shared" si="134"/>
        <v>0.81397744805894212</v>
      </c>
      <c r="AR174" s="688">
        <f t="shared" si="134"/>
        <v>0.81529466252786187</v>
      </c>
      <c r="AS174" s="688">
        <f t="shared" si="134"/>
        <v>0.81633098093540135</v>
      </c>
      <c r="AT174" s="688">
        <f t="shared" si="134"/>
        <v>0.8171151710089033</v>
      </c>
      <c r="AU174" s="688">
        <f t="shared" si="134"/>
        <v>0.81767497450850879</v>
      </c>
      <c r="AV174" s="688">
        <f t="shared" si="134"/>
        <v>0.81801171259767391</v>
      </c>
      <c r="AW174" s="688">
        <f t="shared" si="134"/>
        <v>0.81837255725907021</v>
      </c>
      <c r="AX174" s="688">
        <f t="shared" si="134"/>
        <v>0.81874860216738721</v>
      </c>
      <c r="AY174" s="688">
        <f t="shared" si="134"/>
        <v>0.81914806346282332</v>
      </c>
      <c r="AZ174" s="688">
        <f t="shared" si="134"/>
        <v>0.81956209888821718</v>
      </c>
      <c r="BA174" s="688">
        <f t="shared" si="134"/>
        <v>0.81999042877070938</v>
      </c>
      <c r="BB174" s="688">
        <f t="shared" si="134"/>
        <v>0.82040780393658153</v>
      </c>
      <c r="BC174" s="688">
        <f t="shared" si="134"/>
        <v>0.82082267128041353</v>
      </c>
      <c r="BD174" s="688">
        <f t="shared" si="134"/>
        <v>0.82125149724121282</v>
      </c>
      <c r="BE174" s="688">
        <f t="shared" si="134"/>
        <v>0.82168582965893577</v>
      </c>
      <c r="BF174" s="688">
        <f t="shared" si="134"/>
        <v>0.82211742179826686</v>
      </c>
      <c r="BG174" s="688">
        <f t="shared" si="134"/>
        <v>0.82256243076789448</v>
      </c>
      <c r="BH174" s="688">
        <f t="shared" si="134"/>
        <v>0.82301255692718434</v>
      </c>
      <c r="BI174" s="688">
        <f t="shared" si="134"/>
        <v>0.82344379295260217</v>
      </c>
      <c r="BJ174" s="688">
        <f t="shared" si="134"/>
        <v>0.82386438210305968</v>
      </c>
      <c r="BK174" s="688">
        <f t="shared" si="134"/>
        <v>0.82428235980656173</v>
      </c>
      <c r="BL174" s="688">
        <f t="shared" si="134"/>
        <v>0.82468993655316103</v>
      </c>
      <c r="BM174" s="688">
        <f t="shared" si="134"/>
        <v>0.82507174045029108</v>
      </c>
      <c r="BN174" s="688">
        <f t="shared" si="134"/>
        <v>0.82545137172371863</v>
      </c>
      <c r="BO174" s="688">
        <f t="shared" si="134"/>
        <v>0.82582116666179861</v>
      </c>
      <c r="BP174" s="688">
        <f t="shared" si="134"/>
        <v>0.82618891168363873</v>
      </c>
      <c r="BQ174" s="688">
        <f t="shared" si="134"/>
        <v>0.82655462378734212</v>
      </c>
      <c r="BR174" s="688">
        <f t="shared" si="134"/>
        <v>0.82691831978359698</v>
      </c>
      <c r="BS174" s="688">
        <f t="shared" si="134"/>
        <v>0.82727250123725637</v>
      </c>
      <c r="BT174" s="688">
        <f t="shared" ref="BT174" si="135">(BT156)/(BT156+BT165+BT164+BT163)</f>
        <v>0.82763225586064282</v>
      </c>
      <c r="BU174" s="688"/>
      <c r="BV174" s="688"/>
      <c r="BW174" s="688"/>
      <c r="BX174" s="688"/>
      <c r="BY174" s="688"/>
      <c r="BZ174" s="688"/>
      <c r="CA174" s="688"/>
      <c r="CB174" s="688"/>
      <c r="CC174" s="688"/>
      <c r="CD174" s="688"/>
      <c r="CE174" s="688"/>
      <c r="CF174" s="688"/>
      <c r="CG174" s="688"/>
      <c r="CH174" s="688"/>
      <c r="CI174" s="688"/>
      <c r="CK174" s="1086"/>
    </row>
    <row r="175" spans="2:89" ht="29.25" thickBot="1" x14ac:dyDescent="0.25">
      <c r="B175" s="689" t="s">
        <v>653</v>
      </c>
      <c r="C175" s="690" t="s">
        <v>131</v>
      </c>
      <c r="D175" s="690" t="s">
        <v>654</v>
      </c>
      <c r="E175" s="690" t="s">
        <v>122</v>
      </c>
      <c r="F175" s="691">
        <v>2</v>
      </c>
      <c r="G175" s="530">
        <f>SUM(G135:G137)+G133+G144+G149+G150+G143</f>
        <v>7.1786020489372024</v>
      </c>
      <c r="H175" s="530">
        <f t="shared" ref="H175:BS175" si="136">SUM(H135:H137)+H133+H144+H149+H150+H143</f>
        <v>7.4877956425439463</v>
      </c>
      <c r="I175" s="530">
        <f t="shared" si="136"/>
        <v>7.2911845216077698</v>
      </c>
      <c r="J175" s="530">
        <f t="shared" si="136"/>
        <v>7.3644197565500562</v>
      </c>
      <c r="K175" s="530">
        <f t="shared" si="136"/>
        <v>7.3621658224725381</v>
      </c>
      <c r="L175" s="530">
        <f t="shared" si="136"/>
        <v>7.3590837572633996</v>
      </c>
      <c r="M175" s="530">
        <f t="shared" si="136"/>
        <v>7.3975710700823853</v>
      </c>
      <c r="N175" s="530">
        <f t="shared" si="136"/>
        <v>7.4151447289194845</v>
      </c>
      <c r="O175" s="530">
        <f t="shared" si="136"/>
        <v>7.4093219552281733</v>
      </c>
      <c r="P175" s="530">
        <f t="shared" si="136"/>
        <v>7.3876647447010182</v>
      </c>
      <c r="Q175" s="530">
        <f t="shared" si="136"/>
        <v>7.3586454764834128</v>
      </c>
      <c r="R175" s="530">
        <f t="shared" si="136"/>
        <v>7.3355158417257647</v>
      </c>
      <c r="S175" s="530">
        <f t="shared" si="136"/>
        <v>7.3175665534653511</v>
      </c>
      <c r="T175" s="530">
        <f t="shared" si="136"/>
        <v>7.3019381475091274</v>
      </c>
      <c r="U175" s="530">
        <f t="shared" si="136"/>
        <v>7.2839915619715567</v>
      </c>
      <c r="V175" s="530">
        <f t="shared" si="136"/>
        <v>7.255943890517095</v>
      </c>
      <c r="W175" s="530">
        <f t="shared" si="136"/>
        <v>7.2349595592511573</v>
      </c>
      <c r="X175" s="530">
        <f t="shared" si="136"/>
        <v>7.2134828449772082</v>
      </c>
      <c r="Y175" s="530">
        <f t="shared" si="136"/>
        <v>7.1922308997787097</v>
      </c>
      <c r="Z175" s="530">
        <f t="shared" si="136"/>
        <v>7.1700820343700515</v>
      </c>
      <c r="AA175" s="530">
        <f t="shared" si="136"/>
        <v>7.1480651723686233</v>
      </c>
      <c r="AB175" s="530">
        <f t="shared" si="136"/>
        <v>7.1274134321623066</v>
      </c>
      <c r="AC175" s="530">
        <f t="shared" si="136"/>
        <v>7.1090683147940199</v>
      </c>
      <c r="AD175" s="530">
        <f t="shared" si="136"/>
        <v>7.0899704269724584</v>
      </c>
      <c r="AE175" s="530">
        <f t="shared" si="136"/>
        <v>7.0701916269022957</v>
      </c>
      <c r="AF175" s="530">
        <f t="shared" si="136"/>
        <v>7.0557950715352993</v>
      </c>
      <c r="AG175" s="530">
        <f t="shared" si="136"/>
        <v>7.0398109706541376</v>
      </c>
      <c r="AH175" s="530">
        <f t="shared" si="136"/>
        <v>7.0255273415009976</v>
      </c>
      <c r="AI175" s="530">
        <f t="shared" si="136"/>
        <v>7.0122618325516655</v>
      </c>
      <c r="AJ175" s="530">
        <f t="shared" si="136"/>
        <v>6.9986093162152327</v>
      </c>
      <c r="AK175" s="530">
        <f t="shared" si="136"/>
        <v>6.9862312892286509</v>
      </c>
      <c r="AL175" s="530">
        <f t="shared" si="136"/>
        <v>6.9901584958410048</v>
      </c>
      <c r="AM175" s="530">
        <f t="shared" si="136"/>
        <v>6.9933940912838972</v>
      </c>
      <c r="AN175" s="530">
        <f t="shared" si="136"/>
        <v>6.9981855688761136</v>
      </c>
      <c r="AO175" s="530">
        <f t="shared" si="136"/>
        <v>7.0021429162794027</v>
      </c>
      <c r="AP175" s="530">
        <f t="shared" si="136"/>
        <v>7.0072953812122849</v>
      </c>
      <c r="AQ175" s="530">
        <f t="shared" si="136"/>
        <v>7.0122332054448364</v>
      </c>
      <c r="AR175" s="530">
        <f t="shared" si="136"/>
        <v>7.0180323167651206</v>
      </c>
      <c r="AS175" s="530">
        <f t="shared" si="136"/>
        <v>7.0250279582921973</v>
      </c>
      <c r="AT175" s="530">
        <f t="shared" si="136"/>
        <v>7.0316315463714991</v>
      </c>
      <c r="AU175" s="530">
        <f t="shared" si="136"/>
        <v>7.039985734671685</v>
      </c>
      <c r="AV175" s="530">
        <f t="shared" si="136"/>
        <v>7.0498258423441529</v>
      </c>
      <c r="AW175" s="530">
        <f t="shared" si="136"/>
        <v>7.0592771222782726</v>
      </c>
      <c r="AX175" s="530">
        <f t="shared" si="136"/>
        <v>7.0701099758740886</v>
      </c>
      <c r="AY175" s="530">
        <f t="shared" si="136"/>
        <v>7.080035763740721</v>
      </c>
      <c r="AZ175" s="530">
        <f t="shared" si="136"/>
        <v>7.0911364737808</v>
      </c>
      <c r="BA175" s="530">
        <f t="shared" si="136"/>
        <v>7.1014471963646963</v>
      </c>
      <c r="BB175" s="530">
        <f t="shared" si="136"/>
        <v>7.1119261594893688</v>
      </c>
      <c r="BC175" s="530">
        <f t="shared" si="136"/>
        <v>7.1235266165030184</v>
      </c>
      <c r="BD175" s="530">
        <f t="shared" si="136"/>
        <v>7.1344992995322443</v>
      </c>
      <c r="BE175" s="530">
        <f t="shared" si="136"/>
        <v>7.1457648546421515</v>
      </c>
      <c r="BF175" s="530">
        <f t="shared" si="136"/>
        <v>7.1580717023517346</v>
      </c>
      <c r="BG175" s="530">
        <f t="shared" si="136"/>
        <v>7.169670651431991</v>
      </c>
      <c r="BH175" s="530">
        <f t="shared" si="136"/>
        <v>7.1815983598800521</v>
      </c>
      <c r="BI175" s="530">
        <f t="shared" si="136"/>
        <v>7.1942465941630784</v>
      </c>
      <c r="BJ175" s="530">
        <f t="shared" si="136"/>
        <v>7.205856747872569</v>
      </c>
      <c r="BK175" s="530">
        <f t="shared" si="136"/>
        <v>7.2174733338686563</v>
      </c>
      <c r="BL175" s="530">
        <f t="shared" si="136"/>
        <v>7.2290062661949497</v>
      </c>
      <c r="BM175" s="530">
        <f t="shared" si="136"/>
        <v>7.2412147352232559</v>
      </c>
      <c r="BN175" s="530">
        <f t="shared" si="136"/>
        <v>7.2523129232918047</v>
      </c>
      <c r="BO175" s="530">
        <f t="shared" si="136"/>
        <v>7.2632916469539124</v>
      </c>
      <c r="BP175" s="530">
        <f t="shared" si="136"/>
        <v>7.2750330451758192</v>
      </c>
      <c r="BQ175" s="530">
        <f t="shared" si="136"/>
        <v>7.2857092048868788</v>
      </c>
      <c r="BR175" s="530">
        <f t="shared" si="136"/>
        <v>7.297183176800047</v>
      </c>
      <c r="BS175" s="530">
        <f t="shared" si="136"/>
        <v>7.3075828132720764</v>
      </c>
      <c r="BT175" s="530">
        <f t="shared" ref="BT175" si="137">SUM(BT135:BT137)+BT133+BT144+BT149+BT150+BT143</f>
        <v>7.318194959699257</v>
      </c>
      <c r="BU175" s="530"/>
      <c r="BV175" s="530"/>
      <c r="BW175" s="530"/>
      <c r="BX175" s="530"/>
      <c r="BY175" s="530"/>
      <c r="BZ175" s="530"/>
      <c r="CA175" s="530"/>
      <c r="CB175" s="530"/>
      <c r="CC175" s="530"/>
      <c r="CD175" s="530"/>
      <c r="CE175" s="530"/>
      <c r="CF175" s="530"/>
      <c r="CG175" s="530"/>
      <c r="CH175" s="530"/>
      <c r="CI175" s="530"/>
      <c r="CK175" s="1086"/>
    </row>
    <row r="176" spans="2:89" ht="28.5" x14ac:dyDescent="0.2">
      <c r="B176" s="692" t="s">
        <v>655</v>
      </c>
      <c r="C176" s="693" t="s">
        <v>477</v>
      </c>
      <c r="D176" s="611" t="s">
        <v>121</v>
      </c>
      <c r="E176" s="693" t="s">
        <v>122</v>
      </c>
      <c r="F176" s="694">
        <v>2</v>
      </c>
      <c r="G176" s="1143">
        <v>0.06</v>
      </c>
      <c r="H176" s="1143">
        <v>0.06</v>
      </c>
      <c r="I176" s="1143">
        <v>7.0000000000000007E-2</v>
      </c>
      <c r="J176" s="1143">
        <v>7.0000000000000007E-2</v>
      </c>
      <c r="K176" s="1143">
        <v>0.08</v>
      </c>
      <c r="L176" s="1143">
        <v>0.08</v>
      </c>
      <c r="M176" s="1144">
        <v>0.09</v>
      </c>
      <c r="N176" s="1144">
        <v>0.09</v>
      </c>
      <c r="O176" s="1144">
        <v>0.1</v>
      </c>
      <c r="P176" s="1144">
        <v>0.1</v>
      </c>
      <c r="Q176" s="1144">
        <v>0.1</v>
      </c>
      <c r="R176" s="1144">
        <v>0.11</v>
      </c>
      <c r="S176" s="1144">
        <v>0.11</v>
      </c>
      <c r="T176" s="1144">
        <v>0.11</v>
      </c>
      <c r="U176" s="1144">
        <v>0.11</v>
      </c>
      <c r="V176" s="1144">
        <v>0.11</v>
      </c>
      <c r="W176" s="1144">
        <v>0.11</v>
      </c>
      <c r="X176" s="1144">
        <v>0.12</v>
      </c>
      <c r="Y176" s="1144">
        <v>0.12</v>
      </c>
      <c r="Z176" s="1144">
        <v>0.13</v>
      </c>
      <c r="AA176" s="1144">
        <v>0.13</v>
      </c>
      <c r="AB176" s="1144">
        <v>0.14000000000000001</v>
      </c>
      <c r="AC176" s="1144">
        <v>0.14000000000000001</v>
      </c>
      <c r="AD176" s="1144">
        <v>0.14000000000000001</v>
      </c>
      <c r="AE176" s="1144">
        <v>0.14000000000000001</v>
      </c>
      <c r="AF176" s="1144">
        <v>0.15</v>
      </c>
      <c r="AG176" s="1144">
        <v>0.15</v>
      </c>
      <c r="AH176" s="1144">
        <v>0.15</v>
      </c>
      <c r="AI176" s="1144">
        <v>0.16</v>
      </c>
      <c r="AJ176" s="1144">
        <v>0.16</v>
      </c>
      <c r="AK176" s="1144">
        <v>0.17</v>
      </c>
      <c r="AL176" s="1144">
        <v>0.17</v>
      </c>
      <c r="AM176" s="1144">
        <v>0.18</v>
      </c>
      <c r="AN176" s="1144">
        <v>0.18</v>
      </c>
      <c r="AO176" s="1144">
        <v>0.18</v>
      </c>
      <c r="AP176" s="1144">
        <v>0.19</v>
      </c>
      <c r="AQ176" s="1144">
        <v>0.19</v>
      </c>
      <c r="AR176" s="1144">
        <v>0.2</v>
      </c>
      <c r="AS176" s="1144">
        <v>0.2</v>
      </c>
      <c r="AT176" s="1144">
        <v>0.21</v>
      </c>
      <c r="AU176" s="1144">
        <v>0.21</v>
      </c>
      <c r="AV176" s="1144">
        <v>0.22</v>
      </c>
      <c r="AW176" s="1144">
        <v>0.22</v>
      </c>
      <c r="AX176" s="1144">
        <v>0.23</v>
      </c>
      <c r="AY176" s="1144">
        <v>0.24</v>
      </c>
      <c r="AZ176" s="1144">
        <v>0.24</v>
      </c>
      <c r="BA176" s="1144">
        <v>0.25</v>
      </c>
      <c r="BB176" s="1144">
        <v>0.25</v>
      </c>
      <c r="BC176" s="1144">
        <v>0.26</v>
      </c>
      <c r="BD176" s="1144">
        <v>0.26</v>
      </c>
      <c r="BE176" s="1144">
        <v>0.27</v>
      </c>
      <c r="BF176" s="1144">
        <v>0.27</v>
      </c>
      <c r="BG176" s="1144">
        <v>0.28000000000000003</v>
      </c>
      <c r="BH176" s="1144">
        <v>0.28999999999999998</v>
      </c>
      <c r="BI176" s="1144">
        <v>0.3</v>
      </c>
      <c r="BJ176" s="1144">
        <v>0.3</v>
      </c>
      <c r="BK176" s="1144">
        <v>0.31</v>
      </c>
      <c r="BL176" s="1144">
        <v>0.32</v>
      </c>
      <c r="BM176" s="1144">
        <v>0.32</v>
      </c>
      <c r="BN176" s="1144">
        <v>0.33</v>
      </c>
      <c r="BO176" s="1144">
        <v>0.33</v>
      </c>
      <c r="BP176" s="1144">
        <v>0.34</v>
      </c>
      <c r="BQ176" s="1144">
        <v>0.34</v>
      </c>
      <c r="BR176" s="1144">
        <v>0.35</v>
      </c>
      <c r="BS176" s="1144">
        <v>0.36</v>
      </c>
      <c r="BT176" s="1144">
        <v>0.37</v>
      </c>
      <c r="BU176" s="1144"/>
      <c r="BV176" s="1144"/>
      <c r="BW176" s="1144"/>
      <c r="BX176" s="1144"/>
      <c r="BY176" s="1144"/>
      <c r="BZ176" s="1144"/>
      <c r="CA176" s="1144"/>
      <c r="CB176" s="1144"/>
      <c r="CC176" s="1144"/>
      <c r="CD176" s="1144"/>
      <c r="CE176" s="1144"/>
      <c r="CF176" s="1144"/>
      <c r="CG176" s="1144"/>
      <c r="CH176" s="1144"/>
      <c r="CI176" s="1144"/>
    </row>
    <row r="177" spans="2:87" x14ac:dyDescent="0.2">
      <c r="B177" s="695" t="s">
        <v>656</v>
      </c>
      <c r="C177" s="696" t="s">
        <v>479</v>
      </c>
      <c r="D177" s="618" t="s">
        <v>121</v>
      </c>
      <c r="E177" s="696" t="s">
        <v>122</v>
      </c>
      <c r="F177" s="697">
        <v>2</v>
      </c>
      <c r="G177" s="1143">
        <v>0.96</v>
      </c>
      <c r="H177" s="1143">
        <v>0.96</v>
      </c>
      <c r="I177" s="1143">
        <v>0.96</v>
      </c>
      <c r="J177" s="1143">
        <v>0.95</v>
      </c>
      <c r="K177" s="1143">
        <v>0.94</v>
      </c>
      <c r="L177" s="1143">
        <v>0.94</v>
      </c>
      <c r="M177" s="1144">
        <v>0.93</v>
      </c>
      <c r="N177" s="1144">
        <v>0.93</v>
      </c>
      <c r="O177" s="1144">
        <v>0.92</v>
      </c>
      <c r="P177" s="1144">
        <v>0.92</v>
      </c>
      <c r="Q177" s="1144">
        <v>0.92</v>
      </c>
      <c r="R177" s="1144">
        <v>0.92</v>
      </c>
      <c r="S177" s="1144">
        <v>0.88</v>
      </c>
      <c r="T177" s="1144">
        <v>0.85</v>
      </c>
      <c r="U177" s="1144">
        <v>0.81</v>
      </c>
      <c r="V177" s="1144">
        <v>0.78</v>
      </c>
      <c r="W177" s="1144">
        <v>0.74</v>
      </c>
      <c r="X177" s="1144">
        <v>0.74</v>
      </c>
      <c r="Y177" s="1144">
        <v>0.74</v>
      </c>
      <c r="Z177" s="1144">
        <v>0.74</v>
      </c>
      <c r="AA177" s="1144">
        <v>0.74</v>
      </c>
      <c r="AB177" s="1144">
        <v>0.73</v>
      </c>
      <c r="AC177" s="1144">
        <v>0.71</v>
      </c>
      <c r="AD177" s="1144">
        <v>0.68</v>
      </c>
      <c r="AE177" s="1144">
        <v>0.65</v>
      </c>
      <c r="AF177" s="1144">
        <v>0.63</v>
      </c>
      <c r="AG177" s="1144">
        <v>0.6</v>
      </c>
      <c r="AH177" s="1144">
        <v>0.6</v>
      </c>
      <c r="AI177" s="1144">
        <v>0.6</v>
      </c>
      <c r="AJ177" s="1144">
        <v>0.6</v>
      </c>
      <c r="AK177" s="1144">
        <v>0.6</v>
      </c>
      <c r="AL177" s="1144">
        <v>0.6</v>
      </c>
      <c r="AM177" s="1144">
        <v>0.6</v>
      </c>
      <c r="AN177" s="1144">
        <v>0.59</v>
      </c>
      <c r="AO177" s="1144">
        <v>0.59</v>
      </c>
      <c r="AP177" s="1144">
        <v>0.59</v>
      </c>
      <c r="AQ177" s="1144">
        <v>0.59</v>
      </c>
      <c r="AR177" s="1144">
        <v>0.59</v>
      </c>
      <c r="AS177" s="1144">
        <v>0.59</v>
      </c>
      <c r="AT177" s="1144">
        <v>0.59</v>
      </c>
      <c r="AU177" s="1144">
        <v>0.59</v>
      </c>
      <c r="AV177" s="1144">
        <v>0.57999999999999996</v>
      </c>
      <c r="AW177" s="1144">
        <v>0.57999999999999996</v>
      </c>
      <c r="AX177" s="1144">
        <v>0.57999999999999996</v>
      </c>
      <c r="AY177" s="1144">
        <v>0.57999999999999996</v>
      </c>
      <c r="AZ177" s="1144">
        <v>0.57999999999999996</v>
      </c>
      <c r="BA177" s="1144">
        <v>0.57999999999999996</v>
      </c>
      <c r="BB177" s="1144">
        <v>0.57999999999999996</v>
      </c>
      <c r="BC177" s="1144">
        <v>0.57999999999999996</v>
      </c>
      <c r="BD177" s="1144">
        <v>0.56999999999999995</v>
      </c>
      <c r="BE177" s="1144">
        <v>0.56999999999999995</v>
      </c>
      <c r="BF177" s="1144">
        <v>0.56999999999999995</v>
      </c>
      <c r="BG177" s="1144">
        <v>0.56999999999999995</v>
      </c>
      <c r="BH177" s="1144">
        <v>0.56999999999999995</v>
      </c>
      <c r="BI177" s="1144">
        <v>0.56000000000000005</v>
      </c>
      <c r="BJ177" s="1144">
        <v>0.56000000000000005</v>
      </c>
      <c r="BK177" s="1144">
        <v>0.56000000000000005</v>
      </c>
      <c r="BL177" s="1144">
        <v>0.56000000000000005</v>
      </c>
      <c r="BM177" s="1144">
        <v>0.56000000000000005</v>
      </c>
      <c r="BN177" s="1144">
        <v>0.56000000000000005</v>
      </c>
      <c r="BO177" s="1144">
        <v>0.56000000000000005</v>
      </c>
      <c r="BP177" s="1144">
        <v>0.56000000000000005</v>
      </c>
      <c r="BQ177" s="1144">
        <v>0.56000000000000005</v>
      </c>
      <c r="BR177" s="1144">
        <v>0.55000000000000004</v>
      </c>
      <c r="BS177" s="1144">
        <v>0.55000000000000004</v>
      </c>
      <c r="BT177" s="1144">
        <v>0.55000000000000004</v>
      </c>
      <c r="BU177" s="1144"/>
      <c r="BV177" s="1144"/>
      <c r="BW177" s="1144"/>
      <c r="BX177" s="1144"/>
      <c r="BY177" s="1144"/>
      <c r="BZ177" s="1144"/>
      <c r="CA177" s="1144"/>
      <c r="CB177" s="1144"/>
      <c r="CC177" s="1144"/>
      <c r="CD177" s="1144"/>
      <c r="CE177" s="1144"/>
      <c r="CF177" s="1144"/>
      <c r="CG177" s="1144"/>
      <c r="CH177" s="1144"/>
      <c r="CI177" s="1144"/>
    </row>
    <row r="178" spans="2:87" x14ac:dyDescent="0.2">
      <c r="B178" s="695" t="s">
        <v>657</v>
      </c>
      <c r="C178" s="696" t="s">
        <v>270</v>
      </c>
      <c r="D178" s="618" t="s">
        <v>658</v>
      </c>
      <c r="E178" s="696" t="s">
        <v>122</v>
      </c>
      <c r="F178" s="697">
        <v>2</v>
      </c>
      <c r="G178" s="698">
        <f t="shared" ref="G178:BR178" si="138">G176+G177</f>
        <v>1.02</v>
      </c>
      <c r="H178" s="698">
        <f t="shared" si="138"/>
        <v>1.02</v>
      </c>
      <c r="I178" s="698">
        <f t="shared" si="138"/>
        <v>1.03</v>
      </c>
      <c r="J178" s="698">
        <f t="shared" si="138"/>
        <v>1.02</v>
      </c>
      <c r="K178" s="698">
        <f t="shared" si="138"/>
        <v>1.02</v>
      </c>
      <c r="L178" s="698">
        <f t="shared" si="138"/>
        <v>1.02</v>
      </c>
      <c r="M178" s="699">
        <f t="shared" si="138"/>
        <v>1.02</v>
      </c>
      <c r="N178" s="699">
        <f t="shared" si="138"/>
        <v>1.02</v>
      </c>
      <c r="O178" s="699">
        <f t="shared" si="138"/>
        <v>1.02</v>
      </c>
      <c r="P178" s="699">
        <f t="shared" si="138"/>
        <v>1.02</v>
      </c>
      <c r="Q178" s="699">
        <f t="shared" si="138"/>
        <v>1.02</v>
      </c>
      <c r="R178" s="699">
        <f t="shared" si="138"/>
        <v>1.03</v>
      </c>
      <c r="S178" s="699">
        <f t="shared" si="138"/>
        <v>0.99</v>
      </c>
      <c r="T178" s="699">
        <f t="shared" si="138"/>
        <v>0.96</v>
      </c>
      <c r="U178" s="699">
        <f t="shared" si="138"/>
        <v>0.92</v>
      </c>
      <c r="V178" s="699">
        <f t="shared" si="138"/>
        <v>0.89</v>
      </c>
      <c r="W178" s="699">
        <f t="shared" si="138"/>
        <v>0.85</v>
      </c>
      <c r="X178" s="699">
        <f t="shared" si="138"/>
        <v>0.86</v>
      </c>
      <c r="Y178" s="699">
        <f t="shared" si="138"/>
        <v>0.86</v>
      </c>
      <c r="Z178" s="699">
        <f t="shared" si="138"/>
        <v>0.87</v>
      </c>
      <c r="AA178" s="699">
        <f t="shared" si="138"/>
        <v>0.87</v>
      </c>
      <c r="AB178" s="699">
        <f>AB176+AB177</f>
        <v>0.87</v>
      </c>
      <c r="AC178" s="699">
        <f t="shared" si="138"/>
        <v>0.85</v>
      </c>
      <c r="AD178" s="699">
        <f t="shared" si="138"/>
        <v>0.82000000000000006</v>
      </c>
      <c r="AE178" s="699">
        <f t="shared" si="138"/>
        <v>0.79</v>
      </c>
      <c r="AF178" s="699">
        <f t="shared" si="138"/>
        <v>0.78</v>
      </c>
      <c r="AG178" s="699">
        <f t="shared" si="138"/>
        <v>0.75</v>
      </c>
      <c r="AH178" s="699">
        <f t="shared" si="138"/>
        <v>0.75</v>
      </c>
      <c r="AI178" s="699">
        <f t="shared" si="138"/>
        <v>0.76</v>
      </c>
      <c r="AJ178" s="699">
        <f t="shared" si="138"/>
        <v>0.76</v>
      </c>
      <c r="AK178" s="699">
        <f t="shared" si="138"/>
        <v>0.77</v>
      </c>
      <c r="AL178" s="699">
        <f t="shared" si="138"/>
        <v>0.77</v>
      </c>
      <c r="AM178" s="699">
        <f t="shared" si="138"/>
        <v>0.78</v>
      </c>
      <c r="AN178" s="699">
        <f t="shared" si="138"/>
        <v>0.77</v>
      </c>
      <c r="AO178" s="699">
        <f t="shared" si="138"/>
        <v>0.77</v>
      </c>
      <c r="AP178" s="699">
        <f t="shared" si="138"/>
        <v>0.78</v>
      </c>
      <c r="AQ178" s="699">
        <f t="shared" si="138"/>
        <v>0.78</v>
      </c>
      <c r="AR178" s="699">
        <f t="shared" si="138"/>
        <v>0.79</v>
      </c>
      <c r="AS178" s="699">
        <f t="shared" si="138"/>
        <v>0.79</v>
      </c>
      <c r="AT178" s="699">
        <f t="shared" si="138"/>
        <v>0.79999999999999993</v>
      </c>
      <c r="AU178" s="699">
        <f t="shared" si="138"/>
        <v>0.79999999999999993</v>
      </c>
      <c r="AV178" s="699">
        <f t="shared" si="138"/>
        <v>0.79999999999999993</v>
      </c>
      <c r="AW178" s="699">
        <f t="shared" si="138"/>
        <v>0.79999999999999993</v>
      </c>
      <c r="AX178" s="699">
        <f t="shared" si="138"/>
        <v>0.80999999999999994</v>
      </c>
      <c r="AY178" s="699">
        <f t="shared" si="138"/>
        <v>0.82</v>
      </c>
      <c r="AZ178" s="699">
        <f t="shared" si="138"/>
        <v>0.82</v>
      </c>
      <c r="BA178" s="699">
        <f t="shared" si="138"/>
        <v>0.83</v>
      </c>
      <c r="BB178" s="699">
        <f t="shared" si="138"/>
        <v>0.83</v>
      </c>
      <c r="BC178" s="699">
        <f t="shared" si="138"/>
        <v>0.84</v>
      </c>
      <c r="BD178" s="699">
        <f t="shared" si="138"/>
        <v>0.83</v>
      </c>
      <c r="BE178" s="699">
        <f t="shared" si="138"/>
        <v>0.84</v>
      </c>
      <c r="BF178" s="699">
        <f t="shared" si="138"/>
        <v>0.84</v>
      </c>
      <c r="BG178" s="699">
        <f t="shared" si="138"/>
        <v>0.85</v>
      </c>
      <c r="BH178" s="699">
        <f t="shared" si="138"/>
        <v>0.85999999999999988</v>
      </c>
      <c r="BI178" s="699">
        <f t="shared" si="138"/>
        <v>0.8600000000000001</v>
      </c>
      <c r="BJ178" s="699">
        <f t="shared" si="138"/>
        <v>0.8600000000000001</v>
      </c>
      <c r="BK178" s="699">
        <f t="shared" si="138"/>
        <v>0.87000000000000011</v>
      </c>
      <c r="BL178" s="699">
        <f t="shared" si="138"/>
        <v>0.88000000000000012</v>
      </c>
      <c r="BM178" s="699">
        <f t="shared" si="138"/>
        <v>0.88000000000000012</v>
      </c>
      <c r="BN178" s="699">
        <f t="shared" si="138"/>
        <v>0.89000000000000012</v>
      </c>
      <c r="BO178" s="699">
        <f t="shared" si="138"/>
        <v>0.89000000000000012</v>
      </c>
      <c r="BP178" s="699">
        <f t="shared" si="138"/>
        <v>0.90000000000000013</v>
      </c>
      <c r="BQ178" s="699">
        <f t="shared" si="138"/>
        <v>0.90000000000000013</v>
      </c>
      <c r="BR178" s="699">
        <f t="shared" si="138"/>
        <v>0.9</v>
      </c>
      <c r="BS178" s="699">
        <f t="shared" ref="BS178:BT178" si="139">BS176+BS177</f>
        <v>0.91</v>
      </c>
      <c r="BT178" s="699">
        <f t="shared" si="139"/>
        <v>0.92</v>
      </c>
      <c r="BU178" s="699"/>
      <c r="BV178" s="699"/>
      <c r="BW178" s="699"/>
      <c r="BX178" s="699"/>
      <c r="BY178" s="699"/>
      <c r="BZ178" s="699"/>
      <c r="CA178" s="699"/>
      <c r="CB178" s="699"/>
      <c r="CC178" s="699"/>
      <c r="CD178" s="699"/>
      <c r="CE178" s="699"/>
      <c r="CF178" s="699"/>
      <c r="CG178" s="699"/>
      <c r="CH178" s="699"/>
      <c r="CI178" s="700"/>
    </row>
    <row r="179" spans="2:87" x14ac:dyDescent="0.2">
      <c r="B179" s="960" t="s">
        <v>659</v>
      </c>
      <c r="C179" s="961" t="s">
        <v>483</v>
      </c>
      <c r="D179" s="962" t="s">
        <v>660</v>
      </c>
      <c r="E179" s="961" t="s">
        <v>122</v>
      </c>
      <c r="F179" s="963">
        <v>2</v>
      </c>
      <c r="G179" s="701">
        <f>G132-G175</f>
        <v>6.2418650597819667</v>
      </c>
      <c r="H179" s="701">
        <f t="shared" ref="H179:BS179" si="140">H132-H175</f>
        <v>5.9130313092033733</v>
      </c>
      <c r="I179" s="701">
        <f t="shared" si="140"/>
        <v>6.0898817523815101</v>
      </c>
      <c r="J179" s="701">
        <f t="shared" si="140"/>
        <v>5.9967685037972753</v>
      </c>
      <c r="K179" s="701">
        <f t="shared" si="140"/>
        <v>5.9790300918443178</v>
      </c>
      <c r="L179" s="701">
        <f t="shared" si="140"/>
        <v>5.9620083162593156</v>
      </c>
      <c r="M179" s="702">
        <f t="shared" si="140"/>
        <v>5.9033083534231761</v>
      </c>
      <c r="N179" s="702">
        <f t="shared" si="140"/>
        <v>5.8654157810802499</v>
      </c>
      <c r="O179" s="702">
        <f t="shared" si="140"/>
        <v>5.8508157946770956</v>
      </c>
      <c r="P179" s="702">
        <f t="shared" si="140"/>
        <v>5.851948696423559</v>
      </c>
      <c r="Q179" s="702">
        <f t="shared" si="140"/>
        <v>5.8603442949247322</v>
      </c>
      <c r="R179" s="702">
        <f t="shared" si="140"/>
        <v>5.8627529846062858</v>
      </c>
      <c r="S179" s="702">
        <f t="shared" si="140"/>
        <v>5.8598860430467603</v>
      </c>
      <c r="T179" s="702">
        <f t="shared" si="140"/>
        <v>5.8546048366355157</v>
      </c>
      <c r="U179" s="702">
        <f t="shared" si="140"/>
        <v>5.8515502469796905</v>
      </c>
      <c r="V179" s="702">
        <f t="shared" si="140"/>
        <v>5.8585069230774671</v>
      </c>
      <c r="W179" s="702">
        <f t="shared" si="140"/>
        <v>5.8583121093719086</v>
      </c>
      <c r="X179" s="702">
        <f t="shared" si="140"/>
        <v>5.8585231320182425</v>
      </c>
      <c r="Y179" s="702">
        <f t="shared" si="140"/>
        <v>5.8584243784500059</v>
      </c>
      <c r="Z179" s="702">
        <f t="shared" si="140"/>
        <v>5.8591390178385572</v>
      </c>
      <c r="AA179" s="702">
        <f t="shared" si="140"/>
        <v>5.8596395503278025</v>
      </c>
      <c r="AB179" s="702">
        <f t="shared" si="140"/>
        <v>5.8586942283997168</v>
      </c>
      <c r="AC179" s="702">
        <f t="shared" si="140"/>
        <v>5.8553628719755233</v>
      </c>
      <c r="AD179" s="702">
        <f t="shared" si="140"/>
        <v>5.8527061481667335</v>
      </c>
      <c r="AE179" s="702">
        <f t="shared" si="140"/>
        <v>5.8506534280036364</v>
      </c>
      <c r="AF179" s="702">
        <f t="shared" si="140"/>
        <v>5.8431427415582027</v>
      </c>
      <c r="AG179" s="702">
        <f t="shared" si="140"/>
        <v>5.8371450260662083</v>
      </c>
      <c r="AH179" s="702">
        <f t="shared" si="140"/>
        <v>5.8293733733511592</v>
      </c>
      <c r="AI179" s="702">
        <f t="shared" si="140"/>
        <v>5.8205112079625927</v>
      </c>
      <c r="AJ179" s="702">
        <f t="shared" si="140"/>
        <v>5.8119646962604774</v>
      </c>
      <c r="AK179" s="702">
        <f t="shared" si="140"/>
        <v>5.8020733476871422</v>
      </c>
      <c r="AL179" s="702">
        <f t="shared" si="140"/>
        <v>5.7758073931414948</v>
      </c>
      <c r="AM179" s="702">
        <f t="shared" si="140"/>
        <v>5.7501646229678149</v>
      </c>
      <c r="AN179" s="702">
        <f t="shared" si="140"/>
        <v>5.722898461218815</v>
      </c>
      <c r="AO179" s="702">
        <f t="shared" si="140"/>
        <v>5.6963998106832596</v>
      </c>
      <c r="AP179" s="702">
        <f t="shared" si="140"/>
        <v>5.6686402883776514</v>
      </c>
      <c r="AQ179" s="702">
        <f t="shared" si="140"/>
        <v>5.6410304926849602</v>
      </c>
      <c r="AR179" s="702">
        <f t="shared" si="140"/>
        <v>5.612495312455037</v>
      </c>
      <c r="AS179" s="702">
        <f t="shared" si="140"/>
        <v>5.5827002986966487</v>
      </c>
      <c r="AT179" s="702">
        <f t="shared" si="140"/>
        <v>5.5532348076298126</v>
      </c>
      <c r="AU179" s="702">
        <f t="shared" si="140"/>
        <v>5.5219569374833952</v>
      </c>
      <c r="AV179" s="702">
        <f t="shared" si="140"/>
        <v>5.489132101180469</v>
      </c>
      <c r="AW179" s="702">
        <f t="shared" si="140"/>
        <v>5.4566357588818537</v>
      </c>
      <c r="AX179" s="702">
        <f t="shared" si="140"/>
        <v>5.4226982039691647</v>
      </c>
      <c r="AY179" s="702">
        <f t="shared" si="140"/>
        <v>5.3896087530620473</v>
      </c>
      <c r="AZ179" s="702">
        <f t="shared" si="140"/>
        <v>5.3552860786119219</v>
      </c>
      <c r="BA179" s="702">
        <f t="shared" si="140"/>
        <v>5.3216957343708993</v>
      </c>
      <c r="BB179" s="702">
        <f t="shared" si="140"/>
        <v>5.2878801208432966</v>
      </c>
      <c r="BC179" s="702">
        <f t="shared" si="140"/>
        <v>5.252886598140674</v>
      </c>
      <c r="BD179" s="702">
        <f t="shared" si="140"/>
        <v>5.2184650331055824</v>
      </c>
      <c r="BE179" s="702">
        <f t="shared" si="140"/>
        <v>5.1836953646753789</v>
      </c>
      <c r="BF179" s="702">
        <f t="shared" si="140"/>
        <v>5.147829743865409</v>
      </c>
      <c r="BG179" s="702">
        <f t="shared" si="140"/>
        <v>5.1126179204456648</v>
      </c>
      <c r="BH179" s="702">
        <f t="shared" si="140"/>
        <v>5.0770237824190065</v>
      </c>
      <c r="BI179" s="702">
        <f t="shared" si="140"/>
        <v>5.0406560972085463</v>
      </c>
      <c r="BJ179" s="702">
        <f t="shared" si="140"/>
        <v>5.0052739934147725</v>
      </c>
      <c r="BK179" s="702">
        <f t="shared" si="140"/>
        <v>4.9698334690639525</v>
      </c>
      <c r="BL179" s="702">
        <f t="shared" si="140"/>
        <v>4.9344251100683563</v>
      </c>
      <c r="BM179" s="702">
        <f t="shared" si="140"/>
        <v>4.8982902154399159</v>
      </c>
      <c r="BN179" s="702">
        <f t="shared" si="140"/>
        <v>4.8632150819946629</v>
      </c>
      <c r="BO179" s="702">
        <f t="shared" si="140"/>
        <v>4.8282093624318287</v>
      </c>
      <c r="BP179" s="702">
        <f t="shared" si="140"/>
        <v>4.7923913774497109</v>
      </c>
      <c r="BQ179" s="702">
        <f t="shared" si="140"/>
        <v>4.7575894904958682</v>
      </c>
      <c r="BR179" s="702">
        <f t="shared" si="140"/>
        <v>4.7219410922344025</v>
      </c>
      <c r="BS179" s="702">
        <f t="shared" si="140"/>
        <v>4.6873187629615964</v>
      </c>
      <c r="BT179" s="702">
        <f t="shared" ref="BT179" si="141">BT132-BT175</f>
        <v>4.6524360814746402</v>
      </c>
      <c r="BU179" s="702"/>
      <c r="BV179" s="702"/>
      <c r="BW179" s="702"/>
      <c r="BX179" s="702"/>
      <c r="BY179" s="702"/>
      <c r="BZ179" s="702"/>
      <c r="CA179" s="702"/>
      <c r="CB179" s="702"/>
      <c r="CC179" s="702"/>
      <c r="CD179" s="702"/>
      <c r="CE179" s="702"/>
      <c r="CF179" s="702"/>
      <c r="CG179" s="702"/>
      <c r="CH179" s="702"/>
      <c r="CI179" s="703"/>
    </row>
    <row r="180" spans="2:87" ht="15" thickBot="1" x14ac:dyDescent="0.25">
      <c r="B180" s="960" t="s">
        <v>661</v>
      </c>
      <c r="C180" s="961" t="s">
        <v>486</v>
      </c>
      <c r="D180" s="962" t="s">
        <v>662</v>
      </c>
      <c r="E180" s="961" t="s">
        <v>122</v>
      </c>
      <c r="F180" s="963">
        <v>2</v>
      </c>
      <c r="G180" s="701">
        <f t="shared" ref="G180:BR180" si="142">G123-G134</f>
        <v>0</v>
      </c>
      <c r="H180" s="701">
        <f t="shared" si="142"/>
        <v>0</v>
      </c>
      <c r="I180" s="701">
        <f t="shared" si="142"/>
        <v>0</v>
      </c>
      <c r="J180" s="701">
        <f t="shared" si="142"/>
        <v>0</v>
      </c>
      <c r="K180" s="701">
        <f t="shared" si="142"/>
        <v>0</v>
      </c>
      <c r="L180" s="701">
        <f t="shared" si="142"/>
        <v>0</v>
      </c>
      <c r="M180" s="701">
        <f t="shared" si="142"/>
        <v>0</v>
      </c>
      <c r="N180" s="701">
        <f t="shared" si="142"/>
        <v>0</v>
      </c>
      <c r="O180" s="701">
        <f t="shared" si="142"/>
        <v>0</v>
      </c>
      <c r="P180" s="701">
        <f t="shared" si="142"/>
        <v>0</v>
      </c>
      <c r="Q180" s="701">
        <f t="shared" si="142"/>
        <v>0</v>
      </c>
      <c r="R180" s="701">
        <f t="shared" si="142"/>
        <v>0</v>
      </c>
      <c r="S180" s="701">
        <f t="shared" si="142"/>
        <v>0</v>
      </c>
      <c r="T180" s="701">
        <f t="shared" si="142"/>
        <v>0</v>
      </c>
      <c r="U180" s="701">
        <f t="shared" si="142"/>
        <v>0</v>
      </c>
      <c r="V180" s="701">
        <f t="shared" si="142"/>
        <v>0</v>
      </c>
      <c r="W180" s="701">
        <f t="shared" si="142"/>
        <v>0</v>
      </c>
      <c r="X180" s="701">
        <f t="shared" si="142"/>
        <v>0</v>
      </c>
      <c r="Y180" s="701">
        <f t="shared" si="142"/>
        <v>0</v>
      </c>
      <c r="Z180" s="701">
        <f t="shared" si="142"/>
        <v>0</v>
      </c>
      <c r="AA180" s="701">
        <f t="shared" si="142"/>
        <v>0</v>
      </c>
      <c r="AB180" s="701">
        <f t="shared" si="142"/>
        <v>0</v>
      </c>
      <c r="AC180" s="701">
        <f t="shared" si="142"/>
        <v>0</v>
      </c>
      <c r="AD180" s="701">
        <f t="shared" si="142"/>
        <v>0</v>
      </c>
      <c r="AE180" s="701">
        <f t="shared" si="142"/>
        <v>0</v>
      </c>
      <c r="AF180" s="701">
        <f t="shared" si="142"/>
        <v>0</v>
      </c>
      <c r="AG180" s="701">
        <f t="shared" si="142"/>
        <v>0</v>
      </c>
      <c r="AH180" s="701">
        <f t="shared" si="142"/>
        <v>0</v>
      </c>
      <c r="AI180" s="701">
        <f t="shared" si="142"/>
        <v>0</v>
      </c>
      <c r="AJ180" s="701">
        <f t="shared" si="142"/>
        <v>0</v>
      </c>
      <c r="AK180" s="701">
        <f t="shared" si="142"/>
        <v>0</v>
      </c>
      <c r="AL180" s="701">
        <f t="shared" si="142"/>
        <v>0</v>
      </c>
      <c r="AM180" s="701">
        <f t="shared" si="142"/>
        <v>0</v>
      </c>
      <c r="AN180" s="701">
        <f t="shared" si="142"/>
        <v>0</v>
      </c>
      <c r="AO180" s="701">
        <f t="shared" si="142"/>
        <v>0</v>
      </c>
      <c r="AP180" s="701">
        <f t="shared" si="142"/>
        <v>0</v>
      </c>
      <c r="AQ180" s="701">
        <f t="shared" si="142"/>
        <v>0</v>
      </c>
      <c r="AR180" s="701">
        <f t="shared" si="142"/>
        <v>0</v>
      </c>
      <c r="AS180" s="701">
        <f t="shared" si="142"/>
        <v>0</v>
      </c>
      <c r="AT180" s="701">
        <f t="shared" si="142"/>
        <v>0</v>
      </c>
      <c r="AU180" s="701">
        <f t="shared" si="142"/>
        <v>0</v>
      </c>
      <c r="AV180" s="701">
        <f t="shared" si="142"/>
        <v>0</v>
      </c>
      <c r="AW180" s="701">
        <f t="shared" si="142"/>
        <v>0</v>
      </c>
      <c r="AX180" s="701">
        <f t="shared" si="142"/>
        <v>0</v>
      </c>
      <c r="AY180" s="701">
        <f t="shared" si="142"/>
        <v>0</v>
      </c>
      <c r="AZ180" s="701">
        <f t="shared" si="142"/>
        <v>0</v>
      </c>
      <c r="BA180" s="701">
        <f t="shared" si="142"/>
        <v>0</v>
      </c>
      <c r="BB180" s="701">
        <f t="shared" si="142"/>
        <v>0</v>
      </c>
      <c r="BC180" s="701">
        <f t="shared" si="142"/>
        <v>0</v>
      </c>
      <c r="BD180" s="701">
        <f t="shared" si="142"/>
        <v>0</v>
      </c>
      <c r="BE180" s="701">
        <f t="shared" si="142"/>
        <v>0</v>
      </c>
      <c r="BF180" s="701">
        <f t="shared" si="142"/>
        <v>0</v>
      </c>
      <c r="BG180" s="701">
        <f t="shared" si="142"/>
        <v>0</v>
      </c>
      <c r="BH180" s="701">
        <f t="shared" si="142"/>
        <v>0</v>
      </c>
      <c r="BI180" s="701">
        <f t="shared" si="142"/>
        <v>0</v>
      </c>
      <c r="BJ180" s="701">
        <f t="shared" si="142"/>
        <v>0</v>
      </c>
      <c r="BK180" s="701">
        <f t="shared" si="142"/>
        <v>0</v>
      </c>
      <c r="BL180" s="701">
        <f t="shared" si="142"/>
        <v>0</v>
      </c>
      <c r="BM180" s="701">
        <f t="shared" si="142"/>
        <v>0</v>
      </c>
      <c r="BN180" s="701">
        <f t="shared" si="142"/>
        <v>0</v>
      </c>
      <c r="BO180" s="701">
        <f t="shared" si="142"/>
        <v>0</v>
      </c>
      <c r="BP180" s="701">
        <f t="shared" si="142"/>
        <v>0</v>
      </c>
      <c r="BQ180" s="701">
        <f t="shared" si="142"/>
        <v>0</v>
      </c>
      <c r="BR180" s="701">
        <f t="shared" si="142"/>
        <v>0</v>
      </c>
      <c r="BS180" s="701">
        <f t="shared" ref="BS180:BT180" si="143">BS123-BS134</f>
        <v>0</v>
      </c>
      <c r="BT180" s="701">
        <f t="shared" si="143"/>
        <v>0</v>
      </c>
      <c r="BU180" s="701"/>
      <c r="BV180" s="701"/>
      <c r="BW180" s="701"/>
      <c r="BX180" s="701"/>
      <c r="BY180" s="701"/>
      <c r="BZ180" s="701"/>
      <c r="CA180" s="701"/>
      <c r="CB180" s="701"/>
      <c r="CC180" s="701"/>
      <c r="CD180" s="701"/>
      <c r="CE180" s="701"/>
      <c r="CF180" s="701"/>
      <c r="CG180" s="701"/>
      <c r="CH180" s="701"/>
      <c r="CI180" s="701"/>
    </row>
    <row r="181" spans="2:87" x14ac:dyDescent="0.2">
      <c r="B181" s="704" t="s">
        <v>663</v>
      </c>
      <c r="C181" s="705" t="s">
        <v>279</v>
      </c>
      <c r="D181" s="706" t="s">
        <v>664</v>
      </c>
      <c r="E181" s="705" t="s">
        <v>122</v>
      </c>
      <c r="F181" s="707">
        <v>2</v>
      </c>
      <c r="G181" s="708">
        <f>G179-G178</f>
        <v>5.2218650597819671</v>
      </c>
      <c r="H181" s="708">
        <f t="shared" ref="H181:BS181" si="144">H179-H178</f>
        <v>4.8930313092033728</v>
      </c>
      <c r="I181" s="708">
        <f t="shared" si="144"/>
        <v>5.0598817523815098</v>
      </c>
      <c r="J181" s="708">
        <f t="shared" si="144"/>
        <v>4.9767685037972758</v>
      </c>
      <c r="K181" s="708">
        <f t="shared" si="144"/>
        <v>4.9590300918443173</v>
      </c>
      <c r="L181" s="708">
        <f t="shared" si="144"/>
        <v>4.9420083162593151</v>
      </c>
      <c r="M181" s="709">
        <f t="shared" si="144"/>
        <v>4.8833083534231765</v>
      </c>
      <c r="N181" s="709">
        <f t="shared" si="144"/>
        <v>4.8454157810802503</v>
      </c>
      <c r="O181" s="709">
        <f t="shared" si="144"/>
        <v>4.8308157946770951</v>
      </c>
      <c r="P181" s="709">
        <f t="shared" si="144"/>
        <v>4.8319486964235594</v>
      </c>
      <c r="Q181" s="709">
        <f t="shared" si="144"/>
        <v>4.8403442949247317</v>
      </c>
      <c r="R181" s="709">
        <f t="shared" si="144"/>
        <v>4.8327529846062856</v>
      </c>
      <c r="S181" s="709">
        <f t="shared" si="144"/>
        <v>4.8698860430467601</v>
      </c>
      <c r="T181" s="709">
        <f t="shared" si="144"/>
        <v>4.8946048366355157</v>
      </c>
      <c r="U181" s="709">
        <f t="shared" si="144"/>
        <v>4.9315502469796906</v>
      </c>
      <c r="V181" s="709">
        <f t="shared" si="144"/>
        <v>4.9685069230774674</v>
      </c>
      <c r="W181" s="709">
        <f t="shared" si="144"/>
        <v>5.008312109371909</v>
      </c>
      <c r="X181" s="709">
        <f t="shared" si="144"/>
        <v>4.9985231320182422</v>
      </c>
      <c r="Y181" s="709">
        <f t="shared" si="144"/>
        <v>4.9984243784500055</v>
      </c>
      <c r="Z181" s="709">
        <f t="shared" si="144"/>
        <v>4.9891390178385571</v>
      </c>
      <c r="AA181" s="709">
        <f t="shared" si="144"/>
        <v>4.9896395503278024</v>
      </c>
      <c r="AB181" s="709">
        <f t="shared" si="144"/>
        <v>4.9886942283997167</v>
      </c>
      <c r="AC181" s="709">
        <f t="shared" si="144"/>
        <v>5.0053628719755237</v>
      </c>
      <c r="AD181" s="709">
        <f t="shared" si="144"/>
        <v>5.0327061481667332</v>
      </c>
      <c r="AE181" s="709">
        <f t="shared" si="144"/>
        <v>5.0606534280036364</v>
      </c>
      <c r="AF181" s="709">
        <f t="shared" si="144"/>
        <v>5.0631427415582024</v>
      </c>
      <c r="AG181" s="709">
        <f t="shared" si="144"/>
        <v>5.0871450260662083</v>
      </c>
      <c r="AH181" s="709">
        <f t="shared" si="144"/>
        <v>5.0793733733511592</v>
      </c>
      <c r="AI181" s="709">
        <f t="shared" si="144"/>
        <v>5.0605112079625929</v>
      </c>
      <c r="AJ181" s="709">
        <f t="shared" si="144"/>
        <v>5.0519646962604776</v>
      </c>
      <c r="AK181" s="709">
        <f t="shared" si="144"/>
        <v>5.0320733476871418</v>
      </c>
      <c r="AL181" s="709">
        <f t="shared" si="144"/>
        <v>5.0058073931414953</v>
      </c>
      <c r="AM181" s="709">
        <f t="shared" si="144"/>
        <v>4.9701646229678147</v>
      </c>
      <c r="AN181" s="709">
        <f t="shared" si="144"/>
        <v>4.9528984612188154</v>
      </c>
      <c r="AO181" s="709">
        <f t="shared" si="144"/>
        <v>4.9263998106832592</v>
      </c>
      <c r="AP181" s="709">
        <f t="shared" si="144"/>
        <v>4.8886402883776512</v>
      </c>
      <c r="AQ181" s="709">
        <f t="shared" si="144"/>
        <v>4.8610304926849599</v>
      </c>
      <c r="AR181" s="709">
        <f t="shared" si="144"/>
        <v>4.8224953124550369</v>
      </c>
      <c r="AS181" s="709">
        <f t="shared" si="144"/>
        <v>4.7927002986966487</v>
      </c>
      <c r="AT181" s="709">
        <f t="shared" si="144"/>
        <v>4.7532348076298128</v>
      </c>
      <c r="AU181" s="709">
        <f t="shared" si="144"/>
        <v>4.7219569374833954</v>
      </c>
      <c r="AV181" s="709">
        <f t="shared" si="144"/>
        <v>4.6891321011804692</v>
      </c>
      <c r="AW181" s="709">
        <f t="shared" si="144"/>
        <v>4.6566357588818539</v>
      </c>
      <c r="AX181" s="709">
        <f t="shared" si="144"/>
        <v>4.6126982039691651</v>
      </c>
      <c r="AY181" s="709">
        <f t="shared" si="144"/>
        <v>4.5696087530620471</v>
      </c>
      <c r="AZ181" s="709">
        <f t="shared" si="144"/>
        <v>4.5352860786119216</v>
      </c>
      <c r="BA181" s="709">
        <f t="shared" si="144"/>
        <v>4.4916957343708992</v>
      </c>
      <c r="BB181" s="709">
        <f t="shared" si="144"/>
        <v>4.4578801208432965</v>
      </c>
      <c r="BC181" s="709">
        <f t="shared" si="144"/>
        <v>4.4128865981406742</v>
      </c>
      <c r="BD181" s="709">
        <f t="shared" si="144"/>
        <v>4.3884650331055823</v>
      </c>
      <c r="BE181" s="709">
        <f t="shared" si="144"/>
        <v>4.3436953646753791</v>
      </c>
      <c r="BF181" s="709">
        <f t="shared" si="144"/>
        <v>4.3078297438654092</v>
      </c>
      <c r="BG181" s="709">
        <f t="shared" si="144"/>
        <v>4.2626179204456651</v>
      </c>
      <c r="BH181" s="709">
        <f t="shared" si="144"/>
        <v>4.2170237824190071</v>
      </c>
      <c r="BI181" s="709">
        <f t="shared" si="144"/>
        <v>4.180656097208546</v>
      </c>
      <c r="BJ181" s="709">
        <f t="shared" si="144"/>
        <v>4.1452739934147722</v>
      </c>
      <c r="BK181" s="709">
        <f t="shared" si="144"/>
        <v>4.0998334690639524</v>
      </c>
      <c r="BL181" s="709">
        <f t="shared" si="144"/>
        <v>4.0544251100683564</v>
      </c>
      <c r="BM181" s="709">
        <f t="shared" si="144"/>
        <v>4.018290215439916</v>
      </c>
      <c r="BN181" s="709">
        <f t="shared" si="144"/>
        <v>3.9732150819946628</v>
      </c>
      <c r="BO181" s="709">
        <f t="shared" si="144"/>
        <v>3.9382093624318286</v>
      </c>
      <c r="BP181" s="709">
        <f t="shared" si="144"/>
        <v>3.8923913774497105</v>
      </c>
      <c r="BQ181" s="709">
        <f t="shared" si="144"/>
        <v>3.8575894904958679</v>
      </c>
      <c r="BR181" s="709">
        <f t="shared" si="144"/>
        <v>3.8219410922344026</v>
      </c>
      <c r="BS181" s="709">
        <f t="shared" si="144"/>
        <v>3.7773187629615963</v>
      </c>
      <c r="BT181" s="709">
        <f t="shared" ref="BT181" si="145">BT179-BT178</f>
        <v>3.7324360814746402</v>
      </c>
      <c r="BU181" s="709"/>
      <c r="BV181" s="709"/>
      <c r="BW181" s="709"/>
      <c r="BX181" s="709"/>
      <c r="BY181" s="709"/>
      <c r="BZ181" s="709"/>
      <c r="CA181" s="709"/>
      <c r="CB181" s="709"/>
      <c r="CC181" s="709"/>
      <c r="CD181" s="709"/>
      <c r="CE181" s="709"/>
      <c r="CF181" s="709"/>
      <c r="CG181" s="709"/>
      <c r="CH181" s="709"/>
      <c r="CI181" s="710"/>
    </row>
    <row r="182" spans="2:87" x14ac:dyDescent="0.2">
      <c r="B182" s="555"/>
      <c r="C182" s="555"/>
      <c r="D182" s="10"/>
      <c r="E182" s="555"/>
      <c r="F182" s="711"/>
      <c r="G182" s="712"/>
      <c r="H182" s="712"/>
      <c r="I182" s="712"/>
      <c r="J182" s="712"/>
      <c r="K182" s="712"/>
      <c r="L182" s="712"/>
      <c r="M182" s="712"/>
      <c r="N182" s="712"/>
      <c r="O182" s="712"/>
      <c r="P182" s="712"/>
      <c r="Q182" s="712"/>
      <c r="R182" s="712"/>
      <c r="S182" s="712"/>
      <c r="T182" s="712"/>
      <c r="U182" s="712"/>
      <c r="V182" s="712"/>
      <c r="W182" s="712"/>
      <c r="X182" s="712"/>
      <c r="Y182" s="712"/>
      <c r="Z182" s="712"/>
      <c r="AA182" s="712"/>
      <c r="AB182" s="712"/>
      <c r="AC182" s="712"/>
      <c r="AD182" s="712"/>
      <c r="AE182" s="712"/>
      <c r="AF182" s="712"/>
      <c r="AG182" s="712"/>
      <c r="AH182" s="712"/>
      <c r="AI182" s="712"/>
      <c r="AJ182" s="712"/>
      <c r="AK182" s="712"/>
      <c r="AL182" s="712"/>
      <c r="AM182" s="712"/>
      <c r="AN182" s="712"/>
      <c r="AO182" s="712"/>
      <c r="AP182" s="712"/>
      <c r="AQ182" s="712"/>
      <c r="AR182" s="712"/>
      <c r="AS182" s="712"/>
      <c r="AT182" s="712"/>
      <c r="AU182" s="712"/>
      <c r="AV182" s="712"/>
      <c r="AW182" s="712"/>
      <c r="AX182" s="712"/>
      <c r="AY182" s="712"/>
      <c r="AZ182" s="712"/>
      <c r="BA182" s="712"/>
      <c r="BB182" s="712"/>
      <c r="BC182" s="712"/>
      <c r="BD182" s="712"/>
      <c r="BE182" s="712"/>
      <c r="BF182" s="712"/>
      <c r="BG182" s="712"/>
      <c r="BH182" s="712"/>
      <c r="BI182" s="712"/>
      <c r="BJ182" s="712"/>
      <c r="BK182" s="712"/>
      <c r="BL182" s="712"/>
      <c r="BM182" s="712"/>
      <c r="BN182" s="712"/>
      <c r="BO182" s="712"/>
      <c r="BP182" s="712"/>
      <c r="BQ182" s="712"/>
      <c r="BR182" s="712"/>
      <c r="BS182" s="712"/>
      <c r="BT182" s="712"/>
      <c r="BU182" s="712"/>
      <c r="BV182" s="712"/>
      <c r="BW182" s="712"/>
      <c r="BX182" s="712"/>
      <c r="BY182" s="712"/>
      <c r="BZ182" s="712"/>
      <c r="CA182" s="712"/>
      <c r="CB182" s="712"/>
      <c r="CC182" s="712"/>
      <c r="CD182" s="712"/>
      <c r="CE182" s="712"/>
      <c r="CF182" s="712"/>
      <c r="CG182" s="712"/>
      <c r="CH182" s="712"/>
      <c r="CI182" s="712"/>
    </row>
    <row r="183" spans="2:87" ht="35.1" customHeight="1" x14ac:dyDescent="0.2"/>
    <row r="184" spans="2:87" x14ac:dyDescent="0.2">
      <c r="B184" s="1077" t="s">
        <v>80</v>
      </c>
      <c r="C184" s="1087" t="s">
        <v>26</v>
      </c>
      <c r="D184" s="1077" t="s">
        <v>2</v>
      </c>
      <c r="E184" s="1326">
        <v>7</v>
      </c>
    </row>
    <row r="185" spans="2:87" x14ac:dyDescent="0.2">
      <c r="B185" s="1079" t="s">
        <v>330</v>
      </c>
      <c r="C185" s="1080" t="s">
        <v>331</v>
      </c>
      <c r="D185" s="1081" t="s">
        <v>83</v>
      </c>
      <c r="E185" s="1080" t="s">
        <v>665</v>
      </c>
    </row>
    <row r="186" spans="2:87" x14ac:dyDescent="0.2">
      <c r="B186" s="1086"/>
    </row>
    <row r="187" spans="2:87" x14ac:dyDescent="0.2">
      <c r="B187" s="1086"/>
    </row>
    <row r="188" spans="2:87" x14ac:dyDescent="0.2">
      <c r="B188" s="1086"/>
    </row>
    <row r="189" spans="2:87" x14ac:dyDescent="0.2">
      <c r="B189" s="1086"/>
    </row>
    <row r="190" spans="2:87" x14ac:dyDescent="0.2">
      <c r="B190" s="1086"/>
    </row>
    <row r="191" spans="2:87" x14ac:dyDescent="0.2">
      <c r="B191" s="1086"/>
    </row>
    <row r="192" spans="2:87" x14ac:dyDescent="0.2">
      <c r="B192" s="1086"/>
    </row>
    <row r="193" spans="1:89" x14ac:dyDescent="0.2">
      <c r="B193" s="1086"/>
    </row>
    <row r="194" spans="1:89" x14ac:dyDescent="0.2">
      <c r="B194" s="1086"/>
    </row>
    <row r="195" spans="1:89" x14ac:dyDescent="0.2">
      <c r="B195" s="1086"/>
    </row>
    <row r="196" spans="1:89" x14ac:dyDescent="0.2">
      <c r="B196" s="1086"/>
    </row>
    <row r="197" spans="1:89" x14ac:dyDescent="0.2">
      <c r="B197" s="1086"/>
    </row>
    <row r="198" spans="1:89" x14ac:dyDescent="0.2">
      <c r="B198" s="1086"/>
    </row>
    <row r="199" spans="1:89" x14ac:dyDescent="0.2">
      <c r="B199" s="1086"/>
    </row>
    <row r="200" spans="1:89" x14ac:dyDescent="0.2">
      <c r="B200" s="1086"/>
    </row>
    <row r="201" spans="1:89" x14ac:dyDescent="0.2">
      <c r="B201" s="1086"/>
    </row>
    <row r="202" spans="1:89" ht="15.75" thickBot="1" x14ac:dyDescent="0.25">
      <c r="CJ202" s="427"/>
    </row>
    <row r="203" spans="1:89" ht="15" x14ac:dyDescent="0.2">
      <c r="B203" s="713" t="s">
        <v>327</v>
      </c>
      <c r="C203" s="1097" t="s">
        <v>87</v>
      </c>
      <c r="D203" s="427"/>
      <c r="E203" s="427"/>
      <c r="F203" s="427"/>
      <c r="G203" s="427"/>
      <c r="H203" s="427"/>
      <c r="I203" s="427"/>
      <c r="J203" s="427"/>
      <c r="K203" s="427"/>
      <c r="L203" s="427"/>
      <c r="M203" s="427"/>
      <c r="N203" s="427"/>
      <c r="O203" s="427"/>
      <c r="P203" s="427"/>
      <c r="Q203" s="427"/>
      <c r="R203" s="427"/>
      <c r="S203" s="427"/>
      <c r="T203" s="427"/>
      <c r="U203" s="427"/>
      <c r="V203" s="427"/>
      <c r="W203" s="427"/>
      <c r="X203" s="427"/>
      <c r="Y203" s="427"/>
      <c r="Z203" s="427"/>
      <c r="AA203" s="427"/>
      <c r="AB203" s="427"/>
      <c r="AC203" s="427"/>
      <c r="AD203" s="427"/>
      <c r="AE203" s="427"/>
      <c r="AF203" s="427"/>
      <c r="AG203" s="427"/>
      <c r="AH203" s="427"/>
      <c r="AI203" s="427"/>
      <c r="AJ203" s="427"/>
      <c r="AK203" s="427"/>
      <c r="AL203" s="427"/>
      <c r="AM203" s="427"/>
      <c r="AN203" s="427"/>
      <c r="AO203" s="427"/>
      <c r="AP203" s="427"/>
      <c r="AQ203" s="427"/>
      <c r="AR203" s="427"/>
      <c r="AS203" s="427"/>
      <c r="AT203" s="427"/>
      <c r="AU203" s="427"/>
      <c r="AV203" s="427"/>
      <c r="AW203" s="427"/>
      <c r="AX203" s="427"/>
      <c r="AY203" s="427"/>
      <c r="AZ203" s="427"/>
      <c r="BA203" s="427"/>
      <c r="BB203" s="427"/>
      <c r="BC203" s="427"/>
      <c r="BD203" s="427"/>
      <c r="BE203" s="427"/>
      <c r="BF203" s="427"/>
      <c r="BG203" s="427"/>
      <c r="BH203" s="427"/>
      <c r="BI203" s="427"/>
      <c r="BJ203" s="427"/>
      <c r="BK203" s="427"/>
      <c r="BL203" s="427"/>
      <c r="BM203" s="427"/>
      <c r="BN203" s="427"/>
      <c r="BO203" s="427"/>
      <c r="BP203" s="427"/>
      <c r="BQ203" s="427"/>
      <c r="BR203" s="427"/>
      <c r="BS203" s="427"/>
      <c r="BT203" s="427"/>
      <c r="BU203" s="427"/>
      <c r="BV203" s="427"/>
      <c r="BW203" s="427"/>
      <c r="BX203" s="427"/>
      <c r="BY203" s="427"/>
      <c r="BZ203" s="427"/>
      <c r="CA203" s="427"/>
      <c r="CB203" s="427"/>
      <c r="CC203" s="427"/>
      <c r="CD203" s="427"/>
      <c r="CE203" s="427"/>
      <c r="CF203" s="427"/>
      <c r="CG203" s="427"/>
      <c r="CH203" s="427"/>
      <c r="CI203" s="427"/>
    </row>
    <row r="204" spans="1:89" s="1082" customFormat="1" ht="15.75" thickBot="1" x14ac:dyDescent="0.25">
      <c r="A204" s="1074"/>
      <c r="B204" s="714" t="s">
        <v>332</v>
      </c>
      <c r="C204" s="715" t="s">
        <v>89</v>
      </c>
      <c r="D204" s="715" t="s">
        <v>90</v>
      </c>
      <c r="E204" s="715" t="s">
        <v>91</v>
      </c>
      <c r="F204" s="716" t="s">
        <v>92</v>
      </c>
      <c r="G204" s="714" t="s">
        <v>93</v>
      </c>
      <c r="H204" s="714" t="s">
        <v>94</v>
      </c>
      <c r="I204" s="714" t="s">
        <v>95</v>
      </c>
      <c r="J204" s="714" t="s">
        <v>96</v>
      </c>
      <c r="K204" s="714" t="s">
        <v>97</v>
      </c>
      <c r="L204" s="714" t="s">
        <v>98</v>
      </c>
      <c r="M204" s="715" t="s">
        <v>99</v>
      </c>
      <c r="N204" s="715" t="s">
        <v>100</v>
      </c>
      <c r="O204" s="715" t="s">
        <v>101</v>
      </c>
      <c r="P204" s="715" t="s">
        <v>102</v>
      </c>
      <c r="Q204" s="715" t="s">
        <v>103</v>
      </c>
      <c r="R204" s="715" t="s">
        <v>133</v>
      </c>
      <c r="S204" s="715" t="s">
        <v>134</v>
      </c>
      <c r="T204" s="715" t="s">
        <v>135</v>
      </c>
      <c r="U204" s="715" t="s">
        <v>136</v>
      </c>
      <c r="V204" s="715" t="s">
        <v>104</v>
      </c>
      <c r="W204" s="715" t="s">
        <v>137</v>
      </c>
      <c r="X204" s="715" t="s">
        <v>138</v>
      </c>
      <c r="Y204" s="715" t="s">
        <v>139</v>
      </c>
      <c r="Z204" s="715" t="s">
        <v>140</v>
      </c>
      <c r="AA204" s="715" t="s">
        <v>105</v>
      </c>
      <c r="AB204" s="715" t="s">
        <v>141</v>
      </c>
      <c r="AC204" s="715" t="s">
        <v>142</v>
      </c>
      <c r="AD204" s="715" t="s">
        <v>143</v>
      </c>
      <c r="AE204" s="715" t="s">
        <v>144</v>
      </c>
      <c r="AF204" s="715" t="s">
        <v>106</v>
      </c>
      <c r="AG204" s="715" t="s">
        <v>145</v>
      </c>
      <c r="AH204" s="715" t="s">
        <v>146</v>
      </c>
      <c r="AI204" s="715" t="s">
        <v>147</v>
      </c>
      <c r="AJ204" s="715" t="s">
        <v>148</v>
      </c>
      <c r="AK204" s="715" t="s">
        <v>107</v>
      </c>
      <c r="AL204" s="715" t="s">
        <v>149</v>
      </c>
      <c r="AM204" s="715" t="s">
        <v>150</v>
      </c>
      <c r="AN204" s="715" t="s">
        <v>151</v>
      </c>
      <c r="AO204" s="715" t="s">
        <v>152</v>
      </c>
      <c r="AP204" s="715" t="s">
        <v>108</v>
      </c>
      <c r="AQ204" s="715" t="s">
        <v>153</v>
      </c>
      <c r="AR204" s="715" t="s">
        <v>154</v>
      </c>
      <c r="AS204" s="715" t="s">
        <v>155</v>
      </c>
      <c r="AT204" s="715" t="s">
        <v>156</v>
      </c>
      <c r="AU204" s="715" t="s">
        <v>109</v>
      </c>
      <c r="AV204" s="715" t="s">
        <v>157</v>
      </c>
      <c r="AW204" s="715" t="s">
        <v>158</v>
      </c>
      <c r="AX204" s="715" t="s">
        <v>159</v>
      </c>
      <c r="AY204" s="715" t="s">
        <v>160</v>
      </c>
      <c r="AZ204" s="715" t="s">
        <v>110</v>
      </c>
      <c r="BA204" s="715" t="s">
        <v>161</v>
      </c>
      <c r="BB204" s="715" t="s">
        <v>162</v>
      </c>
      <c r="BC204" s="715" t="s">
        <v>163</v>
      </c>
      <c r="BD204" s="715" t="s">
        <v>164</v>
      </c>
      <c r="BE204" s="715" t="s">
        <v>111</v>
      </c>
      <c r="BF204" s="715" t="s">
        <v>165</v>
      </c>
      <c r="BG204" s="715" t="s">
        <v>166</v>
      </c>
      <c r="BH204" s="715" t="s">
        <v>167</v>
      </c>
      <c r="BI204" s="715" t="s">
        <v>168</v>
      </c>
      <c r="BJ204" s="715" t="s">
        <v>112</v>
      </c>
      <c r="BK204" s="715" t="s">
        <v>169</v>
      </c>
      <c r="BL204" s="715" t="s">
        <v>170</v>
      </c>
      <c r="BM204" s="715" t="s">
        <v>171</v>
      </c>
      <c r="BN204" s="715" t="s">
        <v>172</v>
      </c>
      <c r="BO204" s="715" t="s">
        <v>113</v>
      </c>
      <c r="BP204" s="715" t="s">
        <v>173</v>
      </c>
      <c r="BQ204" s="715" t="s">
        <v>174</v>
      </c>
      <c r="BR204" s="715" t="s">
        <v>175</v>
      </c>
      <c r="BS204" s="715" t="s">
        <v>176</v>
      </c>
      <c r="BT204" s="715" t="s">
        <v>114</v>
      </c>
      <c r="BU204" s="715" t="s">
        <v>177</v>
      </c>
      <c r="BV204" s="715" t="s">
        <v>178</v>
      </c>
      <c r="BW204" s="715" t="s">
        <v>179</v>
      </c>
      <c r="BX204" s="715" t="s">
        <v>180</v>
      </c>
      <c r="BY204" s="715" t="s">
        <v>115</v>
      </c>
      <c r="BZ204" s="715" t="s">
        <v>181</v>
      </c>
      <c r="CA204" s="715" t="s">
        <v>182</v>
      </c>
      <c r="CB204" s="715" t="s">
        <v>183</v>
      </c>
      <c r="CC204" s="715" t="s">
        <v>184</v>
      </c>
      <c r="CD204" s="715" t="s">
        <v>116</v>
      </c>
      <c r="CE204" s="715" t="s">
        <v>185</v>
      </c>
      <c r="CF204" s="715" t="s">
        <v>186</v>
      </c>
      <c r="CG204" s="715" t="s">
        <v>187</v>
      </c>
      <c r="CH204" s="715" t="s">
        <v>188</v>
      </c>
      <c r="CI204" s="716" t="s">
        <v>117</v>
      </c>
      <c r="CK204" s="1083"/>
    </row>
    <row r="205" spans="1:89" s="1082" customFormat="1" x14ac:dyDescent="0.2">
      <c r="A205" s="1074"/>
      <c r="B205" s="717" t="s">
        <v>333</v>
      </c>
      <c r="C205" s="718" t="s">
        <v>334</v>
      </c>
      <c r="D205" s="719" t="s">
        <v>121</v>
      </c>
      <c r="E205" s="720" t="s">
        <v>122</v>
      </c>
      <c r="F205" s="721">
        <v>2</v>
      </c>
      <c r="G205" s="1109"/>
      <c r="H205" s="1109"/>
      <c r="I205" s="1109"/>
      <c r="J205" s="1109"/>
      <c r="K205" s="1109"/>
      <c r="L205" s="1109"/>
      <c r="M205" s="436"/>
      <c r="N205" s="436"/>
      <c r="O205" s="436"/>
      <c r="P205" s="436"/>
      <c r="Q205" s="436"/>
      <c r="R205" s="436"/>
      <c r="S205" s="436"/>
      <c r="T205" s="436"/>
      <c r="U205" s="436"/>
      <c r="V205" s="436"/>
      <c r="W205" s="436"/>
      <c r="X205" s="436"/>
      <c r="Y205" s="436"/>
      <c r="Z205" s="436"/>
      <c r="AA205" s="436"/>
      <c r="AB205" s="436"/>
      <c r="AC205" s="436"/>
      <c r="AD205" s="436"/>
      <c r="AE205" s="436"/>
      <c r="AF205" s="436"/>
      <c r="AG205" s="436"/>
      <c r="AH205" s="436"/>
      <c r="AI205" s="436"/>
      <c r="AJ205" s="436"/>
      <c r="AK205" s="436"/>
      <c r="AL205" s="436"/>
      <c r="AM205" s="436"/>
      <c r="AN205" s="436"/>
      <c r="AO205" s="436"/>
      <c r="AP205" s="436"/>
      <c r="AQ205" s="436"/>
      <c r="AR205" s="436"/>
      <c r="AS205" s="436"/>
      <c r="AT205" s="436"/>
      <c r="AU205" s="436"/>
      <c r="AV205" s="436"/>
      <c r="AW205" s="436"/>
      <c r="AX205" s="436"/>
      <c r="AY205" s="436"/>
      <c r="AZ205" s="436"/>
      <c r="BA205" s="436"/>
      <c r="BB205" s="436"/>
      <c r="BC205" s="436"/>
      <c r="BD205" s="436"/>
      <c r="BE205" s="436"/>
      <c r="BF205" s="436"/>
      <c r="BG205" s="436"/>
      <c r="BH205" s="436"/>
      <c r="BI205" s="436"/>
      <c r="BJ205" s="436"/>
      <c r="BK205" s="436"/>
      <c r="BL205" s="436"/>
      <c r="BM205" s="436"/>
      <c r="BN205" s="436"/>
      <c r="BO205" s="436"/>
      <c r="BP205" s="436"/>
      <c r="BQ205" s="436"/>
      <c r="BR205" s="436"/>
      <c r="BS205" s="436"/>
      <c r="BT205" s="436"/>
      <c r="BU205" s="436"/>
      <c r="BV205" s="436"/>
      <c r="BW205" s="436"/>
      <c r="BX205" s="436"/>
      <c r="BY205" s="436"/>
      <c r="BZ205" s="436"/>
      <c r="CA205" s="436"/>
      <c r="CB205" s="436"/>
      <c r="CC205" s="436"/>
      <c r="CD205" s="436"/>
      <c r="CE205" s="436"/>
      <c r="CF205" s="436"/>
      <c r="CG205" s="436"/>
      <c r="CH205" s="436"/>
      <c r="CI205" s="437"/>
      <c r="CK205" s="1083"/>
    </row>
    <row r="206" spans="1:89" s="1082" customFormat="1" x14ac:dyDescent="0.2">
      <c r="A206" s="1074"/>
      <c r="B206" s="722" t="s">
        <v>335</v>
      </c>
      <c r="C206" s="723" t="s">
        <v>566</v>
      </c>
      <c r="D206" s="724" t="s">
        <v>121</v>
      </c>
      <c r="E206" s="725" t="s">
        <v>122</v>
      </c>
      <c r="F206" s="726">
        <v>2</v>
      </c>
      <c r="G206" s="1110"/>
      <c r="H206" s="1110"/>
      <c r="I206" s="1110"/>
      <c r="J206" s="1110"/>
      <c r="K206" s="1110"/>
      <c r="L206" s="1110"/>
      <c r="M206" s="911"/>
      <c r="N206" s="911"/>
      <c r="O206" s="911"/>
      <c r="P206" s="911"/>
      <c r="Q206" s="911"/>
      <c r="R206" s="911"/>
      <c r="S206" s="911"/>
      <c r="T206" s="911"/>
      <c r="U206" s="911"/>
      <c r="V206" s="911"/>
      <c r="W206" s="911"/>
      <c r="X206" s="911"/>
      <c r="Y206" s="911"/>
      <c r="Z206" s="911"/>
      <c r="AA206" s="911"/>
      <c r="AB206" s="911"/>
      <c r="AC206" s="911"/>
      <c r="AD206" s="911"/>
      <c r="AE206" s="911"/>
      <c r="AF206" s="911"/>
      <c r="AG206" s="911"/>
      <c r="AH206" s="911"/>
      <c r="AI206" s="911"/>
      <c r="AJ206" s="911"/>
      <c r="AK206" s="911"/>
      <c r="AL206" s="911"/>
      <c r="AM206" s="911"/>
      <c r="AN206" s="911"/>
      <c r="AO206" s="911"/>
      <c r="AP206" s="911"/>
      <c r="AQ206" s="911"/>
      <c r="AR206" s="911"/>
      <c r="AS206" s="911"/>
      <c r="AT206" s="911"/>
      <c r="AU206" s="911"/>
      <c r="AV206" s="911"/>
      <c r="AW206" s="911"/>
      <c r="AX206" s="911"/>
      <c r="AY206" s="911"/>
      <c r="AZ206" s="911"/>
      <c r="BA206" s="911"/>
      <c r="BB206" s="911"/>
      <c r="BC206" s="911"/>
      <c r="BD206" s="911"/>
      <c r="BE206" s="911"/>
      <c r="BF206" s="911"/>
      <c r="BG206" s="911"/>
      <c r="BH206" s="911"/>
      <c r="BI206" s="911"/>
      <c r="BJ206" s="911"/>
      <c r="BK206" s="911"/>
      <c r="BL206" s="911"/>
      <c r="BM206" s="911"/>
      <c r="BN206" s="911"/>
      <c r="BO206" s="911"/>
      <c r="BP206" s="911"/>
      <c r="BQ206" s="911"/>
      <c r="BR206" s="911"/>
      <c r="BS206" s="911"/>
      <c r="BT206" s="911"/>
      <c r="BU206" s="911"/>
      <c r="BV206" s="911"/>
      <c r="BW206" s="911"/>
      <c r="BX206" s="911"/>
      <c r="BY206" s="911"/>
      <c r="BZ206" s="911"/>
      <c r="CA206" s="911"/>
      <c r="CB206" s="911"/>
      <c r="CC206" s="911"/>
      <c r="CD206" s="911"/>
      <c r="CE206" s="911"/>
      <c r="CF206" s="911"/>
      <c r="CG206" s="911"/>
      <c r="CH206" s="911"/>
      <c r="CI206" s="912"/>
      <c r="CK206" s="1083"/>
    </row>
    <row r="207" spans="1:89" s="1082" customFormat="1" x14ac:dyDescent="0.2">
      <c r="A207" s="1074"/>
      <c r="B207" s="722" t="s">
        <v>337</v>
      </c>
      <c r="C207" s="723" t="s">
        <v>338</v>
      </c>
      <c r="D207" s="724" t="s">
        <v>121</v>
      </c>
      <c r="E207" s="725" t="s">
        <v>122</v>
      </c>
      <c r="F207" s="726">
        <v>2</v>
      </c>
      <c r="G207" s="1111"/>
      <c r="H207" s="1111"/>
      <c r="I207" s="1111"/>
      <c r="J207" s="1111"/>
      <c r="K207" s="1111"/>
      <c r="L207" s="1111"/>
      <c r="M207" s="444"/>
      <c r="N207" s="444"/>
      <c r="O207" s="444"/>
      <c r="P207" s="444"/>
      <c r="Q207" s="444"/>
      <c r="R207" s="444"/>
      <c r="S207" s="444"/>
      <c r="T207" s="444"/>
      <c r="U207" s="444"/>
      <c r="V207" s="444"/>
      <c r="W207" s="444"/>
      <c r="X207" s="444"/>
      <c r="Y207" s="444"/>
      <c r="Z207" s="444"/>
      <c r="AA207" s="444"/>
      <c r="AB207" s="444"/>
      <c r="AC207" s="444"/>
      <c r="AD207" s="444"/>
      <c r="AE207" s="444"/>
      <c r="AF207" s="444"/>
      <c r="AG207" s="444"/>
      <c r="AH207" s="444"/>
      <c r="AI207" s="444"/>
      <c r="AJ207" s="444"/>
      <c r="AK207" s="444"/>
      <c r="AL207" s="444"/>
      <c r="AM207" s="444"/>
      <c r="AN207" s="444"/>
      <c r="AO207" s="444"/>
      <c r="AP207" s="444"/>
      <c r="AQ207" s="444"/>
      <c r="AR207" s="444"/>
      <c r="AS207" s="444"/>
      <c r="AT207" s="444"/>
      <c r="AU207" s="444"/>
      <c r="AV207" s="444"/>
      <c r="AW207" s="444"/>
      <c r="AX207" s="444"/>
      <c r="AY207" s="444"/>
      <c r="AZ207" s="444"/>
      <c r="BA207" s="444"/>
      <c r="BB207" s="444"/>
      <c r="BC207" s="444"/>
      <c r="BD207" s="444"/>
      <c r="BE207" s="444"/>
      <c r="BF207" s="444"/>
      <c r="BG207" s="444"/>
      <c r="BH207" s="444"/>
      <c r="BI207" s="444"/>
      <c r="BJ207" s="444"/>
      <c r="BK207" s="444"/>
      <c r="BL207" s="444"/>
      <c r="BM207" s="444"/>
      <c r="BN207" s="444"/>
      <c r="BO207" s="444"/>
      <c r="BP207" s="444"/>
      <c r="BQ207" s="444"/>
      <c r="BR207" s="444"/>
      <c r="BS207" s="444"/>
      <c r="BT207" s="444"/>
      <c r="BU207" s="444"/>
      <c r="BV207" s="444"/>
      <c r="BW207" s="444"/>
      <c r="BX207" s="444"/>
      <c r="BY207" s="444"/>
      <c r="BZ207" s="444"/>
      <c r="CA207" s="444"/>
      <c r="CB207" s="444"/>
      <c r="CC207" s="444"/>
      <c r="CD207" s="444"/>
      <c r="CE207" s="444"/>
      <c r="CF207" s="444"/>
      <c r="CG207" s="444"/>
      <c r="CH207" s="444"/>
      <c r="CI207" s="445"/>
      <c r="CK207" s="1083"/>
    </row>
    <row r="208" spans="1:89" s="1082" customFormat="1" x14ac:dyDescent="0.2">
      <c r="A208" s="1074"/>
      <c r="B208" s="722" t="s">
        <v>339</v>
      </c>
      <c r="C208" s="723" t="s">
        <v>340</v>
      </c>
      <c r="D208" s="724" t="s">
        <v>121</v>
      </c>
      <c r="E208" s="725" t="s">
        <v>122</v>
      </c>
      <c r="F208" s="726">
        <v>2</v>
      </c>
      <c r="G208" s="1111"/>
      <c r="H208" s="1111"/>
      <c r="I208" s="1111"/>
      <c r="J208" s="1111"/>
      <c r="K208" s="1111"/>
      <c r="L208" s="1111"/>
      <c r="M208" s="444"/>
      <c r="N208" s="444"/>
      <c r="O208" s="444"/>
      <c r="P208" s="444"/>
      <c r="Q208" s="444"/>
      <c r="R208" s="444"/>
      <c r="S208" s="444"/>
      <c r="T208" s="444"/>
      <c r="U208" s="444"/>
      <c r="V208" s="444"/>
      <c r="W208" s="444"/>
      <c r="X208" s="444"/>
      <c r="Y208" s="444"/>
      <c r="Z208" s="444"/>
      <c r="AA208" s="444"/>
      <c r="AB208" s="444"/>
      <c r="AC208" s="444"/>
      <c r="AD208" s="444"/>
      <c r="AE208" s="444"/>
      <c r="AF208" s="444"/>
      <c r="AG208" s="444"/>
      <c r="AH208" s="444"/>
      <c r="AI208" s="444"/>
      <c r="AJ208" s="444"/>
      <c r="AK208" s="444"/>
      <c r="AL208" s="444"/>
      <c r="AM208" s="444"/>
      <c r="AN208" s="444"/>
      <c r="AO208" s="444"/>
      <c r="AP208" s="444"/>
      <c r="AQ208" s="444"/>
      <c r="AR208" s="444"/>
      <c r="AS208" s="444"/>
      <c r="AT208" s="444"/>
      <c r="AU208" s="444"/>
      <c r="AV208" s="444"/>
      <c r="AW208" s="444"/>
      <c r="AX208" s="444"/>
      <c r="AY208" s="444"/>
      <c r="AZ208" s="444"/>
      <c r="BA208" s="444"/>
      <c r="BB208" s="444"/>
      <c r="BC208" s="444"/>
      <c r="BD208" s="444"/>
      <c r="BE208" s="444"/>
      <c r="BF208" s="444"/>
      <c r="BG208" s="444"/>
      <c r="BH208" s="444"/>
      <c r="BI208" s="444"/>
      <c r="BJ208" s="444"/>
      <c r="BK208" s="444"/>
      <c r="BL208" s="444"/>
      <c r="BM208" s="444"/>
      <c r="BN208" s="444"/>
      <c r="BO208" s="444"/>
      <c r="BP208" s="444"/>
      <c r="BQ208" s="444"/>
      <c r="BR208" s="444"/>
      <c r="BS208" s="444"/>
      <c r="BT208" s="444"/>
      <c r="BU208" s="444"/>
      <c r="BV208" s="444"/>
      <c r="BW208" s="444"/>
      <c r="BX208" s="444"/>
      <c r="BY208" s="444"/>
      <c r="BZ208" s="444"/>
      <c r="CA208" s="444"/>
      <c r="CB208" s="444"/>
      <c r="CC208" s="444"/>
      <c r="CD208" s="444"/>
      <c r="CE208" s="444"/>
      <c r="CF208" s="444"/>
      <c r="CG208" s="444"/>
      <c r="CH208" s="444"/>
      <c r="CI208" s="445"/>
      <c r="CK208" s="1083"/>
    </row>
    <row r="209" spans="1:89" s="1082" customFormat="1" x14ac:dyDescent="0.2">
      <c r="A209" s="1074"/>
      <c r="B209" s="727" t="s">
        <v>341</v>
      </c>
      <c r="C209" s="723" t="s">
        <v>342</v>
      </c>
      <c r="D209" s="724" t="s">
        <v>121</v>
      </c>
      <c r="E209" s="725" t="s">
        <v>122</v>
      </c>
      <c r="F209" s="726">
        <v>2</v>
      </c>
      <c r="G209" s="1111"/>
      <c r="H209" s="1111"/>
      <c r="I209" s="1111"/>
      <c r="J209" s="1111"/>
      <c r="K209" s="1111"/>
      <c r="L209" s="1111"/>
      <c r="M209" s="444"/>
      <c r="N209" s="444"/>
      <c r="O209" s="444"/>
      <c r="P209" s="444"/>
      <c r="Q209" s="444"/>
      <c r="R209" s="444"/>
      <c r="S209" s="444"/>
      <c r="T209" s="444"/>
      <c r="U209" s="444"/>
      <c r="V209" s="444"/>
      <c r="W209" s="444"/>
      <c r="X209" s="444"/>
      <c r="Y209" s="444"/>
      <c r="Z209" s="444"/>
      <c r="AA209" s="444"/>
      <c r="AB209" s="444"/>
      <c r="AC209" s="444"/>
      <c r="AD209" s="444"/>
      <c r="AE209" s="444"/>
      <c r="AF209" s="444"/>
      <c r="AG209" s="444"/>
      <c r="AH209" s="444"/>
      <c r="AI209" s="444"/>
      <c r="AJ209" s="444"/>
      <c r="AK209" s="444"/>
      <c r="AL209" s="444"/>
      <c r="AM209" s="444"/>
      <c r="AN209" s="444"/>
      <c r="AO209" s="444"/>
      <c r="AP209" s="444"/>
      <c r="AQ209" s="444"/>
      <c r="AR209" s="444"/>
      <c r="AS209" s="444"/>
      <c r="AT209" s="444"/>
      <c r="AU209" s="444"/>
      <c r="AV209" s="444"/>
      <c r="AW209" s="444"/>
      <c r="AX209" s="444"/>
      <c r="AY209" s="444"/>
      <c r="AZ209" s="444"/>
      <c r="BA209" s="444"/>
      <c r="BB209" s="444"/>
      <c r="BC209" s="444"/>
      <c r="BD209" s="444"/>
      <c r="BE209" s="444"/>
      <c r="BF209" s="444"/>
      <c r="BG209" s="444"/>
      <c r="BH209" s="444"/>
      <c r="BI209" s="444"/>
      <c r="BJ209" s="444"/>
      <c r="BK209" s="444"/>
      <c r="BL209" s="444"/>
      <c r="BM209" s="444"/>
      <c r="BN209" s="444"/>
      <c r="BO209" s="444"/>
      <c r="BP209" s="444"/>
      <c r="BQ209" s="444"/>
      <c r="BR209" s="444"/>
      <c r="BS209" s="444"/>
      <c r="BT209" s="444"/>
      <c r="BU209" s="444"/>
      <c r="BV209" s="444"/>
      <c r="BW209" s="444"/>
      <c r="BX209" s="444"/>
      <c r="BY209" s="444"/>
      <c r="BZ209" s="444"/>
      <c r="CA209" s="444"/>
      <c r="CB209" s="444"/>
      <c r="CC209" s="444"/>
      <c r="CD209" s="444"/>
      <c r="CE209" s="444"/>
      <c r="CF209" s="444"/>
      <c r="CG209" s="444"/>
      <c r="CH209" s="444"/>
      <c r="CI209" s="445"/>
      <c r="CK209" s="1083"/>
    </row>
    <row r="210" spans="1:89" s="1082" customFormat="1" x14ac:dyDescent="0.2">
      <c r="A210" s="1074"/>
      <c r="B210" s="727" t="s">
        <v>343</v>
      </c>
      <c r="C210" s="723" t="s">
        <v>344</v>
      </c>
      <c r="D210" s="724" t="s">
        <v>121</v>
      </c>
      <c r="E210" s="725" t="s">
        <v>122</v>
      </c>
      <c r="F210" s="726">
        <v>2</v>
      </c>
      <c r="G210" s="1111"/>
      <c r="H210" s="1111"/>
      <c r="I210" s="1111"/>
      <c r="J210" s="1111"/>
      <c r="K210" s="1111"/>
      <c r="L210" s="1111"/>
      <c r="M210" s="444"/>
      <c r="N210" s="444"/>
      <c r="O210" s="444"/>
      <c r="P210" s="444"/>
      <c r="Q210" s="444"/>
      <c r="R210" s="444"/>
      <c r="S210" s="444"/>
      <c r="T210" s="444"/>
      <c r="U210" s="444"/>
      <c r="V210" s="444"/>
      <c r="W210" s="444"/>
      <c r="X210" s="444"/>
      <c r="Y210" s="444"/>
      <c r="Z210" s="444"/>
      <c r="AA210" s="444"/>
      <c r="AB210" s="444"/>
      <c r="AC210" s="444"/>
      <c r="AD210" s="444"/>
      <c r="AE210" s="444"/>
      <c r="AF210" s="444"/>
      <c r="AG210" s="444"/>
      <c r="AH210" s="444"/>
      <c r="AI210" s="444"/>
      <c r="AJ210" s="444"/>
      <c r="AK210" s="444"/>
      <c r="AL210" s="444"/>
      <c r="AM210" s="444"/>
      <c r="AN210" s="444"/>
      <c r="AO210" s="444"/>
      <c r="AP210" s="444"/>
      <c r="AQ210" s="444"/>
      <c r="AR210" s="444"/>
      <c r="AS210" s="444"/>
      <c r="AT210" s="444"/>
      <c r="AU210" s="444"/>
      <c r="AV210" s="444"/>
      <c r="AW210" s="444"/>
      <c r="AX210" s="444"/>
      <c r="AY210" s="444"/>
      <c r="AZ210" s="444"/>
      <c r="BA210" s="444"/>
      <c r="BB210" s="444"/>
      <c r="BC210" s="444"/>
      <c r="BD210" s="444"/>
      <c r="BE210" s="444"/>
      <c r="BF210" s="444"/>
      <c r="BG210" s="444"/>
      <c r="BH210" s="444"/>
      <c r="BI210" s="444"/>
      <c r="BJ210" s="444"/>
      <c r="BK210" s="444"/>
      <c r="BL210" s="444"/>
      <c r="BM210" s="444"/>
      <c r="BN210" s="444"/>
      <c r="BO210" s="444"/>
      <c r="BP210" s="444"/>
      <c r="BQ210" s="444"/>
      <c r="BR210" s="444"/>
      <c r="BS210" s="444"/>
      <c r="BT210" s="444"/>
      <c r="BU210" s="444"/>
      <c r="BV210" s="444"/>
      <c r="BW210" s="444"/>
      <c r="BX210" s="444"/>
      <c r="BY210" s="444"/>
      <c r="BZ210" s="444"/>
      <c r="CA210" s="444"/>
      <c r="CB210" s="444"/>
      <c r="CC210" s="444"/>
      <c r="CD210" s="444"/>
      <c r="CE210" s="444"/>
      <c r="CF210" s="444"/>
      <c r="CG210" s="444"/>
      <c r="CH210" s="444"/>
      <c r="CI210" s="445"/>
      <c r="CK210" s="1083"/>
    </row>
    <row r="211" spans="1:89" s="1082" customFormat="1" x14ac:dyDescent="0.2">
      <c r="A211" s="1074"/>
      <c r="B211" s="727" t="s">
        <v>345</v>
      </c>
      <c r="C211" s="723" t="s">
        <v>346</v>
      </c>
      <c r="D211" s="724" t="s">
        <v>121</v>
      </c>
      <c r="E211" s="725" t="s">
        <v>122</v>
      </c>
      <c r="F211" s="726">
        <v>2</v>
      </c>
      <c r="G211" s="1111"/>
      <c r="H211" s="1111"/>
      <c r="I211" s="1111"/>
      <c r="J211" s="1111"/>
      <c r="K211" s="1111"/>
      <c r="L211" s="1111"/>
      <c r="M211" s="447"/>
      <c r="N211" s="447"/>
      <c r="O211" s="447"/>
      <c r="P211" s="447"/>
      <c r="Q211" s="447"/>
      <c r="R211" s="447"/>
      <c r="S211" s="447"/>
      <c r="T211" s="447"/>
      <c r="U211" s="447"/>
      <c r="V211" s="447"/>
      <c r="W211" s="447"/>
      <c r="X211" s="447"/>
      <c r="Y211" s="447"/>
      <c r="Z211" s="447"/>
      <c r="AA211" s="447"/>
      <c r="AB211" s="447"/>
      <c r="AC211" s="447"/>
      <c r="AD211" s="447"/>
      <c r="AE211" s="447"/>
      <c r="AF211" s="447"/>
      <c r="AG211" s="447"/>
      <c r="AH211" s="447"/>
      <c r="AI211" s="447"/>
      <c r="AJ211" s="447"/>
      <c r="AK211" s="447"/>
      <c r="AL211" s="447"/>
      <c r="AM211" s="447"/>
      <c r="AN211" s="447"/>
      <c r="AO211" s="447"/>
      <c r="AP211" s="447"/>
      <c r="AQ211" s="447"/>
      <c r="AR211" s="447"/>
      <c r="AS211" s="447"/>
      <c r="AT211" s="447"/>
      <c r="AU211" s="447"/>
      <c r="AV211" s="447"/>
      <c r="AW211" s="447"/>
      <c r="AX211" s="447"/>
      <c r="AY211" s="447"/>
      <c r="AZ211" s="447"/>
      <c r="BA211" s="447"/>
      <c r="BB211" s="447"/>
      <c r="BC211" s="447"/>
      <c r="BD211" s="447"/>
      <c r="BE211" s="447"/>
      <c r="BF211" s="447"/>
      <c r="BG211" s="447"/>
      <c r="BH211" s="447"/>
      <c r="BI211" s="447"/>
      <c r="BJ211" s="447"/>
      <c r="BK211" s="447"/>
      <c r="BL211" s="447"/>
      <c r="BM211" s="447"/>
      <c r="BN211" s="447"/>
      <c r="BO211" s="447"/>
      <c r="BP211" s="447"/>
      <c r="BQ211" s="447"/>
      <c r="BR211" s="447"/>
      <c r="BS211" s="447"/>
      <c r="BT211" s="447"/>
      <c r="BU211" s="447"/>
      <c r="BV211" s="447"/>
      <c r="BW211" s="447"/>
      <c r="BX211" s="447"/>
      <c r="BY211" s="447"/>
      <c r="BZ211" s="447"/>
      <c r="CA211" s="447"/>
      <c r="CB211" s="447"/>
      <c r="CC211" s="447"/>
      <c r="CD211" s="447"/>
      <c r="CE211" s="447"/>
      <c r="CF211" s="447"/>
      <c r="CG211" s="447"/>
      <c r="CH211" s="447"/>
      <c r="CI211" s="448"/>
      <c r="CK211" s="1083"/>
    </row>
    <row r="212" spans="1:89" s="1082" customFormat="1" x14ac:dyDescent="0.2">
      <c r="A212" s="1074"/>
      <c r="B212" s="727" t="s">
        <v>347</v>
      </c>
      <c r="C212" s="728" t="s">
        <v>348</v>
      </c>
      <c r="D212" s="724" t="s">
        <v>349</v>
      </c>
      <c r="E212" s="725" t="s">
        <v>122</v>
      </c>
      <c r="F212" s="726">
        <v>2</v>
      </c>
      <c r="G212" s="450">
        <f>G211+G213</f>
        <v>0</v>
      </c>
      <c r="H212" s="450">
        <f t="shared" ref="H212:BS212" si="146">H211+H213</f>
        <v>0</v>
      </c>
      <c r="I212" s="450">
        <f t="shared" si="146"/>
        <v>0</v>
      </c>
      <c r="J212" s="450">
        <f t="shared" si="146"/>
        <v>0</v>
      </c>
      <c r="K212" s="450">
        <f t="shared" si="146"/>
        <v>0</v>
      </c>
      <c r="L212" s="450">
        <f t="shared" si="146"/>
        <v>0</v>
      </c>
      <c r="M212" s="455">
        <f t="shared" si="146"/>
        <v>0</v>
      </c>
      <c r="N212" s="455">
        <f t="shared" si="146"/>
        <v>0</v>
      </c>
      <c r="O212" s="455">
        <f t="shared" si="146"/>
        <v>0</v>
      </c>
      <c r="P212" s="455">
        <f t="shared" si="146"/>
        <v>0</v>
      </c>
      <c r="Q212" s="455">
        <f t="shared" si="146"/>
        <v>0</v>
      </c>
      <c r="R212" s="455">
        <f t="shared" si="146"/>
        <v>0</v>
      </c>
      <c r="S212" s="455">
        <f t="shared" si="146"/>
        <v>0</v>
      </c>
      <c r="T212" s="455">
        <f t="shared" si="146"/>
        <v>0</v>
      </c>
      <c r="U212" s="455">
        <f t="shared" si="146"/>
        <v>0</v>
      </c>
      <c r="V212" s="455">
        <f t="shared" si="146"/>
        <v>0</v>
      </c>
      <c r="W212" s="455">
        <f t="shared" si="146"/>
        <v>0</v>
      </c>
      <c r="X212" s="455">
        <f t="shared" si="146"/>
        <v>0</v>
      </c>
      <c r="Y212" s="455">
        <f t="shared" si="146"/>
        <v>0</v>
      </c>
      <c r="Z212" s="455">
        <f t="shared" si="146"/>
        <v>0</v>
      </c>
      <c r="AA212" s="455">
        <f t="shared" si="146"/>
        <v>0</v>
      </c>
      <c r="AB212" s="455">
        <f t="shared" si="146"/>
        <v>0</v>
      </c>
      <c r="AC212" s="455">
        <f t="shared" si="146"/>
        <v>0</v>
      </c>
      <c r="AD212" s="455">
        <f t="shared" si="146"/>
        <v>0</v>
      </c>
      <c r="AE212" s="455">
        <f t="shared" si="146"/>
        <v>0</v>
      </c>
      <c r="AF212" s="455">
        <f t="shared" si="146"/>
        <v>0</v>
      </c>
      <c r="AG212" s="455">
        <f t="shared" si="146"/>
        <v>0</v>
      </c>
      <c r="AH212" s="455">
        <f t="shared" si="146"/>
        <v>0</v>
      </c>
      <c r="AI212" s="455">
        <f t="shared" si="146"/>
        <v>0</v>
      </c>
      <c r="AJ212" s="455">
        <f t="shared" si="146"/>
        <v>0</v>
      </c>
      <c r="AK212" s="455">
        <f t="shared" si="146"/>
        <v>0</v>
      </c>
      <c r="AL212" s="455">
        <f t="shared" si="146"/>
        <v>0</v>
      </c>
      <c r="AM212" s="455">
        <f t="shared" si="146"/>
        <v>0</v>
      </c>
      <c r="AN212" s="455">
        <f t="shared" si="146"/>
        <v>0</v>
      </c>
      <c r="AO212" s="455">
        <f t="shared" si="146"/>
        <v>0</v>
      </c>
      <c r="AP212" s="455">
        <f t="shared" si="146"/>
        <v>0</v>
      </c>
      <c r="AQ212" s="455">
        <f t="shared" si="146"/>
        <v>0</v>
      </c>
      <c r="AR212" s="455">
        <f t="shared" si="146"/>
        <v>0</v>
      </c>
      <c r="AS212" s="455">
        <f t="shared" si="146"/>
        <v>0</v>
      </c>
      <c r="AT212" s="455">
        <f t="shared" si="146"/>
        <v>0</v>
      </c>
      <c r="AU212" s="455">
        <f t="shared" si="146"/>
        <v>0</v>
      </c>
      <c r="AV212" s="455">
        <f t="shared" si="146"/>
        <v>0</v>
      </c>
      <c r="AW212" s="455">
        <f t="shared" si="146"/>
        <v>0</v>
      </c>
      <c r="AX212" s="455">
        <f t="shared" si="146"/>
        <v>0</v>
      </c>
      <c r="AY212" s="455">
        <f t="shared" si="146"/>
        <v>0</v>
      </c>
      <c r="AZ212" s="455">
        <f t="shared" si="146"/>
        <v>0</v>
      </c>
      <c r="BA212" s="455">
        <f t="shared" si="146"/>
        <v>0</v>
      </c>
      <c r="BB212" s="455">
        <f t="shared" si="146"/>
        <v>0</v>
      </c>
      <c r="BC212" s="455">
        <f t="shared" si="146"/>
        <v>0</v>
      </c>
      <c r="BD212" s="455">
        <f t="shared" si="146"/>
        <v>0</v>
      </c>
      <c r="BE212" s="455">
        <f t="shared" si="146"/>
        <v>0</v>
      </c>
      <c r="BF212" s="455">
        <f t="shared" si="146"/>
        <v>0</v>
      </c>
      <c r="BG212" s="455">
        <f t="shared" si="146"/>
        <v>0</v>
      </c>
      <c r="BH212" s="455">
        <f t="shared" si="146"/>
        <v>0</v>
      </c>
      <c r="BI212" s="455">
        <f t="shared" si="146"/>
        <v>0</v>
      </c>
      <c r="BJ212" s="455">
        <f t="shared" si="146"/>
        <v>0</v>
      </c>
      <c r="BK212" s="455">
        <f t="shared" si="146"/>
        <v>0</v>
      </c>
      <c r="BL212" s="455">
        <f t="shared" si="146"/>
        <v>0</v>
      </c>
      <c r="BM212" s="455">
        <f t="shared" si="146"/>
        <v>0</v>
      </c>
      <c r="BN212" s="455">
        <f t="shared" si="146"/>
        <v>0</v>
      </c>
      <c r="BO212" s="455">
        <f t="shared" si="146"/>
        <v>0</v>
      </c>
      <c r="BP212" s="455">
        <f t="shared" si="146"/>
        <v>0</v>
      </c>
      <c r="BQ212" s="455">
        <f t="shared" si="146"/>
        <v>0</v>
      </c>
      <c r="BR212" s="455">
        <f t="shared" si="146"/>
        <v>0</v>
      </c>
      <c r="BS212" s="455">
        <f t="shared" si="146"/>
        <v>0</v>
      </c>
      <c r="BT212" s="455">
        <f t="shared" ref="BT212" si="147">BT211+BT213</f>
        <v>0</v>
      </c>
      <c r="BU212" s="455"/>
      <c r="BV212" s="455"/>
      <c r="BW212" s="455"/>
      <c r="BX212" s="455"/>
      <c r="BY212" s="455"/>
      <c r="BZ212" s="455"/>
      <c r="CA212" s="455"/>
      <c r="CB212" s="455"/>
      <c r="CC212" s="455"/>
      <c r="CD212" s="455"/>
      <c r="CE212" s="455"/>
      <c r="CF212" s="455"/>
      <c r="CG212" s="455"/>
      <c r="CH212" s="455"/>
      <c r="CI212" s="451"/>
      <c r="CK212" s="1083"/>
    </row>
    <row r="213" spans="1:89" s="1082" customFormat="1" ht="28.5" x14ac:dyDescent="0.2">
      <c r="A213" s="1074"/>
      <c r="B213" s="729" t="s">
        <v>350</v>
      </c>
      <c r="C213" s="730" t="s">
        <v>351</v>
      </c>
      <c r="D213" s="730" t="s">
        <v>352</v>
      </c>
      <c r="E213" s="731" t="s">
        <v>122</v>
      </c>
      <c r="F213" s="726">
        <v>2</v>
      </c>
      <c r="G213" s="450">
        <f>SUM(G214:G219)</f>
        <v>0</v>
      </c>
      <c r="H213" s="450">
        <f t="shared" ref="H213:BS213" si="148">SUM(H214:H219)</f>
        <v>0</v>
      </c>
      <c r="I213" s="450">
        <f t="shared" si="148"/>
        <v>0</v>
      </c>
      <c r="J213" s="450">
        <f t="shared" si="148"/>
        <v>0</v>
      </c>
      <c r="K213" s="450">
        <f t="shared" si="148"/>
        <v>0</v>
      </c>
      <c r="L213" s="450">
        <f t="shared" si="148"/>
        <v>0</v>
      </c>
      <c r="M213" s="455">
        <f t="shared" si="148"/>
        <v>0</v>
      </c>
      <c r="N213" s="455">
        <f t="shared" si="148"/>
        <v>0</v>
      </c>
      <c r="O213" s="455">
        <f t="shared" si="148"/>
        <v>0</v>
      </c>
      <c r="P213" s="455">
        <f t="shared" si="148"/>
        <v>0</v>
      </c>
      <c r="Q213" s="455">
        <f t="shared" si="148"/>
        <v>0</v>
      </c>
      <c r="R213" s="455">
        <f t="shared" si="148"/>
        <v>0</v>
      </c>
      <c r="S213" s="455">
        <f t="shared" si="148"/>
        <v>0</v>
      </c>
      <c r="T213" s="455">
        <f t="shared" si="148"/>
        <v>0</v>
      </c>
      <c r="U213" s="455">
        <f t="shared" si="148"/>
        <v>0</v>
      </c>
      <c r="V213" s="455">
        <f t="shared" si="148"/>
        <v>0</v>
      </c>
      <c r="W213" s="455">
        <f t="shared" si="148"/>
        <v>0</v>
      </c>
      <c r="X213" s="455">
        <f t="shared" si="148"/>
        <v>0</v>
      </c>
      <c r="Y213" s="455">
        <f t="shared" si="148"/>
        <v>0</v>
      </c>
      <c r="Z213" s="455">
        <f t="shared" si="148"/>
        <v>0</v>
      </c>
      <c r="AA213" s="455">
        <f t="shared" si="148"/>
        <v>0</v>
      </c>
      <c r="AB213" s="455">
        <f t="shared" si="148"/>
        <v>0</v>
      </c>
      <c r="AC213" s="455">
        <f t="shared" si="148"/>
        <v>0</v>
      </c>
      <c r="AD213" s="455">
        <f t="shared" si="148"/>
        <v>0</v>
      </c>
      <c r="AE213" s="455">
        <f t="shared" si="148"/>
        <v>0</v>
      </c>
      <c r="AF213" s="455">
        <f t="shared" si="148"/>
        <v>0</v>
      </c>
      <c r="AG213" s="455">
        <f t="shared" si="148"/>
        <v>0</v>
      </c>
      <c r="AH213" s="455">
        <f t="shared" si="148"/>
        <v>0</v>
      </c>
      <c r="AI213" s="455">
        <f t="shared" si="148"/>
        <v>0</v>
      </c>
      <c r="AJ213" s="455">
        <f t="shared" si="148"/>
        <v>0</v>
      </c>
      <c r="AK213" s="455">
        <f t="shared" si="148"/>
        <v>0</v>
      </c>
      <c r="AL213" s="455">
        <f t="shared" si="148"/>
        <v>0</v>
      </c>
      <c r="AM213" s="455">
        <f t="shared" si="148"/>
        <v>0</v>
      </c>
      <c r="AN213" s="455">
        <f t="shared" si="148"/>
        <v>0</v>
      </c>
      <c r="AO213" s="455">
        <f t="shared" si="148"/>
        <v>0</v>
      </c>
      <c r="AP213" s="455">
        <f t="shared" si="148"/>
        <v>0</v>
      </c>
      <c r="AQ213" s="455">
        <f t="shared" si="148"/>
        <v>0</v>
      </c>
      <c r="AR213" s="455">
        <f t="shared" si="148"/>
        <v>0</v>
      </c>
      <c r="AS213" s="455">
        <f t="shared" si="148"/>
        <v>0</v>
      </c>
      <c r="AT213" s="455">
        <f t="shared" si="148"/>
        <v>0</v>
      </c>
      <c r="AU213" s="455">
        <f t="shared" si="148"/>
        <v>0</v>
      </c>
      <c r="AV213" s="455">
        <f t="shared" si="148"/>
        <v>0</v>
      </c>
      <c r="AW213" s="455">
        <f t="shared" si="148"/>
        <v>0</v>
      </c>
      <c r="AX213" s="455">
        <f t="shared" si="148"/>
        <v>0</v>
      </c>
      <c r="AY213" s="455">
        <f t="shared" si="148"/>
        <v>0</v>
      </c>
      <c r="AZ213" s="455">
        <f t="shared" si="148"/>
        <v>0</v>
      </c>
      <c r="BA213" s="455">
        <f t="shared" si="148"/>
        <v>0</v>
      </c>
      <c r="BB213" s="455">
        <f t="shared" si="148"/>
        <v>0</v>
      </c>
      <c r="BC213" s="455">
        <f t="shared" si="148"/>
        <v>0</v>
      </c>
      <c r="BD213" s="455">
        <f t="shared" si="148"/>
        <v>0</v>
      </c>
      <c r="BE213" s="455">
        <f t="shared" si="148"/>
        <v>0</v>
      </c>
      <c r="BF213" s="455">
        <f t="shared" si="148"/>
        <v>0</v>
      </c>
      <c r="BG213" s="455">
        <f t="shared" si="148"/>
        <v>0</v>
      </c>
      <c r="BH213" s="455">
        <f t="shared" si="148"/>
        <v>0</v>
      </c>
      <c r="BI213" s="455">
        <f t="shared" si="148"/>
        <v>0</v>
      </c>
      <c r="BJ213" s="455">
        <f t="shared" si="148"/>
        <v>0</v>
      </c>
      <c r="BK213" s="455">
        <f t="shared" si="148"/>
        <v>0</v>
      </c>
      <c r="BL213" s="455">
        <f t="shared" si="148"/>
        <v>0</v>
      </c>
      <c r="BM213" s="455">
        <f t="shared" si="148"/>
        <v>0</v>
      </c>
      <c r="BN213" s="455">
        <f t="shared" si="148"/>
        <v>0</v>
      </c>
      <c r="BO213" s="455">
        <f t="shared" si="148"/>
        <v>0</v>
      </c>
      <c r="BP213" s="455">
        <f t="shared" si="148"/>
        <v>0</v>
      </c>
      <c r="BQ213" s="455">
        <f t="shared" si="148"/>
        <v>0</v>
      </c>
      <c r="BR213" s="455">
        <f t="shared" si="148"/>
        <v>0</v>
      </c>
      <c r="BS213" s="455">
        <f t="shared" si="148"/>
        <v>0</v>
      </c>
      <c r="BT213" s="455">
        <f t="shared" ref="BT213" si="149">SUM(BT214:BT219)</f>
        <v>0</v>
      </c>
      <c r="BU213" s="455"/>
      <c r="BV213" s="455"/>
      <c r="BW213" s="455"/>
      <c r="BX213" s="455"/>
      <c r="BY213" s="455"/>
      <c r="BZ213" s="455"/>
      <c r="CA213" s="455"/>
      <c r="CB213" s="455"/>
      <c r="CC213" s="455"/>
      <c r="CD213" s="455"/>
      <c r="CE213" s="455"/>
      <c r="CF213" s="455"/>
      <c r="CG213" s="455"/>
      <c r="CH213" s="455"/>
      <c r="CI213" s="451"/>
      <c r="CK213" s="1083"/>
    </row>
    <row r="214" spans="1:89" s="1082" customFormat="1" x14ac:dyDescent="0.2">
      <c r="A214" s="1074"/>
      <c r="B214" s="727" t="s">
        <v>353</v>
      </c>
      <c r="C214" s="728" t="s">
        <v>354</v>
      </c>
      <c r="D214" s="724" t="s">
        <v>121</v>
      </c>
      <c r="E214" s="725" t="s">
        <v>122</v>
      </c>
      <c r="F214" s="726">
        <v>2</v>
      </c>
      <c r="G214" s="1111"/>
      <c r="H214" s="1111"/>
      <c r="I214" s="1111"/>
      <c r="J214" s="1111"/>
      <c r="K214" s="1111"/>
      <c r="L214" s="1111"/>
      <c r="M214" s="447"/>
      <c r="N214" s="447"/>
      <c r="O214" s="447"/>
      <c r="P214" s="447"/>
      <c r="Q214" s="447"/>
      <c r="R214" s="447"/>
      <c r="S214" s="447"/>
      <c r="T214" s="447"/>
      <c r="U214" s="447"/>
      <c r="V214" s="447"/>
      <c r="W214" s="447"/>
      <c r="X214" s="447"/>
      <c r="Y214" s="447"/>
      <c r="Z214" s="447"/>
      <c r="AA214" s="447"/>
      <c r="AB214" s="447"/>
      <c r="AC214" s="447"/>
      <c r="AD214" s="447"/>
      <c r="AE214" s="447"/>
      <c r="AF214" s="447"/>
      <c r="AG214" s="447"/>
      <c r="AH214" s="447"/>
      <c r="AI214" s="447"/>
      <c r="AJ214" s="447"/>
      <c r="AK214" s="44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c r="BN214" s="447"/>
      <c r="BO214" s="447"/>
      <c r="BP214" s="447"/>
      <c r="BQ214" s="447"/>
      <c r="BR214" s="447"/>
      <c r="BS214" s="447"/>
      <c r="BT214" s="447"/>
      <c r="BU214" s="447"/>
      <c r="BV214" s="447"/>
      <c r="BW214" s="447"/>
      <c r="BX214" s="447"/>
      <c r="BY214" s="447"/>
      <c r="BZ214" s="447"/>
      <c r="CA214" s="447"/>
      <c r="CB214" s="447"/>
      <c r="CC214" s="447"/>
      <c r="CD214" s="447"/>
      <c r="CE214" s="447"/>
      <c r="CF214" s="447"/>
      <c r="CG214" s="447"/>
      <c r="CH214" s="447"/>
      <c r="CI214" s="448"/>
      <c r="CK214" s="1083"/>
    </row>
    <row r="215" spans="1:89" s="1082" customFormat="1" ht="28.5" x14ac:dyDescent="0.2">
      <c r="A215" s="1074"/>
      <c r="B215" s="727" t="s">
        <v>355</v>
      </c>
      <c r="C215" s="728" t="s">
        <v>356</v>
      </c>
      <c r="D215" s="724" t="s">
        <v>121</v>
      </c>
      <c r="E215" s="725" t="s">
        <v>122</v>
      </c>
      <c r="F215" s="726">
        <v>2</v>
      </c>
      <c r="G215" s="1111"/>
      <c r="H215" s="1111"/>
      <c r="I215" s="1111"/>
      <c r="J215" s="1111"/>
      <c r="K215" s="1111"/>
      <c r="L215" s="1111"/>
      <c r="M215" s="447"/>
      <c r="N215" s="447"/>
      <c r="O215" s="447"/>
      <c r="P215" s="447"/>
      <c r="Q215" s="447"/>
      <c r="R215" s="447"/>
      <c r="S215" s="447"/>
      <c r="T215" s="447"/>
      <c r="U215" s="447"/>
      <c r="V215" s="447"/>
      <c r="W215" s="447"/>
      <c r="X215" s="447"/>
      <c r="Y215" s="447"/>
      <c r="Z215" s="447"/>
      <c r="AA215" s="447"/>
      <c r="AB215" s="447"/>
      <c r="AC215" s="447"/>
      <c r="AD215" s="447"/>
      <c r="AE215" s="447"/>
      <c r="AF215" s="447"/>
      <c r="AG215" s="447"/>
      <c r="AH215" s="447"/>
      <c r="AI215" s="447"/>
      <c r="AJ215" s="447"/>
      <c r="AK215" s="44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c r="BN215" s="447"/>
      <c r="BO215" s="447"/>
      <c r="BP215" s="447"/>
      <c r="BQ215" s="447"/>
      <c r="BR215" s="447"/>
      <c r="BS215" s="447"/>
      <c r="BT215" s="447"/>
      <c r="BU215" s="447"/>
      <c r="BV215" s="447"/>
      <c r="BW215" s="447"/>
      <c r="BX215" s="447"/>
      <c r="BY215" s="447"/>
      <c r="BZ215" s="447"/>
      <c r="CA215" s="447"/>
      <c r="CB215" s="447"/>
      <c r="CC215" s="447"/>
      <c r="CD215" s="447"/>
      <c r="CE215" s="447"/>
      <c r="CF215" s="447"/>
      <c r="CG215" s="447"/>
      <c r="CH215" s="447"/>
      <c r="CI215" s="448"/>
      <c r="CK215" s="1083"/>
    </row>
    <row r="216" spans="1:89" s="1082" customFormat="1" ht="57" x14ac:dyDescent="0.2">
      <c r="A216" s="1074"/>
      <c r="B216" s="727" t="s">
        <v>357</v>
      </c>
      <c r="C216" s="728" t="s">
        <v>666</v>
      </c>
      <c r="D216" s="724" t="s">
        <v>121</v>
      </c>
      <c r="E216" s="725" t="s">
        <v>122</v>
      </c>
      <c r="F216" s="726">
        <v>2</v>
      </c>
      <c r="G216" s="1111"/>
      <c r="H216" s="1111"/>
      <c r="I216" s="1111"/>
      <c r="J216" s="1111"/>
      <c r="K216" s="1111"/>
      <c r="L216" s="1111"/>
      <c r="M216" s="447"/>
      <c r="N216" s="447"/>
      <c r="O216" s="447"/>
      <c r="P216" s="447"/>
      <c r="Q216" s="447"/>
      <c r="R216" s="447"/>
      <c r="S216" s="447"/>
      <c r="T216" s="447"/>
      <c r="U216" s="447"/>
      <c r="V216" s="447"/>
      <c r="W216" s="447"/>
      <c r="X216" s="447"/>
      <c r="Y216" s="447"/>
      <c r="Z216" s="447"/>
      <c r="AA216" s="447"/>
      <c r="AB216" s="447"/>
      <c r="AC216" s="447"/>
      <c r="AD216" s="447"/>
      <c r="AE216" s="447"/>
      <c r="AF216" s="447"/>
      <c r="AG216" s="447"/>
      <c r="AH216" s="447"/>
      <c r="AI216" s="447"/>
      <c r="AJ216" s="447"/>
      <c r="AK216" s="44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c r="BN216" s="447"/>
      <c r="BO216" s="447"/>
      <c r="BP216" s="447"/>
      <c r="BQ216" s="447"/>
      <c r="BR216" s="447"/>
      <c r="BS216" s="447"/>
      <c r="BT216" s="447"/>
      <c r="BU216" s="447"/>
      <c r="BV216" s="447"/>
      <c r="BW216" s="447"/>
      <c r="BX216" s="447"/>
      <c r="BY216" s="447"/>
      <c r="BZ216" s="447"/>
      <c r="CA216" s="447"/>
      <c r="CB216" s="447"/>
      <c r="CC216" s="447"/>
      <c r="CD216" s="447"/>
      <c r="CE216" s="447"/>
      <c r="CF216" s="447"/>
      <c r="CG216" s="447"/>
      <c r="CH216" s="447"/>
      <c r="CI216" s="448"/>
      <c r="CK216" s="1083"/>
    </row>
    <row r="217" spans="1:89" s="1082" customFormat="1" ht="28.5" x14ac:dyDescent="0.2">
      <c r="A217" s="1074"/>
      <c r="B217" s="727" t="s">
        <v>359</v>
      </c>
      <c r="C217" s="728" t="s">
        <v>360</v>
      </c>
      <c r="D217" s="724" t="s">
        <v>121</v>
      </c>
      <c r="E217" s="725" t="s">
        <v>122</v>
      </c>
      <c r="F217" s="726">
        <v>2</v>
      </c>
      <c r="G217" s="1111"/>
      <c r="H217" s="1111"/>
      <c r="I217" s="1111"/>
      <c r="J217" s="1111"/>
      <c r="K217" s="1111"/>
      <c r="L217" s="1111"/>
      <c r="M217" s="447"/>
      <c r="N217" s="447"/>
      <c r="O217" s="447"/>
      <c r="P217" s="447"/>
      <c r="Q217" s="447"/>
      <c r="R217" s="447"/>
      <c r="S217" s="447"/>
      <c r="T217" s="447"/>
      <c r="U217" s="447"/>
      <c r="V217" s="447"/>
      <c r="W217" s="447"/>
      <c r="X217" s="447"/>
      <c r="Y217" s="447"/>
      <c r="Z217" s="447"/>
      <c r="AA217" s="447"/>
      <c r="AB217" s="447"/>
      <c r="AC217" s="447"/>
      <c r="AD217" s="447"/>
      <c r="AE217" s="447"/>
      <c r="AF217" s="447"/>
      <c r="AG217" s="447"/>
      <c r="AH217" s="447"/>
      <c r="AI217" s="447"/>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c r="BN217" s="447"/>
      <c r="BO217" s="447"/>
      <c r="BP217" s="447"/>
      <c r="BQ217" s="447"/>
      <c r="BR217" s="447"/>
      <c r="BS217" s="447"/>
      <c r="BT217" s="447"/>
      <c r="BU217" s="447"/>
      <c r="BV217" s="447"/>
      <c r="BW217" s="447"/>
      <c r="BX217" s="447"/>
      <c r="BY217" s="447"/>
      <c r="BZ217" s="447"/>
      <c r="CA217" s="447"/>
      <c r="CB217" s="447"/>
      <c r="CC217" s="447"/>
      <c r="CD217" s="447"/>
      <c r="CE217" s="447"/>
      <c r="CF217" s="447"/>
      <c r="CG217" s="447"/>
      <c r="CH217" s="447"/>
      <c r="CI217" s="448"/>
      <c r="CK217" s="1083"/>
    </row>
    <row r="218" spans="1:89" s="1082" customFormat="1" x14ac:dyDescent="0.2">
      <c r="A218" s="1074"/>
      <c r="B218" s="727" t="s">
        <v>361</v>
      </c>
      <c r="C218" s="728" t="s">
        <v>362</v>
      </c>
      <c r="D218" s="724" t="s">
        <v>363</v>
      </c>
      <c r="E218" s="725" t="s">
        <v>122</v>
      </c>
      <c r="F218" s="726">
        <v>2</v>
      </c>
      <c r="G218" s="456">
        <v>0</v>
      </c>
      <c r="H218" s="456">
        <v>0</v>
      </c>
      <c r="I218" s="456">
        <v>0</v>
      </c>
      <c r="J218" s="456">
        <v>0</v>
      </c>
      <c r="K218" s="456">
        <v>0</v>
      </c>
      <c r="L218" s="456">
        <v>0</v>
      </c>
      <c r="M218" s="456">
        <v>0</v>
      </c>
      <c r="N218" s="456">
        <v>0</v>
      </c>
      <c r="O218" s="456">
        <v>0</v>
      </c>
      <c r="P218" s="456">
        <v>0</v>
      </c>
      <c r="Q218" s="456">
        <v>0</v>
      </c>
      <c r="R218" s="456">
        <v>0</v>
      </c>
      <c r="S218" s="456">
        <v>0</v>
      </c>
      <c r="T218" s="456">
        <v>0</v>
      </c>
      <c r="U218" s="456">
        <v>0</v>
      </c>
      <c r="V218" s="456">
        <v>0</v>
      </c>
      <c r="W218" s="456">
        <v>0</v>
      </c>
      <c r="X218" s="456">
        <v>0</v>
      </c>
      <c r="Y218" s="456">
        <v>0</v>
      </c>
      <c r="Z218" s="456">
        <v>0</v>
      </c>
      <c r="AA218" s="456">
        <v>0</v>
      </c>
      <c r="AB218" s="456">
        <v>0</v>
      </c>
      <c r="AC218" s="456">
        <v>0</v>
      </c>
      <c r="AD218" s="456">
        <v>0</v>
      </c>
      <c r="AE218" s="456">
        <v>0</v>
      </c>
      <c r="AF218" s="456">
        <v>0</v>
      </c>
      <c r="AG218" s="456">
        <v>0</v>
      </c>
      <c r="AH218" s="456">
        <v>0</v>
      </c>
      <c r="AI218" s="456">
        <v>0</v>
      </c>
      <c r="AJ218" s="456">
        <v>0</v>
      </c>
      <c r="AK218" s="456">
        <v>0</v>
      </c>
      <c r="AL218" s="456">
        <v>0</v>
      </c>
      <c r="AM218" s="456">
        <v>0</v>
      </c>
      <c r="AN218" s="456">
        <v>0</v>
      </c>
      <c r="AO218" s="456">
        <v>0</v>
      </c>
      <c r="AP218" s="456">
        <v>0</v>
      </c>
      <c r="AQ218" s="456">
        <v>0</v>
      </c>
      <c r="AR218" s="456">
        <v>0</v>
      </c>
      <c r="AS218" s="456">
        <v>0</v>
      </c>
      <c r="AT218" s="456">
        <v>0</v>
      </c>
      <c r="AU218" s="456">
        <v>0</v>
      </c>
      <c r="AV218" s="456">
        <v>0</v>
      </c>
      <c r="AW218" s="456">
        <v>0</v>
      </c>
      <c r="AX218" s="456">
        <v>0</v>
      </c>
      <c r="AY218" s="456">
        <v>0</v>
      </c>
      <c r="AZ218" s="456">
        <v>0</v>
      </c>
      <c r="BA218" s="456">
        <v>0</v>
      </c>
      <c r="BB218" s="456">
        <v>0</v>
      </c>
      <c r="BC218" s="456">
        <v>0</v>
      </c>
      <c r="BD218" s="456">
        <v>0</v>
      </c>
      <c r="BE218" s="456">
        <v>0</v>
      </c>
      <c r="BF218" s="456">
        <v>0</v>
      </c>
      <c r="BG218" s="456">
        <v>0</v>
      </c>
      <c r="BH218" s="456">
        <v>0</v>
      </c>
      <c r="BI218" s="456">
        <v>0</v>
      </c>
      <c r="BJ218" s="456">
        <v>0</v>
      </c>
      <c r="BK218" s="456">
        <v>0</v>
      </c>
      <c r="BL218" s="456">
        <v>0</v>
      </c>
      <c r="BM218" s="456">
        <v>0</v>
      </c>
      <c r="BN218" s="456">
        <v>0</v>
      </c>
      <c r="BO218" s="456">
        <v>0</v>
      </c>
      <c r="BP218" s="456">
        <v>0</v>
      </c>
      <c r="BQ218" s="456">
        <v>0</v>
      </c>
      <c r="BR218" s="456">
        <v>0</v>
      </c>
      <c r="BS218" s="456">
        <v>0</v>
      </c>
      <c r="BT218" s="456">
        <v>0</v>
      </c>
      <c r="BU218" s="456"/>
      <c r="BV218" s="456"/>
      <c r="BW218" s="456"/>
      <c r="BX218" s="456"/>
      <c r="BY218" s="456"/>
      <c r="BZ218" s="456"/>
      <c r="CA218" s="456"/>
      <c r="CB218" s="456"/>
      <c r="CC218" s="456"/>
      <c r="CD218" s="456"/>
      <c r="CE218" s="456"/>
      <c r="CF218" s="456"/>
      <c r="CG218" s="456"/>
      <c r="CH218" s="456"/>
      <c r="CI218" s="457"/>
      <c r="CK218" s="1083"/>
    </row>
    <row r="219" spans="1:89" s="1082" customFormat="1" ht="28.5" x14ac:dyDescent="0.2">
      <c r="A219" s="1074"/>
      <c r="B219" s="727" t="s">
        <v>364</v>
      </c>
      <c r="C219" s="728" t="s">
        <v>667</v>
      </c>
      <c r="D219" s="724" t="s">
        <v>121</v>
      </c>
      <c r="E219" s="725" t="s">
        <v>122</v>
      </c>
      <c r="F219" s="726">
        <v>2</v>
      </c>
      <c r="G219" s="1111"/>
      <c r="H219" s="1111"/>
      <c r="I219" s="1111"/>
      <c r="J219" s="1111"/>
      <c r="K219" s="1111"/>
      <c r="L219" s="1111"/>
      <c r="M219" s="447"/>
      <c r="N219" s="447"/>
      <c r="O219" s="447"/>
      <c r="P219" s="447"/>
      <c r="Q219" s="447"/>
      <c r="R219" s="447"/>
      <c r="S219" s="447"/>
      <c r="T219" s="447"/>
      <c r="U219" s="447"/>
      <c r="V219" s="447"/>
      <c r="W219" s="447"/>
      <c r="X219" s="447"/>
      <c r="Y219" s="447"/>
      <c r="Z219" s="447"/>
      <c r="AA219" s="447"/>
      <c r="AB219" s="447"/>
      <c r="AC219" s="447"/>
      <c r="AD219" s="447"/>
      <c r="AE219" s="447"/>
      <c r="AF219" s="447"/>
      <c r="AG219" s="447"/>
      <c r="AH219" s="447"/>
      <c r="AI219" s="447"/>
      <c r="AJ219" s="447"/>
      <c r="AK219" s="44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c r="BN219" s="447"/>
      <c r="BO219" s="447"/>
      <c r="BP219" s="447"/>
      <c r="BQ219" s="447"/>
      <c r="BR219" s="447"/>
      <c r="BS219" s="447"/>
      <c r="BT219" s="447"/>
      <c r="BU219" s="447"/>
      <c r="BV219" s="447"/>
      <c r="BW219" s="447"/>
      <c r="BX219" s="447"/>
      <c r="BY219" s="447"/>
      <c r="BZ219" s="447"/>
      <c r="CA219" s="447"/>
      <c r="CB219" s="447"/>
      <c r="CC219" s="447"/>
      <c r="CD219" s="447"/>
      <c r="CE219" s="447"/>
      <c r="CF219" s="447"/>
      <c r="CG219" s="447"/>
      <c r="CH219" s="447"/>
      <c r="CI219" s="448"/>
      <c r="CK219" s="1083"/>
    </row>
    <row r="220" spans="1:89" s="1082" customFormat="1" ht="28.5" x14ac:dyDescent="0.2">
      <c r="A220" s="1074"/>
      <c r="B220" s="727" t="s">
        <v>366</v>
      </c>
      <c r="C220" s="728" t="s">
        <v>579</v>
      </c>
      <c r="D220" s="724" t="s">
        <v>121</v>
      </c>
      <c r="E220" s="725" t="s">
        <v>122</v>
      </c>
      <c r="F220" s="726">
        <v>2</v>
      </c>
      <c r="G220" s="1111"/>
      <c r="H220" s="1111"/>
      <c r="I220" s="1111"/>
      <c r="J220" s="1111"/>
      <c r="K220" s="1111"/>
      <c r="L220" s="1111"/>
      <c r="M220" s="447"/>
      <c r="N220" s="447"/>
      <c r="O220" s="447"/>
      <c r="P220" s="447"/>
      <c r="Q220" s="447"/>
      <c r="R220" s="447"/>
      <c r="S220" s="447"/>
      <c r="T220" s="447"/>
      <c r="U220" s="447"/>
      <c r="V220" s="447"/>
      <c r="W220" s="447"/>
      <c r="X220" s="447"/>
      <c r="Y220" s="447"/>
      <c r="Z220" s="447"/>
      <c r="AA220" s="447"/>
      <c r="AB220" s="447"/>
      <c r="AC220" s="447"/>
      <c r="AD220" s="447"/>
      <c r="AE220" s="447"/>
      <c r="AF220" s="447"/>
      <c r="AG220" s="447"/>
      <c r="AH220" s="447"/>
      <c r="AI220" s="447"/>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c r="BN220" s="447"/>
      <c r="BO220" s="447"/>
      <c r="BP220" s="447"/>
      <c r="BQ220" s="447"/>
      <c r="BR220" s="447"/>
      <c r="BS220" s="447"/>
      <c r="BT220" s="447"/>
      <c r="BU220" s="447"/>
      <c r="BV220" s="447"/>
      <c r="BW220" s="447"/>
      <c r="BX220" s="447"/>
      <c r="BY220" s="447"/>
      <c r="BZ220" s="447"/>
      <c r="CA220" s="447"/>
      <c r="CB220" s="447"/>
      <c r="CC220" s="447"/>
      <c r="CD220" s="447"/>
      <c r="CE220" s="447"/>
      <c r="CF220" s="447"/>
      <c r="CG220" s="447"/>
      <c r="CH220" s="447"/>
      <c r="CI220" s="448"/>
      <c r="CK220" s="1083"/>
    </row>
    <row r="221" spans="1:89" s="1082" customFormat="1" x14ac:dyDescent="0.2">
      <c r="A221" s="1074"/>
      <c r="B221" s="727" t="s">
        <v>368</v>
      </c>
      <c r="C221" s="728" t="s">
        <v>369</v>
      </c>
      <c r="D221" s="724" t="s">
        <v>121</v>
      </c>
      <c r="E221" s="725" t="s">
        <v>122</v>
      </c>
      <c r="F221" s="726">
        <v>2</v>
      </c>
      <c r="G221" s="1111"/>
      <c r="H221" s="1111"/>
      <c r="I221" s="1111"/>
      <c r="J221" s="1111"/>
      <c r="K221" s="1111"/>
      <c r="L221" s="1111"/>
      <c r="M221" s="447"/>
      <c r="N221" s="447"/>
      <c r="O221" s="447"/>
      <c r="P221" s="447"/>
      <c r="Q221" s="447"/>
      <c r="R221" s="447"/>
      <c r="S221" s="447"/>
      <c r="T221" s="447"/>
      <c r="U221" s="447"/>
      <c r="V221" s="447"/>
      <c r="W221" s="447"/>
      <c r="X221" s="447"/>
      <c r="Y221" s="447"/>
      <c r="Z221" s="447"/>
      <c r="AA221" s="447"/>
      <c r="AB221" s="447"/>
      <c r="AC221" s="447"/>
      <c r="AD221" s="447"/>
      <c r="AE221" s="447"/>
      <c r="AF221" s="447"/>
      <c r="AG221" s="447"/>
      <c r="AH221" s="447"/>
      <c r="AI221" s="447"/>
      <c r="AJ221" s="447"/>
      <c r="AK221" s="447"/>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c r="BN221" s="447"/>
      <c r="BO221" s="447"/>
      <c r="BP221" s="447"/>
      <c r="BQ221" s="447"/>
      <c r="BR221" s="447"/>
      <c r="BS221" s="447"/>
      <c r="BT221" s="447"/>
      <c r="BU221" s="447"/>
      <c r="BV221" s="447"/>
      <c r="BW221" s="447"/>
      <c r="BX221" s="447"/>
      <c r="BY221" s="447"/>
      <c r="BZ221" s="447"/>
      <c r="CA221" s="447"/>
      <c r="CB221" s="447"/>
      <c r="CC221" s="447"/>
      <c r="CD221" s="447"/>
      <c r="CE221" s="447"/>
      <c r="CF221" s="447"/>
      <c r="CG221" s="447"/>
      <c r="CH221" s="447"/>
      <c r="CI221" s="448"/>
      <c r="CK221" s="1083"/>
    </row>
    <row r="222" spans="1:89" s="1082" customFormat="1" x14ac:dyDescent="0.2">
      <c r="A222" s="1074"/>
      <c r="B222" s="729" t="s">
        <v>370</v>
      </c>
      <c r="C222" s="730" t="s">
        <v>273</v>
      </c>
      <c r="D222" s="730" t="s">
        <v>371</v>
      </c>
      <c r="E222" s="731" t="s">
        <v>122</v>
      </c>
      <c r="F222" s="726">
        <v>2</v>
      </c>
      <c r="G222" s="450">
        <f>(G211+G213)-(G220+G221)</f>
        <v>0</v>
      </c>
      <c r="H222" s="450">
        <f t="shared" ref="H222:BS222" si="150">(H211+H213)-(H220+H221)</f>
        <v>0</v>
      </c>
      <c r="I222" s="450">
        <f t="shared" si="150"/>
        <v>0</v>
      </c>
      <c r="J222" s="450">
        <f t="shared" si="150"/>
        <v>0</v>
      </c>
      <c r="K222" s="450">
        <f t="shared" si="150"/>
        <v>0</v>
      </c>
      <c r="L222" s="450">
        <f t="shared" si="150"/>
        <v>0</v>
      </c>
      <c r="M222" s="455">
        <f t="shared" si="150"/>
        <v>0</v>
      </c>
      <c r="N222" s="455">
        <f t="shared" si="150"/>
        <v>0</v>
      </c>
      <c r="O222" s="455">
        <f t="shared" si="150"/>
        <v>0</v>
      </c>
      <c r="P222" s="455">
        <f t="shared" si="150"/>
        <v>0</v>
      </c>
      <c r="Q222" s="455">
        <f t="shared" si="150"/>
        <v>0</v>
      </c>
      <c r="R222" s="455">
        <f t="shared" si="150"/>
        <v>0</v>
      </c>
      <c r="S222" s="455">
        <f t="shared" si="150"/>
        <v>0</v>
      </c>
      <c r="T222" s="455">
        <f t="shared" si="150"/>
        <v>0</v>
      </c>
      <c r="U222" s="455">
        <f t="shared" si="150"/>
        <v>0</v>
      </c>
      <c r="V222" s="455">
        <f t="shared" si="150"/>
        <v>0</v>
      </c>
      <c r="W222" s="455">
        <f t="shared" si="150"/>
        <v>0</v>
      </c>
      <c r="X222" s="455">
        <f t="shared" si="150"/>
        <v>0</v>
      </c>
      <c r="Y222" s="455">
        <f t="shared" si="150"/>
        <v>0</v>
      </c>
      <c r="Z222" s="455">
        <f t="shared" si="150"/>
        <v>0</v>
      </c>
      <c r="AA222" s="455">
        <f t="shared" si="150"/>
        <v>0</v>
      </c>
      <c r="AB222" s="455">
        <f t="shared" si="150"/>
        <v>0</v>
      </c>
      <c r="AC222" s="455">
        <f t="shared" si="150"/>
        <v>0</v>
      </c>
      <c r="AD222" s="455">
        <f t="shared" si="150"/>
        <v>0</v>
      </c>
      <c r="AE222" s="455">
        <f t="shared" si="150"/>
        <v>0</v>
      </c>
      <c r="AF222" s="455">
        <f t="shared" si="150"/>
        <v>0</v>
      </c>
      <c r="AG222" s="455">
        <f t="shared" si="150"/>
        <v>0</v>
      </c>
      <c r="AH222" s="455">
        <f t="shared" si="150"/>
        <v>0</v>
      </c>
      <c r="AI222" s="455">
        <f t="shared" si="150"/>
        <v>0</v>
      </c>
      <c r="AJ222" s="455">
        <f t="shared" si="150"/>
        <v>0</v>
      </c>
      <c r="AK222" s="455">
        <f t="shared" si="150"/>
        <v>0</v>
      </c>
      <c r="AL222" s="455">
        <f t="shared" si="150"/>
        <v>0</v>
      </c>
      <c r="AM222" s="455">
        <f t="shared" si="150"/>
        <v>0</v>
      </c>
      <c r="AN222" s="455">
        <f t="shared" si="150"/>
        <v>0</v>
      </c>
      <c r="AO222" s="455">
        <f t="shared" si="150"/>
        <v>0</v>
      </c>
      <c r="AP222" s="455">
        <f t="shared" si="150"/>
        <v>0</v>
      </c>
      <c r="AQ222" s="455">
        <f t="shared" si="150"/>
        <v>0</v>
      </c>
      <c r="AR222" s="455">
        <f t="shared" si="150"/>
        <v>0</v>
      </c>
      <c r="AS222" s="455">
        <f t="shared" si="150"/>
        <v>0</v>
      </c>
      <c r="AT222" s="455">
        <f t="shared" si="150"/>
        <v>0</v>
      </c>
      <c r="AU222" s="455">
        <f t="shared" si="150"/>
        <v>0</v>
      </c>
      <c r="AV222" s="455">
        <f t="shared" si="150"/>
        <v>0</v>
      </c>
      <c r="AW222" s="455">
        <f t="shared" si="150"/>
        <v>0</v>
      </c>
      <c r="AX222" s="455">
        <f t="shared" si="150"/>
        <v>0</v>
      </c>
      <c r="AY222" s="455">
        <f t="shared" si="150"/>
        <v>0</v>
      </c>
      <c r="AZ222" s="455">
        <f t="shared" si="150"/>
        <v>0</v>
      </c>
      <c r="BA222" s="455">
        <f t="shared" si="150"/>
        <v>0</v>
      </c>
      <c r="BB222" s="455">
        <f t="shared" si="150"/>
        <v>0</v>
      </c>
      <c r="BC222" s="455">
        <f t="shared" si="150"/>
        <v>0</v>
      </c>
      <c r="BD222" s="455">
        <f t="shared" si="150"/>
        <v>0</v>
      </c>
      <c r="BE222" s="455">
        <f t="shared" si="150"/>
        <v>0</v>
      </c>
      <c r="BF222" s="455">
        <f t="shared" si="150"/>
        <v>0</v>
      </c>
      <c r="BG222" s="455">
        <f t="shared" si="150"/>
        <v>0</v>
      </c>
      <c r="BH222" s="455">
        <f t="shared" si="150"/>
        <v>0</v>
      </c>
      <c r="BI222" s="455">
        <f t="shared" si="150"/>
        <v>0</v>
      </c>
      <c r="BJ222" s="455">
        <f t="shared" si="150"/>
        <v>0</v>
      </c>
      <c r="BK222" s="455">
        <f t="shared" si="150"/>
        <v>0</v>
      </c>
      <c r="BL222" s="455">
        <f t="shared" si="150"/>
        <v>0</v>
      </c>
      <c r="BM222" s="455">
        <f t="shared" si="150"/>
        <v>0</v>
      </c>
      <c r="BN222" s="455">
        <f t="shared" si="150"/>
        <v>0</v>
      </c>
      <c r="BO222" s="455">
        <f t="shared" si="150"/>
        <v>0</v>
      </c>
      <c r="BP222" s="455">
        <f t="shared" si="150"/>
        <v>0</v>
      </c>
      <c r="BQ222" s="455">
        <f t="shared" si="150"/>
        <v>0</v>
      </c>
      <c r="BR222" s="455">
        <f t="shared" si="150"/>
        <v>0</v>
      </c>
      <c r="BS222" s="455">
        <f t="shared" si="150"/>
        <v>0</v>
      </c>
      <c r="BT222" s="455">
        <f t="shared" ref="BT222" si="151">(BT211+BT213)-(BT220+BT221)</f>
        <v>0</v>
      </c>
      <c r="BU222" s="455"/>
      <c r="BV222" s="455"/>
      <c r="BW222" s="455"/>
      <c r="BX222" s="455"/>
      <c r="BY222" s="455"/>
      <c r="BZ222" s="455"/>
      <c r="CA222" s="455"/>
      <c r="CB222" s="455"/>
      <c r="CC222" s="455"/>
      <c r="CD222" s="455"/>
      <c r="CE222" s="455"/>
      <c r="CF222" s="455"/>
      <c r="CG222" s="455"/>
      <c r="CH222" s="455"/>
      <c r="CI222" s="451"/>
      <c r="CK222" s="1083"/>
    </row>
    <row r="223" spans="1:89" s="1082" customFormat="1" ht="15" thickBot="1" x14ac:dyDescent="0.25">
      <c r="A223" s="1074"/>
      <c r="B223" s="732" t="s">
        <v>372</v>
      </c>
      <c r="C223" s="733" t="s">
        <v>276</v>
      </c>
      <c r="D223" s="733" t="s">
        <v>373</v>
      </c>
      <c r="E223" s="734" t="s">
        <v>122</v>
      </c>
      <c r="F223" s="735">
        <v>2</v>
      </c>
      <c r="G223" s="462">
        <f>G222+SUM(G207:G210)</f>
        <v>0</v>
      </c>
      <c r="H223" s="462">
        <f t="shared" ref="H223:BS223" si="152">H222+SUM(H207:H210)</f>
        <v>0</v>
      </c>
      <c r="I223" s="462">
        <f t="shared" si="152"/>
        <v>0</v>
      </c>
      <c r="J223" s="462">
        <f t="shared" si="152"/>
        <v>0</v>
      </c>
      <c r="K223" s="462">
        <f t="shared" si="152"/>
        <v>0</v>
      </c>
      <c r="L223" s="462">
        <f t="shared" si="152"/>
        <v>0</v>
      </c>
      <c r="M223" s="462">
        <f t="shared" si="152"/>
        <v>0</v>
      </c>
      <c r="N223" s="462">
        <f t="shared" si="152"/>
        <v>0</v>
      </c>
      <c r="O223" s="462">
        <f t="shared" si="152"/>
        <v>0</v>
      </c>
      <c r="P223" s="462">
        <f t="shared" si="152"/>
        <v>0</v>
      </c>
      <c r="Q223" s="462">
        <f t="shared" si="152"/>
        <v>0</v>
      </c>
      <c r="R223" s="462">
        <f t="shared" si="152"/>
        <v>0</v>
      </c>
      <c r="S223" s="462">
        <f t="shared" si="152"/>
        <v>0</v>
      </c>
      <c r="T223" s="462">
        <f t="shared" si="152"/>
        <v>0</v>
      </c>
      <c r="U223" s="462">
        <f t="shared" si="152"/>
        <v>0</v>
      </c>
      <c r="V223" s="462">
        <f t="shared" si="152"/>
        <v>0</v>
      </c>
      <c r="W223" s="462">
        <f t="shared" si="152"/>
        <v>0</v>
      </c>
      <c r="X223" s="462">
        <f t="shared" si="152"/>
        <v>0</v>
      </c>
      <c r="Y223" s="462">
        <f t="shared" si="152"/>
        <v>0</v>
      </c>
      <c r="Z223" s="462">
        <f t="shared" si="152"/>
        <v>0</v>
      </c>
      <c r="AA223" s="462">
        <f t="shared" si="152"/>
        <v>0</v>
      </c>
      <c r="AB223" s="462">
        <f t="shared" si="152"/>
        <v>0</v>
      </c>
      <c r="AC223" s="462">
        <f t="shared" si="152"/>
        <v>0</v>
      </c>
      <c r="AD223" s="462">
        <f t="shared" si="152"/>
        <v>0</v>
      </c>
      <c r="AE223" s="462">
        <f t="shared" si="152"/>
        <v>0</v>
      </c>
      <c r="AF223" s="462">
        <f t="shared" si="152"/>
        <v>0</v>
      </c>
      <c r="AG223" s="462">
        <f t="shared" si="152"/>
        <v>0</v>
      </c>
      <c r="AH223" s="462">
        <f t="shared" si="152"/>
        <v>0</v>
      </c>
      <c r="AI223" s="462">
        <f t="shared" si="152"/>
        <v>0</v>
      </c>
      <c r="AJ223" s="462">
        <f t="shared" si="152"/>
        <v>0</v>
      </c>
      <c r="AK223" s="462">
        <f t="shared" si="152"/>
        <v>0</v>
      </c>
      <c r="AL223" s="462">
        <f t="shared" si="152"/>
        <v>0</v>
      </c>
      <c r="AM223" s="462">
        <f t="shared" si="152"/>
        <v>0</v>
      </c>
      <c r="AN223" s="462">
        <f t="shared" si="152"/>
        <v>0</v>
      </c>
      <c r="AO223" s="462">
        <f t="shared" si="152"/>
        <v>0</v>
      </c>
      <c r="AP223" s="462">
        <f t="shared" si="152"/>
        <v>0</v>
      </c>
      <c r="AQ223" s="462">
        <f t="shared" si="152"/>
        <v>0</v>
      </c>
      <c r="AR223" s="462">
        <f t="shared" si="152"/>
        <v>0</v>
      </c>
      <c r="AS223" s="462">
        <f t="shared" si="152"/>
        <v>0</v>
      </c>
      <c r="AT223" s="462">
        <f t="shared" si="152"/>
        <v>0</v>
      </c>
      <c r="AU223" s="462">
        <f t="shared" si="152"/>
        <v>0</v>
      </c>
      <c r="AV223" s="462">
        <f t="shared" si="152"/>
        <v>0</v>
      </c>
      <c r="AW223" s="462">
        <f t="shared" si="152"/>
        <v>0</v>
      </c>
      <c r="AX223" s="462">
        <f t="shared" si="152"/>
        <v>0</v>
      </c>
      <c r="AY223" s="462">
        <f t="shared" si="152"/>
        <v>0</v>
      </c>
      <c r="AZ223" s="462">
        <f t="shared" si="152"/>
        <v>0</v>
      </c>
      <c r="BA223" s="462">
        <f t="shared" si="152"/>
        <v>0</v>
      </c>
      <c r="BB223" s="462">
        <f t="shared" si="152"/>
        <v>0</v>
      </c>
      <c r="BC223" s="462">
        <f t="shared" si="152"/>
        <v>0</v>
      </c>
      <c r="BD223" s="462">
        <f t="shared" si="152"/>
        <v>0</v>
      </c>
      <c r="BE223" s="462">
        <f t="shared" si="152"/>
        <v>0</v>
      </c>
      <c r="BF223" s="462">
        <f t="shared" si="152"/>
        <v>0</v>
      </c>
      <c r="BG223" s="462">
        <f t="shared" si="152"/>
        <v>0</v>
      </c>
      <c r="BH223" s="462">
        <f t="shared" si="152"/>
        <v>0</v>
      </c>
      <c r="BI223" s="462">
        <f t="shared" si="152"/>
        <v>0</v>
      </c>
      <c r="BJ223" s="462">
        <f t="shared" si="152"/>
        <v>0</v>
      </c>
      <c r="BK223" s="462">
        <f t="shared" si="152"/>
        <v>0</v>
      </c>
      <c r="BL223" s="462">
        <f t="shared" si="152"/>
        <v>0</v>
      </c>
      <c r="BM223" s="462">
        <f t="shared" si="152"/>
        <v>0</v>
      </c>
      <c r="BN223" s="462">
        <f t="shared" si="152"/>
        <v>0</v>
      </c>
      <c r="BO223" s="462">
        <f t="shared" si="152"/>
        <v>0</v>
      </c>
      <c r="BP223" s="462">
        <f t="shared" si="152"/>
        <v>0</v>
      </c>
      <c r="BQ223" s="462">
        <f t="shared" si="152"/>
        <v>0</v>
      </c>
      <c r="BR223" s="462">
        <f t="shared" si="152"/>
        <v>0</v>
      </c>
      <c r="BS223" s="462">
        <f t="shared" si="152"/>
        <v>0</v>
      </c>
      <c r="BT223" s="462">
        <f t="shared" ref="BT223" si="153">BT222+SUM(BT207:BT210)</f>
        <v>0</v>
      </c>
      <c r="BU223" s="462"/>
      <c r="BV223" s="462"/>
      <c r="BW223" s="462"/>
      <c r="BX223" s="462"/>
      <c r="BY223" s="462"/>
      <c r="BZ223" s="462"/>
      <c r="CA223" s="462"/>
      <c r="CB223" s="462"/>
      <c r="CC223" s="462"/>
      <c r="CD223" s="462"/>
      <c r="CE223" s="462"/>
      <c r="CF223" s="462"/>
      <c r="CG223" s="462"/>
      <c r="CH223" s="462"/>
      <c r="CI223" s="462"/>
      <c r="CK223" s="1083"/>
    </row>
    <row r="224" spans="1:89" s="1082" customFormat="1" x14ac:dyDescent="0.2">
      <c r="A224" s="1074"/>
      <c r="B224" s="736" t="s">
        <v>374</v>
      </c>
      <c r="C224" s="737" t="s">
        <v>375</v>
      </c>
      <c r="D224" s="742" t="s">
        <v>668</v>
      </c>
      <c r="E224" s="738" t="s">
        <v>122</v>
      </c>
      <c r="F224" s="739">
        <v>2</v>
      </c>
      <c r="G224" s="1109"/>
      <c r="H224" s="1109"/>
      <c r="I224" s="1109"/>
      <c r="J224" s="1109"/>
      <c r="K224" s="1109"/>
      <c r="L224" s="1109"/>
      <c r="M224" s="436"/>
      <c r="N224" s="436"/>
      <c r="O224" s="436"/>
      <c r="P224" s="436"/>
      <c r="Q224" s="436"/>
      <c r="R224" s="436"/>
      <c r="S224" s="436"/>
      <c r="T224" s="436"/>
      <c r="U224" s="436"/>
      <c r="V224" s="436"/>
      <c r="W224" s="436"/>
      <c r="X224" s="436"/>
      <c r="Y224" s="436"/>
      <c r="Z224" s="436"/>
      <c r="AA224" s="436"/>
      <c r="AB224" s="436"/>
      <c r="AC224" s="436"/>
      <c r="AD224" s="436"/>
      <c r="AE224" s="436"/>
      <c r="AF224" s="436"/>
      <c r="AG224" s="436"/>
      <c r="AH224" s="436"/>
      <c r="AI224" s="436"/>
      <c r="AJ224" s="436"/>
      <c r="AK224" s="436"/>
      <c r="AL224" s="436"/>
      <c r="AM224" s="436"/>
      <c r="AN224" s="436"/>
      <c r="AO224" s="436"/>
      <c r="AP224" s="436"/>
      <c r="AQ224" s="436"/>
      <c r="AR224" s="436"/>
      <c r="AS224" s="436"/>
      <c r="AT224" s="436"/>
      <c r="AU224" s="436"/>
      <c r="AV224" s="436"/>
      <c r="AW224" s="436"/>
      <c r="AX224" s="436"/>
      <c r="AY224" s="436"/>
      <c r="AZ224" s="436"/>
      <c r="BA224" s="436"/>
      <c r="BB224" s="436"/>
      <c r="BC224" s="436"/>
      <c r="BD224" s="436"/>
      <c r="BE224" s="436"/>
      <c r="BF224" s="436"/>
      <c r="BG224" s="436"/>
      <c r="BH224" s="436"/>
      <c r="BI224" s="436"/>
      <c r="BJ224" s="436"/>
      <c r="BK224" s="436"/>
      <c r="BL224" s="436"/>
      <c r="BM224" s="436"/>
      <c r="BN224" s="436"/>
      <c r="BO224" s="436"/>
      <c r="BP224" s="436"/>
      <c r="BQ224" s="436"/>
      <c r="BR224" s="436"/>
      <c r="BS224" s="436"/>
      <c r="BT224" s="436"/>
      <c r="BU224" s="436"/>
      <c r="BV224" s="436"/>
      <c r="BW224" s="436"/>
      <c r="BX224" s="436"/>
      <c r="BY224" s="436"/>
      <c r="BZ224" s="436"/>
      <c r="CA224" s="436"/>
      <c r="CB224" s="436"/>
      <c r="CC224" s="436"/>
      <c r="CD224" s="436"/>
      <c r="CE224" s="436"/>
      <c r="CF224" s="436"/>
      <c r="CG224" s="436"/>
      <c r="CH224" s="436"/>
      <c r="CI224" s="437"/>
      <c r="CK224" s="1083"/>
    </row>
    <row r="225" spans="1:89" s="1082" customFormat="1" x14ac:dyDescent="0.2">
      <c r="A225" s="1074"/>
      <c r="B225" s="740" t="s">
        <v>376</v>
      </c>
      <c r="C225" s="741" t="s">
        <v>590</v>
      </c>
      <c r="D225" s="742" t="s">
        <v>121</v>
      </c>
      <c r="E225" s="743" t="s">
        <v>122</v>
      </c>
      <c r="F225" s="744">
        <v>2</v>
      </c>
      <c r="G225" s="1110"/>
      <c r="H225" s="1110"/>
      <c r="I225" s="1110"/>
      <c r="J225" s="1110"/>
      <c r="K225" s="1110"/>
      <c r="L225" s="1110"/>
      <c r="M225" s="911"/>
      <c r="N225" s="911"/>
      <c r="O225" s="911"/>
      <c r="P225" s="911"/>
      <c r="Q225" s="911"/>
      <c r="R225" s="911"/>
      <c r="S225" s="911"/>
      <c r="T225" s="911"/>
      <c r="U225" s="911"/>
      <c r="V225" s="911"/>
      <c r="W225" s="911"/>
      <c r="X225" s="911"/>
      <c r="Y225" s="911"/>
      <c r="Z225" s="911"/>
      <c r="AA225" s="911"/>
      <c r="AB225" s="911"/>
      <c r="AC225" s="911"/>
      <c r="AD225" s="911"/>
      <c r="AE225" s="911"/>
      <c r="AF225" s="911"/>
      <c r="AG225" s="911"/>
      <c r="AH225" s="911"/>
      <c r="AI225" s="911"/>
      <c r="AJ225" s="911"/>
      <c r="AK225" s="911"/>
      <c r="AL225" s="911"/>
      <c r="AM225" s="911"/>
      <c r="AN225" s="911"/>
      <c r="AO225" s="911"/>
      <c r="AP225" s="911"/>
      <c r="AQ225" s="911"/>
      <c r="AR225" s="911"/>
      <c r="AS225" s="911"/>
      <c r="AT225" s="911"/>
      <c r="AU225" s="911"/>
      <c r="AV225" s="911"/>
      <c r="AW225" s="911"/>
      <c r="AX225" s="911"/>
      <c r="AY225" s="911"/>
      <c r="AZ225" s="911"/>
      <c r="BA225" s="911"/>
      <c r="BB225" s="911"/>
      <c r="BC225" s="911"/>
      <c r="BD225" s="911"/>
      <c r="BE225" s="911"/>
      <c r="BF225" s="911"/>
      <c r="BG225" s="911"/>
      <c r="BH225" s="911"/>
      <c r="BI225" s="911"/>
      <c r="BJ225" s="911"/>
      <c r="BK225" s="911"/>
      <c r="BL225" s="911"/>
      <c r="BM225" s="911"/>
      <c r="BN225" s="911"/>
      <c r="BO225" s="911"/>
      <c r="BP225" s="911"/>
      <c r="BQ225" s="911"/>
      <c r="BR225" s="911"/>
      <c r="BS225" s="911"/>
      <c r="BT225" s="911"/>
      <c r="BU225" s="911"/>
      <c r="BV225" s="911"/>
      <c r="BW225" s="911"/>
      <c r="BX225" s="911"/>
      <c r="BY225" s="911"/>
      <c r="BZ225" s="911"/>
      <c r="CA225" s="911"/>
      <c r="CB225" s="911"/>
      <c r="CC225" s="911"/>
      <c r="CD225" s="911"/>
      <c r="CE225" s="911"/>
      <c r="CF225" s="911"/>
      <c r="CG225" s="911"/>
      <c r="CH225" s="911"/>
      <c r="CI225" s="912"/>
      <c r="CK225" s="1083"/>
    </row>
    <row r="226" spans="1:89" s="1082" customFormat="1" ht="28.5" x14ac:dyDescent="0.2">
      <c r="A226" s="1074"/>
      <c r="B226" s="740" t="s">
        <v>378</v>
      </c>
      <c r="C226" s="741" t="s">
        <v>379</v>
      </c>
      <c r="D226" s="742" t="s">
        <v>668</v>
      </c>
      <c r="E226" s="743" t="s">
        <v>122</v>
      </c>
      <c r="F226" s="744">
        <v>2</v>
      </c>
      <c r="G226" s="1111"/>
      <c r="H226" s="1111"/>
      <c r="I226" s="1111"/>
      <c r="J226" s="1111"/>
      <c r="K226" s="1111"/>
      <c r="L226" s="1111"/>
      <c r="M226" s="447"/>
      <c r="N226" s="447"/>
      <c r="O226" s="447"/>
      <c r="P226" s="447"/>
      <c r="Q226" s="447"/>
      <c r="R226" s="447"/>
      <c r="S226" s="447"/>
      <c r="T226" s="447"/>
      <c r="U226" s="447"/>
      <c r="V226" s="447"/>
      <c r="W226" s="447"/>
      <c r="X226" s="447"/>
      <c r="Y226" s="447"/>
      <c r="Z226" s="447"/>
      <c r="AA226" s="447"/>
      <c r="AB226" s="447"/>
      <c r="AC226" s="447"/>
      <c r="AD226" s="447"/>
      <c r="AE226" s="447"/>
      <c r="AF226" s="447"/>
      <c r="AG226" s="447"/>
      <c r="AH226" s="447"/>
      <c r="AI226" s="447"/>
      <c r="AJ226" s="447"/>
      <c r="AK226" s="44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c r="BN226" s="447"/>
      <c r="BO226" s="447"/>
      <c r="BP226" s="447"/>
      <c r="BQ226" s="447"/>
      <c r="BR226" s="447"/>
      <c r="BS226" s="447"/>
      <c r="BT226" s="447"/>
      <c r="BU226" s="447"/>
      <c r="BV226" s="447"/>
      <c r="BW226" s="447"/>
      <c r="BX226" s="447"/>
      <c r="BY226" s="447"/>
      <c r="BZ226" s="447"/>
      <c r="CA226" s="447"/>
      <c r="CB226" s="447"/>
      <c r="CC226" s="447"/>
      <c r="CD226" s="447"/>
      <c r="CE226" s="447"/>
      <c r="CF226" s="447"/>
      <c r="CG226" s="447"/>
      <c r="CH226" s="447"/>
      <c r="CI226" s="448"/>
      <c r="CK226" s="1083"/>
    </row>
    <row r="227" spans="1:89" s="1082" customFormat="1" x14ac:dyDescent="0.2">
      <c r="A227" s="1074"/>
      <c r="B227" s="740" t="s">
        <v>380</v>
      </c>
      <c r="C227" s="741" t="s">
        <v>381</v>
      </c>
      <c r="D227" s="742" t="s">
        <v>668</v>
      </c>
      <c r="E227" s="743" t="s">
        <v>122</v>
      </c>
      <c r="F227" s="744">
        <v>2</v>
      </c>
      <c r="G227" s="1111"/>
      <c r="H227" s="1111"/>
      <c r="I227" s="1111"/>
      <c r="J227" s="1111"/>
      <c r="K227" s="1111"/>
      <c r="L227" s="1111"/>
      <c r="M227" s="447"/>
      <c r="N227" s="447"/>
      <c r="O227" s="447"/>
      <c r="P227" s="447"/>
      <c r="Q227" s="447"/>
      <c r="R227" s="447"/>
      <c r="S227" s="447"/>
      <c r="T227" s="447"/>
      <c r="U227" s="447"/>
      <c r="V227" s="447"/>
      <c r="W227" s="447"/>
      <c r="X227" s="447"/>
      <c r="Y227" s="447"/>
      <c r="Z227" s="447"/>
      <c r="AA227" s="447"/>
      <c r="AB227" s="447"/>
      <c r="AC227" s="447"/>
      <c r="AD227" s="447"/>
      <c r="AE227" s="447"/>
      <c r="AF227" s="447"/>
      <c r="AG227" s="447"/>
      <c r="AH227" s="447"/>
      <c r="AI227" s="447"/>
      <c r="AJ227" s="447"/>
      <c r="AK227" s="44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c r="BN227" s="447"/>
      <c r="BO227" s="447"/>
      <c r="BP227" s="447"/>
      <c r="BQ227" s="447"/>
      <c r="BR227" s="447"/>
      <c r="BS227" s="447"/>
      <c r="BT227" s="447"/>
      <c r="BU227" s="447"/>
      <c r="BV227" s="447"/>
      <c r="BW227" s="447"/>
      <c r="BX227" s="447"/>
      <c r="BY227" s="447"/>
      <c r="BZ227" s="447"/>
      <c r="CA227" s="447"/>
      <c r="CB227" s="447"/>
      <c r="CC227" s="447"/>
      <c r="CD227" s="447"/>
      <c r="CE227" s="447"/>
      <c r="CF227" s="447"/>
      <c r="CG227" s="447"/>
      <c r="CH227" s="447"/>
      <c r="CI227" s="448"/>
      <c r="CK227" s="1083"/>
    </row>
    <row r="228" spans="1:89" s="1084" customFormat="1" x14ac:dyDescent="0.2">
      <c r="A228" s="1074"/>
      <c r="B228" s="740" t="s">
        <v>382</v>
      </c>
      <c r="C228" s="741" t="s">
        <v>383</v>
      </c>
      <c r="D228" s="742" t="s">
        <v>668</v>
      </c>
      <c r="E228" s="743" t="s">
        <v>122</v>
      </c>
      <c r="F228" s="744">
        <v>2</v>
      </c>
      <c r="G228" s="1111"/>
      <c r="H228" s="1111"/>
      <c r="I228" s="1111"/>
      <c r="J228" s="1111"/>
      <c r="K228" s="1111"/>
      <c r="L228" s="1111"/>
      <c r="M228" s="447"/>
      <c r="N228" s="447"/>
      <c r="O228" s="447"/>
      <c r="P228" s="447"/>
      <c r="Q228" s="447"/>
      <c r="R228" s="447"/>
      <c r="S228" s="447"/>
      <c r="T228" s="447"/>
      <c r="U228" s="447"/>
      <c r="V228" s="447"/>
      <c r="W228" s="447"/>
      <c r="X228" s="447"/>
      <c r="Y228" s="447"/>
      <c r="Z228" s="447"/>
      <c r="AA228" s="447"/>
      <c r="AB228" s="447"/>
      <c r="AC228" s="447"/>
      <c r="AD228" s="447"/>
      <c r="AE228" s="447"/>
      <c r="AF228" s="447"/>
      <c r="AG228" s="447"/>
      <c r="AH228" s="447"/>
      <c r="AI228" s="447"/>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c r="BN228" s="447"/>
      <c r="BO228" s="447"/>
      <c r="BP228" s="447"/>
      <c r="BQ228" s="447"/>
      <c r="BR228" s="447"/>
      <c r="BS228" s="447"/>
      <c r="BT228" s="447"/>
      <c r="BU228" s="447"/>
      <c r="BV228" s="447"/>
      <c r="BW228" s="447"/>
      <c r="BX228" s="447"/>
      <c r="BY228" s="447"/>
      <c r="BZ228" s="447"/>
      <c r="CA228" s="447"/>
      <c r="CB228" s="447"/>
      <c r="CC228" s="447"/>
      <c r="CD228" s="447"/>
      <c r="CE228" s="447"/>
      <c r="CF228" s="447"/>
      <c r="CG228" s="447"/>
      <c r="CH228" s="447"/>
      <c r="CI228" s="448"/>
      <c r="CK228" s="1085"/>
    </row>
    <row r="229" spans="1:89" s="1082" customFormat="1" ht="28.5" x14ac:dyDescent="0.2">
      <c r="A229" s="1074"/>
      <c r="B229" s="740" t="s">
        <v>384</v>
      </c>
      <c r="C229" s="741" t="s">
        <v>385</v>
      </c>
      <c r="D229" s="742" t="s">
        <v>121</v>
      </c>
      <c r="E229" s="743" t="s">
        <v>261</v>
      </c>
      <c r="F229" s="744">
        <v>1</v>
      </c>
      <c r="G229" s="1113"/>
      <c r="H229" s="1113"/>
      <c r="I229" s="1113"/>
      <c r="J229" s="1113"/>
      <c r="K229" s="1113"/>
      <c r="L229" s="1113"/>
      <c r="M229" s="471"/>
      <c r="N229" s="471"/>
      <c r="O229" s="471"/>
      <c r="P229" s="471"/>
      <c r="Q229" s="471"/>
      <c r="R229" s="471"/>
      <c r="S229" s="471"/>
      <c r="T229" s="471"/>
      <c r="U229" s="471"/>
      <c r="V229" s="471"/>
      <c r="W229" s="471"/>
      <c r="X229" s="471"/>
      <c r="Y229" s="471"/>
      <c r="Z229" s="471"/>
      <c r="AA229" s="471"/>
      <c r="AB229" s="471"/>
      <c r="AC229" s="471"/>
      <c r="AD229" s="471"/>
      <c r="AE229" s="471"/>
      <c r="AF229" s="471"/>
      <c r="AG229" s="471"/>
      <c r="AH229" s="471"/>
      <c r="AI229" s="471"/>
      <c r="AJ229" s="471"/>
      <c r="AK229" s="471"/>
      <c r="AL229" s="471"/>
      <c r="AM229" s="471"/>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2"/>
      <c r="CK229" s="1083"/>
    </row>
    <row r="230" spans="1:89" s="1082" customFormat="1" ht="28.5" x14ac:dyDescent="0.2">
      <c r="A230" s="1074"/>
      <c r="B230" s="740" t="s">
        <v>386</v>
      </c>
      <c r="C230" s="741" t="s">
        <v>387</v>
      </c>
      <c r="D230" s="742" t="s">
        <v>388</v>
      </c>
      <c r="E230" s="743" t="s">
        <v>122</v>
      </c>
      <c r="F230" s="744">
        <v>2</v>
      </c>
      <c r="G230" s="473">
        <f>G229*(G224+SUM(G226:G228)-SUM(G236:G239))</f>
        <v>0</v>
      </c>
      <c r="H230" s="473">
        <f t="shared" ref="H230:BS230" si="154">H229*(SUM(H224:H228)-SUM(H236:H239))</f>
        <v>0</v>
      </c>
      <c r="I230" s="473">
        <f t="shared" si="154"/>
        <v>0</v>
      </c>
      <c r="J230" s="473">
        <f t="shared" si="154"/>
        <v>0</v>
      </c>
      <c r="K230" s="473">
        <f t="shared" si="154"/>
        <v>0</v>
      </c>
      <c r="L230" s="473">
        <f t="shared" si="154"/>
        <v>0</v>
      </c>
      <c r="M230" s="473">
        <f t="shared" si="154"/>
        <v>0</v>
      </c>
      <c r="N230" s="473">
        <f t="shared" si="154"/>
        <v>0</v>
      </c>
      <c r="O230" s="473">
        <f t="shared" si="154"/>
        <v>0</v>
      </c>
      <c r="P230" s="473">
        <f t="shared" si="154"/>
        <v>0</v>
      </c>
      <c r="Q230" s="473">
        <f t="shared" si="154"/>
        <v>0</v>
      </c>
      <c r="R230" s="473">
        <f t="shared" si="154"/>
        <v>0</v>
      </c>
      <c r="S230" s="473">
        <f t="shared" si="154"/>
        <v>0</v>
      </c>
      <c r="T230" s="473">
        <f t="shared" si="154"/>
        <v>0</v>
      </c>
      <c r="U230" s="473">
        <f t="shared" si="154"/>
        <v>0</v>
      </c>
      <c r="V230" s="473">
        <f t="shared" si="154"/>
        <v>0</v>
      </c>
      <c r="W230" s="473">
        <f t="shared" si="154"/>
        <v>0</v>
      </c>
      <c r="X230" s="473">
        <f t="shared" si="154"/>
        <v>0</v>
      </c>
      <c r="Y230" s="473">
        <f t="shared" si="154"/>
        <v>0</v>
      </c>
      <c r="Z230" s="473">
        <f t="shared" si="154"/>
        <v>0</v>
      </c>
      <c r="AA230" s="473">
        <f t="shared" si="154"/>
        <v>0</v>
      </c>
      <c r="AB230" s="473">
        <f t="shared" si="154"/>
        <v>0</v>
      </c>
      <c r="AC230" s="473">
        <f t="shared" si="154"/>
        <v>0</v>
      </c>
      <c r="AD230" s="473">
        <f t="shared" si="154"/>
        <v>0</v>
      </c>
      <c r="AE230" s="473">
        <f t="shared" si="154"/>
        <v>0</v>
      </c>
      <c r="AF230" s="473">
        <f t="shared" si="154"/>
        <v>0</v>
      </c>
      <c r="AG230" s="473">
        <f t="shared" si="154"/>
        <v>0</v>
      </c>
      <c r="AH230" s="473">
        <f t="shared" si="154"/>
        <v>0</v>
      </c>
      <c r="AI230" s="473">
        <f t="shared" si="154"/>
        <v>0</v>
      </c>
      <c r="AJ230" s="473">
        <f t="shared" si="154"/>
        <v>0</v>
      </c>
      <c r="AK230" s="473">
        <f t="shared" si="154"/>
        <v>0</v>
      </c>
      <c r="AL230" s="473">
        <f t="shared" si="154"/>
        <v>0</v>
      </c>
      <c r="AM230" s="473">
        <f t="shared" si="154"/>
        <v>0</v>
      </c>
      <c r="AN230" s="473">
        <f t="shared" si="154"/>
        <v>0</v>
      </c>
      <c r="AO230" s="473">
        <f t="shared" si="154"/>
        <v>0</v>
      </c>
      <c r="AP230" s="473">
        <f t="shared" si="154"/>
        <v>0</v>
      </c>
      <c r="AQ230" s="473">
        <f t="shared" si="154"/>
        <v>0</v>
      </c>
      <c r="AR230" s="473">
        <f t="shared" si="154"/>
        <v>0</v>
      </c>
      <c r="AS230" s="473">
        <f t="shared" si="154"/>
        <v>0</v>
      </c>
      <c r="AT230" s="473">
        <f t="shared" si="154"/>
        <v>0</v>
      </c>
      <c r="AU230" s="473">
        <f t="shared" si="154"/>
        <v>0</v>
      </c>
      <c r="AV230" s="473">
        <f t="shared" si="154"/>
        <v>0</v>
      </c>
      <c r="AW230" s="473">
        <f t="shared" si="154"/>
        <v>0</v>
      </c>
      <c r="AX230" s="473">
        <f t="shared" si="154"/>
        <v>0</v>
      </c>
      <c r="AY230" s="473">
        <f t="shared" si="154"/>
        <v>0</v>
      </c>
      <c r="AZ230" s="473">
        <f t="shared" si="154"/>
        <v>0</v>
      </c>
      <c r="BA230" s="473">
        <f t="shared" si="154"/>
        <v>0</v>
      </c>
      <c r="BB230" s="473">
        <f t="shared" si="154"/>
        <v>0</v>
      </c>
      <c r="BC230" s="473">
        <f t="shared" si="154"/>
        <v>0</v>
      </c>
      <c r="BD230" s="473">
        <f t="shared" si="154"/>
        <v>0</v>
      </c>
      <c r="BE230" s="473">
        <f t="shared" si="154"/>
        <v>0</v>
      </c>
      <c r="BF230" s="473">
        <f t="shared" si="154"/>
        <v>0</v>
      </c>
      <c r="BG230" s="473">
        <f t="shared" si="154"/>
        <v>0</v>
      </c>
      <c r="BH230" s="473">
        <f t="shared" si="154"/>
        <v>0</v>
      </c>
      <c r="BI230" s="473">
        <f t="shared" si="154"/>
        <v>0</v>
      </c>
      <c r="BJ230" s="473">
        <f t="shared" si="154"/>
        <v>0</v>
      </c>
      <c r="BK230" s="473">
        <f t="shared" si="154"/>
        <v>0</v>
      </c>
      <c r="BL230" s="473">
        <f t="shared" si="154"/>
        <v>0</v>
      </c>
      <c r="BM230" s="473">
        <f t="shared" si="154"/>
        <v>0</v>
      </c>
      <c r="BN230" s="473">
        <f t="shared" si="154"/>
        <v>0</v>
      </c>
      <c r="BO230" s="473">
        <f t="shared" si="154"/>
        <v>0</v>
      </c>
      <c r="BP230" s="473">
        <f t="shared" si="154"/>
        <v>0</v>
      </c>
      <c r="BQ230" s="473">
        <f t="shared" si="154"/>
        <v>0</v>
      </c>
      <c r="BR230" s="473">
        <f t="shared" si="154"/>
        <v>0</v>
      </c>
      <c r="BS230" s="473">
        <f t="shared" si="154"/>
        <v>0</v>
      </c>
      <c r="BT230" s="473">
        <f t="shared" ref="BT230" si="155">BT229*(SUM(BT224:BT228)-SUM(BT236:BT239))</f>
        <v>0</v>
      </c>
      <c r="BU230" s="473"/>
      <c r="BV230" s="473"/>
      <c r="BW230" s="473"/>
      <c r="BX230" s="473"/>
      <c r="BY230" s="473"/>
      <c r="BZ230" s="473"/>
      <c r="CA230" s="473"/>
      <c r="CB230" s="473"/>
      <c r="CC230" s="473"/>
      <c r="CD230" s="473"/>
      <c r="CE230" s="473"/>
      <c r="CF230" s="473"/>
      <c r="CG230" s="473"/>
      <c r="CH230" s="473"/>
      <c r="CI230" s="473"/>
      <c r="CK230" s="1083"/>
    </row>
    <row r="231" spans="1:89" s="1082" customFormat="1" ht="28.5" x14ac:dyDescent="0.2">
      <c r="A231" s="1074"/>
      <c r="B231" s="740" t="s">
        <v>389</v>
      </c>
      <c r="C231" s="745" t="s">
        <v>191</v>
      </c>
      <c r="D231" s="746" t="s">
        <v>390</v>
      </c>
      <c r="E231" s="747" t="s">
        <v>125</v>
      </c>
      <c r="F231" s="748">
        <v>1</v>
      </c>
      <c r="G231" s="479" t="e">
        <f>(((G227-G238))*1000000)/((G260)*1000)</f>
        <v>#DIV/0!</v>
      </c>
      <c r="H231" s="479" t="e">
        <f t="shared" ref="H231:BS232" si="156">(((H227-H238))*1000000)/((H260)*1000)</f>
        <v>#DIV/0!</v>
      </c>
      <c r="I231" s="479" t="e">
        <f t="shared" si="156"/>
        <v>#DIV/0!</v>
      </c>
      <c r="J231" s="479" t="e">
        <f t="shared" si="156"/>
        <v>#DIV/0!</v>
      </c>
      <c r="K231" s="479" t="e">
        <f t="shared" si="156"/>
        <v>#DIV/0!</v>
      </c>
      <c r="L231" s="479" t="e">
        <f t="shared" si="156"/>
        <v>#DIV/0!</v>
      </c>
      <c r="M231" s="480" t="e">
        <f t="shared" si="156"/>
        <v>#DIV/0!</v>
      </c>
      <c r="N231" s="480" t="e">
        <f t="shared" si="156"/>
        <v>#DIV/0!</v>
      </c>
      <c r="O231" s="480" t="e">
        <f t="shared" si="156"/>
        <v>#DIV/0!</v>
      </c>
      <c r="P231" s="480" t="e">
        <f t="shared" si="156"/>
        <v>#DIV/0!</v>
      </c>
      <c r="Q231" s="480" t="e">
        <f t="shared" si="156"/>
        <v>#DIV/0!</v>
      </c>
      <c r="R231" s="480" t="e">
        <f t="shared" si="156"/>
        <v>#DIV/0!</v>
      </c>
      <c r="S231" s="480" t="e">
        <f t="shared" si="156"/>
        <v>#DIV/0!</v>
      </c>
      <c r="T231" s="480" t="e">
        <f t="shared" si="156"/>
        <v>#DIV/0!</v>
      </c>
      <c r="U231" s="480" t="e">
        <f t="shared" si="156"/>
        <v>#DIV/0!</v>
      </c>
      <c r="V231" s="480" t="e">
        <f t="shared" si="156"/>
        <v>#DIV/0!</v>
      </c>
      <c r="W231" s="480" t="e">
        <f t="shared" si="156"/>
        <v>#DIV/0!</v>
      </c>
      <c r="X231" s="480" t="e">
        <f t="shared" si="156"/>
        <v>#DIV/0!</v>
      </c>
      <c r="Y231" s="480" t="e">
        <f t="shared" si="156"/>
        <v>#DIV/0!</v>
      </c>
      <c r="Z231" s="480" t="e">
        <f t="shared" si="156"/>
        <v>#DIV/0!</v>
      </c>
      <c r="AA231" s="480" t="e">
        <f t="shared" si="156"/>
        <v>#DIV/0!</v>
      </c>
      <c r="AB231" s="480" t="e">
        <f t="shared" si="156"/>
        <v>#DIV/0!</v>
      </c>
      <c r="AC231" s="480" t="e">
        <f t="shared" si="156"/>
        <v>#DIV/0!</v>
      </c>
      <c r="AD231" s="480" t="e">
        <f t="shared" si="156"/>
        <v>#DIV/0!</v>
      </c>
      <c r="AE231" s="480" t="e">
        <f t="shared" si="156"/>
        <v>#DIV/0!</v>
      </c>
      <c r="AF231" s="480" t="e">
        <f t="shared" si="156"/>
        <v>#DIV/0!</v>
      </c>
      <c r="AG231" s="480" t="e">
        <f t="shared" si="156"/>
        <v>#DIV/0!</v>
      </c>
      <c r="AH231" s="480" t="e">
        <f t="shared" si="156"/>
        <v>#DIV/0!</v>
      </c>
      <c r="AI231" s="480" t="e">
        <f t="shared" si="156"/>
        <v>#DIV/0!</v>
      </c>
      <c r="AJ231" s="480" t="e">
        <f t="shared" si="156"/>
        <v>#DIV/0!</v>
      </c>
      <c r="AK231" s="480" t="e">
        <f t="shared" si="156"/>
        <v>#DIV/0!</v>
      </c>
      <c r="AL231" s="480" t="e">
        <f t="shared" si="156"/>
        <v>#DIV/0!</v>
      </c>
      <c r="AM231" s="480" t="e">
        <f t="shared" si="156"/>
        <v>#DIV/0!</v>
      </c>
      <c r="AN231" s="480" t="e">
        <f t="shared" si="156"/>
        <v>#DIV/0!</v>
      </c>
      <c r="AO231" s="480" t="e">
        <f t="shared" si="156"/>
        <v>#DIV/0!</v>
      </c>
      <c r="AP231" s="480" t="e">
        <f t="shared" si="156"/>
        <v>#DIV/0!</v>
      </c>
      <c r="AQ231" s="480" t="e">
        <f t="shared" si="156"/>
        <v>#DIV/0!</v>
      </c>
      <c r="AR231" s="480" t="e">
        <f t="shared" si="156"/>
        <v>#DIV/0!</v>
      </c>
      <c r="AS231" s="480" t="e">
        <f t="shared" si="156"/>
        <v>#DIV/0!</v>
      </c>
      <c r="AT231" s="480" t="e">
        <f t="shared" si="156"/>
        <v>#DIV/0!</v>
      </c>
      <c r="AU231" s="480" t="e">
        <f t="shared" si="156"/>
        <v>#DIV/0!</v>
      </c>
      <c r="AV231" s="480" t="e">
        <f t="shared" si="156"/>
        <v>#DIV/0!</v>
      </c>
      <c r="AW231" s="480" t="e">
        <f t="shared" si="156"/>
        <v>#DIV/0!</v>
      </c>
      <c r="AX231" s="480" t="e">
        <f t="shared" si="156"/>
        <v>#DIV/0!</v>
      </c>
      <c r="AY231" s="480" t="e">
        <f t="shared" si="156"/>
        <v>#DIV/0!</v>
      </c>
      <c r="AZ231" s="480" t="e">
        <f t="shared" si="156"/>
        <v>#DIV/0!</v>
      </c>
      <c r="BA231" s="480" t="e">
        <f t="shared" si="156"/>
        <v>#DIV/0!</v>
      </c>
      <c r="BB231" s="480" t="e">
        <f t="shared" si="156"/>
        <v>#DIV/0!</v>
      </c>
      <c r="BC231" s="480" t="e">
        <f t="shared" si="156"/>
        <v>#DIV/0!</v>
      </c>
      <c r="BD231" s="480" t="e">
        <f t="shared" si="156"/>
        <v>#DIV/0!</v>
      </c>
      <c r="BE231" s="480" t="e">
        <f t="shared" si="156"/>
        <v>#DIV/0!</v>
      </c>
      <c r="BF231" s="480" t="e">
        <f t="shared" si="156"/>
        <v>#DIV/0!</v>
      </c>
      <c r="BG231" s="480" t="e">
        <f t="shared" si="156"/>
        <v>#DIV/0!</v>
      </c>
      <c r="BH231" s="480" t="e">
        <f t="shared" si="156"/>
        <v>#DIV/0!</v>
      </c>
      <c r="BI231" s="480" t="e">
        <f t="shared" si="156"/>
        <v>#DIV/0!</v>
      </c>
      <c r="BJ231" s="480" t="e">
        <f t="shared" si="156"/>
        <v>#DIV/0!</v>
      </c>
      <c r="BK231" s="480" t="e">
        <f t="shared" si="156"/>
        <v>#DIV/0!</v>
      </c>
      <c r="BL231" s="480" t="e">
        <f t="shared" si="156"/>
        <v>#DIV/0!</v>
      </c>
      <c r="BM231" s="480" t="e">
        <f t="shared" si="156"/>
        <v>#DIV/0!</v>
      </c>
      <c r="BN231" s="480" t="e">
        <f t="shared" si="156"/>
        <v>#DIV/0!</v>
      </c>
      <c r="BO231" s="480" t="e">
        <f t="shared" si="156"/>
        <v>#DIV/0!</v>
      </c>
      <c r="BP231" s="480" t="e">
        <f t="shared" si="156"/>
        <v>#DIV/0!</v>
      </c>
      <c r="BQ231" s="480" t="e">
        <f t="shared" si="156"/>
        <v>#DIV/0!</v>
      </c>
      <c r="BR231" s="480" t="e">
        <f t="shared" si="156"/>
        <v>#DIV/0!</v>
      </c>
      <c r="BS231" s="480" t="e">
        <f t="shared" si="156"/>
        <v>#DIV/0!</v>
      </c>
      <c r="BT231" s="480" t="e">
        <f t="shared" ref="BT231:BT232" si="157">(((BT227-BT238))*1000000)/((BT260)*1000)</f>
        <v>#DIV/0!</v>
      </c>
      <c r="BU231" s="480"/>
      <c r="BV231" s="480"/>
      <c r="BW231" s="480"/>
      <c r="BX231" s="480"/>
      <c r="BY231" s="480"/>
      <c r="BZ231" s="480"/>
      <c r="CA231" s="480"/>
      <c r="CB231" s="480"/>
      <c r="CC231" s="480"/>
      <c r="CD231" s="480"/>
      <c r="CE231" s="480"/>
      <c r="CF231" s="480"/>
      <c r="CG231" s="480"/>
      <c r="CH231" s="480"/>
      <c r="CI231" s="474"/>
      <c r="CK231" s="1083"/>
    </row>
    <row r="232" spans="1:89" s="1082" customFormat="1" ht="28.5" x14ac:dyDescent="0.2">
      <c r="A232" s="1074"/>
      <c r="B232" s="740" t="s">
        <v>391</v>
      </c>
      <c r="C232" s="745" t="s">
        <v>210</v>
      </c>
      <c r="D232" s="746" t="s">
        <v>392</v>
      </c>
      <c r="E232" s="747" t="s">
        <v>125</v>
      </c>
      <c r="F232" s="748">
        <v>1</v>
      </c>
      <c r="G232" s="479" t="e">
        <f>(((G228-G239))*1000000)/((G261)*1000)</f>
        <v>#DIV/0!</v>
      </c>
      <c r="H232" s="479" t="e">
        <f t="shared" si="156"/>
        <v>#DIV/0!</v>
      </c>
      <c r="I232" s="479" t="e">
        <f t="shared" si="156"/>
        <v>#DIV/0!</v>
      </c>
      <c r="J232" s="479" t="e">
        <f t="shared" si="156"/>
        <v>#DIV/0!</v>
      </c>
      <c r="K232" s="479" t="e">
        <f t="shared" si="156"/>
        <v>#DIV/0!</v>
      </c>
      <c r="L232" s="479" t="e">
        <f t="shared" si="156"/>
        <v>#DIV/0!</v>
      </c>
      <c r="M232" s="480" t="e">
        <f t="shared" si="156"/>
        <v>#DIV/0!</v>
      </c>
      <c r="N232" s="480" t="e">
        <f t="shared" si="156"/>
        <v>#DIV/0!</v>
      </c>
      <c r="O232" s="480" t="e">
        <f t="shared" si="156"/>
        <v>#DIV/0!</v>
      </c>
      <c r="P232" s="480" t="e">
        <f t="shared" si="156"/>
        <v>#DIV/0!</v>
      </c>
      <c r="Q232" s="480" t="e">
        <f t="shared" si="156"/>
        <v>#DIV/0!</v>
      </c>
      <c r="R232" s="480" t="e">
        <f t="shared" si="156"/>
        <v>#DIV/0!</v>
      </c>
      <c r="S232" s="480" t="e">
        <f t="shared" si="156"/>
        <v>#DIV/0!</v>
      </c>
      <c r="T232" s="480" t="e">
        <f t="shared" si="156"/>
        <v>#DIV/0!</v>
      </c>
      <c r="U232" s="480" t="e">
        <f t="shared" si="156"/>
        <v>#DIV/0!</v>
      </c>
      <c r="V232" s="480" t="e">
        <f t="shared" si="156"/>
        <v>#DIV/0!</v>
      </c>
      <c r="W232" s="480" t="e">
        <f t="shared" si="156"/>
        <v>#DIV/0!</v>
      </c>
      <c r="X232" s="480" t="e">
        <f t="shared" si="156"/>
        <v>#DIV/0!</v>
      </c>
      <c r="Y232" s="480" t="e">
        <f t="shared" si="156"/>
        <v>#DIV/0!</v>
      </c>
      <c r="Z232" s="480" t="e">
        <f t="shared" si="156"/>
        <v>#DIV/0!</v>
      </c>
      <c r="AA232" s="480" t="e">
        <f t="shared" si="156"/>
        <v>#DIV/0!</v>
      </c>
      <c r="AB232" s="480" t="e">
        <f t="shared" si="156"/>
        <v>#DIV/0!</v>
      </c>
      <c r="AC232" s="480" t="e">
        <f t="shared" si="156"/>
        <v>#DIV/0!</v>
      </c>
      <c r="AD232" s="480" t="e">
        <f t="shared" si="156"/>
        <v>#DIV/0!</v>
      </c>
      <c r="AE232" s="480" t="e">
        <f t="shared" si="156"/>
        <v>#DIV/0!</v>
      </c>
      <c r="AF232" s="480" t="e">
        <f t="shared" si="156"/>
        <v>#DIV/0!</v>
      </c>
      <c r="AG232" s="480" t="e">
        <f t="shared" si="156"/>
        <v>#DIV/0!</v>
      </c>
      <c r="AH232" s="480" t="e">
        <f t="shared" si="156"/>
        <v>#DIV/0!</v>
      </c>
      <c r="AI232" s="480" t="e">
        <f t="shared" si="156"/>
        <v>#DIV/0!</v>
      </c>
      <c r="AJ232" s="480" t="e">
        <f t="shared" si="156"/>
        <v>#DIV/0!</v>
      </c>
      <c r="AK232" s="480" t="e">
        <f t="shared" si="156"/>
        <v>#DIV/0!</v>
      </c>
      <c r="AL232" s="480" t="e">
        <f t="shared" si="156"/>
        <v>#DIV/0!</v>
      </c>
      <c r="AM232" s="480" t="e">
        <f t="shared" si="156"/>
        <v>#DIV/0!</v>
      </c>
      <c r="AN232" s="480" t="e">
        <f t="shared" si="156"/>
        <v>#DIV/0!</v>
      </c>
      <c r="AO232" s="480" t="e">
        <f t="shared" si="156"/>
        <v>#DIV/0!</v>
      </c>
      <c r="AP232" s="480" t="e">
        <f t="shared" si="156"/>
        <v>#DIV/0!</v>
      </c>
      <c r="AQ232" s="480" t="e">
        <f t="shared" si="156"/>
        <v>#DIV/0!</v>
      </c>
      <c r="AR232" s="480" t="e">
        <f t="shared" si="156"/>
        <v>#DIV/0!</v>
      </c>
      <c r="AS232" s="480" t="e">
        <f t="shared" si="156"/>
        <v>#DIV/0!</v>
      </c>
      <c r="AT232" s="480" t="e">
        <f t="shared" si="156"/>
        <v>#DIV/0!</v>
      </c>
      <c r="AU232" s="480" t="e">
        <f t="shared" si="156"/>
        <v>#DIV/0!</v>
      </c>
      <c r="AV232" s="480" t="e">
        <f t="shared" si="156"/>
        <v>#DIV/0!</v>
      </c>
      <c r="AW232" s="480" t="e">
        <f t="shared" si="156"/>
        <v>#DIV/0!</v>
      </c>
      <c r="AX232" s="480" t="e">
        <f t="shared" si="156"/>
        <v>#DIV/0!</v>
      </c>
      <c r="AY232" s="480" t="e">
        <f t="shared" si="156"/>
        <v>#DIV/0!</v>
      </c>
      <c r="AZ232" s="480" t="e">
        <f t="shared" si="156"/>
        <v>#DIV/0!</v>
      </c>
      <c r="BA232" s="480" t="e">
        <f t="shared" si="156"/>
        <v>#DIV/0!</v>
      </c>
      <c r="BB232" s="480" t="e">
        <f t="shared" si="156"/>
        <v>#DIV/0!</v>
      </c>
      <c r="BC232" s="480" t="e">
        <f t="shared" si="156"/>
        <v>#DIV/0!</v>
      </c>
      <c r="BD232" s="480" t="e">
        <f t="shared" si="156"/>
        <v>#DIV/0!</v>
      </c>
      <c r="BE232" s="480" t="e">
        <f t="shared" si="156"/>
        <v>#DIV/0!</v>
      </c>
      <c r="BF232" s="480" t="e">
        <f t="shared" si="156"/>
        <v>#DIV/0!</v>
      </c>
      <c r="BG232" s="480" t="e">
        <f t="shared" si="156"/>
        <v>#DIV/0!</v>
      </c>
      <c r="BH232" s="480" t="e">
        <f t="shared" si="156"/>
        <v>#DIV/0!</v>
      </c>
      <c r="BI232" s="480" t="e">
        <f t="shared" si="156"/>
        <v>#DIV/0!</v>
      </c>
      <c r="BJ232" s="480" t="e">
        <f t="shared" si="156"/>
        <v>#DIV/0!</v>
      </c>
      <c r="BK232" s="480" t="e">
        <f t="shared" si="156"/>
        <v>#DIV/0!</v>
      </c>
      <c r="BL232" s="480" t="e">
        <f t="shared" si="156"/>
        <v>#DIV/0!</v>
      </c>
      <c r="BM232" s="480" t="e">
        <f t="shared" si="156"/>
        <v>#DIV/0!</v>
      </c>
      <c r="BN232" s="480" t="e">
        <f t="shared" si="156"/>
        <v>#DIV/0!</v>
      </c>
      <c r="BO232" s="480" t="e">
        <f t="shared" si="156"/>
        <v>#DIV/0!</v>
      </c>
      <c r="BP232" s="480" t="e">
        <f t="shared" si="156"/>
        <v>#DIV/0!</v>
      </c>
      <c r="BQ232" s="480" t="e">
        <f t="shared" si="156"/>
        <v>#DIV/0!</v>
      </c>
      <c r="BR232" s="480" t="e">
        <f t="shared" si="156"/>
        <v>#DIV/0!</v>
      </c>
      <c r="BS232" s="480" t="e">
        <f t="shared" si="156"/>
        <v>#DIV/0!</v>
      </c>
      <c r="BT232" s="480" t="e">
        <f t="shared" si="157"/>
        <v>#DIV/0!</v>
      </c>
      <c r="BU232" s="480"/>
      <c r="BV232" s="480"/>
      <c r="BW232" s="480"/>
      <c r="BX232" s="480"/>
      <c r="BY232" s="480"/>
      <c r="BZ232" s="480"/>
      <c r="CA232" s="480"/>
      <c r="CB232" s="480"/>
      <c r="CC232" s="480"/>
      <c r="CD232" s="480"/>
      <c r="CE232" s="480"/>
      <c r="CF232" s="480"/>
      <c r="CG232" s="480"/>
      <c r="CH232" s="480"/>
      <c r="CI232" s="474"/>
      <c r="CK232" s="1083"/>
    </row>
    <row r="233" spans="1:89" s="1082" customFormat="1" ht="28.5" x14ac:dyDescent="0.2">
      <c r="A233" s="1074"/>
      <c r="B233" s="740" t="s">
        <v>393</v>
      </c>
      <c r="C233" s="745" t="s">
        <v>124</v>
      </c>
      <c r="D233" s="746" t="s">
        <v>394</v>
      </c>
      <c r="E233" s="747" t="s">
        <v>125</v>
      </c>
      <c r="F233" s="748">
        <v>1</v>
      </c>
      <c r="G233" s="479" t="e">
        <f>(((G227-G238)+(G228-G239))*1000000)/((G260+G261)*1000)</f>
        <v>#DIV/0!</v>
      </c>
      <c r="H233" s="479" t="e">
        <f t="shared" ref="H233:BS233" si="158">(((H227-H238)+(H228-H239))*1000000)/((H260+H261)*1000)</f>
        <v>#DIV/0!</v>
      </c>
      <c r="I233" s="479" t="e">
        <f t="shared" si="158"/>
        <v>#DIV/0!</v>
      </c>
      <c r="J233" s="479" t="e">
        <f t="shared" si="158"/>
        <v>#DIV/0!</v>
      </c>
      <c r="K233" s="479" t="e">
        <f t="shared" si="158"/>
        <v>#DIV/0!</v>
      </c>
      <c r="L233" s="479" t="e">
        <f t="shared" si="158"/>
        <v>#DIV/0!</v>
      </c>
      <c r="M233" s="480" t="e">
        <f t="shared" si="158"/>
        <v>#DIV/0!</v>
      </c>
      <c r="N233" s="480" t="e">
        <f t="shared" si="158"/>
        <v>#DIV/0!</v>
      </c>
      <c r="O233" s="480" t="e">
        <f t="shared" si="158"/>
        <v>#DIV/0!</v>
      </c>
      <c r="P233" s="480" t="e">
        <f t="shared" si="158"/>
        <v>#DIV/0!</v>
      </c>
      <c r="Q233" s="480" t="e">
        <f t="shared" si="158"/>
        <v>#DIV/0!</v>
      </c>
      <c r="R233" s="480" t="e">
        <f t="shared" si="158"/>
        <v>#DIV/0!</v>
      </c>
      <c r="S233" s="480" t="e">
        <f t="shared" si="158"/>
        <v>#DIV/0!</v>
      </c>
      <c r="T233" s="480" t="e">
        <f t="shared" si="158"/>
        <v>#DIV/0!</v>
      </c>
      <c r="U233" s="480" t="e">
        <f t="shared" si="158"/>
        <v>#DIV/0!</v>
      </c>
      <c r="V233" s="480" t="e">
        <f t="shared" si="158"/>
        <v>#DIV/0!</v>
      </c>
      <c r="W233" s="480" t="e">
        <f t="shared" si="158"/>
        <v>#DIV/0!</v>
      </c>
      <c r="X233" s="480" t="e">
        <f t="shared" si="158"/>
        <v>#DIV/0!</v>
      </c>
      <c r="Y233" s="480" t="e">
        <f t="shared" si="158"/>
        <v>#DIV/0!</v>
      </c>
      <c r="Z233" s="480" t="e">
        <f t="shared" si="158"/>
        <v>#DIV/0!</v>
      </c>
      <c r="AA233" s="480" t="e">
        <f t="shared" si="158"/>
        <v>#DIV/0!</v>
      </c>
      <c r="AB233" s="480" t="e">
        <f t="shared" si="158"/>
        <v>#DIV/0!</v>
      </c>
      <c r="AC233" s="480" t="e">
        <f t="shared" si="158"/>
        <v>#DIV/0!</v>
      </c>
      <c r="AD233" s="480" t="e">
        <f t="shared" si="158"/>
        <v>#DIV/0!</v>
      </c>
      <c r="AE233" s="480" t="e">
        <f t="shared" si="158"/>
        <v>#DIV/0!</v>
      </c>
      <c r="AF233" s="480" t="e">
        <f t="shared" si="158"/>
        <v>#DIV/0!</v>
      </c>
      <c r="AG233" s="480" t="e">
        <f t="shared" si="158"/>
        <v>#DIV/0!</v>
      </c>
      <c r="AH233" s="480" t="e">
        <f t="shared" si="158"/>
        <v>#DIV/0!</v>
      </c>
      <c r="AI233" s="480" t="e">
        <f t="shared" si="158"/>
        <v>#DIV/0!</v>
      </c>
      <c r="AJ233" s="480" t="e">
        <f t="shared" si="158"/>
        <v>#DIV/0!</v>
      </c>
      <c r="AK233" s="480" t="e">
        <f t="shared" si="158"/>
        <v>#DIV/0!</v>
      </c>
      <c r="AL233" s="480" t="e">
        <f t="shared" si="158"/>
        <v>#DIV/0!</v>
      </c>
      <c r="AM233" s="480" t="e">
        <f t="shared" si="158"/>
        <v>#DIV/0!</v>
      </c>
      <c r="AN233" s="480" t="e">
        <f t="shared" si="158"/>
        <v>#DIV/0!</v>
      </c>
      <c r="AO233" s="480" t="e">
        <f t="shared" si="158"/>
        <v>#DIV/0!</v>
      </c>
      <c r="AP233" s="480" t="e">
        <f t="shared" si="158"/>
        <v>#DIV/0!</v>
      </c>
      <c r="AQ233" s="480" t="e">
        <f t="shared" si="158"/>
        <v>#DIV/0!</v>
      </c>
      <c r="AR233" s="480" t="e">
        <f t="shared" si="158"/>
        <v>#DIV/0!</v>
      </c>
      <c r="AS233" s="480" t="e">
        <f t="shared" si="158"/>
        <v>#DIV/0!</v>
      </c>
      <c r="AT233" s="480" t="e">
        <f t="shared" si="158"/>
        <v>#DIV/0!</v>
      </c>
      <c r="AU233" s="480" t="e">
        <f t="shared" si="158"/>
        <v>#DIV/0!</v>
      </c>
      <c r="AV233" s="480" t="e">
        <f t="shared" si="158"/>
        <v>#DIV/0!</v>
      </c>
      <c r="AW233" s="480" t="e">
        <f t="shared" si="158"/>
        <v>#DIV/0!</v>
      </c>
      <c r="AX233" s="480" t="e">
        <f t="shared" si="158"/>
        <v>#DIV/0!</v>
      </c>
      <c r="AY233" s="480" t="e">
        <f t="shared" si="158"/>
        <v>#DIV/0!</v>
      </c>
      <c r="AZ233" s="480" t="e">
        <f t="shared" si="158"/>
        <v>#DIV/0!</v>
      </c>
      <c r="BA233" s="480" t="e">
        <f t="shared" si="158"/>
        <v>#DIV/0!</v>
      </c>
      <c r="BB233" s="480" t="e">
        <f t="shared" si="158"/>
        <v>#DIV/0!</v>
      </c>
      <c r="BC233" s="480" t="e">
        <f t="shared" si="158"/>
        <v>#DIV/0!</v>
      </c>
      <c r="BD233" s="480" t="e">
        <f t="shared" si="158"/>
        <v>#DIV/0!</v>
      </c>
      <c r="BE233" s="480" t="e">
        <f t="shared" si="158"/>
        <v>#DIV/0!</v>
      </c>
      <c r="BF233" s="480" t="e">
        <f t="shared" si="158"/>
        <v>#DIV/0!</v>
      </c>
      <c r="BG233" s="480" t="e">
        <f t="shared" si="158"/>
        <v>#DIV/0!</v>
      </c>
      <c r="BH233" s="480" t="e">
        <f t="shared" si="158"/>
        <v>#DIV/0!</v>
      </c>
      <c r="BI233" s="480" t="e">
        <f t="shared" si="158"/>
        <v>#DIV/0!</v>
      </c>
      <c r="BJ233" s="480" t="e">
        <f t="shared" si="158"/>
        <v>#DIV/0!</v>
      </c>
      <c r="BK233" s="480" t="e">
        <f t="shared" si="158"/>
        <v>#DIV/0!</v>
      </c>
      <c r="BL233" s="480" t="e">
        <f t="shared" si="158"/>
        <v>#DIV/0!</v>
      </c>
      <c r="BM233" s="480" t="e">
        <f t="shared" si="158"/>
        <v>#DIV/0!</v>
      </c>
      <c r="BN233" s="480" t="e">
        <f t="shared" si="158"/>
        <v>#DIV/0!</v>
      </c>
      <c r="BO233" s="480" t="e">
        <f t="shared" si="158"/>
        <v>#DIV/0!</v>
      </c>
      <c r="BP233" s="480" t="e">
        <f t="shared" si="158"/>
        <v>#DIV/0!</v>
      </c>
      <c r="BQ233" s="480" t="e">
        <f t="shared" si="158"/>
        <v>#DIV/0!</v>
      </c>
      <c r="BR233" s="480" t="e">
        <f t="shared" si="158"/>
        <v>#DIV/0!</v>
      </c>
      <c r="BS233" s="480" t="e">
        <f t="shared" si="158"/>
        <v>#DIV/0!</v>
      </c>
      <c r="BT233" s="480" t="e">
        <f t="shared" ref="BT233" si="159">(((BT227-BT238)+(BT228-BT239))*1000000)/((BT260+BT261)*1000)</f>
        <v>#DIV/0!</v>
      </c>
      <c r="BU233" s="480"/>
      <c r="BV233" s="480"/>
      <c r="BW233" s="480"/>
      <c r="BX233" s="480"/>
      <c r="BY233" s="480"/>
      <c r="BZ233" s="480"/>
      <c r="CA233" s="480"/>
      <c r="CB233" s="480"/>
      <c r="CC233" s="480"/>
      <c r="CD233" s="480"/>
      <c r="CE233" s="480"/>
      <c r="CF233" s="480"/>
      <c r="CG233" s="480"/>
      <c r="CH233" s="480"/>
      <c r="CI233" s="474"/>
      <c r="CK233" s="1083"/>
    </row>
    <row r="234" spans="1:89" s="1082" customFormat="1" x14ac:dyDescent="0.2">
      <c r="A234" s="1074"/>
      <c r="B234" s="740" t="s">
        <v>395</v>
      </c>
      <c r="C234" s="745" t="s">
        <v>396</v>
      </c>
      <c r="D234" s="746" t="s">
        <v>121</v>
      </c>
      <c r="E234" s="747" t="s">
        <v>122</v>
      </c>
      <c r="F234" s="748">
        <v>2</v>
      </c>
      <c r="G234" s="1111"/>
      <c r="H234" s="1111"/>
      <c r="I234" s="1111"/>
      <c r="J234" s="1111"/>
      <c r="K234" s="1111"/>
      <c r="L234" s="1111"/>
      <c r="M234" s="444"/>
      <c r="N234" s="444"/>
      <c r="O234" s="444"/>
      <c r="P234" s="444"/>
      <c r="Q234" s="444"/>
      <c r="R234" s="444"/>
      <c r="S234" s="444"/>
      <c r="T234" s="444"/>
      <c r="U234" s="444"/>
      <c r="V234" s="444"/>
      <c r="W234" s="444"/>
      <c r="X234" s="444"/>
      <c r="Y234" s="444"/>
      <c r="Z234" s="444"/>
      <c r="AA234" s="444"/>
      <c r="AB234" s="444"/>
      <c r="AC234" s="444"/>
      <c r="AD234" s="444"/>
      <c r="AE234" s="444"/>
      <c r="AF234" s="444"/>
      <c r="AG234" s="444"/>
      <c r="AH234" s="444"/>
      <c r="AI234" s="444"/>
      <c r="AJ234" s="444"/>
      <c r="AK234" s="444"/>
      <c r="AL234" s="444"/>
      <c r="AM234" s="444"/>
      <c r="AN234" s="444"/>
      <c r="AO234" s="444"/>
      <c r="AP234" s="444"/>
      <c r="AQ234" s="444"/>
      <c r="AR234" s="444"/>
      <c r="AS234" s="444"/>
      <c r="AT234" s="444"/>
      <c r="AU234" s="444"/>
      <c r="AV234" s="444"/>
      <c r="AW234" s="444"/>
      <c r="AX234" s="444"/>
      <c r="AY234" s="444"/>
      <c r="AZ234" s="444"/>
      <c r="BA234" s="444"/>
      <c r="BB234" s="444"/>
      <c r="BC234" s="444"/>
      <c r="BD234" s="444"/>
      <c r="BE234" s="444"/>
      <c r="BF234" s="444"/>
      <c r="BG234" s="444"/>
      <c r="BH234" s="444"/>
      <c r="BI234" s="444"/>
      <c r="BJ234" s="444"/>
      <c r="BK234" s="444"/>
      <c r="BL234" s="444"/>
      <c r="BM234" s="444"/>
      <c r="BN234" s="444"/>
      <c r="BO234" s="444"/>
      <c r="BP234" s="444"/>
      <c r="BQ234" s="444"/>
      <c r="BR234" s="444"/>
      <c r="BS234" s="444"/>
      <c r="BT234" s="444"/>
      <c r="BU234" s="444"/>
      <c r="BV234" s="444"/>
      <c r="BW234" s="444"/>
      <c r="BX234" s="444"/>
      <c r="BY234" s="444"/>
      <c r="BZ234" s="444"/>
      <c r="CA234" s="444"/>
      <c r="CB234" s="444"/>
      <c r="CC234" s="444"/>
      <c r="CD234" s="444"/>
      <c r="CE234" s="444"/>
      <c r="CF234" s="444"/>
      <c r="CG234" s="444"/>
      <c r="CH234" s="444"/>
      <c r="CI234" s="445"/>
      <c r="CK234" s="1083"/>
    </row>
    <row r="235" spans="1:89" s="1082" customFormat="1" ht="15" thickBot="1" x14ac:dyDescent="0.25">
      <c r="A235" s="1074"/>
      <c r="B235" s="749" t="s">
        <v>397</v>
      </c>
      <c r="C235" s="750" t="s">
        <v>398</v>
      </c>
      <c r="D235" s="751" t="s">
        <v>121</v>
      </c>
      <c r="E235" s="752" t="s">
        <v>122</v>
      </c>
      <c r="F235" s="753">
        <v>2</v>
      </c>
      <c r="G235" s="1114"/>
      <c r="H235" s="1114"/>
      <c r="I235" s="1114"/>
      <c r="J235" s="1114"/>
      <c r="K235" s="1114"/>
      <c r="L235" s="1114"/>
      <c r="M235" s="486"/>
      <c r="N235" s="486"/>
      <c r="O235" s="486"/>
      <c r="P235" s="486"/>
      <c r="Q235" s="486"/>
      <c r="R235" s="486"/>
      <c r="S235" s="486"/>
      <c r="T235" s="486"/>
      <c r="U235" s="486"/>
      <c r="V235" s="486"/>
      <c r="W235" s="486"/>
      <c r="X235" s="486"/>
      <c r="Y235" s="486"/>
      <c r="Z235" s="486"/>
      <c r="AA235" s="486"/>
      <c r="AB235" s="486"/>
      <c r="AC235" s="486"/>
      <c r="AD235" s="486"/>
      <c r="AE235" s="486"/>
      <c r="AF235" s="486"/>
      <c r="AG235" s="486"/>
      <c r="AH235" s="486"/>
      <c r="AI235" s="486"/>
      <c r="AJ235" s="486"/>
      <c r="AK235" s="486"/>
      <c r="AL235" s="486"/>
      <c r="AM235" s="486"/>
      <c r="AN235" s="486"/>
      <c r="AO235" s="486"/>
      <c r="AP235" s="486"/>
      <c r="AQ235" s="486"/>
      <c r="AR235" s="486"/>
      <c r="AS235" s="486"/>
      <c r="AT235" s="486"/>
      <c r="AU235" s="486"/>
      <c r="AV235" s="486"/>
      <c r="AW235" s="486"/>
      <c r="AX235" s="486"/>
      <c r="AY235" s="486"/>
      <c r="AZ235" s="486"/>
      <c r="BA235" s="486"/>
      <c r="BB235" s="486"/>
      <c r="BC235" s="486"/>
      <c r="BD235" s="486"/>
      <c r="BE235" s="486"/>
      <c r="BF235" s="486"/>
      <c r="BG235" s="486"/>
      <c r="BH235" s="486"/>
      <c r="BI235" s="486"/>
      <c r="BJ235" s="486"/>
      <c r="BK235" s="486"/>
      <c r="BL235" s="486"/>
      <c r="BM235" s="486"/>
      <c r="BN235" s="486"/>
      <c r="BO235" s="486"/>
      <c r="BP235" s="486"/>
      <c r="BQ235" s="486"/>
      <c r="BR235" s="486"/>
      <c r="BS235" s="486"/>
      <c r="BT235" s="486"/>
      <c r="BU235" s="486"/>
      <c r="BV235" s="486"/>
      <c r="BW235" s="486"/>
      <c r="BX235" s="486"/>
      <c r="BY235" s="486"/>
      <c r="BZ235" s="486"/>
      <c r="CA235" s="486"/>
      <c r="CB235" s="486"/>
      <c r="CC235" s="486"/>
      <c r="CD235" s="486"/>
      <c r="CE235" s="486"/>
      <c r="CF235" s="486"/>
      <c r="CG235" s="486"/>
      <c r="CH235" s="486"/>
      <c r="CI235" s="487"/>
      <c r="CK235" s="1083"/>
    </row>
    <row r="236" spans="1:89" s="1082" customFormat="1" x14ac:dyDescent="0.2">
      <c r="A236" s="1074"/>
      <c r="B236" s="717" t="s">
        <v>399</v>
      </c>
      <c r="C236" s="718" t="s">
        <v>400</v>
      </c>
      <c r="D236" s="719" t="s">
        <v>121</v>
      </c>
      <c r="E236" s="720" t="s">
        <v>122</v>
      </c>
      <c r="F236" s="721">
        <v>2</v>
      </c>
      <c r="G236" s="1109"/>
      <c r="H236" s="1109"/>
      <c r="I236" s="1109"/>
      <c r="J236" s="1109"/>
      <c r="K236" s="1109"/>
      <c r="L236" s="1109"/>
      <c r="M236" s="436"/>
      <c r="N236" s="436"/>
      <c r="O236" s="436"/>
      <c r="P236" s="436"/>
      <c r="Q236" s="436"/>
      <c r="R236" s="436"/>
      <c r="S236" s="436"/>
      <c r="T236" s="436"/>
      <c r="U236" s="436"/>
      <c r="V236" s="436"/>
      <c r="W236" s="436"/>
      <c r="X236" s="436"/>
      <c r="Y236" s="436"/>
      <c r="Z236" s="436"/>
      <c r="AA236" s="436"/>
      <c r="AB236" s="436"/>
      <c r="AC236" s="436"/>
      <c r="AD236" s="436"/>
      <c r="AE236" s="436"/>
      <c r="AF236" s="436"/>
      <c r="AG236" s="436"/>
      <c r="AH236" s="436"/>
      <c r="AI236" s="436"/>
      <c r="AJ236" s="436"/>
      <c r="AK236" s="436"/>
      <c r="AL236" s="436"/>
      <c r="AM236" s="436"/>
      <c r="AN236" s="436"/>
      <c r="AO236" s="436"/>
      <c r="AP236" s="436"/>
      <c r="AQ236" s="436"/>
      <c r="AR236" s="436"/>
      <c r="AS236" s="436"/>
      <c r="AT236" s="436"/>
      <c r="AU236" s="436"/>
      <c r="AV236" s="436"/>
      <c r="AW236" s="436"/>
      <c r="AX236" s="436"/>
      <c r="AY236" s="436"/>
      <c r="AZ236" s="436"/>
      <c r="BA236" s="436"/>
      <c r="BB236" s="436"/>
      <c r="BC236" s="436"/>
      <c r="BD236" s="436"/>
      <c r="BE236" s="436"/>
      <c r="BF236" s="436"/>
      <c r="BG236" s="436"/>
      <c r="BH236" s="436"/>
      <c r="BI236" s="436"/>
      <c r="BJ236" s="436"/>
      <c r="BK236" s="436"/>
      <c r="BL236" s="436"/>
      <c r="BM236" s="436"/>
      <c r="BN236" s="436"/>
      <c r="BO236" s="436"/>
      <c r="BP236" s="436"/>
      <c r="BQ236" s="436"/>
      <c r="BR236" s="436"/>
      <c r="BS236" s="436"/>
      <c r="BT236" s="436"/>
      <c r="BU236" s="436"/>
      <c r="BV236" s="436"/>
      <c r="BW236" s="436"/>
      <c r="BX236" s="436"/>
      <c r="BY236" s="436"/>
      <c r="BZ236" s="436"/>
      <c r="CA236" s="436"/>
      <c r="CB236" s="436"/>
      <c r="CC236" s="436"/>
      <c r="CD236" s="436"/>
      <c r="CE236" s="436"/>
      <c r="CF236" s="436"/>
      <c r="CG236" s="436"/>
      <c r="CH236" s="436"/>
      <c r="CI236" s="437"/>
      <c r="CK236" s="1083"/>
    </row>
    <row r="237" spans="1:89" s="1082" customFormat="1" x14ac:dyDescent="0.2">
      <c r="A237" s="1074"/>
      <c r="B237" s="727" t="s">
        <v>401</v>
      </c>
      <c r="C237" s="728" t="s">
        <v>402</v>
      </c>
      <c r="D237" s="724" t="s">
        <v>121</v>
      </c>
      <c r="E237" s="725" t="s">
        <v>122</v>
      </c>
      <c r="F237" s="726">
        <v>2</v>
      </c>
      <c r="G237" s="1111"/>
      <c r="H237" s="1111"/>
      <c r="I237" s="1111"/>
      <c r="J237" s="1111"/>
      <c r="K237" s="1111"/>
      <c r="L237" s="1111"/>
      <c r="M237" s="447"/>
      <c r="N237" s="447"/>
      <c r="O237" s="447"/>
      <c r="P237" s="447"/>
      <c r="Q237" s="447"/>
      <c r="R237" s="447"/>
      <c r="S237" s="447"/>
      <c r="T237" s="447"/>
      <c r="U237" s="447"/>
      <c r="V237" s="447"/>
      <c r="W237" s="447"/>
      <c r="X237" s="447"/>
      <c r="Y237" s="447"/>
      <c r="Z237" s="447"/>
      <c r="AA237" s="447"/>
      <c r="AB237" s="447"/>
      <c r="AC237" s="447"/>
      <c r="AD237" s="447"/>
      <c r="AE237" s="447"/>
      <c r="AF237" s="447"/>
      <c r="AG237" s="447"/>
      <c r="AH237" s="447"/>
      <c r="AI237" s="447"/>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c r="BN237" s="447"/>
      <c r="BO237" s="447"/>
      <c r="BP237" s="447"/>
      <c r="BQ237" s="447"/>
      <c r="BR237" s="447"/>
      <c r="BS237" s="447"/>
      <c r="BT237" s="447"/>
      <c r="BU237" s="447"/>
      <c r="BV237" s="447"/>
      <c r="BW237" s="447"/>
      <c r="BX237" s="447"/>
      <c r="BY237" s="447"/>
      <c r="BZ237" s="447"/>
      <c r="CA237" s="447"/>
      <c r="CB237" s="447"/>
      <c r="CC237" s="447"/>
      <c r="CD237" s="447"/>
      <c r="CE237" s="447"/>
      <c r="CF237" s="447"/>
      <c r="CG237" s="447"/>
      <c r="CH237" s="447"/>
      <c r="CI237" s="448"/>
      <c r="CK237" s="1083"/>
    </row>
    <row r="238" spans="1:89" s="1082" customFormat="1" x14ac:dyDescent="0.2">
      <c r="A238" s="1074"/>
      <c r="B238" s="727" t="s">
        <v>403</v>
      </c>
      <c r="C238" s="728" t="s">
        <v>404</v>
      </c>
      <c r="D238" s="724" t="s">
        <v>121</v>
      </c>
      <c r="E238" s="725" t="s">
        <v>122</v>
      </c>
      <c r="F238" s="726">
        <v>2</v>
      </c>
      <c r="G238" s="1111"/>
      <c r="H238" s="1111"/>
      <c r="I238" s="1111"/>
      <c r="J238" s="1111"/>
      <c r="K238" s="1111"/>
      <c r="L238" s="1111"/>
      <c r="M238" s="447"/>
      <c r="N238" s="447"/>
      <c r="O238" s="447"/>
      <c r="P238" s="447"/>
      <c r="Q238" s="447"/>
      <c r="R238" s="447"/>
      <c r="S238" s="447"/>
      <c r="T238" s="447"/>
      <c r="U238" s="447"/>
      <c r="V238" s="447"/>
      <c r="W238" s="447"/>
      <c r="X238" s="447"/>
      <c r="Y238" s="447"/>
      <c r="Z238" s="447"/>
      <c r="AA238" s="447"/>
      <c r="AB238" s="447"/>
      <c r="AC238" s="447"/>
      <c r="AD238" s="447"/>
      <c r="AE238" s="447"/>
      <c r="AF238" s="447"/>
      <c r="AG238" s="447"/>
      <c r="AH238" s="447"/>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c r="BN238" s="447"/>
      <c r="BO238" s="447"/>
      <c r="BP238" s="447"/>
      <c r="BQ238" s="447"/>
      <c r="BR238" s="447"/>
      <c r="BS238" s="447"/>
      <c r="BT238" s="447"/>
      <c r="BU238" s="447"/>
      <c r="BV238" s="447"/>
      <c r="BW238" s="447"/>
      <c r="BX238" s="447"/>
      <c r="BY238" s="447"/>
      <c r="BZ238" s="447"/>
      <c r="CA238" s="447"/>
      <c r="CB238" s="447"/>
      <c r="CC238" s="447"/>
      <c r="CD238" s="447"/>
      <c r="CE238" s="447"/>
      <c r="CF238" s="447"/>
      <c r="CG238" s="447"/>
      <c r="CH238" s="447"/>
      <c r="CI238" s="448"/>
      <c r="CK238" s="1083"/>
    </row>
    <row r="239" spans="1:89" s="1082" customFormat="1" x14ac:dyDescent="0.2">
      <c r="A239" s="1074"/>
      <c r="B239" s="727" t="s">
        <v>405</v>
      </c>
      <c r="C239" s="728" t="s">
        <v>406</v>
      </c>
      <c r="D239" s="724" t="s">
        <v>121</v>
      </c>
      <c r="E239" s="725" t="s">
        <v>122</v>
      </c>
      <c r="F239" s="726">
        <v>2</v>
      </c>
      <c r="G239" s="1111"/>
      <c r="H239" s="1111"/>
      <c r="I239" s="1111"/>
      <c r="J239" s="1111"/>
      <c r="K239" s="1111"/>
      <c r="L239" s="1111"/>
      <c r="M239" s="447"/>
      <c r="N239" s="447"/>
      <c r="O239" s="447"/>
      <c r="P239" s="447"/>
      <c r="Q239" s="447"/>
      <c r="R239" s="447"/>
      <c r="S239" s="447"/>
      <c r="T239" s="447"/>
      <c r="U239" s="447"/>
      <c r="V239" s="447"/>
      <c r="W239" s="447"/>
      <c r="X239" s="447"/>
      <c r="Y239" s="447"/>
      <c r="Z239" s="447"/>
      <c r="AA239" s="447"/>
      <c r="AB239" s="447"/>
      <c r="AC239" s="447"/>
      <c r="AD239" s="447"/>
      <c r="AE239" s="447"/>
      <c r="AF239" s="447"/>
      <c r="AG239" s="447"/>
      <c r="AH239" s="447"/>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c r="BN239" s="447"/>
      <c r="BO239" s="447"/>
      <c r="BP239" s="447"/>
      <c r="BQ239" s="447"/>
      <c r="BR239" s="447"/>
      <c r="BS239" s="447"/>
      <c r="BT239" s="447"/>
      <c r="BU239" s="447"/>
      <c r="BV239" s="447"/>
      <c r="BW239" s="447"/>
      <c r="BX239" s="447"/>
      <c r="BY239" s="447"/>
      <c r="BZ239" s="447"/>
      <c r="CA239" s="447"/>
      <c r="CB239" s="447"/>
      <c r="CC239" s="447"/>
      <c r="CD239" s="447"/>
      <c r="CE239" s="447"/>
      <c r="CF239" s="447"/>
      <c r="CG239" s="447"/>
      <c r="CH239" s="447"/>
      <c r="CI239" s="448"/>
      <c r="CK239" s="1083"/>
    </row>
    <row r="240" spans="1:89" s="1082" customFormat="1" x14ac:dyDescent="0.2">
      <c r="A240" s="1074"/>
      <c r="B240" s="727" t="s">
        <v>407</v>
      </c>
      <c r="C240" s="728" t="s">
        <v>408</v>
      </c>
      <c r="D240" s="724" t="s">
        <v>121</v>
      </c>
      <c r="E240" s="725" t="s">
        <v>122</v>
      </c>
      <c r="F240" s="726">
        <v>2</v>
      </c>
      <c r="G240" s="1111"/>
      <c r="H240" s="1111"/>
      <c r="I240" s="1111"/>
      <c r="J240" s="1111"/>
      <c r="K240" s="1111"/>
      <c r="L240" s="1111"/>
      <c r="M240" s="447"/>
      <c r="N240" s="447"/>
      <c r="O240" s="447"/>
      <c r="P240" s="447"/>
      <c r="Q240" s="447"/>
      <c r="R240" s="447"/>
      <c r="S240" s="447"/>
      <c r="T240" s="447"/>
      <c r="U240" s="447"/>
      <c r="V240" s="447"/>
      <c r="W240" s="447"/>
      <c r="X240" s="447"/>
      <c r="Y240" s="447"/>
      <c r="Z240" s="447"/>
      <c r="AA240" s="447"/>
      <c r="AB240" s="447"/>
      <c r="AC240" s="447"/>
      <c r="AD240" s="447"/>
      <c r="AE240" s="447"/>
      <c r="AF240" s="447"/>
      <c r="AG240" s="447"/>
      <c r="AH240" s="447"/>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c r="BN240" s="447"/>
      <c r="BO240" s="447"/>
      <c r="BP240" s="447"/>
      <c r="BQ240" s="447"/>
      <c r="BR240" s="447"/>
      <c r="BS240" s="447"/>
      <c r="BT240" s="447"/>
      <c r="BU240" s="447"/>
      <c r="BV240" s="447"/>
      <c r="BW240" s="447"/>
      <c r="BX240" s="447"/>
      <c r="BY240" s="447"/>
      <c r="BZ240" s="447"/>
      <c r="CA240" s="447"/>
      <c r="CB240" s="447"/>
      <c r="CC240" s="447"/>
      <c r="CD240" s="447"/>
      <c r="CE240" s="447"/>
      <c r="CF240" s="447"/>
      <c r="CG240" s="447"/>
      <c r="CH240" s="447"/>
      <c r="CI240" s="448"/>
      <c r="CK240" s="1083"/>
    </row>
    <row r="241" spans="1:89" s="1082" customFormat="1" x14ac:dyDescent="0.2">
      <c r="A241" s="1074"/>
      <c r="B241" s="727" t="s">
        <v>409</v>
      </c>
      <c r="C241" s="723" t="s">
        <v>410</v>
      </c>
      <c r="D241" s="724" t="s">
        <v>121</v>
      </c>
      <c r="E241" s="725" t="s">
        <v>122</v>
      </c>
      <c r="F241" s="726">
        <v>2</v>
      </c>
      <c r="G241" s="1111"/>
      <c r="H241" s="1111"/>
      <c r="I241" s="1111"/>
      <c r="J241" s="1111"/>
      <c r="K241" s="1111"/>
      <c r="L241" s="1111"/>
      <c r="M241" s="447"/>
      <c r="N241" s="447"/>
      <c r="O241" s="447"/>
      <c r="P241" s="447"/>
      <c r="Q241" s="447"/>
      <c r="R241" s="447"/>
      <c r="S241" s="447"/>
      <c r="T241" s="447"/>
      <c r="U241" s="447"/>
      <c r="V241" s="447"/>
      <c r="W241" s="447"/>
      <c r="X241" s="447"/>
      <c r="Y241" s="447"/>
      <c r="Z241" s="447"/>
      <c r="AA241" s="447"/>
      <c r="AB241" s="447"/>
      <c r="AC241" s="447"/>
      <c r="AD241" s="447"/>
      <c r="AE241" s="447"/>
      <c r="AF241" s="447"/>
      <c r="AG241" s="447"/>
      <c r="AH241" s="447"/>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c r="BN241" s="447"/>
      <c r="BO241" s="447"/>
      <c r="BP241" s="447"/>
      <c r="BQ241" s="447"/>
      <c r="BR241" s="447"/>
      <c r="BS241" s="447"/>
      <c r="BT241" s="447"/>
      <c r="BU241" s="447"/>
      <c r="BV241" s="447"/>
      <c r="BW241" s="447"/>
      <c r="BX241" s="447"/>
      <c r="BY241" s="447"/>
      <c r="BZ241" s="447"/>
      <c r="CA241" s="447"/>
      <c r="CB241" s="447"/>
      <c r="CC241" s="447"/>
      <c r="CD241" s="447"/>
      <c r="CE241" s="447"/>
      <c r="CF241" s="447"/>
      <c r="CG241" s="447"/>
      <c r="CH241" s="447"/>
      <c r="CI241" s="448"/>
      <c r="CK241" s="1083"/>
    </row>
    <row r="242" spans="1:89" s="1082" customFormat="1" x14ac:dyDescent="0.2">
      <c r="A242" s="1074"/>
      <c r="B242" s="727" t="s">
        <v>411</v>
      </c>
      <c r="C242" s="723" t="s">
        <v>129</v>
      </c>
      <c r="D242" s="724" t="s">
        <v>412</v>
      </c>
      <c r="E242" s="725" t="s">
        <v>122</v>
      </c>
      <c r="F242" s="726">
        <v>2</v>
      </c>
      <c r="G242" s="450">
        <f>SUM(G236:G241)</f>
        <v>0</v>
      </c>
      <c r="H242" s="450">
        <f t="shared" ref="H242:BS242" si="160">SUM(H236:H241)</f>
        <v>0</v>
      </c>
      <c r="I242" s="450">
        <f t="shared" si="160"/>
        <v>0</v>
      </c>
      <c r="J242" s="450">
        <f t="shared" si="160"/>
        <v>0</v>
      </c>
      <c r="K242" s="450">
        <f t="shared" si="160"/>
        <v>0</v>
      </c>
      <c r="L242" s="450">
        <f t="shared" si="160"/>
        <v>0</v>
      </c>
      <c r="M242" s="455">
        <f t="shared" si="160"/>
        <v>0</v>
      </c>
      <c r="N242" s="455">
        <f t="shared" si="160"/>
        <v>0</v>
      </c>
      <c r="O242" s="455">
        <f t="shared" si="160"/>
        <v>0</v>
      </c>
      <c r="P242" s="455">
        <f t="shared" si="160"/>
        <v>0</v>
      </c>
      <c r="Q242" s="455">
        <f t="shared" si="160"/>
        <v>0</v>
      </c>
      <c r="R242" s="455">
        <f t="shared" si="160"/>
        <v>0</v>
      </c>
      <c r="S242" s="455">
        <f t="shared" si="160"/>
        <v>0</v>
      </c>
      <c r="T242" s="455">
        <f t="shared" si="160"/>
        <v>0</v>
      </c>
      <c r="U242" s="455">
        <f t="shared" si="160"/>
        <v>0</v>
      </c>
      <c r="V242" s="455">
        <f t="shared" si="160"/>
        <v>0</v>
      </c>
      <c r="W242" s="455">
        <f t="shared" si="160"/>
        <v>0</v>
      </c>
      <c r="X242" s="455">
        <f t="shared" si="160"/>
        <v>0</v>
      </c>
      <c r="Y242" s="455">
        <f t="shared" si="160"/>
        <v>0</v>
      </c>
      <c r="Z242" s="455">
        <f t="shared" si="160"/>
        <v>0</v>
      </c>
      <c r="AA242" s="455">
        <f t="shared" si="160"/>
        <v>0</v>
      </c>
      <c r="AB242" s="455">
        <f t="shared" si="160"/>
        <v>0</v>
      </c>
      <c r="AC242" s="455">
        <f t="shared" si="160"/>
        <v>0</v>
      </c>
      <c r="AD242" s="455">
        <f t="shared" si="160"/>
        <v>0</v>
      </c>
      <c r="AE242" s="455">
        <f t="shared" si="160"/>
        <v>0</v>
      </c>
      <c r="AF242" s="455">
        <f t="shared" si="160"/>
        <v>0</v>
      </c>
      <c r="AG242" s="455">
        <f t="shared" si="160"/>
        <v>0</v>
      </c>
      <c r="AH242" s="455">
        <f t="shared" si="160"/>
        <v>0</v>
      </c>
      <c r="AI242" s="455">
        <f t="shared" si="160"/>
        <v>0</v>
      </c>
      <c r="AJ242" s="455">
        <f t="shared" si="160"/>
        <v>0</v>
      </c>
      <c r="AK242" s="455">
        <f t="shared" si="160"/>
        <v>0</v>
      </c>
      <c r="AL242" s="455">
        <f t="shared" si="160"/>
        <v>0</v>
      </c>
      <c r="AM242" s="455">
        <f t="shared" si="160"/>
        <v>0</v>
      </c>
      <c r="AN242" s="455">
        <f t="shared" si="160"/>
        <v>0</v>
      </c>
      <c r="AO242" s="455">
        <f t="shared" si="160"/>
        <v>0</v>
      </c>
      <c r="AP242" s="455">
        <f t="shared" si="160"/>
        <v>0</v>
      </c>
      <c r="AQ242" s="455">
        <f t="shared" si="160"/>
        <v>0</v>
      </c>
      <c r="AR242" s="455">
        <f t="shared" si="160"/>
        <v>0</v>
      </c>
      <c r="AS242" s="455">
        <f t="shared" si="160"/>
        <v>0</v>
      </c>
      <c r="AT242" s="455">
        <f t="shared" si="160"/>
        <v>0</v>
      </c>
      <c r="AU242" s="455">
        <f t="shared" si="160"/>
        <v>0</v>
      </c>
      <c r="AV242" s="455">
        <f t="shared" si="160"/>
        <v>0</v>
      </c>
      <c r="AW242" s="455">
        <f t="shared" si="160"/>
        <v>0</v>
      </c>
      <c r="AX242" s="455">
        <f t="shared" si="160"/>
        <v>0</v>
      </c>
      <c r="AY242" s="455">
        <f t="shared" si="160"/>
        <v>0</v>
      </c>
      <c r="AZ242" s="455">
        <f t="shared" si="160"/>
        <v>0</v>
      </c>
      <c r="BA242" s="455">
        <f t="shared" si="160"/>
        <v>0</v>
      </c>
      <c r="BB242" s="455">
        <f t="shared" si="160"/>
        <v>0</v>
      </c>
      <c r="BC242" s="455">
        <f t="shared" si="160"/>
        <v>0</v>
      </c>
      <c r="BD242" s="455">
        <f t="shared" si="160"/>
        <v>0</v>
      </c>
      <c r="BE242" s="455">
        <f t="shared" si="160"/>
        <v>0</v>
      </c>
      <c r="BF242" s="455">
        <f t="shared" si="160"/>
        <v>0</v>
      </c>
      <c r="BG242" s="455">
        <f t="shared" si="160"/>
        <v>0</v>
      </c>
      <c r="BH242" s="455">
        <f t="shared" si="160"/>
        <v>0</v>
      </c>
      <c r="BI242" s="455">
        <f t="shared" si="160"/>
        <v>0</v>
      </c>
      <c r="BJ242" s="455">
        <f t="shared" si="160"/>
        <v>0</v>
      </c>
      <c r="BK242" s="455">
        <f t="shared" si="160"/>
        <v>0</v>
      </c>
      <c r="BL242" s="455">
        <f t="shared" si="160"/>
        <v>0</v>
      </c>
      <c r="BM242" s="455">
        <f t="shared" si="160"/>
        <v>0</v>
      </c>
      <c r="BN242" s="455">
        <f t="shared" si="160"/>
        <v>0</v>
      </c>
      <c r="BO242" s="455">
        <f t="shared" si="160"/>
        <v>0</v>
      </c>
      <c r="BP242" s="455">
        <f t="shared" si="160"/>
        <v>0</v>
      </c>
      <c r="BQ242" s="455">
        <f t="shared" si="160"/>
        <v>0</v>
      </c>
      <c r="BR242" s="455">
        <f t="shared" si="160"/>
        <v>0</v>
      </c>
      <c r="BS242" s="455">
        <f t="shared" si="160"/>
        <v>0</v>
      </c>
      <c r="BT242" s="455">
        <f t="shared" ref="BT242" si="161">SUM(BT236:BT241)</f>
        <v>0</v>
      </c>
      <c r="BU242" s="455"/>
      <c r="BV242" s="455"/>
      <c r="BW242" s="455"/>
      <c r="BX242" s="455"/>
      <c r="BY242" s="455"/>
      <c r="BZ242" s="455"/>
      <c r="CA242" s="455"/>
      <c r="CB242" s="455"/>
      <c r="CC242" s="455"/>
      <c r="CD242" s="455"/>
      <c r="CE242" s="455"/>
      <c r="CF242" s="455"/>
      <c r="CG242" s="455"/>
      <c r="CH242" s="455"/>
      <c r="CI242" s="451"/>
      <c r="CK242" s="1083"/>
    </row>
    <row r="243" spans="1:89" s="1082" customFormat="1" ht="15" thickBot="1" x14ac:dyDescent="0.25">
      <c r="A243" s="1074"/>
      <c r="B243" s="754" t="s">
        <v>413</v>
      </c>
      <c r="C243" s="755" t="s">
        <v>414</v>
      </c>
      <c r="D243" s="756" t="s">
        <v>415</v>
      </c>
      <c r="E243" s="757" t="s">
        <v>416</v>
      </c>
      <c r="F243" s="735">
        <v>2</v>
      </c>
      <c r="G243" s="462" t="e">
        <f>(G242*1000000)/(G257*1000)</f>
        <v>#DIV/0!</v>
      </c>
      <c r="H243" s="462" t="e">
        <f t="shared" ref="H243:BS243" si="162">(H242*1000000)/(H257*1000)</f>
        <v>#DIV/0!</v>
      </c>
      <c r="I243" s="462" t="e">
        <f t="shared" si="162"/>
        <v>#DIV/0!</v>
      </c>
      <c r="J243" s="462" t="e">
        <f t="shared" si="162"/>
        <v>#DIV/0!</v>
      </c>
      <c r="K243" s="462" t="e">
        <f t="shared" si="162"/>
        <v>#DIV/0!</v>
      </c>
      <c r="L243" s="462" t="e">
        <f t="shared" si="162"/>
        <v>#DIV/0!</v>
      </c>
      <c r="M243" s="492" t="e">
        <f t="shared" si="162"/>
        <v>#DIV/0!</v>
      </c>
      <c r="N243" s="492" t="e">
        <f t="shared" si="162"/>
        <v>#DIV/0!</v>
      </c>
      <c r="O243" s="492" t="e">
        <f t="shared" si="162"/>
        <v>#DIV/0!</v>
      </c>
      <c r="P243" s="492" t="e">
        <f t="shared" si="162"/>
        <v>#DIV/0!</v>
      </c>
      <c r="Q243" s="492" t="e">
        <f t="shared" si="162"/>
        <v>#DIV/0!</v>
      </c>
      <c r="R243" s="492" t="e">
        <f t="shared" si="162"/>
        <v>#DIV/0!</v>
      </c>
      <c r="S243" s="492" t="e">
        <f t="shared" si="162"/>
        <v>#DIV/0!</v>
      </c>
      <c r="T243" s="492" t="e">
        <f t="shared" si="162"/>
        <v>#DIV/0!</v>
      </c>
      <c r="U243" s="492" t="e">
        <f t="shared" si="162"/>
        <v>#DIV/0!</v>
      </c>
      <c r="V243" s="492" t="e">
        <f t="shared" si="162"/>
        <v>#DIV/0!</v>
      </c>
      <c r="W243" s="492" t="e">
        <f t="shared" si="162"/>
        <v>#DIV/0!</v>
      </c>
      <c r="X243" s="492" t="e">
        <f t="shared" si="162"/>
        <v>#DIV/0!</v>
      </c>
      <c r="Y243" s="492" t="e">
        <f t="shared" si="162"/>
        <v>#DIV/0!</v>
      </c>
      <c r="Z243" s="492" t="e">
        <f t="shared" si="162"/>
        <v>#DIV/0!</v>
      </c>
      <c r="AA243" s="492" t="e">
        <f t="shared" si="162"/>
        <v>#DIV/0!</v>
      </c>
      <c r="AB243" s="492" t="e">
        <f t="shared" si="162"/>
        <v>#DIV/0!</v>
      </c>
      <c r="AC243" s="492" t="e">
        <f t="shared" si="162"/>
        <v>#DIV/0!</v>
      </c>
      <c r="AD243" s="492" t="e">
        <f t="shared" si="162"/>
        <v>#DIV/0!</v>
      </c>
      <c r="AE243" s="492" t="e">
        <f t="shared" si="162"/>
        <v>#DIV/0!</v>
      </c>
      <c r="AF243" s="492" t="e">
        <f t="shared" si="162"/>
        <v>#DIV/0!</v>
      </c>
      <c r="AG243" s="492" t="e">
        <f t="shared" si="162"/>
        <v>#DIV/0!</v>
      </c>
      <c r="AH243" s="492" t="e">
        <f t="shared" si="162"/>
        <v>#DIV/0!</v>
      </c>
      <c r="AI243" s="492" t="e">
        <f t="shared" si="162"/>
        <v>#DIV/0!</v>
      </c>
      <c r="AJ243" s="492" t="e">
        <f t="shared" si="162"/>
        <v>#DIV/0!</v>
      </c>
      <c r="AK243" s="492" t="e">
        <f t="shared" si="162"/>
        <v>#DIV/0!</v>
      </c>
      <c r="AL243" s="492" t="e">
        <f t="shared" si="162"/>
        <v>#DIV/0!</v>
      </c>
      <c r="AM243" s="492" t="e">
        <f t="shared" si="162"/>
        <v>#DIV/0!</v>
      </c>
      <c r="AN243" s="492" t="e">
        <f t="shared" si="162"/>
        <v>#DIV/0!</v>
      </c>
      <c r="AO243" s="492" t="e">
        <f t="shared" si="162"/>
        <v>#DIV/0!</v>
      </c>
      <c r="AP243" s="492" t="e">
        <f t="shared" si="162"/>
        <v>#DIV/0!</v>
      </c>
      <c r="AQ243" s="492" t="e">
        <f t="shared" si="162"/>
        <v>#DIV/0!</v>
      </c>
      <c r="AR243" s="492" t="e">
        <f t="shared" si="162"/>
        <v>#DIV/0!</v>
      </c>
      <c r="AS243" s="492" t="e">
        <f t="shared" si="162"/>
        <v>#DIV/0!</v>
      </c>
      <c r="AT243" s="492" t="e">
        <f t="shared" si="162"/>
        <v>#DIV/0!</v>
      </c>
      <c r="AU243" s="492" t="e">
        <f t="shared" si="162"/>
        <v>#DIV/0!</v>
      </c>
      <c r="AV243" s="492" t="e">
        <f t="shared" si="162"/>
        <v>#DIV/0!</v>
      </c>
      <c r="AW243" s="492" t="e">
        <f t="shared" si="162"/>
        <v>#DIV/0!</v>
      </c>
      <c r="AX243" s="492" t="e">
        <f t="shared" si="162"/>
        <v>#DIV/0!</v>
      </c>
      <c r="AY243" s="492" t="e">
        <f t="shared" si="162"/>
        <v>#DIV/0!</v>
      </c>
      <c r="AZ243" s="492" t="e">
        <f t="shared" si="162"/>
        <v>#DIV/0!</v>
      </c>
      <c r="BA243" s="492" t="e">
        <f t="shared" si="162"/>
        <v>#DIV/0!</v>
      </c>
      <c r="BB243" s="492" t="e">
        <f t="shared" si="162"/>
        <v>#DIV/0!</v>
      </c>
      <c r="BC243" s="492" t="e">
        <f t="shared" si="162"/>
        <v>#DIV/0!</v>
      </c>
      <c r="BD243" s="492" t="e">
        <f t="shared" si="162"/>
        <v>#DIV/0!</v>
      </c>
      <c r="BE243" s="492" t="e">
        <f t="shared" si="162"/>
        <v>#DIV/0!</v>
      </c>
      <c r="BF243" s="492" t="e">
        <f t="shared" si="162"/>
        <v>#DIV/0!</v>
      </c>
      <c r="BG243" s="492" t="e">
        <f t="shared" si="162"/>
        <v>#DIV/0!</v>
      </c>
      <c r="BH243" s="492" t="e">
        <f t="shared" si="162"/>
        <v>#DIV/0!</v>
      </c>
      <c r="BI243" s="492" t="e">
        <f t="shared" si="162"/>
        <v>#DIV/0!</v>
      </c>
      <c r="BJ243" s="492" t="e">
        <f t="shared" si="162"/>
        <v>#DIV/0!</v>
      </c>
      <c r="BK243" s="492" t="e">
        <f t="shared" si="162"/>
        <v>#DIV/0!</v>
      </c>
      <c r="BL243" s="492" t="e">
        <f t="shared" si="162"/>
        <v>#DIV/0!</v>
      </c>
      <c r="BM243" s="492" t="e">
        <f t="shared" si="162"/>
        <v>#DIV/0!</v>
      </c>
      <c r="BN243" s="492" t="e">
        <f t="shared" si="162"/>
        <v>#DIV/0!</v>
      </c>
      <c r="BO243" s="492" t="e">
        <f t="shared" si="162"/>
        <v>#DIV/0!</v>
      </c>
      <c r="BP243" s="492" t="e">
        <f t="shared" si="162"/>
        <v>#DIV/0!</v>
      </c>
      <c r="BQ243" s="492" t="e">
        <f t="shared" si="162"/>
        <v>#DIV/0!</v>
      </c>
      <c r="BR243" s="492" t="e">
        <f t="shared" si="162"/>
        <v>#DIV/0!</v>
      </c>
      <c r="BS243" s="492" t="e">
        <f t="shared" si="162"/>
        <v>#DIV/0!</v>
      </c>
      <c r="BT243" s="492" t="e">
        <f t="shared" ref="BT243" si="163">(BT242*1000000)/(BT257*1000)</f>
        <v>#DIV/0!</v>
      </c>
      <c r="BU243" s="492"/>
      <c r="BV243" s="492"/>
      <c r="BW243" s="492"/>
      <c r="BX243" s="492"/>
      <c r="BY243" s="492"/>
      <c r="BZ243" s="492"/>
      <c r="CA243" s="492"/>
      <c r="CB243" s="492"/>
      <c r="CC243" s="492"/>
      <c r="CD243" s="492"/>
      <c r="CE243" s="492"/>
      <c r="CF243" s="492"/>
      <c r="CG243" s="492"/>
      <c r="CH243" s="492"/>
      <c r="CI243" s="463"/>
      <c r="CK243" s="1083"/>
    </row>
    <row r="244" spans="1:89" s="1082" customFormat="1" x14ac:dyDescent="0.2">
      <c r="A244" s="1074"/>
      <c r="B244" s="736" t="s">
        <v>417</v>
      </c>
      <c r="C244" s="737" t="s">
        <v>418</v>
      </c>
      <c r="D244" s="758" t="s">
        <v>121</v>
      </c>
      <c r="E244" s="759" t="s">
        <v>230</v>
      </c>
      <c r="F244" s="760">
        <v>2</v>
      </c>
      <c r="G244" s="1115"/>
      <c r="H244" s="1115"/>
      <c r="I244" s="1115"/>
      <c r="J244" s="1115"/>
      <c r="K244" s="1115"/>
      <c r="L244" s="1115"/>
      <c r="M244" s="496"/>
      <c r="N244" s="496"/>
      <c r="O244" s="496"/>
      <c r="P244" s="496"/>
      <c r="Q244" s="496"/>
      <c r="R244" s="496"/>
      <c r="S244" s="496"/>
      <c r="T244" s="496"/>
      <c r="U244" s="496"/>
      <c r="V244" s="496"/>
      <c r="W244" s="496"/>
      <c r="X244" s="496"/>
      <c r="Y244" s="496"/>
      <c r="Z244" s="496"/>
      <c r="AA244" s="496"/>
      <c r="AB244" s="496"/>
      <c r="AC244" s="496"/>
      <c r="AD244" s="496"/>
      <c r="AE244" s="496"/>
      <c r="AF244" s="496"/>
      <c r="AG244" s="496"/>
      <c r="AH244" s="496"/>
      <c r="AI244" s="496"/>
      <c r="AJ244" s="496"/>
      <c r="AK244" s="496"/>
      <c r="AL244" s="496"/>
      <c r="AM244" s="496"/>
      <c r="AN244" s="496"/>
      <c r="AO244" s="496"/>
      <c r="AP244" s="496"/>
      <c r="AQ244" s="496"/>
      <c r="AR244" s="496"/>
      <c r="AS244" s="496"/>
      <c r="AT244" s="496"/>
      <c r="AU244" s="496"/>
      <c r="AV244" s="496"/>
      <c r="AW244" s="496"/>
      <c r="AX244" s="496"/>
      <c r="AY244" s="496"/>
      <c r="AZ244" s="496"/>
      <c r="BA244" s="496"/>
      <c r="BB244" s="496"/>
      <c r="BC244" s="496"/>
      <c r="BD244" s="496"/>
      <c r="BE244" s="496"/>
      <c r="BF244" s="496"/>
      <c r="BG244" s="496"/>
      <c r="BH244" s="496"/>
      <c r="BI244" s="496"/>
      <c r="BJ244" s="496"/>
      <c r="BK244" s="496"/>
      <c r="BL244" s="496"/>
      <c r="BM244" s="496"/>
      <c r="BN244" s="496"/>
      <c r="BO244" s="496"/>
      <c r="BP244" s="496"/>
      <c r="BQ244" s="496"/>
      <c r="BR244" s="496"/>
      <c r="BS244" s="496"/>
      <c r="BT244" s="496"/>
      <c r="BU244" s="496"/>
      <c r="BV244" s="496"/>
      <c r="BW244" s="496"/>
      <c r="BX244" s="496"/>
      <c r="BY244" s="496"/>
      <c r="BZ244" s="496"/>
      <c r="CA244" s="496"/>
      <c r="CB244" s="496"/>
      <c r="CC244" s="496"/>
      <c r="CD244" s="496"/>
      <c r="CE244" s="496"/>
      <c r="CF244" s="496"/>
      <c r="CG244" s="496"/>
      <c r="CH244" s="496"/>
      <c r="CI244" s="497"/>
      <c r="CK244" s="1083"/>
    </row>
    <row r="245" spans="1:89" s="1082" customFormat="1" x14ac:dyDescent="0.2">
      <c r="A245" s="1074"/>
      <c r="B245" s="740" t="s">
        <v>419</v>
      </c>
      <c r="C245" s="741" t="s">
        <v>420</v>
      </c>
      <c r="D245" s="761" t="s">
        <v>121</v>
      </c>
      <c r="E245" s="747" t="s">
        <v>230</v>
      </c>
      <c r="F245" s="748">
        <v>2</v>
      </c>
      <c r="G245" s="1116"/>
      <c r="H245" s="1116"/>
      <c r="I245" s="1116"/>
      <c r="J245" s="1116"/>
      <c r="K245" s="1116"/>
      <c r="L245" s="1116"/>
      <c r="M245" s="499"/>
      <c r="N245" s="499"/>
      <c r="O245" s="499"/>
      <c r="P245" s="499"/>
      <c r="Q245" s="499"/>
      <c r="R245" s="499"/>
      <c r="S245" s="499"/>
      <c r="T245" s="499"/>
      <c r="U245" s="499"/>
      <c r="V245" s="499"/>
      <c r="W245" s="499"/>
      <c r="X245" s="499"/>
      <c r="Y245" s="499"/>
      <c r="Z245" s="499"/>
      <c r="AA245" s="499"/>
      <c r="AB245" s="499"/>
      <c r="AC245" s="499"/>
      <c r="AD245" s="499"/>
      <c r="AE245" s="499"/>
      <c r="AF245" s="499"/>
      <c r="AG245" s="499"/>
      <c r="AH245" s="499"/>
      <c r="AI245" s="499"/>
      <c r="AJ245" s="499"/>
      <c r="AK245" s="499"/>
      <c r="AL245" s="499"/>
      <c r="AM245" s="499"/>
      <c r="AN245" s="499"/>
      <c r="AO245" s="499"/>
      <c r="AP245" s="499"/>
      <c r="AQ245" s="499"/>
      <c r="AR245" s="499"/>
      <c r="AS245" s="499"/>
      <c r="AT245" s="499"/>
      <c r="AU245" s="499"/>
      <c r="AV245" s="499"/>
      <c r="AW245" s="499"/>
      <c r="AX245" s="499"/>
      <c r="AY245" s="499"/>
      <c r="AZ245" s="499"/>
      <c r="BA245" s="499"/>
      <c r="BB245" s="499"/>
      <c r="BC245" s="499"/>
      <c r="BD245" s="499"/>
      <c r="BE245" s="499"/>
      <c r="BF245" s="499"/>
      <c r="BG245" s="499"/>
      <c r="BH245" s="499"/>
      <c r="BI245" s="499"/>
      <c r="BJ245" s="499"/>
      <c r="BK245" s="499"/>
      <c r="BL245" s="499"/>
      <c r="BM245" s="499"/>
      <c r="BN245" s="499"/>
      <c r="BO245" s="499"/>
      <c r="BP245" s="499"/>
      <c r="BQ245" s="499"/>
      <c r="BR245" s="499"/>
      <c r="BS245" s="499"/>
      <c r="BT245" s="499"/>
      <c r="BU245" s="499"/>
      <c r="BV245" s="499"/>
      <c r="BW245" s="499"/>
      <c r="BX245" s="499"/>
      <c r="BY245" s="499"/>
      <c r="BZ245" s="499"/>
      <c r="CA245" s="499"/>
      <c r="CB245" s="499"/>
      <c r="CC245" s="499"/>
      <c r="CD245" s="499"/>
      <c r="CE245" s="499"/>
      <c r="CF245" s="499"/>
      <c r="CG245" s="499"/>
      <c r="CH245" s="499"/>
      <c r="CI245" s="500"/>
      <c r="CK245" s="1083"/>
    </row>
    <row r="246" spans="1:89" s="1082" customFormat="1" x14ac:dyDescent="0.2">
      <c r="A246" s="1074"/>
      <c r="B246" s="762" t="s">
        <v>421</v>
      </c>
      <c r="C246" s="763" t="s">
        <v>422</v>
      </c>
      <c r="D246" s="761" t="s">
        <v>121</v>
      </c>
      <c r="E246" s="747" t="s">
        <v>230</v>
      </c>
      <c r="F246" s="748">
        <v>2</v>
      </c>
      <c r="G246" s="1116"/>
      <c r="H246" s="1116"/>
      <c r="I246" s="1116"/>
      <c r="J246" s="1116"/>
      <c r="K246" s="1116"/>
      <c r="L246" s="1116"/>
      <c r="M246" s="499"/>
      <c r="N246" s="499"/>
      <c r="O246" s="499"/>
      <c r="P246" s="499"/>
      <c r="Q246" s="499"/>
      <c r="R246" s="499"/>
      <c r="S246" s="499"/>
      <c r="T246" s="499"/>
      <c r="U246" s="499"/>
      <c r="V246" s="499"/>
      <c r="W246" s="499"/>
      <c r="X246" s="499"/>
      <c r="Y246" s="499"/>
      <c r="Z246" s="499"/>
      <c r="AA246" s="499"/>
      <c r="AB246" s="499"/>
      <c r="AC246" s="499"/>
      <c r="AD246" s="499"/>
      <c r="AE246" s="499"/>
      <c r="AF246" s="499"/>
      <c r="AG246" s="499"/>
      <c r="AH246" s="499"/>
      <c r="AI246" s="499"/>
      <c r="AJ246" s="499"/>
      <c r="AK246" s="499"/>
      <c r="AL246" s="499"/>
      <c r="AM246" s="499"/>
      <c r="AN246" s="499"/>
      <c r="AO246" s="499"/>
      <c r="AP246" s="499"/>
      <c r="AQ246" s="499"/>
      <c r="AR246" s="499"/>
      <c r="AS246" s="499"/>
      <c r="AT246" s="499"/>
      <c r="AU246" s="499"/>
      <c r="AV246" s="499"/>
      <c r="AW246" s="499"/>
      <c r="AX246" s="499"/>
      <c r="AY246" s="499"/>
      <c r="AZ246" s="499"/>
      <c r="BA246" s="499"/>
      <c r="BB246" s="499"/>
      <c r="BC246" s="499"/>
      <c r="BD246" s="499"/>
      <c r="BE246" s="499"/>
      <c r="BF246" s="499"/>
      <c r="BG246" s="499"/>
      <c r="BH246" s="499"/>
      <c r="BI246" s="499"/>
      <c r="BJ246" s="499"/>
      <c r="BK246" s="499"/>
      <c r="BL246" s="499"/>
      <c r="BM246" s="499"/>
      <c r="BN246" s="499"/>
      <c r="BO246" s="499"/>
      <c r="BP246" s="499"/>
      <c r="BQ246" s="499"/>
      <c r="BR246" s="499"/>
      <c r="BS246" s="499"/>
      <c r="BT246" s="499"/>
      <c r="BU246" s="499"/>
      <c r="BV246" s="499"/>
      <c r="BW246" s="499"/>
      <c r="BX246" s="499"/>
      <c r="BY246" s="499"/>
      <c r="BZ246" s="499"/>
      <c r="CA246" s="499"/>
      <c r="CB246" s="499"/>
      <c r="CC246" s="499"/>
      <c r="CD246" s="499"/>
      <c r="CE246" s="499"/>
      <c r="CF246" s="499"/>
      <c r="CG246" s="499"/>
      <c r="CH246" s="499"/>
      <c r="CI246" s="500"/>
      <c r="CK246" s="1083"/>
    </row>
    <row r="247" spans="1:89" s="1082" customFormat="1" ht="28.5" x14ac:dyDescent="0.2">
      <c r="A247" s="1074"/>
      <c r="B247" s="762" t="s">
        <v>423</v>
      </c>
      <c r="C247" s="763" t="s">
        <v>424</v>
      </c>
      <c r="D247" s="503" t="s">
        <v>425</v>
      </c>
      <c r="E247" s="504" t="s">
        <v>230</v>
      </c>
      <c r="F247" s="505">
        <v>2</v>
      </c>
      <c r="G247" s="1116"/>
      <c r="H247" s="1116">
        <f>G247+SUM(H248:H253)</f>
        <v>0</v>
      </c>
      <c r="I247" s="1116">
        <f t="shared" ref="I247" si="164">H247+SUM(I248:I253)</f>
        <v>0</v>
      </c>
      <c r="J247" s="1116">
        <f t="shared" ref="J247:BT247" si="165">I247+SUM(J248:J253)</f>
        <v>0</v>
      </c>
      <c r="K247" s="1116">
        <f t="shared" si="165"/>
        <v>0</v>
      </c>
      <c r="L247" s="1116">
        <f t="shared" si="165"/>
        <v>0</v>
      </c>
      <c r="M247" s="455">
        <f t="shared" si="165"/>
        <v>0</v>
      </c>
      <c r="N247" s="455">
        <f t="shared" si="165"/>
        <v>0</v>
      </c>
      <c r="O247" s="455">
        <f t="shared" si="165"/>
        <v>0</v>
      </c>
      <c r="P247" s="455">
        <f t="shared" si="165"/>
        <v>0</v>
      </c>
      <c r="Q247" s="455">
        <f t="shared" si="165"/>
        <v>0</v>
      </c>
      <c r="R247" s="455">
        <f t="shared" si="165"/>
        <v>0</v>
      </c>
      <c r="S247" s="455">
        <f t="shared" si="165"/>
        <v>0</v>
      </c>
      <c r="T247" s="455">
        <f t="shared" si="165"/>
        <v>0</v>
      </c>
      <c r="U247" s="455">
        <f t="shared" si="165"/>
        <v>0</v>
      </c>
      <c r="V247" s="455">
        <f t="shared" si="165"/>
        <v>0</v>
      </c>
      <c r="W247" s="455">
        <f t="shared" si="165"/>
        <v>0</v>
      </c>
      <c r="X247" s="455">
        <f t="shared" si="165"/>
        <v>0</v>
      </c>
      <c r="Y247" s="455">
        <f t="shared" si="165"/>
        <v>0</v>
      </c>
      <c r="Z247" s="455">
        <f t="shared" si="165"/>
        <v>0</v>
      </c>
      <c r="AA247" s="455">
        <f t="shared" si="165"/>
        <v>0</v>
      </c>
      <c r="AB247" s="455">
        <f t="shared" si="165"/>
        <v>0</v>
      </c>
      <c r="AC247" s="455">
        <f t="shared" si="165"/>
        <v>0</v>
      </c>
      <c r="AD247" s="455">
        <f t="shared" si="165"/>
        <v>0</v>
      </c>
      <c r="AE247" s="455">
        <f t="shared" si="165"/>
        <v>0</v>
      </c>
      <c r="AF247" s="455">
        <f t="shared" si="165"/>
        <v>0</v>
      </c>
      <c r="AG247" s="455">
        <f t="shared" si="165"/>
        <v>0</v>
      </c>
      <c r="AH247" s="455">
        <f t="shared" si="165"/>
        <v>0</v>
      </c>
      <c r="AI247" s="455">
        <f t="shared" si="165"/>
        <v>0</v>
      </c>
      <c r="AJ247" s="455">
        <f t="shared" si="165"/>
        <v>0</v>
      </c>
      <c r="AK247" s="455">
        <f t="shared" si="165"/>
        <v>0</v>
      </c>
      <c r="AL247" s="455">
        <f t="shared" si="165"/>
        <v>0</v>
      </c>
      <c r="AM247" s="455">
        <f t="shared" si="165"/>
        <v>0</v>
      </c>
      <c r="AN247" s="455">
        <f t="shared" si="165"/>
        <v>0</v>
      </c>
      <c r="AO247" s="455">
        <f t="shared" si="165"/>
        <v>0</v>
      </c>
      <c r="AP247" s="455">
        <f t="shared" si="165"/>
        <v>0</v>
      </c>
      <c r="AQ247" s="455">
        <f t="shared" si="165"/>
        <v>0</v>
      </c>
      <c r="AR247" s="455">
        <f t="shared" si="165"/>
        <v>0</v>
      </c>
      <c r="AS247" s="455">
        <f t="shared" si="165"/>
        <v>0</v>
      </c>
      <c r="AT247" s="455">
        <f t="shared" si="165"/>
        <v>0</v>
      </c>
      <c r="AU247" s="455">
        <f t="shared" si="165"/>
        <v>0</v>
      </c>
      <c r="AV247" s="455">
        <f t="shared" si="165"/>
        <v>0</v>
      </c>
      <c r="AW247" s="455">
        <f t="shared" si="165"/>
        <v>0</v>
      </c>
      <c r="AX247" s="455">
        <f t="shared" si="165"/>
        <v>0</v>
      </c>
      <c r="AY247" s="455">
        <f t="shared" si="165"/>
        <v>0</v>
      </c>
      <c r="AZ247" s="455">
        <f t="shared" si="165"/>
        <v>0</v>
      </c>
      <c r="BA247" s="455">
        <f t="shared" si="165"/>
        <v>0</v>
      </c>
      <c r="BB247" s="455">
        <f t="shared" si="165"/>
        <v>0</v>
      </c>
      <c r="BC247" s="455">
        <f t="shared" si="165"/>
        <v>0</v>
      </c>
      <c r="BD247" s="455">
        <f t="shared" si="165"/>
        <v>0</v>
      </c>
      <c r="BE247" s="455">
        <f t="shared" si="165"/>
        <v>0</v>
      </c>
      <c r="BF247" s="455">
        <f t="shared" si="165"/>
        <v>0</v>
      </c>
      <c r="BG247" s="455">
        <f t="shared" si="165"/>
        <v>0</v>
      </c>
      <c r="BH247" s="455">
        <f t="shared" si="165"/>
        <v>0</v>
      </c>
      <c r="BI247" s="455">
        <f t="shared" si="165"/>
        <v>0</v>
      </c>
      <c r="BJ247" s="455">
        <f t="shared" si="165"/>
        <v>0</v>
      </c>
      <c r="BK247" s="455">
        <f t="shared" si="165"/>
        <v>0</v>
      </c>
      <c r="BL247" s="455">
        <f t="shared" si="165"/>
        <v>0</v>
      </c>
      <c r="BM247" s="455">
        <f t="shared" si="165"/>
        <v>0</v>
      </c>
      <c r="BN247" s="455">
        <f t="shared" si="165"/>
        <v>0</v>
      </c>
      <c r="BO247" s="455">
        <f t="shared" si="165"/>
        <v>0</v>
      </c>
      <c r="BP247" s="455">
        <f t="shared" si="165"/>
        <v>0</v>
      </c>
      <c r="BQ247" s="455">
        <f t="shared" si="165"/>
        <v>0</v>
      </c>
      <c r="BR247" s="455">
        <f t="shared" si="165"/>
        <v>0</v>
      </c>
      <c r="BS247" s="455">
        <f t="shared" si="165"/>
        <v>0</v>
      </c>
      <c r="BT247" s="455">
        <f t="shared" si="165"/>
        <v>0</v>
      </c>
      <c r="BU247" s="455"/>
      <c r="BV247" s="455"/>
      <c r="BW247" s="455"/>
      <c r="BX247" s="455"/>
      <c r="BY247" s="455"/>
      <c r="BZ247" s="455"/>
      <c r="CA247" s="455"/>
      <c r="CB247" s="455"/>
      <c r="CC247" s="455"/>
      <c r="CD247" s="455"/>
      <c r="CE247" s="455"/>
      <c r="CF247" s="455"/>
      <c r="CG247" s="455"/>
      <c r="CH247" s="455"/>
      <c r="CI247" s="451"/>
      <c r="CK247" s="1083"/>
    </row>
    <row r="248" spans="1:89" s="1082" customFormat="1" x14ac:dyDescent="0.2">
      <c r="A248" s="1074"/>
      <c r="B248" s="762" t="s">
        <v>426</v>
      </c>
      <c r="C248" s="763" t="s">
        <v>427</v>
      </c>
      <c r="D248" s="503" t="s">
        <v>428</v>
      </c>
      <c r="E248" s="504" t="s">
        <v>230</v>
      </c>
      <c r="F248" s="505">
        <v>2</v>
      </c>
      <c r="G248" s="1116"/>
      <c r="H248" s="1116"/>
      <c r="I248" s="1116"/>
      <c r="J248" s="1116"/>
      <c r="K248" s="1116"/>
      <c r="L248" s="1116"/>
      <c r="M248" s="499"/>
      <c r="N248" s="499"/>
      <c r="O248" s="499"/>
      <c r="P248" s="499"/>
      <c r="Q248" s="499"/>
      <c r="R248" s="499"/>
      <c r="S248" s="499"/>
      <c r="T248" s="499"/>
      <c r="U248" s="499"/>
      <c r="V248" s="499"/>
      <c r="W248" s="499"/>
      <c r="X248" s="499"/>
      <c r="Y248" s="499"/>
      <c r="Z248" s="499"/>
      <c r="AA248" s="499"/>
      <c r="AB248" s="499"/>
      <c r="AC248" s="499"/>
      <c r="AD248" s="499"/>
      <c r="AE248" s="499"/>
      <c r="AF248" s="499"/>
      <c r="AG248" s="499"/>
      <c r="AH248" s="499"/>
      <c r="AI248" s="499"/>
      <c r="AJ248" s="499"/>
      <c r="AK248" s="499"/>
      <c r="AL248" s="499"/>
      <c r="AM248" s="499"/>
      <c r="AN248" s="499"/>
      <c r="AO248" s="499"/>
      <c r="AP248" s="499"/>
      <c r="AQ248" s="499"/>
      <c r="AR248" s="499"/>
      <c r="AS248" s="499"/>
      <c r="AT248" s="499"/>
      <c r="AU248" s="499"/>
      <c r="AV248" s="499"/>
      <c r="AW248" s="499"/>
      <c r="AX248" s="499"/>
      <c r="AY248" s="499"/>
      <c r="AZ248" s="499"/>
      <c r="BA248" s="499"/>
      <c r="BB248" s="499"/>
      <c r="BC248" s="499"/>
      <c r="BD248" s="499"/>
      <c r="BE248" s="499"/>
      <c r="BF248" s="499"/>
      <c r="BG248" s="499"/>
      <c r="BH248" s="499"/>
      <c r="BI248" s="499"/>
      <c r="BJ248" s="499"/>
      <c r="BK248" s="499"/>
      <c r="BL248" s="499"/>
      <c r="BM248" s="499"/>
      <c r="BN248" s="499"/>
      <c r="BO248" s="499"/>
      <c r="BP248" s="499"/>
      <c r="BQ248" s="499"/>
      <c r="BR248" s="499"/>
      <c r="BS248" s="499"/>
      <c r="BT248" s="499"/>
      <c r="BU248" s="499"/>
      <c r="BV248" s="499"/>
      <c r="BW248" s="499"/>
      <c r="BX248" s="499"/>
      <c r="BY248" s="499"/>
      <c r="BZ248" s="499"/>
      <c r="CA248" s="499"/>
      <c r="CB248" s="499"/>
      <c r="CC248" s="499"/>
      <c r="CD248" s="499"/>
      <c r="CE248" s="499"/>
      <c r="CF248" s="499"/>
      <c r="CG248" s="499"/>
      <c r="CH248" s="499"/>
      <c r="CI248" s="500"/>
      <c r="CK248" s="1083"/>
    </row>
    <row r="249" spans="1:89" s="1082" customFormat="1" x14ac:dyDescent="0.2">
      <c r="A249" s="1074"/>
      <c r="B249" s="762" t="s">
        <v>429</v>
      </c>
      <c r="C249" s="763" t="s">
        <v>430</v>
      </c>
      <c r="D249" s="503" t="s">
        <v>431</v>
      </c>
      <c r="E249" s="504" t="s">
        <v>230</v>
      </c>
      <c r="F249" s="505">
        <v>2</v>
      </c>
      <c r="G249" s="1116"/>
      <c r="H249" s="1116"/>
      <c r="I249" s="1116"/>
      <c r="J249" s="1116"/>
      <c r="K249" s="1116"/>
      <c r="L249" s="1116"/>
      <c r="M249" s="499"/>
      <c r="N249" s="499"/>
      <c r="O249" s="499"/>
      <c r="P249" s="499"/>
      <c r="Q249" s="499"/>
      <c r="R249" s="499"/>
      <c r="S249" s="499"/>
      <c r="T249" s="499"/>
      <c r="U249" s="499"/>
      <c r="V249" s="499"/>
      <c r="W249" s="499"/>
      <c r="X249" s="499"/>
      <c r="Y249" s="499"/>
      <c r="Z249" s="499"/>
      <c r="AA249" s="499"/>
      <c r="AB249" s="499"/>
      <c r="AC249" s="499"/>
      <c r="AD249" s="499"/>
      <c r="AE249" s="499"/>
      <c r="AF249" s="499"/>
      <c r="AG249" s="499"/>
      <c r="AH249" s="499"/>
      <c r="AI249" s="499"/>
      <c r="AJ249" s="499"/>
      <c r="AK249" s="499"/>
      <c r="AL249" s="499"/>
      <c r="AM249" s="499"/>
      <c r="AN249" s="499"/>
      <c r="AO249" s="499"/>
      <c r="AP249" s="499"/>
      <c r="AQ249" s="499"/>
      <c r="AR249" s="499"/>
      <c r="AS249" s="499"/>
      <c r="AT249" s="499"/>
      <c r="AU249" s="499"/>
      <c r="AV249" s="499"/>
      <c r="AW249" s="499"/>
      <c r="AX249" s="499"/>
      <c r="AY249" s="499"/>
      <c r="AZ249" s="499"/>
      <c r="BA249" s="499"/>
      <c r="BB249" s="499"/>
      <c r="BC249" s="499"/>
      <c r="BD249" s="499"/>
      <c r="BE249" s="499"/>
      <c r="BF249" s="499"/>
      <c r="BG249" s="499"/>
      <c r="BH249" s="499"/>
      <c r="BI249" s="499"/>
      <c r="BJ249" s="499"/>
      <c r="BK249" s="499"/>
      <c r="BL249" s="499"/>
      <c r="BM249" s="499"/>
      <c r="BN249" s="499"/>
      <c r="BO249" s="499"/>
      <c r="BP249" s="499"/>
      <c r="BQ249" s="499"/>
      <c r="BR249" s="499"/>
      <c r="BS249" s="499"/>
      <c r="BT249" s="499"/>
      <c r="BU249" s="499"/>
      <c r="BV249" s="499"/>
      <c r="BW249" s="499"/>
      <c r="BX249" s="499"/>
      <c r="BY249" s="499"/>
      <c r="BZ249" s="499"/>
      <c r="CA249" s="499"/>
      <c r="CB249" s="499"/>
      <c r="CC249" s="499"/>
      <c r="CD249" s="499"/>
      <c r="CE249" s="499"/>
      <c r="CF249" s="499"/>
      <c r="CG249" s="499"/>
      <c r="CH249" s="499"/>
      <c r="CI249" s="500"/>
      <c r="CK249" s="1083"/>
    </row>
    <row r="250" spans="1:89" s="1082" customFormat="1" x14ac:dyDescent="0.2">
      <c r="A250" s="1074"/>
      <c r="B250" s="762" t="s">
        <v>432</v>
      </c>
      <c r="C250" s="763" t="s">
        <v>433</v>
      </c>
      <c r="D250" s="503" t="s">
        <v>434</v>
      </c>
      <c r="E250" s="504" t="s">
        <v>230</v>
      </c>
      <c r="F250" s="505">
        <v>2</v>
      </c>
      <c r="G250" s="1116"/>
      <c r="H250" s="1116"/>
      <c r="I250" s="1116"/>
      <c r="J250" s="1116"/>
      <c r="K250" s="1116"/>
      <c r="L250" s="1116"/>
      <c r="M250" s="499"/>
      <c r="N250" s="499"/>
      <c r="O250" s="499"/>
      <c r="P250" s="499"/>
      <c r="Q250" s="499"/>
      <c r="R250" s="499"/>
      <c r="S250" s="499"/>
      <c r="T250" s="499"/>
      <c r="U250" s="499"/>
      <c r="V250" s="499"/>
      <c r="W250" s="499"/>
      <c r="X250" s="499"/>
      <c r="Y250" s="499"/>
      <c r="Z250" s="499"/>
      <c r="AA250" s="499"/>
      <c r="AB250" s="499"/>
      <c r="AC250" s="499"/>
      <c r="AD250" s="499"/>
      <c r="AE250" s="499"/>
      <c r="AF250" s="499"/>
      <c r="AG250" s="499"/>
      <c r="AH250" s="499"/>
      <c r="AI250" s="499"/>
      <c r="AJ250" s="499"/>
      <c r="AK250" s="499"/>
      <c r="AL250" s="499"/>
      <c r="AM250" s="499"/>
      <c r="AN250" s="499"/>
      <c r="AO250" s="499"/>
      <c r="AP250" s="499"/>
      <c r="AQ250" s="499"/>
      <c r="AR250" s="499"/>
      <c r="AS250" s="499"/>
      <c r="AT250" s="499"/>
      <c r="AU250" s="499"/>
      <c r="AV250" s="499"/>
      <c r="AW250" s="499"/>
      <c r="AX250" s="499"/>
      <c r="AY250" s="499"/>
      <c r="AZ250" s="499"/>
      <c r="BA250" s="499"/>
      <c r="BB250" s="499"/>
      <c r="BC250" s="499"/>
      <c r="BD250" s="499"/>
      <c r="BE250" s="499"/>
      <c r="BF250" s="499"/>
      <c r="BG250" s="499"/>
      <c r="BH250" s="499"/>
      <c r="BI250" s="499"/>
      <c r="BJ250" s="499"/>
      <c r="BK250" s="499"/>
      <c r="BL250" s="499"/>
      <c r="BM250" s="499"/>
      <c r="BN250" s="499"/>
      <c r="BO250" s="499"/>
      <c r="BP250" s="499"/>
      <c r="BQ250" s="499"/>
      <c r="BR250" s="499"/>
      <c r="BS250" s="499"/>
      <c r="BT250" s="499"/>
      <c r="BU250" s="499"/>
      <c r="BV250" s="499"/>
      <c r="BW250" s="499"/>
      <c r="BX250" s="499"/>
      <c r="BY250" s="499"/>
      <c r="BZ250" s="499"/>
      <c r="CA250" s="499"/>
      <c r="CB250" s="499"/>
      <c r="CC250" s="499"/>
      <c r="CD250" s="499"/>
      <c r="CE250" s="499"/>
      <c r="CF250" s="499"/>
      <c r="CG250" s="499"/>
      <c r="CH250" s="499"/>
      <c r="CI250" s="500"/>
      <c r="CK250" s="1083"/>
    </row>
    <row r="251" spans="1:89" s="1082" customFormat="1" ht="28.5" x14ac:dyDescent="0.2">
      <c r="A251" s="1074"/>
      <c r="B251" s="762" t="s">
        <v>435</v>
      </c>
      <c r="C251" s="763" t="s">
        <v>436</v>
      </c>
      <c r="D251" s="503" t="s">
        <v>437</v>
      </c>
      <c r="E251" s="504" t="s">
        <v>230</v>
      </c>
      <c r="F251" s="505">
        <v>2</v>
      </c>
      <c r="G251" s="1116"/>
      <c r="H251" s="1116"/>
      <c r="I251" s="1116"/>
      <c r="J251" s="1116"/>
      <c r="K251" s="1116"/>
      <c r="L251" s="1116"/>
      <c r="M251" s="499"/>
      <c r="N251" s="499"/>
      <c r="O251" s="499"/>
      <c r="P251" s="499"/>
      <c r="Q251" s="499"/>
      <c r="R251" s="499"/>
      <c r="S251" s="499"/>
      <c r="T251" s="499"/>
      <c r="U251" s="499"/>
      <c r="V251" s="499"/>
      <c r="W251" s="499"/>
      <c r="X251" s="499"/>
      <c r="Y251" s="499"/>
      <c r="Z251" s="499"/>
      <c r="AA251" s="499"/>
      <c r="AB251" s="499"/>
      <c r="AC251" s="499"/>
      <c r="AD251" s="499"/>
      <c r="AE251" s="499"/>
      <c r="AF251" s="499"/>
      <c r="AG251" s="499"/>
      <c r="AH251" s="499"/>
      <c r="AI251" s="499"/>
      <c r="AJ251" s="499"/>
      <c r="AK251" s="499"/>
      <c r="AL251" s="499"/>
      <c r="AM251" s="499"/>
      <c r="AN251" s="499"/>
      <c r="AO251" s="499"/>
      <c r="AP251" s="499"/>
      <c r="AQ251" s="499"/>
      <c r="AR251" s="499"/>
      <c r="AS251" s="499"/>
      <c r="AT251" s="499"/>
      <c r="AU251" s="499"/>
      <c r="AV251" s="499"/>
      <c r="AW251" s="499"/>
      <c r="AX251" s="499"/>
      <c r="AY251" s="499"/>
      <c r="AZ251" s="499"/>
      <c r="BA251" s="499"/>
      <c r="BB251" s="499"/>
      <c r="BC251" s="499"/>
      <c r="BD251" s="499"/>
      <c r="BE251" s="499"/>
      <c r="BF251" s="499"/>
      <c r="BG251" s="499"/>
      <c r="BH251" s="499"/>
      <c r="BI251" s="499"/>
      <c r="BJ251" s="499"/>
      <c r="BK251" s="499"/>
      <c r="BL251" s="499"/>
      <c r="BM251" s="499"/>
      <c r="BN251" s="499"/>
      <c r="BO251" s="499"/>
      <c r="BP251" s="499"/>
      <c r="BQ251" s="499"/>
      <c r="BR251" s="499"/>
      <c r="BS251" s="499"/>
      <c r="BT251" s="499"/>
      <c r="BU251" s="499"/>
      <c r="BV251" s="499"/>
      <c r="BW251" s="499"/>
      <c r="BX251" s="499"/>
      <c r="BY251" s="499"/>
      <c r="BZ251" s="499"/>
      <c r="CA251" s="499"/>
      <c r="CB251" s="499"/>
      <c r="CC251" s="499"/>
      <c r="CD251" s="499"/>
      <c r="CE251" s="499"/>
      <c r="CF251" s="499"/>
      <c r="CG251" s="499"/>
      <c r="CH251" s="499"/>
      <c r="CI251" s="500"/>
      <c r="CK251" s="1083"/>
    </row>
    <row r="252" spans="1:89" s="1082" customFormat="1" x14ac:dyDescent="0.2">
      <c r="A252" s="1074"/>
      <c r="B252" s="762" t="s">
        <v>438</v>
      </c>
      <c r="C252" s="763" t="s">
        <v>439</v>
      </c>
      <c r="D252" s="503" t="s">
        <v>440</v>
      </c>
      <c r="E252" s="504" t="s">
        <v>230</v>
      </c>
      <c r="F252" s="505">
        <v>2</v>
      </c>
      <c r="G252" s="1116"/>
      <c r="H252" s="1116"/>
      <c r="I252" s="1116"/>
      <c r="J252" s="1116"/>
      <c r="K252" s="1116"/>
      <c r="L252" s="1116"/>
      <c r="M252" s="499"/>
      <c r="N252" s="499"/>
      <c r="O252" s="499"/>
      <c r="P252" s="499"/>
      <c r="Q252" s="499"/>
      <c r="R252" s="499"/>
      <c r="S252" s="499"/>
      <c r="T252" s="499"/>
      <c r="U252" s="499"/>
      <c r="V252" s="499"/>
      <c r="W252" s="499"/>
      <c r="X252" s="499"/>
      <c r="Y252" s="499"/>
      <c r="Z252" s="499"/>
      <c r="AA252" s="499"/>
      <c r="AB252" s="499"/>
      <c r="AC252" s="499"/>
      <c r="AD252" s="499"/>
      <c r="AE252" s="499"/>
      <c r="AF252" s="499"/>
      <c r="AG252" s="499"/>
      <c r="AH252" s="499"/>
      <c r="AI252" s="499"/>
      <c r="AJ252" s="499"/>
      <c r="AK252" s="499"/>
      <c r="AL252" s="499"/>
      <c r="AM252" s="499"/>
      <c r="AN252" s="499"/>
      <c r="AO252" s="499"/>
      <c r="AP252" s="499"/>
      <c r="AQ252" s="499"/>
      <c r="AR252" s="499"/>
      <c r="AS252" s="499"/>
      <c r="AT252" s="499"/>
      <c r="AU252" s="499"/>
      <c r="AV252" s="499"/>
      <c r="AW252" s="499"/>
      <c r="AX252" s="499"/>
      <c r="AY252" s="499"/>
      <c r="AZ252" s="499"/>
      <c r="BA252" s="499"/>
      <c r="BB252" s="499"/>
      <c r="BC252" s="499"/>
      <c r="BD252" s="499"/>
      <c r="BE252" s="499"/>
      <c r="BF252" s="499"/>
      <c r="BG252" s="499"/>
      <c r="BH252" s="499"/>
      <c r="BI252" s="499"/>
      <c r="BJ252" s="499"/>
      <c r="BK252" s="499"/>
      <c r="BL252" s="499"/>
      <c r="BM252" s="499"/>
      <c r="BN252" s="499"/>
      <c r="BO252" s="499"/>
      <c r="BP252" s="499"/>
      <c r="BQ252" s="499"/>
      <c r="BR252" s="499"/>
      <c r="BS252" s="499"/>
      <c r="BT252" s="499"/>
      <c r="BU252" s="499"/>
      <c r="BV252" s="499"/>
      <c r="BW252" s="499"/>
      <c r="BX252" s="499"/>
      <c r="BY252" s="499"/>
      <c r="BZ252" s="499"/>
      <c r="CA252" s="499"/>
      <c r="CB252" s="499"/>
      <c r="CC252" s="499"/>
      <c r="CD252" s="499"/>
      <c r="CE252" s="499"/>
      <c r="CF252" s="499"/>
      <c r="CG252" s="499"/>
      <c r="CH252" s="499"/>
      <c r="CI252" s="500"/>
      <c r="CK252" s="1083"/>
    </row>
    <row r="253" spans="1:89" s="1082" customFormat="1" ht="28.5" x14ac:dyDescent="0.2">
      <c r="A253" s="1074"/>
      <c r="B253" s="762" t="s">
        <v>441</v>
      </c>
      <c r="C253" s="763" t="s">
        <v>442</v>
      </c>
      <c r="D253" s="503" t="s">
        <v>443</v>
      </c>
      <c r="E253" s="504" t="s">
        <v>230</v>
      </c>
      <c r="F253" s="505">
        <v>2</v>
      </c>
      <c r="G253" s="1116"/>
      <c r="H253" s="1116"/>
      <c r="I253" s="1116"/>
      <c r="J253" s="1116"/>
      <c r="K253" s="1116"/>
      <c r="L253" s="1116"/>
      <c r="M253" s="499"/>
      <c r="N253" s="499"/>
      <c r="O253" s="499"/>
      <c r="P253" s="499"/>
      <c r="Q253" s="499"/>
      <c r="R253" s="499"/>
      <c r="S253" s="499"/>
      <c r="T253" s="499"/>
      <c r="U253" s="499"/>
      <c r="V253" s="499"/>
      <c r="W253" s="499"/>
      <c r="X253" s="499"/>
      <c r="Y253" s="499"/>
      <c r="Z253" s="499"/>
      <c r="AA253" s="499"/>
      <c r="AB253" s="499"/>
      <c r="AC253" s="499"/>
      <c r="AD253" s="499"/>
      <c r="AE253" s="499"/>
      <c r="AF253" s="499"/>
      <c r="AG253" s="499"/>
      <c r="AH253" s="499"/>
      <c r="AI253" s="499"/>
      <c r="AJ253" s="499"/>
      <c r="AK253" s="499"/>
      <c r="AL253" s="499"/>
      <c r="AM253" s="499"/>
      <c r="AN253" s="499"/>
      <c r="AO253" s="499"/>
      <c r="AP253" s="499"/>
      <c r="AQ253" s="499"/>
      <c r="AR253" s="499"/>
      <c r="AS253" s="499"/>
      <c r="AT253" s="499"/>
      <c r="AU253" s="499"/>
      <c r="AV253" s="499"/>
      <c r="AW253" s="499"/>
      <c r="AX253" s="499"/>
      <c r="AY253" s="499"/>
      <c r="AZ253" s="499"/>
      <c r="BA253" s="499"/>
      <c r="BB253" s="499"/>
      <c r="BC253" s="499"/>
      <c r="BD253" s="499"/>
      <c r="BE253" s="499"/>
      <c r="BF253" s="499"/>
      <c r="BG253" s="499"/>
      <c r="BH253" s="499"/>
      <c r="BI253" s="499"/>
      <c r="BJ253" s="499"/>
      <c r="BK253" s="499"/>
      <c r="BL253" s="499"/>
      <c r="BM253" s="499"/>
      <c r="BN253" s="499"/>
      <c r="BO253" s="499"/>
      <c r="BP253" s="499"/>
      <c r="BQ253" s="499"/>
      <c r="BR253" s="499"/>
      <c r="BS253" s="499"/>
      <c r="BT253" s="499"/>
      <c r="BU253" s="499"/>
      <c r="BV253" s="499"/>
      <c r="BW253" s="499"/>
      <c r="BX253" s="499"/>
      <c r="BY253" s="499"/>
      <c r="BZ253" s="499"/>
      <c r="CA253" s="499"/>
      <c r="CB253" s="499"/>
      <c r="CC253" s="499"/>
      <c r="CD253" s="499"/>
      <c r="CE253" s="499"/>
      <c r="CF253" s="499"/>
      <c r="CG253" s="499"/>
      <c r="CH253" s="499"/>
      <c r="CI253" s="500"/>
      <c r="CK253" s="1083"/>
    </row>
    <row r="254" spans="1:89" s="1082" customFormat="1" x14ac:dyDescent="0.2">
      <c r="A254" s="1074"/>
      <c r="B254" s="762" t="s">
        <v>444</v>
      </c>
      <c r="C254" s="763" t="s">
        <v>445</v>
      </c>
      <c r="D254" s="761" t="s">
        <v>121</v>
      </c>
      <c r="E254" s="747" t="s">
        <v>230</v>
      </c>
      <c r="F254" s="748">
        <v>2</v>
      </c>
      <c r="G254" s="1116"/>
      <c r="H254" s="1116"/>
      <c r="I254" s="1116"/>
      <c r="J254" s="1116"/>
      <c r="K254" s="1116"/>
      <c r="L254" s="1116"/>
      <c r="M254" s="499"/>
      <c r="N254" s="499"/>
      <c r="O254" s="499"/>
      <c r="P254" s="499"/>
      <c r="Q254" s="499"/>
      <c r="R254" s="499"/>
      <c r="S254" s="499"/>
      <c r="T254" s="499"/>
      <c r="U254" s="499"/>
      <c r="V254" s="499"/>
      <c r="W254" s="499"/>
      <c r="X254" s="499"/>
      <c r="Y254" s="499"/>
      <c r="Z254" s="499"/>
      <c r="AA254" s="499"/>
      <c r="AB254" s="499"/>
      <c r="AC254" s="499"/>
      <c r="AD254" s="499"/>
      <c r="AE254" s="499"/>
      <c r="AF254" s="499"/>
      <c r="AG254" s="499"/>
      <c r="AH254" s="499"/>
      <c r="AI254" s="499"/>
      <c r="AJ254" s="499"/>
      <c r="AK254" s="499"/>
      <c r="AL254" s="499"/>
      <c r="AM254" s="499"/>
      <c r="AN254" s="499"/>
      <c r="AO254" s="499"/>
      <c r="AP254" s="499"/>
      <c r="AQ254" s="499"/>
      <c r="AR254" s="499"/>
      <c r="AS254" s="499"/>
      <c r="AT254" s="499"/>
      <c r="AU254" s="499"/>
      <c r="AV254" s="499"/>
      <c r="AW254" s="499"/>
      <c r="AX254" s="499"/>
      <c r="AY254" s="499"/>
      <c r="AZ254" s="499"/>
      <c r="BA254" s="499"/>
      <c r="BB254" s="499"/>
      <c r="BC254" s="499"/>
      <c r="BD254" s="499"/>
      <c r="BE254" s="499"/>
      <c r="BF254" s="499"/>
      <c r="BG254" s="499"/>
      <c r="BH254" s="499"/>
      <c r="BI254" s="499"/>
      <c r="BJ254" s="499"/>
      <c r="BK254" s="499"/>
      <c r="BL254" s="499"/>
      <c r="BM254" s="499"/>
      <c r="BN254" s="499"/>
      <c r="BO254" s="499"/>
      <c r="BP254" s="499"/>
      <c r="BQ254" s="499"/>
      <c r="BR254" s="499"/>
      <c r="BS254" s="499"/>
      <c r="BT254" s="499"/>
      <c r="BU254" s="499"/>
      <c r="BV254" s="499"/>
      <c r="BW254" s="499"/>
      <c r="BX254" s="499"/>
      <c r="BY254" s="499"/>
      <c r="BZ254" s="499"/>
      <c r="CA254" s="499"/>
      <c r="CB254" s="499"/>
      <c r="CC254" s="499"/>
      <c r="CD254" s="499"/>
      <c r="CE254" s="499"/>
      <c r="CF254" s="499"/>
      <c r="CG254" s="499"/>
      <c r="CH254" s="499"/>
      <c r="CI254" s="500"/>
      <c r="CK254" s="1083"/>
    </row>
    <row r="255" spans="1:89" s="1082" customFormat="1" ht="28.5" x14ac:dyDescent="0.2">
      <c r="A255" s="1074"/>
      <c r="B255" s="762" t="s">
        <v>446</v>
      </c>
      <c r="C255" s="763" t="s">
        <v>447</v>
      </c>
      <c r="D255" s="761" t="s">
        <v>121</v>
      </c>
      <c r="E255" s="747" t="s">
        <v>230</v>
      </c>
      <c r="F255" s="748">
        <v>2</v>
      </c>
      <c r="G255" s="1116"/>
      <c r="H255" s="1116"/>
      <c r="I255" s="1116"/>
      <c r="J255" s="1116"/>
      <c r="K255" s="1116"/>
      <c r="L255" s="1116"/>
      <c r="M255" s="499"/>
      <c r="N255" s="499"/>
      <c r="O255" s="499"/>
      <c r="P255" s="499"/>
      <c r="Q255" s="499"/>
      <c r="R255" s="499"/>
      <c r="S255" s="499"/>
      <c r="T255" s="499"/>
      <c r="U255" s="499"/>
      <c r="V255" s="499"/>
      <c r="W255" s="499"/>
      <c r="X255" s="499"/>
      <c r="Y255" s="499"/>
      <c r="Z255" s="499"/>
      <c r="AA255" s="499"/>
      <c r="AB255" s="499"/>
      <c r="AC255" s="499"/>
      <c r="AD255" s="499"/>
      <c r="AE255" s="499"/>
      <c r="AF255" s="499"/>
      <c r="AG255" s="499"/>
      <c r="AH255" s="499"/>
      <c r="AI255" s="499"/>
      <c r="AJ255" s="499"/>
      <c r="AK255" s="499"/>
      <c r="AL255" s="499"/>
      <c r="AM255" s="499"/>
      <c r="AN255" s="499"/>
      <c r="AO255" s="499"/>
      <c r="AP255" s="499"/>
      <c r="AQ255" s="499"/>
      <c r="AR255" s="499"/>
      <c r="AS255" s="499"/>
      <c r="AT255" s="499"/>
      <c r="AU255" s="499"/>
      <c r="AV255" s="499"/>
      <c r="AW255" s="499"/>
      <c r="AX255" s="499"/>
      <c r="AY255" s="499"/>
      <c r="AZ255" s="499"/>
      <c r="BA255" s="499"/>
      <c r="BB255" s="499"/>
      <c r="BC255" s="499"/>
      <c r="BD255" s="499"/>
      <c r="BE255" s="499"/>
      <c r="BF255" s="499"/>
      <c r="BG255" s="499"/>
      <c r="BH255" s="499"/>
      <c r="BI255" s="499"/>
      <c r="BJ255" s="499"/>
      <c r="BK255" s="499"/>
      <c r="BL255" s="499"/>
      <c r="BM255" s="499"/>
      <c r="BN255" s="499"/>
      <c r="BO255" s="499"/>
      <c r="BP255" s="499"/>
      <c r="BQ255" s="499"/>
      <c r="BR255" s="499"/>
      <c r="BS255" s="499"/>
      <c r="BT255" s="499"/>
      <c r="BU255" s="499"/>
      <c r="BV255" s="499"/>
      <c r="BW255" s="499"/>
      <c r="BX255" s="499"/>
      <c r="BY255" s="499"/>
      <c r="BZ255" s="499"/>
      <c r="CA255" s="499"/>
      <c r="CB255" s="499"/>
      <c r="CC255" s="499"/>
      <c r="CD255" s="499"/>
      <c r="CE255" s="499"/>
      <c r="CF255" s="499"/>
      <c r="CG255" s="499"/>
      <c r="CH255" s="499"/>
      <c r="CI255" s="500"/>
      <c r="CK255" s="1083"/>
    </row>
    <row r="256" spans="1:89" s="1082" customFormat="1" x14ac:dyDescent="0.2">
      <c r="A256" s="1074"/>
      <c r="B256" s="762" t="s">
        <v>448</v>
      </c>
      <c r="C256" s="763" t="s">
        <v>449</v>
      </c>
      <c r="D256" s="761" t="s">
        <v>121</v>
      </c>
      <c r="E256" s="747" t="s">
        <v>230</v>
      </c>
      <c r="F256" s="748">
        <v>2</v>
      </c>
      <c r="G256" s="1116"/>
      <c r="H256" s="1116"/>
      <c r="I256" s="1116"/>
      <c r="J256" s="1116"/>
      <c r="K256" s="1116"/>
      <c r="L256" s="1116"/>
      <c r="M256" s="499"/>
      <c r="N256" s="499"/>
      <c r="O256" s="499"/>
      <c r="P256" s="499"/>
      <c r="Q256" s="499"/>
      <c r="R256" s="499"/>
      <c r="S256" s="499"/>
      <c r="T256" s="499"/>
      <c r="U256" s="499"/>
      <c r="V256" s="499"/>
      <c r="W256" s="499"/>
      <c r="X256" s="499"/>
      <c r="Y256" s="499"/>
      <c r="Z256" s="499"/>
      <c r="AA256" s="499"/>
      <c r="AB256" s="499"/>
      <c r="AC256" s="499"/>
      <c r="AD256" s="499"/>
      <c r="AE256" s="499"/>
      <c r="AF256" s="499"/>
      <c r="AG256" s="499"/>
      <c r="AH256" s="499"/>
      <c r="AI256" s="499"/>
      <c r="AJ256" s="499"/>
      <c r="AK256" s="499"/>
      <c r="AL256" s="499"/>
      <c r="AM256" s="499"/>
      <c r="AN256" s="499"/>
      <c r="AO256" s="499"/>
      <c r="AP256" s="499"/>
      <c r="AQ256" s="499"/>
      <c r="AR256" s="499"/>
      <c r="AS256" s="499"/>
      <c r="AT256" s="499"/>
      <c r="AU256" s="499"/>
      <c r="AV256" s="499"/>
      <c r="AW256" s="499"/>
      <c r="AX256" s="499"/>
      <c r="AY256" s="499"/>
      <c r="AZ256" s="499"/>
      <c r="BA256" s="499"/>
      <c r="BB256" s="499"/>
      <c r="BC256" s="499"/>
      <c r="BD256" s="499"/>
      <c r="BE256" s="499"/>
      <c r="BF256" s="499"/>
      <c r="BG256" s="499"/>
      <c r="BH256" s="499"/>
      <c r="BI256" s="499"/>
      <c r="BJ256" s="499"/>
      <c r="BK256" s="499"/>
      <c r="BL256" s="499"/>
      <c r="BM256" s="499"/>
      <c r="BN256" s="499"/>
      <c r="BO256" s="499"/>
      <c r="BP256" s="499"/>
      <c r="BQ256" s="499"/>
      <c r="BR256" s="499"/>
      <c r="BS256" s="499"/>
      <c r="BT256" s="499"/>
      <c r="BU256" s="499"/>
      <c r="BV256" s="499"/>
      <c r="BW256" s="499"/>
      <c r="BX256" s="499"/>
      <c r="BY256" s="499"/>
      <c r="BZ256" s="499"/>
      <c r="CA256" s="499"/>
      <c r="CB256" s="499"/>
      <c r="CC256" s="499"/>
      <c r="CD256" s="499"/>
      <c r="CE256" s="499"/>
      <c r="CF256" s="499"/>
      <c r="CG256" s="499"/>
      <c r="CH256" s="499"/>
      <c r="CI256" s="500"/>
      <c r="CK256" s="1083"/>
    </row>
    <row r="257" spans="1:89" s="1082" customFormat="1" ht="29.25" thickBot="1" x14ac:dyDescent="0.25">
      <c r="A257" s="1074"/>
      <c r="B257" s="764" t="s">
        <v>450</v>
      </c>
      <c r="C257" s="765" t="s">
        <v>451</v>
      </c>
      <c r="D257" s="766" t="s">
        <v>452</v>
      </c>
      <c r="E257" s="767" t="s">
        <v>230</v>
      </c>
      <c r="F257" s="768">
        <v>2</v>
      </c>
      <c r="G257" s="462">
        <f>SUM(G244:G247)+G254+G255+G256</f>
        <v>0</v>
      </c>
      <c r="H257" s="462">
        <f t="shared" ref="H257:BS257" si="166">SUM(H244:H247)+H254+H255+H256</f>
        <v>0</v>
      </c>
      <c r="I257" s="462">
        <f t="shared" si="166"/>
        <v>0</v>
      </c>
      <c r="J257" s="462">
        <f t="shared" si="166"/>
        <v>0</v>
      </c>
      <c r="K257" s="462">
        <f t="shared" si="166"/>
        <v>0</v>
      </c>
      <c r="L257" s="462">
        <f t="shared" si="166"/>
        <v>0</v>
      </c>
      <c r="M257" s="462">
        <f t="shared" si="166"/>
        <v>0</v>
      </c>
      <c r="N257" s="462">
        <f t="shared" si="166"/>
        <v>0</v>
      </c>
      <c r="O257" s="462">
        <f t="shared" si="166"/>
        <v>0</v>
      </c>
      <c r="P257" s="462">
        <f t="shared" si="166"/>
        <v>0</v>
      </c>
      <c r="Q257" s="462">
        <f t="shared" si="166"/>
        <v>0</v>
      </c>
      <c r="R257" s="462">
        <f t="shared" si="166"/>
        <v>0</v>
      </c>
      <c r="S257" s="462">
        <f t="shared" si="166"/>
        <v>0</v>
      </c>
      <c r="T257" s="462">
        <f t="shared" si="166"/>
        <v>0</v>
      </c>
      <c r="U257" s="462">
        <f t="shared" si="166"/>
        <v>0</v>
      </c>
      <c r="V257" s="462">
        <f t="shared" si="166"/>
        <v>0</v>
      </c>
      <c r="W257" s="462">
        <f t="shared" si="166"/>
        <v>0</v>
      </c>
      <c r="X257" s="462">
        <f t="shared" si="166"/>
        <v>0</v>
      </c>
      <c r="Y257" s="462">
        <f t="shared" si="166"/>
        <v>0</v>
      </c>
      <c r="Z257" s="462">
        <f t="shared" si="166"/>
        <v>0</v>
      </c>
      <c r="AA257" s="462">
        <f t="shared" si="166"/>
        <v>0</v>
      </c>
      <c r="AB257" s="462">
        <f t="shared" si="166"/>
        <v>0</v>
      </c>
      <c r="AC257" s="462">
        <f t="shared" si="166"/>
        <v>0</v>
      </c>
      <c r="AD257" s="462">
        <f t="shared" si="166"/>
        <v>0</v>
      </c>
      <c r="AE257" s="462">
        <f t="shared" si="166"/>
        <v>0</v>
      </c>
      <c r="AF257" s="462">
        <f t="shared" si="166"/>
        <v>0</v>
      </c>
      <c r="AG257" s="462">
        <f t="shared" si="166"/>
        <v>0</v>
      </c>
      <c r="AH257" s="462">
        <f t="shared" si="166"/>
        <v>0</v>
      </c>
      <c r="AI257" s="462">
        <f t="shared" si="166"/>
        <v>0</v>
      </c>
      <c r="AJ257" s="462">
        <f t="shared" si="166"/>
        <v>0</v>
      </c>
      <c r="AK257" s="462">
        <f t="shared" si="166"/>
        <v>0</v>
      </c>
      <c r="AL257" s="462">
        <f t="shared" si="166"/>
        <v>0</v>
      </c>
      <c r="AM257" s="462">
        <f t="shared" si="166"/>
        <v>0</v>
      </c>
      <c r="AN257" s="462">
        <f t="shared" si="166"/>
        <v>0</v>
      </c>
      <c r="AO257" s="462">
        <f t="shared" si="166"/>
        <v>0</v>
      </c>
      <c r="AP257" s="462">
        <f t="shared" si="166"/>
        <v>0</v>
      </c>
      <c r="AQ257" s="462">
        <f t="shared" si="166"/>
        <v>0</v>
      </c>
      <c r="AR257" s="462">
        <f t="shared" si="166"/>
        <v>0</v>
      </c>
      <c r="AS257" s="462">
        <f t="shared" si="166"/>
        <v>0</v>
      </c>
      <c r="AT257" s="462">
        <f t="shared" si="166"/>
        <v>0</v>
      </c>
      <c r="AU257" s="462">
        <f t="shared" si="166"/>
        <v>0</v>
      </c>
      <c r="AV257" s="462">
        <f t="shared" si="166"/>
        <v>0</v>
      </c>
      <c r="AW257" s="462">
        <f t="shared" si="166"/>
        <v>0</v>
      </c>
      <c r="AX257" s="462">
        <f t="shared" si="166"/>
        <v>0</v>
      </c>
      <c r="AY257" s="462">
        <f t="shared" si="166"/>
        <v>0</v>
      </c>
      <c r="AZ257" s="462">
        <f t="shared" si="166"/>
        <v>0</v>
      </c>
      <c r="BA257" s="462">
        <f t="shared" si="166"/>
        <v>0</v>
      </c>
      <c r="BB257" s="462">
        <f t="shared" si="166"/>
        <v>0</v>
      </c>
      <c r="BC257" s="462">
        <f t="shared" si="166"/>
        <v>0</v>
      </c>
      <c r="BD257" s="462">
        <f t="shared" si="166"/>
        <v>0</v>
      </c>
      <c r="BE257" s="462">
        <f t="shared" si="166"/>
        <v>0</v>
      </c>
      <c r="BF257" s="462">
        <f t="shared" si="166"/>
        <v>0</v>
      </c>
      <c r="BG257" s="462">
        <f t="shared" si="166"/>
        <v>0</v>
      </c>
      <c r="BH257" s="462">
        <f t="shared" si="166"/>
        <v>0</v>
      </c>
      <c r="BI257" s="462">
        <f t="shared" si="166"/>
        <v>0</v>
      </c>
      <c r="BJ257" s="462">
        <f t="shared" si="166"/>
        <v>0</v>
      </c>
      <c r="BK257" s="462">
        <f t="shared" si="166"/>
        <v>0</v>
      </c>
      <c r="BL257" s="462">
        <f t="shared" si="166"/>
        <v>0</v>
      </c>
      <c r="BM257" s="462">
        <f t="shared" si="166"/>
        <v>0</v>
      </c>
      <c r="BN257" s="462">
        <f t="shared" si="166"/>
        <v>0</v>
      </c>
      <c r="BO257" s="462">
        <f t="shared" si="166"/>
        <v>0</v>
      </c>
      <c r="BP257" s="462">
        <f t="shared" si="166"/>
        <v>0</v>
      </c>
      <c r="BQ257" s="462">
        <f t="shared" si="166"/>
        <v>0</v>
      </c>
      <c r="BR257" s="462">
        <f t="shared" si="166"/>
        <v>0</v>
      </c>
      <c r="BS257" s="462">
        <f t="shared" si="166"/>
        <v>0</v>
      </c>
      <c r="BT257" s="462">
        <f t="shared" ref="BT257" si="167">SUM(BT244:BT247)+BT254+BT255+BT256</f>
        <v>0</v>
      </c>
      <c r="BU257" s="462"/>
      <c r="BV257" s="462"/>
      <c r="BW257" s="462"/>
      <c r="BX257" s="462"/>
      <c r="BY257" s="462"/>
      <c r="BZ257" s="462"/>
      <c r="CA257" s="462"/>
      <c r="CB257" s="462"/>
      <c r="CC257" s="462"/>
      <c r="CD257" s="462"/>
      <c r="CE257" s="462"/>
      <c r="CF257" s="462"/>
      <c r="CG257" s="462"/>
      <c r="CH257" s="462"/>
      <c r="CI257" s="462"/>
      <c r="CK257" s="1083"/>
    </row>
    <row r="258" spans="1:89" s="1082" customFormat="1" x14ac:dyDescent="0.2">
      <c r="A258" s="1074"/>
      <c r="B258" s="717" t="s">
        <v>453</v>
      </c>
      <c r="C258" s="718" t="s">
        <v>454</v>
      </c>
      <c r="D258" s="719" t="s">
        <v>121</v>
      </c>
      <c r="E258" s="769" t="s">
        <v>230</v>
      </c>
      <c r="F258" s="770">
        <v>2</v>
      </c>
      <c r="G258" s="1115"/>
      <c r="H258" s="1115"/>
      <c r="I258" s="1115"/>
      <c r="J258" s="1115"/>
      <c r="K258" s="1115"/>
      <c r="L258" s="1115"/>
      <c r="M258" s="496"/>
      <c r="N258" s="496"/>
      <c r="O258" s="496"/>
      <c r="P258" s="496"/>
      <c r="Q258" s="496"/>
      <c r="R258" s="496"/>
      <c r="S258" s="496"/>
      <c r="T258" s="496"/>
      <c r="U258" s="496"/>
      <c r="V258" s="496"/>
      <c r="W258" s="496"/>
      <c r="X258" s="496"/>
      <c r="Y258" s="496"/>
      <c r="Z258" s="496"/>
      <c r="AA258" s="496"/>
      <c r="AB258" s="496"/>
      <c r="AC258" s="496"/>
      <c r="AD258" s="496"/>
      <c r="AE258" s="496"/>
      <c r="AF258" s="496"/>
      <c r="AG258" s="496"/>
      <c r="AH258" s="496"/>
      <c r="AI258" s="496"/>
      <c r="AJ258" s="496"/>
      <c r="AK258" s="496"/>
      <c r="AL258" s="496"/>
      <c r="AM258" s="496"/>
      <c r="AN258" s="496"/>
      <c r="AO258" s="496"/>
      <c r="AP258" s="496"/>
      <c r="AQ258" s="496"/>
      <c r="AR258" s="496"/>
      <c r="AS258" s="496"/>
      <c r="AT258" s="496"/>
      <c r="AU258" s="496"/>
      <c r="AV258" s="496"/>
      <c r="AW258" s="496"/>
      <c r="AX258" s="496"/>
      <c r="AY258" s="496"/>
      <c r="AZ258" s="496"/>
      <c r="BA258" s="496"/>
      <c r="BB258" s="496"/>
      <c r="BC258" s="496"/>
      <c r="BD258" s="496"/>
      <c r="BE258" s="496"/>
      <c r="BF258" s="496"/>
      <c r="BG258" s="496"/>
      <c r="BH258" s="496"/>
      <c r="BI258" s="496"/>
      <c r="BJ258" s="496"/>
      <c r="BK258" s="496"/>
      <c r="BL258" s="496"/>
      <c r="BM258" s="496"/>
      <c r="BN258" s="496"/>
      <c r="BO258" s="496"/>
      <c r="BP258" s="496"/>
      <c r="BQ258" s="496"/>
      <c r="BR258" s="496"/>
      <c r="BS258" s="496"/>
      <c r="BT258" s="496"/>
      <c r="BU258" s="496"/>
      <c r="BV258" s="496"/>
      <c r="BW258" s="496"/>
      <c r="BX258" s="496"/>
      <c r="BY258" s="496"/>
      <c r="BZ258" s="496"/>
      <c r="CA258" s="496"/>
      <c r="CB258" s="496"/>
      <c r="CC258" s="496"/>
      <c r="CD258" s="496"/>
      <c r="CE258" s="496"/>
      <c r="CF258" s="496"/>
      <c r="CG258" s="496"/>
      <c r="CH258" s="496"/>
      <c r="CI258" s="497"/>
      <c r="CK258" s="1083"/>
    </row>
    <row r="259" spans="1:89" s="1082" customFormat="1" x14ac:dyDescent="0.2">
      <c r="A259" s="1074"/>
      <c r="B259" s="727" t="s">
        <v>455</v>
      </c>
      <c r="C259" s="728" t="s">
        <v>456</v>
      </c>
      <c r="D259" s="724" t="s">
        <v>121</v>
      </c>
      <c r="E259" s="771" t="s">
        <v>230</v>
      </c>
      <c r="F259" s="772">
        <v>2</v>
      </c>
      <c r="G259" s="1116"/>
      <c r="H259" s="1116"/>
      <c r="I259" s="1116"/>
      <c r="J259" s="1116"/>
      <c r="K259" s="1116"/>
      <c r="L259" s="1116"/>
      <c r="M259" s="499"/>
      <c r="N259" s="499"/>
      <c r="O259" s="499"/>
      <c r="P259" s="499"/>
      <c r="Q259" s="499"/>
      <c r="R259" s="499"/>
      <c r="S259" s="499"/>
      <c r="T259" s="499"/>
      <c r="U259" s="499"/>
      <c r="V259" s="499"/>
      <c r="W259" s="499"/>
      <c r="X259" s="499"/>
      <c r="Y259" s="499"/>
      <c r="Z259" s="499"/>
      <c r="AA259" s="499"/>
      <c r="AB259" s="499"/>
      <c r="AC259" s="499"/>
      <c r="AD259" s="499"/>
      <c r="AE259" s="499"/>
      <c r="AF259" s="499"/>
      <c r="AG259" s="499"/>
      <c r="AH259" s="499"/>
      <c r="AI259" s="499"/>
      <c r="AJ259" s="499"/>
      <c r="AK259" s="499"/>
      <c r="AL259" s="499"/>
      <c r="AM259" s="499"/>
      <c r="AN259" s="499"/>
      <c r="AO259" s="499"/>
      <c r="AP259" s="499"/>
      <c r="AQ259" s="499"/>
      <c r="AR259" s="499"/>
      <c r="AS259" s="499"/>
      <c r="AT259" s="499"/>
      <c r="AU259" s="499"/>
      <c r="AV259" s="499"/>
      <c r="AW259" s="499"/>
      <c r="AX259" s="499"/>
      <c r="AY259" s="499"/>
      <c r="AZ259" s="499"/>
      <c r="BA259" s="499"/>
      <c r="BB259" s="499"/>
      <c r="BC259" s="499"/>
      <c r="BD259" s="499"/>
      <c r="BE259" s="499"/>
      <c r="BF259" s="499"/>
      <c r="BG259" s="499"/>
      <c r="BH259" s="499"/>
      <c r="BI259" s="499"/>
      <c r="BJ259" s="499"/>
      <c r="BK259" s="499"/>
      <c r="BL259" s="499"/>
      <c r="BM259" s="499"/>
      <c r="BN259" s="499"/>
      <c r="BO259" s="499"/>
      <c r="BP259" s="499"/>
      <c r="BQ259" s="499"/>
      <c r="BR259" s="499"/>
      <c r="BS259" s="499"/>
      <c r="BT259" s="499"/>
      <c r="BU259" s="499"/>
      <c r="BV259" s="499"/>
      <c r="BW259" s="499"/>
      <c r="BX259" s="499"/>
      <c r="BY259" s="499"/>
      <c r="BZ259" s="499"/>
      <c r="CA259" s="499"/>
      <c r="CB259" s="499"/>
      <c r="CC259" s="499"/>
      <c r="CD259" s="499"/>
      <c r="CE259" s="499"/>
      <c r="CF259" s="499"/>
      <c r="CG259" s="499"/>
      <c r="CH259" s="499"/>
      <c r="CI259" s="500"/>
      <c r="CK259" s="1083"/>
    </row>
    <row r="260" spans="1:89" s="1082" customFormat="1" x14ac:dyDescent="0.2">
      <c r="A260" s="1074"/>
      <c r="B260" s="722" t="s">
        <v>457</v>
      </c>
      <c r="C260" s="773" t="s">
        <v>458</v>
      </c>
      <c r="D260" s="724" t="s">
        <v>121</v>
      </c>
      <c r="E260" s="771" t="s">
        <v>230</v>
      </c>
      <c r="F260" s="772">
        <v>2</v>
      </c>
      <c r="G260" s="1116"/>
      <c r="H260" s="1116"/>
      <c r="I260" s="1116"/>
      <c r="J260" s="1116"/>
      <c r="K260" s="1116"/>
      <c r="L260" s="1116"/>
      <c r="M260" s="499"/>
      <c r="N260" s="499"/>
      <c r="O260" s="499"/>
      <c r="P260" s="499"/>
      <c r="Q260" s="499"/>
      <c r="R260" s="499"/>
      <c r="S260" s="499"/>
      <c r="T260" s="499"/>
      <c r="U260" s="499"/>
      <c r="V260" s="499"/>
      <c r="W260" s="499"/>
      <c r="X260" s="499"/>
      <c r="Y260" s="499"/>
      <c r="Z260" s="499"/>
      <c r="AA260" s="499"/>
      <c r="AB260" s="499"/>
      <c r="AC260" s="499"/>
      <c r="AD260" s="499"/>
      <c r="AE260" s="499"/>
      <c r="AF260" s="499"/>
      <c r="AG260" s="499"/>
      <c r="AH260" s="499"/>
      <c r="AI260" s="499"/>
      <c r="AJ260" s="499"/>
      <c r="AK260" s="499"/>
      <c r="AL260" s="499"/>
      <c r="AM260" s="499"/>
      <c r="AN260" s="499"/>
      <c r="AO260" s="499"/>
      <c r="AP260" s="499"/>
      <c r="AQ260" s="499"/>
      <c r="AR260" s="499"/>
      <c r="AS260" s="499"/>
      <c r="AT260" s="499"/>
      <c r="AU260" s="499"/>
      <c r="AV260" s="499"/>
      <c r="AW260" s="499"/>
      <c r="AX260" s="499"/>
      <c r="AY260" s="499"/>
      <c r="AZ260" s="499"/>
      <c r="BA260" s="499"/>
      <c r="BB260" s="499"/>
      <c r="BC260" s="499"/>
      <c r="BD260" s="499"/>
      <c r="BE260" s="499"/>
      <c r="BF260" s="499"/>
      <c r="BG260" s="499"/>
      <c r="BH260" s="499"/>
      <c r="BI260" s="499"/>
      <c r="BJ260" s="499"/>
      <c r="BK260" s="499"/>
      <c r="BL260" s="499"/>
      <c r="BM260" s="499"/>
      <c r="BN260" s="499"/>
      <c r="BO260" s="499"/>
      <c r="BP260" s="499"/>
      <c r="BQ260" s="499"/>
      <c r="BR260" s="499"/>
      <c r="BS260" s="499"/>
      <c r="BT260" s="499"/>
      <c r="BU260" s="499"/>
      <c r="BV260" s="499"/>
      <c r="BW260" s="499"/>
      <c r="BX260" s="499"/>
      <c r="BY260" s="499"/>
      <c r="BZ260" s="499"/>
      <c r="CA260" s="499"/>
      <c r="CB260" s="499"/>
      <c r="CC260" s="499"/>
      <c r="CD260" s="499"/>
      <c r="CE260" s="499"/>
      <c r="CF260" s="499"/>
      <c r="CG260" s="499"/>
      <c r="CH260" s="499"/>
      <c r="CI260" s="500"/>
      <c r="CK260" s="1083"/>
    </row>
    <row r="261" spans="1:89" s="1082" customFormat="1" x14ac:dyDescent="0.2">
      <c r="A261" s="1074"/>
      <c r="B261" s="722" t="s">
        <v>459</v>
      </c>
      <c r="C261" s="773" t="s">
        <v>460</v>
      </c>
      <c r="D261" s="724" t="s">
        <v>121</v>
      </c>
      <c r="E261" s="771" t="s">
        <v>230</v>
      </c>
      <c r="F261" s="772">
        <v>2</v>
      </c>
      <c r="G261" s="1116"/>
      <c r="H261" s="1116"/>
      <c r="I261" s="1116"/>
      <c r="J261" s="1116"/>
      <c r="K261" s="1116"/>
      <c r="L261" s="1116"/>
      <c r="M261" s="499"/>
      <c r="N261" s="499"/>
      <c r="O261" s="499"/>
      <c r="P261" s="499"/>
      <c r="Q261" s="499"/>
      <c r="R261" s="499"/>
      <c r="S261" s="499"/>
      <c r="T261" s="499"/>
      <c r="U261" s="499"/>
      <c r="V261" s="499"/>
      <c r="W261" s="499"/>
      <c r="X261" s="499"/>
      <c r="Y261" s="499"/>
      <c r="Z261" s="499"/>
      <c r="AA261" s="499"/>
      <c r="AB261" s="499"/>
      <c r="AC261" s="499"/>
      <c r="AD261" s="499"/>
      <c r="AE261" s="499"/>
      <c r="AF261" s="499"/>
      <c r="AG261" s="499"/>
      <c r="AH261" s="499"/>
      <c r="AI261" s="499"/>
      <c r="AJ261" s="499"/>
      <c r="AK261" s="499"/>
      <c r="AL261" s="499"/>
      <c r="AM261" s="499"/>
      <c r="AN261" s="499"/>
      <c r="AO261" s="499"/>
      <c r="AP261" s="499"/>
      <c r="AQ261" s="499"/>
      <c r="AR261" s="499"/>
      <c r="AS261" s="499"/>
      <c r="AT261" s="499"/>
      <c r="AU261" s="499"/>
      <c r="AV261" s="499"/>
      <c r="AW261" s="499"/>
      <c r="AX261" s="499"/>
      <c r="AY261" s="499"/>
      <c r="AZ261" s="499"/>
      <c r="BA261" s="499"/>
      <c r="BB261" s="499"/>
      <c r="BC261" s="499"/>
      <c r="BD261" s="499"/>
      <c r="BE261" s="499"/>
      <c r="BF261" s="499"/>
      <c r="BG261" s="499"/>
      <c r="BH261" s="499"/>
      <c r="BI261" s="499"/>
      <c r="BJ261" s="499"/>
      <c r="BK261" s="499"/>
      <c r="BL261" s="499"/>
      <c r="BM261" s="499"/>
      <c r="BN261" s="499"/>
      <c r="BO261" s="499"/>
      <c r="BP261" s="499"/>
      <c r="BQ261" s="499"/>
      <c r="BR261" s="499"/>
      <c r="BS261" s="499"/>
      <c r="BT261" s="499"/>
      <c r="BU261" s="499"/>
      <c r="BV261" s="499"/>
      <c r="BW261" s="499"/>
      <c r="BX261" s="499"/>
      <c r="BY261" s="499"/>
      <c r="BZ261" s="499"/>
      <c r="CA261" s="499"/>
      <c r="CB261" s="499"/>
      <c r="CC261" s="499"/>
      <c r="CD261" s="499"/>
      <c r="CE261" s="499"/>
      <c r="CF261" s="499"/>
      <c r="CG261" s="499"/>
      <c r="CH261" s="499"/>
      <c r="CI261" s="500"/>
      <c r="CK261" s="1083"/>
    </row>
    <row r="262" spans="1:89" s="1082" customFormat="1" x14ac:dyDescent="0.2">
      <c r="A262" s="1074"/>
      <c r="B262" s="774" t="s">
        <v>461</v>
      </c>
      <c r="C262" s="773" t="s">
        <v>462</v>
      </c>
      <c r="D262" s="775" t="s">
        <v>463</v>
      </c>
      <c r="E262" s="771" t="s">
        <v>230</v>
      </c>
      <c r="F262" s="772">
        <v>2</v>
      </c>
      <c r="G262" s="450">
        <f>SUM(G258:G261)</f>
        <v>0</v>
      </c>
      <c r="H262" s="450">
        <f t="shared" ref="H262:BS262" si="168">SUM(H258:H261)</f>
        <v>0</v>
      </c>
      <c r="I262" s="450">
        <f t="shared" si="168"/>
        <v>0</v>
      </c>
      <c r="J262" s="450">
        <f t="shared" si="168"/>
        <v>0</v>
      </c>
      <c r="K262" s="450">
        <f t="shared" si="168"/>
        <v>0</v>
      </c>
      <c r="L262" s="450">
        <f t="shared" si="168"/>
        <v>0</v>
      </c>
      <c r="M262" s="455">
        <f t="shared" si="168"/>
        <v>0</v>
      </c>
      <c r="N262" s="455">
        <f t="shared" si="168"/>
        <v>0</v>
      </c>
      <c r="O262" s="455">
        <f t="shared" si="168"/>
        <v>0</v>
      </c>
      <c r="P262" s="455">
        <f t="shared" si="168"/>
        <v>0</v>
      </c>
      <c r="Q262" s="455">
        <f t="shared" si="168"/>
        <v>0</v>
      </c>
      <c r="R262" s="455">
        <f t="shared" si="168"/>
        <v>0</v>
      </c>
      <c r="S262" s="455">
        <f t="shared" si="168"/>
        <v>0</v>
      </c>
      <c r="T262" s="455">
        <f t="shared" si="168"/>
        <v>0</v>
      </c>
      <c r="U262" s="455">
        <f t="shared" si="168"/>
        <v>0</v>
      </c>
      <c r="V262" s="455">
        <f t="shared" si="168"/>
        <v>0</v>
      </c>
      <c r="W262" s="455">
        <f t="shared" si="168"/>
        <v>0</v>
      </c>
      <c r="X262" s="455">
        <f t="shared" si="168"/>
        <v>0</v>
      </c>
      <c r="Y262" s="455">
        <f t="shared" si="168"/>
        <v>0</v>
      </c>
      <c r="Z262" s="455">
        <f t="shared" si="168"/>
        <v>0</v>
      </c>
      <c r="AA262" s="455">
        <f t="shared" si="168"/>
        <v>0</v>
      </c>
      <c r="AB262" s="455">
        <f t="shared" si="168"/>
        <v>0</v>
      </c>
      <c r="AC262" s="455">
        <f t="shared" si="168"/>
        <v>0</v>
      </c>
      <c r="AD262" s="455">
        <f t="shared" si="168"/>
        <v>0</v>
      </c>
      <c r="AE262" s="455">
        <f t="shared" si="168"/>
        <v>0</v>
      </c>
      <c r="AF262" s="455">
        <f t="shared" si="168"/>
        <v>0</v>
      </c>
      <c r="AG262" s="455">
        <f t="shared" si="168"/>
        <v>0</v>
      </c>
      <c r="AH262" s="455">
        <f t="shared" si="168"/>
        <v>0</v>
      </c>
      <c r="AI262" s="455">
        <f t="shared" si="168"/>
        <v>0</v>
      </c>
      <c r="AJ262" s="455">
        <f t="shared" si="168"/>
        <v>0</v>
      </c>
      <c r="AK262" s="455">
        <f t="shared" si="168"/>
        <v>0</v>
      </c>
      <c r="AL262" s="455">
        <f t="shared" si="168"/>
        <v>0</v>
      </c>
      <c r="AM262" s="455">
        <f t="shared" si="168"/>
        <v>0</v>
      </c>
      <c r="AN262" s="455">
        <f t="shared" si="168"/>
        <v>0</v>
      </c>
      <c r="AO262" s="455">
        <f t="shared" si="168"/>
        <v>0</v>
      </c>
      <c r="AP262" s="455">
        <f t="shared" si="168"/>
        <v>0</v>
      </c>
      <c r="AQ262" s="455">
        <f t="shared" si="168"/>
        <v>0</v>
      </c>
      <c r="AR262" s="455">
        <f t="shared" si="168"/>
        <v>0</v>
      </c>
      <c r="AS262" s="455">
        <f t="shared" si="168"/>
        <v>0</v>
      </c>
      <c r="AT262" s="455">
        <f t="shared" si="168"/>
        <v>0</v>
      </c>
      <c r="AU262" s="455">
        <f t="shared" si="168"/>
        <v>0</v>
      </c>
      <c r="AV262" s="455">
        <f t="shared" si="168"/>
        <v>0</v>
      </c>
      <c r="AW262" s="455">
        <f t="shared" si="168"/>
        <v>0</v>
      </c>
      <c r="AX262" s="455">
        <f t="shared" si="168"/>
        <v>0</v>
      </c>
      <c r="AY262" s="455">
        <f t="shared" si="168"/>
        <v>0</v>
      </c>
      <c r="AZ262" s="455">
        <f t="shared" si="168"/>
        <v>0</v>
      </c>
      <c r="BA262" s="455">
        <f t="shared" si="168"/>
        <v>0</v>
      </c>
      <c r="BB262" s="455">
        <f t="shared" si="168"/>
        <v>0</v>
      </c>
      <c r="BC262" s="455">
        <f t="shared" si="168"/>
        <v>0</v>
      </c>
      <c r="BD262" s="455">
        <f t="shared" si="168"/>
        <v>0</v>
      </c>
      <c r="BE262" s="455">
        <f t="shared" si="168"/>
        <v>0</v>
      </c>
      <c r="BF262" s="455">
        <f t="shared" si="168"/>
        <v>0</v>
      </c>
      <c r="BG262" s="455">
        <f t="shared" si="168"/>
        <v>0</v>
      </c>
      <c r="BH262" s="455">
        <f t="shared" si="168"/>
        <v>0</v>
      </c>
      <c r="BI262" s="455">
        <f t="shared" si="168"/>
        <v>0</v>
      </c>
      <c r="BJ262" s="455">
        <f t="shared" si="168"/>
        <v>0</v>
      </c>
      <c r="BK262" s="455">
        <f t="shared" si="168"/>
        <v>0</v>
      </c>
      <c r="BL262" s="455">
        <f t="shared" si="168"/>
        <v>0</v>
      </c>
      <c r="BM262" s="455">
        <f t="shared" si="168"/>
        <v>0</v>
      </c>
      <c r="BN262" s="455">
        <f t="shared" si="168"/>
        <v>0</v>
      </c>
      <c r="BO262" s="455">
        <f t="shared" si="168"/>
        <v>0</v>
      </c>
      <c r="BP262" s="455">
        <f t="shared" si="168"/>
        <v>0</v>
      </c>
      <c r="BQ262" s="455">
        <f t="shared" si="168"/>
        <v>0</v>
      </c>
      <c r="BR262" s="455">
        <f t="shared" si="168"/>
        <v>0</v>
      </c>
      <c r="BS262" s="455">
        <f t="shared" si="168"/>
        <v>0</v>
      </c>
      <c r="BT262" s="455">
        <f t="shared" ref="BT262" si="169">SUM(BT258:BT261)</f>
        <v>0</v>
      </c>
      <c r="BU262" s="455"/>
      <c r="BV262" s="455"/>
      <c r="BW262" s="455"/>
      <c r="BX262" s="455"/>
      <c r="BY262" s="455"/>
      <c r="BZ262" s="455"/>
      <c r="CA262" s="455"/>
      <c r="CB262" s="455"/>
      <c r="CC262" s="455"/>
      <c r="CD262" s="455"/>
      <c r="CE262" s="455"/>
      <c r="CF262" s="455"/>
      <c r="CG262" s="455"/>
      <c r="CH262" s="455"/>
      <c r="CI262" s="451"/>
      <c r="CK262" s="1083"/>
    </row>
    <row r="263" spans="1:89" s="1082" customFormat="1" ht="28.5" x14ac:dyDescent="0.2">
      <c r="A263" s="1074"/>
      <c r="B263" s="774" t="s">
        <v>464</v>
      </c>
      <c r="C263" s="773" t="s">
        <v>465</v>
      </c>
      <c r="D263" s="775" t="s">
        <v>466</v>
      </c>
      <c r="E263" s="771" t="s">
        <v>467</v>
      </c>
      <c r="F263" s="772">
        <v>1</v>
      </c>
      <c r="G263" s="479" t="e">
        <f>(G261+G260)/(G247+G255)</f>
        <v>#DIV/0!</v>
      </c>
      <c r="H263" s="479" t="e">
        <f t="shared" ref="H263:BS263" si="170">(H261+H260)/(H247+H255)</f>
        <v>#DIV/0!</v>
      </c>
      <c r="I263" s="479" t="e">
        <f t="shared" si="170"/>
        <v>#DIV/0!</v>
      </c>
      <c r="J263" s="479" t="e">
        <f t="shared" si="170"/>
        <v>#DIV/0!</v>
      </c>
      <c r="K263" s="479" t="e">
        <f t="shared" si="170"/>
        <v>#DIV/0!</v>
      </c>
      <c r="L263" s="479" t="e">
        <f t="shared" si="170"/>
        <v>#DIV/0!</v>
      </c>
      <c r="M263" s="479" t="e">
        <f t="shared" si="170"/>
        <v>#DIV/0!</v>
      </c>
      <c r="N263" s="479" t="e">
        <f t="shared" si="170"/>
        <v>#DIV/0!</v>
      </c>
      <c r="O263" s="479" t="e">
        <f t="shared" si="170"/>
        <v>#DIV/0!</v>
      </c>
      <c r="P263" s="479" t="e">
        <f t="shared" si="170"/>
        <v>#DIV/0!</v>
      </c>
      <c r="Q263" s="479" t="e">
        <f t="shared" si="170"/>
        <v>#DIV/0!</v>
      </c>
      <c r="R263" s="479" t="e">
        <f t="shared" si="170"/>
        <v>#DIV/0!</v>
      </c>
      <c r="S263" s="479" t="e">
        <f t="shared" si="170"/>
        <v>#DIV/0!</v>
      </c>
      <c r="T263" s="479" t="e">
        <f t="shared" si="170"/>
        <v>#DIV/0!</v>
      </c>
      <c r="U263" s="479" t="e">
        <f t="shared" si="170"/>
        <v>#DIV/0!</v>
      </c>
      <c r="V263" s="479" t="e">
        <f t="shared" si="170"/>
        <v>#DIV/0!</v>
      </c>
      <c r="W263" s="479" t="e">
        <f t="shared" si="170"/>
        <v>#DIV/0!</v>
      </c>
      <c r="X263" s="479" t="e">
        <f t="shared" si="170"/>
        <v>#DIV/0!</v>
      </c>
      <c r="Y263" s="479" t="e">
        <f t="shared" si="170"/>
        <v>#DIV/0!</v>
      </c>
      <c r="Z263" s="479" t="e">
        <f t="shared" si="170"/>
        <v>#DIV/0!</v>
      </c>
      <c r="AA263" s="479" t="e">
        <f t="shared" si="170"/>
        <v>#DIV/0!</v>
      </c>
      <c r="AB263" s="479" t="e">
        <f t="shared" si="170"/>
        <v>#DIV/0!</v>
      </c>
      <c r="AC263" s="479" t="e">
        <f t="shared" si="170"/>
        <v>#DIV/0!</v>
      </c>
      <c r="AD263" s="479" t="e">
        <f t="shared" si="170"/>
        <v>#DIV/0!</v>
      </c>
      <c r="AE263" s="479" t="e">
        <f t="shared" si="170"/>
        <v>#DIV/0!</v>
      </c>
      <c r="AF263" s="479" t="e">
        <f t="shared" si="170"/>
        <v>#DIV/0!</v>
      </c>
      <c r="AG263" s="479" t="e">
        <f t="shared" si="170"/>
        <v>#DIV/0!</v>
      </c>
      <c r="AH263" s="479" t="e">
        <f t="shared" si="170"/>
        <v>#DIV/0!</v>
      </c>
      <c r="AI263" s="479" t="e">
        <f t="shared" si="170"/>
        <v>#DIV/0!</v>
      </c>
      <c r="AJ263" s="479" t="e">
        <f t="shared" si="170"/>
        <v>#DIV/0!</v>
      </c>
      <c r="AK263" s="479" t="e">
        <f t="shared" si="170"/>
        <v>#DIV/0!</v>
      </c>
      <c r="AL263" s="479" t="e">
        <f t="shared" si="170"/>
        <v>#DIV/0!</v>
      </c>
      <c r="AM263" s="479" t="e">
        <f t="shared" si="170"/>
        <v>#DIV/0!</v>
      </c>
      <c r="AN263" s="479" t="e">
        <f t="shared" si="170"/>
        <v>#DIV/0!</v>
      </c>
      <c r="AO263" s="479" t="e">
        <f t="shared" si="170"/>
        <v>#DIV/0!</v>
      </c>
      <c r="AP263" s="479" t="e">
        <f t="shared" si="170"/>
        <v>#DIV/0!</v>
      </c>
      <c r="AQ263" s="479" t="e">
        <f t="shared" si="170"/>
        <v>#DIV/0!</v>
      </c>
      <c r="AR263" s="479" t="e">
        <f t="shared" si="170"/>
        <v>#DIV/0!</v>
      </c>
      <c r="AS263" s="479" t="e">
        <f t="shared" si="170"/>
        <v>#DIV/0!</v>
      </c>
      <c r="AT263" s="479" t="e">
        <f t="shared" si="170"/>
        <v>#DIV/0!</v>
      </c>
      <c r="AU263" s="479" t="e">
        <f t="shared" si="170"/>
        <v>#DIV/0!</v>
      </c>
      <c r="AV263" s="479" t="e">
        <f t="shared" si="170"/>
        <v>#DIV/0!</v>
      </c>
      <c r="AW263" s="479" t="e">
        <f t="shared" si="170"/>
        <v>#DIV/0!</v>
      </c>
      <c r="AX263" s="479" t="e">
        <f t="shared" si="170"/>
        <v>#DIV/0!</v>
      </c>
      <c r="AY263" s="479" t="e">
        <f t="shared" si="170"/>
        <v>#DIV/0!</v>
      </c>
      <c r="AZ263" s="479" t="e">
        <f t="shared" si="170"/>
        <v>#DIV/0!</v>
      </c>
      <c r="BA263" s="479" t="e">
        <f t="shared" si="170"/>
        <v>#DIV/0!</v>
      </c>
      <c r="BB263" s="479" t="e">
        <f t="shared" si="170"/>
        <v>#DIV/0!</v>
      </c>
      <c r="BC263" s="479" t="e">
        <f t="shared" si="170"/>
        <v>#DIV/0!</v>
      </c>
      <c r="BD263" s="479" t="e">
        <f t="shared" si="170"/>
        <v>#DIV/0!</v>
      </c>
      <c r="BE263" s="479" t="e">
        <f t="shared" si="170"/>
        <v>#DIV/0!</v>
      </c>
      <c r="BF263" s="479" t="e">
        <f t="shared" si="170"/>
        <v>#DIV/0!</v>
      </c>
      <c r="BG263" s="479" t="e">
        <f t="shared" si="170"/>
        <v>#DIV/0!</v>
      </c>
      <c r="BH263" s="479" t="e">
        <f t="shared" si="170"/>
        <v>#DIV/0!</v>
      </c>
      <c r="BI263" s="479" t="e">
        <f t="shared" si="170"/>
        <v>#DIV/0!</v>
      </c>
      <c r="BJ263" s="479" t="e">
        <f t="shared" si="170"/>
        <v>#DIV/0!</v>
      </c>
      <c r="BK263" s="479" t="e">
        <f t="shared" si="170"/>
        <v>#DIV/0!</v>
      </c>
      <c r="BL263" s="479" t="e">
        <f t="shared" si="170"/>
        <v>#DIV/0!</v>
      </c>
      <c r="BM263" s="479" t="e">
        <f t="shared" si="170"/>
        <v>#DIV/0!</v>
      </c>
      <c r="BN263" s="479" t="e">
        <f t="shared" si="170"/>
        <v>#DIV/0!</v>
      </c>
      <c r="BO263" s="479" t="e">
        <f t="shared" si="170"/>
        <v>#DIV/0!</v>
      </c>
      <c r="BP263" s="479" t="e">
        <f t="shared" si="170"/>
        <v>#DIV/0!</v>
      </c>
      <c r="BQ263" s="479" t="e">
        <f t="shared" si="170"/>
        <v>#DIV/0!</v>
      </c>
      <c r="BR263" s="479" t="e">
        <f t="shared" si="170"/>
        <v>#DIV/0!</v>
      </c>
      <c r="BS263" s="479" t="e">
        <f t="shared" si="170"/>
        <v>#DIV/0!</v>
      </c>
      <c r="BT263" s="479" t="e">
        <f t="shared" ref="BT263" si="171">(BT261+BT260)/(BT247+BT255)</f>
        <v>#DIV/0!</v>
      </c>
      <c r="BU263" s="479"/>
      <c r="BV263" s="479"/>
      <c r="BW263" s="479"/>
      <c r="BX263" s="479"/>
      <c r="BY263" s="479"/>
      <c r="BZ263" s="479"/>
      <c r="CA263" s="479"/>
      <c r="CB263" s="479"/>
      <c r="CC263" s="479"/>
      <c r="CD263" s="479"/>
      <c r="CE263" s="479"/>
      <c r="CF263" s="479"/>
      <c r="CG263" s="479"/>
      <c r="CH263" s="479"/>
      <c r="CI263" s="479"/>
      <c r="CK263" s="1083"/>
    </row>
    <row r="264" spans="1:89" s="1082" customFormat="1" ht="28.5" x14ac:dyDescent="0.2">
      <c r="A264" s="1074"/>
      <c r="B264" s="774" t="s">
        <v>468</v>
      </c>
      <c r="C264" s="773" t="s">
        <v>469</v>
      </c>
      <c r="D264" s="775" t="s">
        <v>470</v>
      </c>
      <c r="E264" s="771" t="s">
        <v>261</v>
      </c>
      <c r="F264" s="772">
        <v>1</v>
      </c>
      <c r="G264" s="518" t="e">
        <f>G247/(G247+G255)</f>
        <v>#DIV/0!</v>
      </c>
      <c r="H264" s="518" t="e">
        <f t="shared" ref="H264:BS264" si="172">H247/(H247+H255)</f>
        <v>#DIV/0!</v>
      </c>
      <c r="I264" s="518" t="e">
        <f t="shared" si="172"/>
        <v>#DIV/0!</v>
      </c>
      <c r="J264" s="518" t="e">
        <f t="shared" si="172"/>
        <v>#DIV/0!</v>
      </c>
      <c r="K264" s="518" t="e">
        <f t="shared" si="172"/>
        <v>#DIV/0!</v>
      </c>
      <c r="L264" s="518" t="e">
        <f t="shared" si="172"/>
        <v>#DIV/0!</v>
      </c>
      <c r="M264" s="519" t="e">
        <f t="shared" si="172"/>
        <v>#DIV/0!</v>
      </c>
      <c r="N264" s="519" t="e">
        <f t="shared" si="172"/>
        <v>#DIV/0!</v>
      </c>
      <c r="O264" s="519" t="e">
        <f t="shared" si="172"/>
        <v>#DIV/0!</v>
      </c>
      <c r="P264" s="519" t="e">
        <f t="shared" si="172"/>
        <v>#DIV/0!</v>
      </c>
      <c r="Q264" s="519" t="e">
        <f t="shared" si="172"/>
        <v>#DIV/0!</v>
      </c>
      <c r="R264" s="519" t="e">
        <f t="shared" si="172"/>
        <v>#DIV/0!</v>
      </c>
      <c r="S264" s="519" t="e">
        <f t="shared" si="172"/>
        <v>#DIV/0!</v>
      </c>
      <c r="T264" s="519" t="e">
        <f t="shared" si="172"/>
        <v>#DIV/0!</v>
      </c>
      <c r="U264" s="519" t="e">
        <f t="shared" si="172"/>
        <v>#DIV/0!</v>
      </c>
      <c r="V264" s="519" t="e">
        <f t="shared" si="172"/>
        <v>#DIV/0!</v>
      </c>
      <c r="W264" s="519" t="e">
        <f t="shared" si="172"/>
        <v>#DIV/0!</v>
      </c>
      <c r="X264" s="519" t="e">
        <f t="shared" si="172"/>
        <v>#DIV/0!</v>
      </c>
      <c r="Y264" s="519" t="e">
        <f t="shared" si="172"/>
        <v>#DIV/0!</v>
      </c>
      <c r="Z264" s="519" t="e">
        <f t="shared" si="172"/>
        <v>#DIV/0!</v>
      </c>
      <c r="AA264" s="519" t="e">
        <f t="shared" si="172"/>
        <v>#DIV/0!</v>
      </c>
      <c r="AB264" s="519" t="e">
        <f t="shared" si="172"/>
        <v>#DIV/0!</v>
      </c>
      <c r="AC264" s="519" t="e">
        <f t="shared" si="172"/>
        <v>#DIV/0!</v>
      </c>
      <c r="AD264" s="519" t="e">
        <f t="shared" si="172"/>
        <v>#DIV/0!</v>
      </c>
      <c r="AE264" s="519" t="e">
        <f t="shared" si="172"/>
        <v>#DIV/0!</v>
      </c>
      <c r="AF264" s="519" t="e">
        <f t="shared" si="172"/>
        <v>#DIV/0!</v>
      </c>
      <c r="AG264" s="519" t="e">
        <f t="shared" si="172"/>
        <v>#DIV/0!</v>
      </c>
      <c r="AH264" s="519" t="e">
        <f t="shared" si="172"/>
        <v>#DIV/0!</v>
      </c>
      <c r="AI264" s="519" t="e">
        <f t="shared" si="172"/>
        <v>#DIV/0!</v>
      </c>
      <c r="AJ264" s="519" t="e">
        <f t="shared" si="172"/>
        <v>#DIV/0!</v>
      </c>
      <c r="AK264" s="519" t="e">
        <f t="shared" si="172"/>
        <v>#DIV/0!</v>
      </c>
      <c r="AL264" s="519" t="e">
        <f t="shared" si="172"/>
        <v>#DIV/0!</v>
      </c>
      <c r="AM264" s="519" t="e">
        <f t="shared" si="172"/>
        <v>#DIV/0!</v>
      </c>
      <c r="AN264" s="519" t="e">
        <f t="shared" si="172"/>
        <v>#DIV/0!</v>
      </c>
      <c r="AO264" s="519" t="e">
        <f t="shared" si="172"/>
        <v>#DIV/0!</v>
      </c>
      <c r="AP264" s="519" t="e">
        <f t="shared" si="172"/>
        <v>#DIV/0!</v>
      </c>
      <c r="AQ264" s="519" t="e">
        <f t="shared" si="172"/>
        <v>#DIV/0!</v>
      </c>
      <c r="AR264" s="519" t="e">
        <f t="shared" si="172"/>
        <v>#DIV/0!</v>
      </c>
      <c r="AS264" s="519" t="e">
        <f t="shared" si="172"/>
        <v>#DIV/0!</v>
      </c>
      <c r="AT264" s="519" t="e">
        <f t="shared" si="172"/>
        <v>#DIV/0!</v>
      </c>
      <c r="AU264" s="519" t="e">
        <f t="shared" si="172"/>
        <v>#DIV/0!</v>
      </c>
      <c r="AV264" s="519" t="e">
        <f t="shared" si="172"/>
        <v>#DIV/0!</v>
      </c>
      <c r="AW264" s="519" t="e">
        <f t="shared" si="172"/>
        <v>#DIV/0!</v>
      </c>
      <c r="AX264" s="519" t="e">
        <f t="shared" si="172"/>
        <v>#DIV/0!</v>
      </c>
      <c r="AY264" s="519" t="e">
        <f t="shared" si="172"/>
        <v>#DIV/0!</v>
      </c>
      <c r="AZ264" s="519" t="e">
        <f t="shared" si="172"/>
        <v>#DIV/0!</v>
      </c>
      <c r="BA264" s="519" t="e">
        <f t="shared" si="172"/>
        <v>#DIV/0!</v>
      </c>
      <c r="BB264" s="519" t="e">
        <f t="shared" si="172"/>
        <v>#DIV/0!</v>
      </c>
      <c r="BC264" s="519" t="e">
        <f t="shared" si="172"/>
        <v>#DIV/0!</v>
      </c>
      <c r="BD264" s="519" t="e">
        <f t="shared" si="172"/>
        <v>#DIV/0!</v>
      </c>
      <c r="BE264" s="519" t="e">
        <f t="shared" si="172"/>
        <v>#DIV/0!</v>
      </c>
      <c r="BF264" s="519" t="e">
        <f t="shared" si="172"/>
        <v>#DIV/0!</v>
      </c>
      <c r="BG264" s="519" t="e">
        <f t="shared" si="172"/>
        <v>#DIV/0!</v>
      </c>
      <c r="BH264" s="519" t="e">
        <f t="shared" si="172"/>
        <v>#DIV/0!</v>
      </c>
      <c r="BI264" s="519" t="e">
        <f t="shared" si="172"/>
        <v>#DIV/0!</v>
      </c>
      <c r="BJ264" s="519" t="e">
        <f t="shared" si="172"/>
        <v>#DIV/0!</v>
      </c>
      <c r="BK264" s="519" t="e">
        <f t="shared" si="172"/>
        <v>#DIV/0!</v>
      </c>
      <c r="BL264" s="519" t="e">
        <f t="shared" si="172"/>
        <v>#DIV/0!</v>
      </c>
      <c r="BM264" s="519" t="e">
        <f t="shared" si="172"/>
        <v>#DIV/0!</v>
      </c>
      <c r="BN264" s="519" t="e">
        <f t="shared" si="172"/>
        <v>#DIV/0!</v>
      </c>
      <c r="BO264" s="519" t="e">
        <f t="shared" si="172"/>
        <v>#DIV/0!</v>
      </c>
      <c r="BP264" s="519" t="e">
        <f t="shared" si="172"/>
        <v>#DIV/0!</v>
      </c>
      <c r="BQ264" s="519" t="e">
        <f t="shared" si="172"/>
        <v>#DIV/0!</v>
      </c>
      <c r="BR264" s="519" t="e">
        <f t="shared" si="172"/>
        <v>#DIV/0!</v>
      </c>
      <c r="BS264" s="519" t="e">
        <f t="shared" si="172"/>
        <v>#DIV/0!</v>
      </c>
      <c r="BT264" s="519" t="e">
        <f t="shared" ref="BT264" si="173">BT247/(BT247+BT255)</f>
        <v>#DIV/0!</v>
      </c>
      <c r="BU264" s="519"/>
      <c r="BV264" s="519"/>
      <c r="BW264" s="519"/>
      <c r="BX264" s="519"/>
      <c r="BY264" s="519"/>
      <c r="BZ264" s="519"/>
      <c r="CA264" s="519"/>
      <c r="CB264" s="519"/>
      <c r="CC264" s="519"/>
      <c r="CD264" s="519"/>
      <c r="CE264" s="519"/>
      <c r="CF264" s="519"/>
      <c r="CG264" s="519"/>
      <c r="CH264" s="519"/>
      <c r="CI264" s="520"/>
      <c r="CK264" s="1083"/>
    </row>
    <row r="265" spans="1:89" s="1082" customFormat="1" ht="29.25" thickBot="1" x14ac:dyDescent="0.25">
      <c r="A265" s="1074"/>
      <c r="B265" s="776" t="s">
        <v>471</v>
      </c>
      <c r="C265" s="777" t="s">
        <v>472</v>
      </c>
      <c r="D265" s="778" t="s">
        <v>473</v>
      </c>
      <c r="E265" s="779" t="s">
        <v>261</v>
      </c>
      <c r="F265" s="780">
        <v>1</v>
      </c>
      <c r="G265" s="526" t="e">
        <f>(G247)/(G247+G256+G255+G254)</f>
        <v>#DIV/0!</v>
      </c>
      <c r="H265" s="526" t="e">
        <f t="shared" ref="H265:BS265" si="174">(H247)/(H247+H256+H255+H254)</f>
        <v>#DIV/0!</v>
      </c>
      <c r="I265" s="526" t="e">
        <f t="shared" si="174"/>
        <v>#DIV/0!</v>
      </c>
      <c r="J265" s="526" t="e">
        <f t="shared" si="174"/>
        <v>#DIV/0!</v>
      </c>
      <c r="K265" s="526" t="e">
        <f t="shared" si="174"/>
        <v>#DIV/0!</v>
      </c>
      <c r="L265" s="526" t="e">
        <f t="shared" si="174"/>
        <v>#DIV/0!</v>
      </c>
      <c r="M265" s="526" t="e">
        <f t="shared" si="174"/>
        <v>#DIV/0!</v>
      </c>
      <c r="N265" s="526" t="e">
        <f t="shared" si="174"/>
        <v>#DIV/0!</v>
      </c>
      <c r="O265" s="526" t="e">
        <f t="shared" si="174"/>
        <v>#DIV/0!</v>
      </c>
      <c r="P265" s="526" t="e">
        <f t="shared" si="174"/>
        <v>#DIV/0!</v>
      </c>
      <c r="Q265" s="526" t="e">
        <f t="shared" si="174"/>
        <v>#DIV/0!</v>
      </c>
      <c r="R265" s="526" t="e">
        <f t="shared" si="174"/>
        <v>#DIV/0!</v>
      </c>
      <c r="S265" s="526" t="e">
        <f t="shared" si="174"/>
        <v>#DIV/0!</v>
      </c>
      <c r="T265" s="526" t="e">
        <f t="shared" si="174"/>
        <v>#DIV/0!</v>
      </c>
      <c r="U265" s="526" t="e">
        <f t="shared" si="174"/>
        <v>#DIV/0!</v>
      </c>
      <c r="V265" s="526" t="e">
        <f t="shared" si="174"/>
        <v>#DIV/0!</v>
      </c>
      <c r="W265" s="526" t="e">
        <f t="shared" si="174"/>
        <v>#DIV/0!</v>
      </c>
      <c r="X265" s="526" t="e">
        <f t="shared" si="174"/>
        <v>#DIV/0!</v>
      </c>
      <c r="Y265" s="526" t="e">
        <f t="shared" si="174"/>
        <v>#DIV/0!</v>
      </c>
      <c r="Z265" s="526" t="e">
        <f t="shared" si="174"/>
        <v>#DIV/0!</v>
      </c>
      <c r="AA265" s="526" t="e">
        <f t="shared" si="174"/>
        <v>#DIV/0!</v>
      </c>
      <c r="AB265" s="526" t="e">
        <f t="shared" si="174"/>
        <v>#DIV/0!</v>
      </c>
      <c r="AC265" s="526" t="e">
        <f t="shared" si="174"/>
        <v>#DIV/0!</v>
      </c>
      <c r="AD265" s="526" t="e">
        <f t="shared" si="174"/>
        <v>#DIV/0!</v>
      </c>
      <c r="AE265" s="526" t="e">
        <f t="shared" si="174"/>
        <v>#DIV/0!</v>
      </c>
      <c r="AF265" s="526" t="e">
        <f t="shared" si="174"/>
        <v>#DIV/0!</v>
      </c>
      <c r="AG265" s="526" t="e">
        <f t="shared" si="174"/>
        <v>#DIV/0!</v>
      </c>
      <c r="AH265" s="526" t="e">
        <f t="shared" si="174"/>
        <v>#DIV/0!</v>
      </c>
      <c r="AI265" s="526" t="e">
        <f t="shared" si="174"/>
        <v>#DIV/0!</v>
      </c>
      <c r="AJ265" s="526" t="e">
        <f t="shared" si="174"/>
        <v>#DIV/0!</v>
      </c>
      <c r="AK265" s="526" t="e">
        <f t="shared" si="174"/>
        <v>#DIV/0!</v>
      </c>
      <c r="AL265" s="526" t="e">
        <f t="shared" si="174"/>
        <v>#DIV/0!</v>
      </c>
      <c r="AM265" s="526" t="e">
        <f t="shared" si="174"/>
        <v>#DIV/0!</v>
      </c>
      <c r="AN265" s="526" t="e">
        <f t="shared" si="174"/>
        <v>#DIV/0!</v>
      </c>
      <c r="AO265" s="526" t="e">
        <f t="shared" si="174"/>
        <v>#DIV/0!</v>
      </c>
      <c r="AP265" s="526" t="e">
        <f t="shared" si="174"/>
        <v>#DIV/0!</v>
      </c>
      <c r="AQ265" s="526" t="e">
        <f t="shared" si="174"/>
        <v>#DIV/0!</v>
      </c>
      <c r="AR265" s="526" t="e">
        <f t="shared" si="174"/>
        <v>#DIV/0!</v>
      </c>
      <c r="AS265" s="526" t="e">
        <f t="shared" si="174"/>
        <v>#DIV/0!</v>
      </c>
      <c r="AT265" s="526" t="e">
        <f t="shared" si="174"/>
        <v>#DIV/0!</v>
      </c>
      <c r="AU265" s="526" t="e">
        <f t="shared" si="174"/>
        <v>#DIV/0!</v>
      </c>
      <c r="AV265" s="526" t="e">
        <f t="shared" si="174"/>
        <v>#DIV/0!</v>
      </c>
      <c r="AW265" s="526" t="e">
        <f t="shared" si="174"/>
        <v>#DIV/0!</v>
      </c>
      <c r="AX265" s="526" t="e">
        <f t="shared" si="174"/>
        <v>#DIV/0!</v>
      </c>
      <c r="AY265" s="526" t="e">
        <f t="shared" si="174"/>
        <v>#DIV/0!</v>
      </c>
      <c r="AZ265" s="526" t="e">
        <f t="shared" si="174"/>
        <v>#DIV/0!</v>
      </c>
      <c r="BA265" s="526" t="e">
        <f t="shared" si="174"/>
        <v>#DIV/0!</v>
      </c>
      <c r="BB265" s="526" t="e">
        <f t="shared" si="174"/>
        <v>#DIV/0!</v>
      </c>
      <c r="BC265" s="526" t="e">
        <f t="shared" si="174"/>
        <v>#DIV/0!</v>
      </c>
      <c r="BD265" s="526" t="e">
        <f t="shared" si="174"/>
        <v>#DIV/0!</v>
      </c>
      <c r="BE265" s="526" t="e">
        <f t="shared" si="174"/>
        <v>#DIV/0!</v>
      </c>
      <c r="BF265" s="526" t="e">
        <f t="shared" si="174"/>
        <v>#DIV/0!</v>
      </c>
      <c r="BG265" s="526" t="e">
        <f t="shared" si="174"/>
        <v>#DIV/0!</v>
      </c>
      <c r="BH265" s="526" t="e">
        <f t="shared" si="174"/>
        <v>#DIV/0!</v>
      </c>
      <c r="BI265" s="526" t="e">
        <f t="shared" si="174"/>
        <v>#DIV/0!</v>
      </c>
      <c r="BJ265" s="526" t="e">
        <f t="shared" si="174"/>
        <v>#DIV/0!</v>
      </c>
      <c r="BK265" s="526" t="e">
        <f t="shared" si="174"/>
        <v>#DIV/0!</v>
      </c>
      <c r="BL265" s="526" t="e">
        <f t="shared" si="174"/>
        <v>#DIV/0!</v>
      </c>
      <c r="BM265" s="526" t="e">
        <f t="shared" si="174"/>
        <v>#DIV/0!</v>
      </c>
      <c r="BN265" s="526" t="e">
        <f t="shared" si="174"/>
        <v>#DIV/0!</v>
      </c>
      <c r="BO265" s="526" t="e">
        <f t="shared" si="174"/>
        <v>#DIV/0!</v>
      </c>
      <c r="BP265" s="526" t="e">
        <f t="shared" si="174"/>
        <v>#DIV/0!</v>
      </c>
      <c r="BQ265" s="526" t="e">
        <f t="shared" si="174"/>
        <v>#DIV/0!</v>
      </c>
      <c r="BR265" s="526" t="e">
        <f t="shared" si="174"/>
        <v>#DIV/0!</v>
      </c>
      <c r="BS265" s="526" t="e">
        <f t="shared" si="174"/>
        <v>#DIV/0!</v>
      </c>
      <c r="BT265" s="526" t="e">
        <f t="shared" ref="BT265" si="175">(BT247)/(BT247+BT256+BT255+BT254)</f>
        <v>#DIV/0!</v>
      </c>
      <c r="BU265" s="526"/>
      <c r="BV265" s="526"/>
      <c r="BW265" s="526"/>
      <c r="BX265" s="526"/>
      <c r="BY265" s="526"/>
      <c r="BZ265" s="526"/>
      <c r="CA265" s="526"/>
      <c r="CB265" s="526"/>
      <c r="CC265" s="526"/>
      <c r="CD265" s="526"/>
      <c r="CE265" s="526"/>
      <c r="CF265" s="526"/>
      <c r="CG265" s="526"/>
      <c r="CH265" s="526"/>
      <c r="CI265" s="526"/>
      <c r="CK265" s="1083"/>
    </row>
    <row r="266" spans="1:89" s="1082" customFormat="1" ht="28.5" x14ac:dyDescent="0.2">
      <c r="A266" s="1074"/>
      <c r="B266" s="781" t="s">
        <v>474</v>
      </c>
      <c r="C266" s="782" t="s">
        <v>131</v>
      </c>
      <c r="D266" s="782" t="s">
        <v>475</v>
      </c>
      <c r="E266" s="782" t="s">
        <v>122</v>
      </c>
      <c r="F266" s="783">
        <v>2</v>
      </c>
      <c r="G266" s="530">
        <f>SUM(G226:G228)+G224+G235+G240+G241+G234</f>
        <v>0</v>
      </c>
      <c r="H266" s="530">
        <f t="shared" ref="H266:BS266" si="176">SUM(H226:H228)+H224+H235+H240+H241+H234</f>
        <v>0</v>
      </c>
      <c r="I266" s="530">
        <f t="shared" si="176"/>
        <v>0</v>
      </c>
      <c r="J266" s="530">
        <f t="shared" si="176"/>
        <v>0</v>
      </c>
      <c r="K266" s="530">
        <f t="shared" si="176"/>
        <v>0</v>
      </c>
      <c r="L266" s="530">
        <f t="shared" si="176"/>
        <v>0</v>
      </c>
      <c r="M266" s="530">
        <f t="shared" si="176"/>
        <v>0</v>
      </c>
      <c r="N266" s="530">
        <f t="shared" si="176"/>
        <v>0</v>
      </c>
      <c r="O266" s="530">
        <f t="shared" si="176"/>
        <v>0</v>
      </c>
      <c r="P266" s="530">
        <f t="shared" si="176"/>
        <v>0</v>
      </c>
      <c r="Q266" s="530">
        <f t="shared" si="176"/>
        <v>0</v>
      </c>
      <c r="R266" s="530">
        <f t="shared" si="176"/>
        <v>0</v>
      </c>
      <c r="S266" s="530">
        <f t="shared" si="176"/>
        <v>0</v>
      </c>
      <c r="T266" s="530">
        <f t="shared" si="176"/>
        <v>0</v>
      </c>
      <c r="U266" s="530">
        <f t="shared" si="176"/>
        <v>0</v>
      </c>
      <c r="V266" s="530">
        <f t="shared" si="176"/>
        <v>0</v>
      </c>
      <c r="W266" s="530">
        <f t="shared" si="176"/>
        <v>0</v>
      </c>
      <c r="X266" s="530">
        <f t="shared" si="176"/>
        <v>0</v>
      </c>
      <c r="Y266" s="530">
        <f t="shared" si="176"/>
        <v>0</v>
      </c>
      <c r="Z266" s="530">
        <f t="shared" si="176"/>
        <v>0</v>
      </c>
      <c r="AA266" s="530">
        <f t="shared" si="176"/>
        <v>0</v>
      </c>
      <c r="AB266" s="530">
        <f t="shared" si="176"/>
        <v>0</v>
      </c>
      <c r="AC266" s="530">
        <f t="shared" si="176"/>
        <v>0</v>
      </c>
      <c r="AD266" s="530">
        <f t="shared" si="176"/>
        <v>0</v>
      </c>
      <c r="AE266" s="530">
        <f t="shared" si="176"/>
        <v>0</v>
      </c>
      <c r="AF266" s="530">
        <f t="shared" si="176"/>
        <v>0</v>
      </c>
      <c r="AG266" s="530">
        <f t="shared" si="176"/>
        <v>0</v>
      </c>
      <c r="AH266" s="530">
        <f t="shared" si="176"/>
        <v>0</v>
      </c>
      <c r="AI266" s="530">
        <f t="shared" si="176"/>
        <v>0</v>
      </c>
      <c r="AJ266" s="530">
        <f t="shared" si="176"/>
        <v>0</v>
      </c>
      <c r="AK266" s="530">
        <f t="shared" si="176"/>
        <v>0</v>
      </c>
      <c r="AL266" s="530">
        <f t="shared" si="176"/>
        <v>0</v>
      </c>
      <c r="AM266" s="530">
        <f t="shared" si="176"/>
        <v>0</v>
      </c>
      <c r="AN266" s="530">
        <f t="shared" si="176"/>
        <v>0</v>
      </c>
      <c r="AO266" s="530">
        <f t="shared" si="176"/>
        <v>0</v>
      </c>
      <c r="AP266" s="530">
        <f t="shared" si="176"/>
        <v>0</v>
      </c>
      <c r="AQ266" s="530">
        <f t="shared" si="176"/>
        <v>0</v>
      </c>
      <c r="AR266" s="530">
        <f t="shared" si="176"/>
        <v>0</v>
      </c>
      <c r="AS266" s="530">
        <f t="shared" si="176"/>
        <v>0</v>
      </c>
      <c r="AT266" s="530">
        <f t="shared" si="176"/>
        <v>0</v>
      </c>
      <c r="AU266" s="530">
        <f t="shared" si="176"/>
        <v>0</v>
      </c>
      <c r="AV266" s="530">
        <f t="shared" si="176"/>
        <v>0</v>
      </c>
      <c r="AW266" s="530">
        <f t="shared" si="176"/>
        <v>0</v>
      </c>
      <c r="AX266" s="530">
        <f t="shared" si="176"/>
        <v>0</v>
      </c>
      <c r="AY266" s="530">
        <f t="shared" si="176"/>
        <v>0</v>
      </c>
      <c r="AZ266" s="530">
        <f t="shared" si="176"/>
        <v>0</v>
      </c>
      <c r="BA266" s="530">
        <f t="shared" si="176"/>
        <v>0</v>
      </c>
      <c r="BB266" s="530">
        <f t="shared" si="176"/>
        <v>0</v>
      </c>
      <c r="BC266" s="530">
        <f t="shared" si="176"/>
        <v>0</v>
      </c>
      <c r="BD266" s="530">
        <f t="shared" si="176"/>
        <v>0</v>
      </c>
      <c r="BE266" s="530">
        <f t="shared" si="176"/>
        <v>0</v>
      </c>
      <c r="BF266" s="530">
        <f t="shared" si="176"/>
        <v>0</v>
      </c>
      <c r="BG266" s="530">
        <f t="shared" si="176"/>
        <v>0</v>
      </c>
      <c r="BH266" s="530">
        <f t="shared" si="176"/>
        <v>0</v>
      </c>
      <c r="BI266" s="530">
        <f t="shared" si="176"/>
        <v>0</v>
      </c>
      <c r="BJ266" s="530">
        <f t="shared" si="176"/>
        <v>0</v>
      </c>
      <c r="BK266" s="530">
        <f t="shared" si="176"/>
        <v>0</v>
      </c>
      <c r="BL266" s="530">
        <f t="shared" si="176"/>
        <v>0</v>
      </c>
      <c r="BM266" s="530">
        <f t="shared" si="176"/>
        <v>0</v>
      </c>
      <c r="BN266" s="530">
        <f t="shared" si="176"/>
        <v>0</v>
      </c>
      <c r="BO266" s="530">
        <f t="shared" si="176"/>
        <v>0</v>
      </c>
      <c r="BP266" s="530">
        <f t="shared" si="176"/>
        <v>0</v>
      </c>
      <c r="BQ266" s="530">
        <f t="shared" si="176"/>
        <v>0</v>
      </c>
      <c r="BR266" s="530">
        <f t="shared" si="176"/>
        <v>0</v>
      </c>
      <c r="BS266" s="530">
        <f t="shared" si="176"/>
        <v>0</v>
      </c>
      <c r="BT266" s="530">
        <f t="shared" ref="BT266" si="177">SUM(BT226:BT228)+BT224+BT235+BT240+BT241+BT234</f>
        <v>0</v>
      </c>
      <c r="BU266" s="530"/>
      <c r="BV266" s="530"/>
      <c r="BW266" s="530"/>
      <c r="BX266" s="530"/>
      <c r="BY266" s="530"/>
      <c r="BZ266" s="530"/>
      <c r="CA266" s="530"/>
      <c r="CB266" s="530"/>
      <c r="CC266" s="530"/>
      <c r="CD266" s="530"/>
      <c r="CE266" s="530"/>
      <c r="CF266" s="530"/>
      <c r="CG266" s="530"/>
      <c r="CH266" s="530"/>
      <c r="CI266" s="530"/>
      <c r="CK266" s="1083"/>
    </row>
    <row r="267" spans="1:89" s="1082" customFormat="1" ht="28.5" x14ac:dyDescent="0.2">
      <c r="A267" s="1074"/>
      <c r="B267" s="784" t="s">
        <v>476</v>
      </c>
      <c r="C267" s="785" t="s">
        <v>477</v>
      </c>
      <c r="D267" s="719" t="s">
        <v>121</v>
      </c>
      <c r="E267" s="785" t="s">
        <v>122</v>
      </c>
      <c r="F267" s="786">
        <v>2</v>
      </c>
      <c r="G267" s="1117"/>
      <c r="H267" s="1117"/>
      <c r="I267" s="1117"/>
      <c r="J267" s="1117"/>
      <c r="K267" s="1117"/>
      <c r="L267" s="1117"/>
      <c r="M267" s="534"/>
      <c r="N267" s="534"/>
      <c r="O267" s="534"/>
      <c r="P267" s="534"/>
      <c r="Q267" s="534"/>
      <c r="R267" s="534"/>
      <c r="S267" s="534"/>
      <c r="T267" s="534"/>
      <c r="U267" s="534"/>
      <c r="V267" s="534"/>
      <c r="W267" s="534"/>
      <c r="X267" s="534"/>
      <c r="Y267" s="534"/>
      <c r="Z267" s="534"/>
      <c r="AA267" s="534"/>
      <c r="AB267" s="534"/>
      <c r="AC267" s="534"/>
      <c r="AD267" s="534"/>
      <c r="AE267" s="534"/>
      <c r="AF267" s="534"/>
      <c r="AG267" s="534"/>
      <c r="AH267" s="534"/>
      <c r="AI267" s="534"/>
      <c r="AJ267" s="534"/>
      <c r="AK267" s="534"/>
      <c r="AL267" s="534"/>
      <c r="AM267" s="534"/>
      <c r="AN267" s="534"/>
      <c r="AO267" s="534"/>
      <c r="AP267" s="534"/>
      <c r="AQ267" s="534"/>
      <c r="AR267" s="534"/>
      <c r="AS267" s="534"/>
      <c r="AT267" s="534"/>
      <c r="AU267" s="534"/>
      <c r="AV267" s="534"/>
      <c r="AW267" s="534"/>
      <c r="AX267" s="534"/>
      <c r="AY267" s="534"/>
      <c r="AZ267" s="534"/>
      <c r="BA267" s="534"/>
      <c r="BB267" s="534"/>
      <c r="BC267" s="534"/>
      <c r="BD267" s="534"/>
      <c r="BE267" s="534"/>
      <c r="BF267" s="534"/>
      <c r="BG267" s="534"/>
      <c r="BH267" s="534"/>
      <c r="BI267" s="534"/>
      <c r="BJ267" s="534"/>
      <c r="BK267" s="534"/>
      <c r="BL267" s="534"/>
      <c r="BM267" s="534"/>
      <c r="BN267" s="534"/>
      <c r="BO267" s="534"/>
      <c r="BP267" s="534"/>
      <c r="BQ267" s="534"/>
      <c r="BR267" s="534"/>
      <c r="BS267" s="534"/>
      <c r="BT267" s="534"/>
      <c r="BU267" s="534"/>
      <c r="BV267" s="534"/>
      <c r="BW267" s="534"/>
      <c r="BX267" s="534"/>
      <c r="BY267" s="534"/>
      <c r="BZ267" s="534"/>
      <c r="CA267" s="534"/>
      <c r="CB267" s="534"/>
      <c r="CC267" s="534"/>
      <c r="CD267" s="534"/>
      <c r="CE267" s="534"/>
      <c r="CF267" s="534"/>
      <c r="CG267" s="534"/>
      <c r="CH267" s="534"/>
      <c r="CI267" s="535"/>
    </row>
    <row r="268" spans="1:89" s="1082" customFormat="1" x14ac:dyDescent="0.2">
      <c r="A268" s="1074"/>
      <c r="B268" s="787" t="s">
        <v>478</v>
      </c>
      <c r="C268" s="788" t="s">
        <v>479</v>
      </c>
      <c r="D268" s="724" t="s">
        <v>121</v>
      </c>
      <c r="E268" s="788" t="s">
        <v>122</v>
      </c>
      <c r="F268" s="789">
        <v>2</v>
      </c>
      <c r="G268" s="1118"/>
      <c r="H268" s="1118"/>
      <c r="I268" s="1118"/>
      <c r="J268" s="1118"/>
      <c r="K268" s="1118"/>
      <c r="L268" s="1118"/>
      <c r="M268" s="539"/>
      <c r="N268" s="539"/>
      <c r="O268" s="539"/>
      <c r="P268" s="539"/>
      <c r="Q268" s="539"/>
      <c r="R268" s="539"/>
      <c r="S268" s="539"/>
      <c r="T268" s="539"/>
      <c r="U268" s="539"/>
      <c r="V268" s="539"/>
      <c r="W268" s="539"/>
      <c r="X268" s="539"/>
      <c r="Y268" s="539"/>
      <c r="Z268" s="539"/>
      <c r="AA268" s="539"/>
      <c r="AB268" s="539"/>
      <c r="AC268" s="539"/>
      <c r="AD268" s="539"/>
      <c r="AE268" s="539"/>
      <c r="AF268" s="539"/>
      <c r="AG268" s="539"/>
      <c r="AH268" s="539"/>
      <c r="AI268" s="539"/>
      <c r="AJ268" s="539"/>
      <c r="AK268" s="539"/>
      <c r="AL268" s="539"/>
      <c r="AM268" s="539"/>
      <c r="AN268" s="539"/>
      <c r="AO268" s="539"/>
      <c r="AP268" s="539"/>
      <c r="AQ268" s="539"/>
      <c r="AR268" s="539"/>
      <c r="AS268" s="539"/>
      <c r="AT268" s="539"/>
      <c r="AU268" s="539"/>
      <c r="AV268" s="539"/>
      <c r="AW268" s="539"/>
      <c r="AX268" s="539"/>
      <c r="AY268" s="539"/>
      <c r="AZ268" s="539"/>
      <c r="BA268" s="539"/>
      <c r="BB268" s="539"/>
      <c r="BC268" s="539"/>
      <c r="BD268" s="539"/>
      <c r="BE268" s="539"/>
      <c r="BF268" s="539"/>
      <c r="BG268" s="539"/>
      <c r="BH268" s="539"/>
      <c r="BI268" s="539"/>
      <c r="BJ268" s="539"/>
      <c r="BK268" s="539"/>
      <c r="BL268" s="539"/>
      <c r="BM268" s="539"/>
      <c r="BN268" s="539"/>
      <c r="BO268" s="539"/>
      <c r="BP268" s="539"/>
      <c r="BQ268" s="539"/>
      <c r="BR268" s="539"/>
      <c r="BS268" s="539"/>
      <c r="BT268" s="539"/>
      <c r="BU268" s="539"/>
      <c r="BV268" s="539"/>
      <c r="BW268" s="539"/>
      <c r="BX268" s="539"/>
      <c r="BY268" s="539"/>
      <c r="BZ268" s="539"/>
      <c r="CA268" s="539"/>
      <c r="CB268" s="539"/>
      <c r="CC268" s="539"/>
      <c r="CD268" s="539"/>
      <c r="CE268" s="539"/>
      <c r="CF268" s="539"/>
      <c r="CG268" s="539"/>
      <c r="CH268" s="539"/>
      <c r="CI268" s="540"/>
    </row>
    <row r="269" spans="1:89" s="1082" customFormat="1" x14ac:dyDescent="0.2">
      <c r="A269" s="1074"/>
      <c r="B269" s="787" t="s">
        <v>480</v>
      </c>
      <c r="C269" s="788" t="s">
        <v>270</v>
      </c>
      <c r="D269" s="724" t="s">
        <v>481</v>
      </c>
      <c r="E269" s="788" t="s">
        <v>122</v>
      </c>
      <c r="F269" s="789">
        <v>2</v>
      </c>
      <c r="G269" s="541">
        <f>G267+G268</f>
        <v>0</v>
      </c>
      <c r="H269" s="541">
        <f t="shared" ref="H269:BS269" si="178">H267+H268</f>
        <v>0</v>
      </c>
      <c r="I269" s="541">
        <f t="shared" si="178"/>
        <v>0</v>
      </c>
      <c r="J269" s="541">
        <f t="shared" si="178"/>
        <v>0</v>
      </c>
      <c r="K269" s="541">
        <f t="shared" si="178"/>
        <v>0</v>
      </c>
      <c r="L269" s="541">
        <f t="shared" si="178"/>
        <v>0</v>
      </c>
      <c r="M269" s="542">
        <f t="shared" si="178"/>
        <v>0</v>
      </c>
      <c r="N269" s="542">
        <f t="shared" si="178"/>
        <v>0</v>
      </c>
      <c r="O269" s="542">
        <f t="shared" si="178"/>
        <v>0</v>
      </c>
      <c r="P269" s="542">
        <f t="shared" si="178"/>
        <v>0</v>
      </c>
      <c r="Q269" s="542">
        <f t="shared" si="178"/>
        <v>0</v>
      </c>
      <c r="R269" s="542">
        <f t="shared" si="178"/>
        <v>0</v>
      </c>
      <c r="S269" s="542">
        <f t="shared" si="178"/>
        <v>0</v>
      </c>
      <c r="T269" s="542">
        <f t="shared" si="178"/>
        <v>0</v>
      </c>
      <c r="U269" s="542">
        <f t="shared" si="178"/>
        <v>0</v>
      </c>
      <c r="V269" s="542">
        <f t="shared" si="178"/>
        <v>0</v>
      </c>
      <c r="W269" s="542">
        <f t="shared" si="178"/>
        <v>0</v>
      </c>
      <c r="X269" s="542">
        <f t="shared" si="178"/>
        <v>0</v>
      </c>
      <c r="Y269" s="542">
        <f t="shared" si="178"/>
        <v>0</v>
      </c>
      <c r="Z269" s="542">
        <f t="shared" si="178"/>
        <v>0</v>
      </c>
      <c r="AA269" s="542">
        <f t="shared" si="178"/>
        <v>0</v>
      </c>
      <c r="AB269" s="542">
        <f t="shared" si="178"/>
        <v>0</v>
      </c>
      <c r="AC269" s="542">
        <f t="shared" si="178"/>
        <v>0</v>
      </c>
      <c r="AD269" s="542">
        <f t="shared" si="178"/>
        <v>0</v>
      </c>
      <c r="AE269" s="542">
        <f t="shared" si="178"/>
        <v>0</v>
      </c>
      <c r="AF269" s="542">
        <f t="shared" si="178"/>
        <v>0</v>
      </c>
      <c r="AG269" s="542">
        <f t="shared" si="178"/>
        <v>0</v>
      </c>
      <c r="AH269" s="542">
        <f t="shared" si="178"/>
        <v>0</v>
      </c>
      <c r="AI269" s="542">
        <f t="shared" si="178"/>
        <v>0</v>
      </c>
      <c r="AJ269" s="542">
        <f t="shared" si="178"/>
        <v>0</v>
      </c>
      <c r="AK269" s="542">
        <f t="shared" si="178"/>
        <v>0</v>
      </c>
      <c r="AL269" s="542">
        <f t="shared" si="178"/>
        <v>0</v>
      </c>
      <c r="AM269" s="542">
        <f t="shared" si="178"/>
        <v>0</v>
      </c>
      <c r="AN269" s="542">
        <f t="shared" si="178"/>
        <v>0</v>
      </c>
      <c r="AO269" s="542">
        <f t="shared" si="178"/>
        <v>0</v>
      </c>
      <c r="AP269" s="542">
        <f t="shared" si="178"/>
        <v>0</v>
      </c>
      <c r="AQ269" s="542">
        <f t="shared" si="178"/>
        <v>0</v>
      </c>
      <c r="AR269" s="542">
        <f t="shared" si="178"/>
        <v>0</v>
      </c>
      <c r="AS269" s="542">
        <f t="shared" si="178"/>
        <v>0</v>
      </c>
      <c r="AT269" s="542">
        <f t="shared" si="178"/>
        <v>0</v>
      </c>
      <c r="AU269" s="542">
        <f t="shared" si="178"/>
        <v>0</v>
      </c>
      <c r="AV269" s="542">
        <f t="shared" si="178"/>
        <v>0</v>
      </c>
      <c r="AW269" s="542">
        <f t="shared" si="178"/>
        <v>0</v>
      </c>
      <c r="AX269" s="542">
        <f t="shared" si="178"/>
        <v>0</v>
      </c>
      <c r="AY269" s="542">
        <f t="shared" si="178"/>
        <v>0</v>
      </c>
      <c r="AZ269" s="542">
        <f t="shared" si="178"/>
        <v>0</v>
      </c>
      <c r="BA269" s="542">
        <f t="shared" si="178"/>
        <v>0</v>
      </c>
      <c r="BB269" s="542">
        <f t="shared" si="178"/>
        <v>0</v>
      </c>
      <c r="BC269" s="542">
        <f t="shared" si="178"/>
        <v>0</v>
      </c>
      <c r="BD269" s="542">
        <f t="shared" si="178"/>
        <v>0</v>
      </c>
      <c r="BE269" s="542">
        <f t="shared" si="178"/>
        <v>0</v>
      </c>
      <c r="BF269" s="542">
        <f t="shared" si="178"/>
        <v>0</v>
      </c>
      <c r="BG269" s="542">
        <f t="shared" si="178"/>
        <v>0</v>
      </c>
      <c r="BH269" s="542">
        <f t="shared" si="178"/>
        <v>0</v>
      </c>
      <c r="BI269" s="542">
        <f t="shared" si="178"/>
        <v>0</v>
      </c>
      <c r="BJ269" s="542">
        <f t="shared" si="178"/>
        <v>0</v>
      </c>
      <c r="BK269" s="542">
        <f t="shared" si="178"/>
        <v>0</v>
      </c>
      <c r="BL269" s="542">
        <f t="shared" si="178"/>
        <v>0</v>
      </c>
      <c r="BM269" s="542">
        <f t="shared" si="178"/>
        <v>0</v>
      </c>
      <c r="BN269" s="542">
        <f t="shared" si="178"/>
        <v>0</v>
      </c>
      <c r="BO269" s="542">
        <f t="shared" si="178"/>
        <v>0</v>
      </c>
      <c r="BP269" s="542">
        <f t="shared" si="178"/>
        <v>0</v>
      </c>
      <c r="BQ269" s="542">
        <f t="shared" si="178"/>
        <v>0</v>
      </c>
      <c r="BR269" s="542">
        <f t="shared" si="178"/>
        <v>0</v>
      </c>
      <c r="BS269" s="542">
        <f t="shared" si="178"/>
        <v>0</v>
      </c>
      <c r="BT269" s="542">
        <f t="shared" ref="BT269" si="179">BT267+BT268</f>
        <v>0</v>
      </c>
      <c r="BU269" s="542"/>
      <c r="BV269" s="542"/>
      <c r="BW269" s="542"/>
      <c r="BX269" s="542"/>
      <c r="BY269" s="542"/>
      <c r="BZ269" s="542"/>
      <c r="CA269" s="542"/>
      <c r="CB269" s="542"/>
      <c r="CC269" s="542"/>
      <c r="CD269" s="542"/>
      <c r="CE269" s="542"/>
      <c r="CF269" s="542"/>
      <c r="CG269" s="542"/>
      <c r="CH269" s="542"/>
      <c r="CI269" s="543"/>
    </row>
    <row r="270" spans="1:89" s="1082" customFormat="1" x14ac:dyDescent="0.2">
      <c r="A270" s="1074"/>
      <c r="B270" s="964" t="s">
        <v>482</v>
      </c>
      <c r="C270" s="965" t="s">
        <v>483</v>
      </c>
      <c r="D270" s="966" t="s">
        <v>484</v>
      </c>
      <c r="E270" s="965" t="s">
        <v>122</v>
      </c>
      <c r="F270" s="967">
        <v>2</v>
      </c>
      <c r="G270" s="973">
        <f>G223-G266</f>
        <v>0</v>
      </c>
      <c r="H270" s="541">
        <f t="shared" ref="H270:BS270" si="180">H223-H266</f>
        <v>0</v>
      </c>
      <c r="I270" s="541">
        <f t="shared" si="180"/>
        <v>0</v>
      </c>
      <c r="J270" s="541">
        <f t="shared" si="180"/>
        <v>0</v>
      </c>
      <c r="K270" s="541">
        <f t="shared" si="180"/>
        <v>0</v>
      </c>
      <c r="L270" s="541">
        <f t="shared" si="180"/>
        <v>0</v>
      </c>
      <c r="M270" s="542">
        <f t="shared" si="180"/>
        <v>0</v>
      </c>
      <c r="N270" s="542">
        <f t="shared" si="180"/>
        <v>0</v>
      </c>
      <c r="O270" s="542">
        <f t="shared" si="180"/>
        <v>0</v>
      </c>
      <c r="P270" s="542">
        <f t="shared" si="180"/>
        <v>0</v>
      </c>
      <c r="Q270" s="542">
        <f t="shared" si="180"/>
        <v>0</v>
      </c>
      <c r="R270" s="542">
        <f t="shared" si="180"/>
        <v>0</v>
      </c>
      <c r="S270" s="542">
        <f t="shared" si="180"/>
        <v>0</v>
      </c>
      <c r="T270" s="542">
        <f t="shared" si="180"/>
        <v>0</v>
      </c>
      <c r="U270" s="542">
        <f t="shared" si="180"/>
        <v>0</v>
      </c>
      <c r="V270" s="542">
        <f t="shared" si="180"/>
        <v>0</v>
      </c>
      <c r="W270" s="542">
        <f t="shared" si="180"/>
        <v>0</v>
      </c>
      <c r="X270" s="542">
        <f t="shared" si="180"/>
        <v>0</v>
      </c>
      <c r="Y270" s="542">
        <f t="shared" si="180"/>
        <v>0</v>
      </c>
      <c r="Z270" s="542">
        <f t="shared" si="180"/>
        <v>0</v>
      </c>
      <c r="AA270" s="542">
        <f t="shared" si="180"/>
        <v>0</v>
      </c>
      <c r="AB270" s="542">
        <f t="shared" si="180"/>
        <v>0</v>
      </c>
      <c r="AC270" s="542">
        <f t="shared" si="180"/>
        <v>0</v>
      </c>
      <c r="AD270" s="542">
        <f t="shared" si="180"/>
        <v>0</v>
      </c>
      <c r="AE270" s="542">
        <f t="shared" si="180"/>
        <v>0</v>
      </c>
      <c r="AF270" s="542">
        <f t="shared" si="180"/>
        <v>0</v>
      </c>
      <c r="AG270" s="542">
        <f t="shared" si="180"/>
        <v>0</v>
      </c>
      <c r="AH270" s="542">
        <f t="shared" si="180"/>
        <v>0</v>
      </c>
      <c r="AI270" s="542">
        <f t="shared" si="180"/>
        <v>0</v>
      </c>
      <c r="AJ270" s="542">
        <f t="shared" si="180"/>
        <v>0</v>
      </c>
      <c r="AK270" s="542">
        <f t="shared" si="180"/>
        <v>0</v>
      </c>
      <c r="AL270" s="542">
        <f t="shared" si="180"/>
        <v>0</v>
      </c>
      <c r="AM270" s="542">
        <f t="shared" si="180"/>
        <v>0</v>
      </c>
      <c r="AN270" s="542">
        <f t="shared" si="180"/>
        <v>0</v>
      </c>
      <c r="AO270" s="542">
        <f t="shared" si="180"/>
        <v>0</v>
      </c>
      <c r="AP270" s="542">
        <f t="shared" si="180"/>
        <v>0</v>
      </c>
      <c r="AQ270" s="542">
        <f t="shared" si="180"/>
        <v>0</v>
      </c>
      <c r="AR270" s="542">
        <f t="shared" si="180"/>
        <v>0</v>
      </c>
      <c r="AS270" s="542">
        <f t="shared" si="180"/>
        <v>0</v>
      </c>
      <c r="AT270" s="542">
        <f t="shared" si="180"/>
        <v>0</v>
      </c>
      <c r="AU270" s="542">
        <f t="shared" si="180"/>
        <v>0</v>
      </c>
      <c r="AV270" s="542">
        <f t="shared" si="180"/>
        <v>0</v>
      </c>
      <c r="AW270" s="542">
        <f t="shared" si="180"/>
        <v>0</v>
      </c>
      <c r="AX270" s="542">
        <f t="shared" si="180"/>
        <v>0</v>
      </c>
      <c r="AY270" s="542">
        <f t="shared" si="180"/>
        <v>0</v>
      </c>
      <c r="AZ270" s="542">
        <f t="shared" si="180"/>
        <v>0</v>
      </c>
      <c r="BA270" s="542">
        <f t="shared" si="180"/>
        <v>0</v>
      </c>
      <c r="BB270" s="542">
        <f t="shared" si="180"/>
        <v>0</v>
      </c>
      <c r="BC270" s="542">
        <f t="shared" si="180"/>
        <v>0</v>
      </c>
      <c r="BD270" s="542">
        <f t="shared" si="180"/>
        <v>0</v>
      </c>
      <c r="BE270" s="542">
        <f t="shared" si="180"/>
        <v>0</v>
      </c>
      <c r="BF270" s="542">
        <f t="shared" si="180"/>
        <v>0</v>
      </c>
      <c r="BG270" s="542">
        <f t="shared" si="180"/>
        <v>0</v>
      </c>
      <c r="BH270" s="542">
        <f t="shared" si="180"/>
        <v>0</v>
      </c>
      <c r="BI270" s="542">
        <f t="shared" si="180"/>
        <v>0</v>
      </c>
      <c r="BJ270" s="542">
        <f t="shared" si="180"/>
        <v>0</v>
      </c>
      <c r="BK270" s="542">
        <f t="shared" si="180"/>
        <v>0</v>
      </c>
      <c r="BL270" s="542">
        <f t="shared" si="180"/>
        <v>0</v>
      </c>
      <c r="BM270" s="542">
        <f t="shared" si="180"/>
        <v>0</v>
      </c>
      <c r="BN270" s="542">
        <f t="shared" si="180"/>
        <v>0</v>
      </c>
      <c r="BO270" s="542">
        <f t="shared" si="180"/>
        <v>0</v>
      </c>
      <c r="BP270" s="542">
        <f t="shared" si="180"/>
        <v>0</v>
      </c>
      <c r="BQ270" s="542">
        <f t="shared" si="180"/>
        <v>0</v>
      </c>
      <c r="BR270" s="542">
        <f t="shared" si="180"/>
        <v>0</v>
      </c>
      <c r="BS270" s="542">
        <f t="shared" si="180"/>
        <v>0</v>
      </c>
      <c r="BT270" s="542">
        <f t="shared" ref="BT270" si="181">BT223-BT266</f>
        <v>0</v>
      </c>
      <c r="BU270" s="542"/>
      <c r="BV270" s="542"/>
      <c r="BW270" s="542"/>
      <c r="BX270" s="542"/>
      <c r="BY270" s="542"/>
      <c r="BZ270" s="542"/>
      <c r="CA270" s="542"/>
      <c r="CB270" s="542"/>
      <c r="CC270" s="542"/>
      <c r="CD270" s="542"/>
      <c r="CE270" s="542"/>
      <c r="CF270" s="542"/>
      <c r="CG270" s="542"/>
      <c r="CH270" s="542"/>
      <c r="CI270" s="543"/>
    </row>
    <row r="271" spans="1:89" s="1082" customFormat="1" x14ac:dyDescent="0.2">
      <c r="A271" s="1074"/>
      <c r="B271" s="964" t="s">
        <v>485</v>
      </c>
      <c r="C271" s="965" t="s">
        <v>486</v>
      </c>
      <c r="D271" s="966" t="s">
        <v>487</v>
      </c>
      <c r="E271" s="965" t="s">
        <v>122</v>
      </c>
      <c r="F271" s="967">
        <v>2</v>
      </c>
      <c r="G271" s="974">
        <f>G206-G225</f>
        <v>0</v>
      </c>
      <c r="H271" s="975">
        <f t="shared" ref="H271:BS271" si="182">H206-H225</f>
        <v>0</v>
      </c>
      <c r="I271" s="975">
        <f t="shared" si="182"/>
        <v>0</v>
      </c>
      <c r="J271" s="975">
        <f t="shared" si="182"/>
        <v>0</v>
      </c>
      <c r="K271" s="975">
        <f t="shared" si="182"/>
        <v>0</v>
      </c>
      <c r="L271" s="975">
        <f t="shared" si="182"/>
        <v>0</v>
      </c>
      <c r="M271" s="975">
        <f t="shared" si="182"/>
        <v>0</v>
      </c>
      <c r="N271" s="975">
        <f t="shared" si="182"/>
        <v>0</v>
      </c>
      <c r="O271" s="975">
        <f t="shared" si="182"/>
        <v>0</v>
      </c>
      <c r="P271" s="975">
        <f t="shared" si="182"/>
        <v>0</v>
      </c>
      <c r="Q271" s="975">
        <f t="shared" si="182"/>
        <v>0</v>
      </c>
      <c r="R271" s="975">
        <f t="shared" si="182"/>
        <v>0</v>
      </c>
      <c r="S271" s="975">
        <f t="shared" si="182"/>
        <v>0</v>
      </c>
      <c r="T271" s="975">
        <f t="shared" si="182"/>
        <v>0</v>
      </c>
      <c r="U271" s="975">
        <f t="shared" si="182"/>
        <v>0</v>
      </c>
      <c r="V271" s="975">
        <f t="shared" si="182"/>
        <v>0</v>
      </c>
      <c r="W271" s="975">
        <f t="shared" si="182"/>
        <v>0</v>
      </c>
      <c r="X271" s="975">
        <f t="shared" si="182"/>
        <v>0</v>
      </c>
      <c r="Y271" s="975">
        <f t="shared" si="182"/>
        <v>0</v>
      </c>
      <c r="Z271" s="975">
        <f t="shared" si="182"/>
        <v>0</v>
      </c>
      <c r="AA271" s="975">
        <f t="shared" si="182"/>
        <v>0</v>
      </c>
      <c r="AB271" s="975">
        <f t="shared" si="182"/>
        <v>0</v>
      </c>
      <c r="AC271" s="975">
        <f t="shared" si="182"/>
        <v>0</v>
      </c>
      <c r="AD271" s="975">
        <f t="shared" si="182"/>
        <v>0</v>
      </c>
      <c r="AE271" s="975">
        <f t="shared" si="182"/>
        <v>0</v>
      </c>
      <c r="AF271" s="975">
        <f t="shared" si="182"/>
        <v>0</v>
      </c>
      <c r="AG271" s="975">
        <f t="shared" si="182"/>
        <v>0</v>
      </c>
      <c r="AH271" s="975">
        <f t="shared" si="182"/>
        <v>0</v>
      </c>
      <c r="AI271" s="975">
        <f t="shared" si="182"/>
        <v>0</v>
      </c>
      <c r="AJ271" s="975">
        <f t="shared" si="182"/>
        <v>0</v>
      </c>
      <c r="AK271" s="975">
        <f t="shared" si="182"/>
        <v>0</v>
      </c>
      <c r="AL271" s="975">
        <f t="shared" si="182"/>
        <v>0</v>
      </c>
      <c r="AM271" s="975">
        <f t="shared" si="182"/>
        <v>0</v>
      </c>
      <c r="AN271" s="975">
        <f t="shared" si="182"/>
        <v>0</v>
      </c>
      <c r="AO271" s="975">
        <f t="shared" si="182"/>
        <v>0</v>
      </c>
      <c r="AP271" s="975">
        <f t="shared" si="182"/>
        <v>0</v>
      </c>
      <c r="AQ271" s="975">
        <f t="shared" si="182"/>
        <v>0</v>
      </c>
      <c r="AR271" s="975">
        <f t="shared" si="182"/>
        <v>0</v>
      </c>
      <c r="AS271" s="975">
        <f t="shared" si="182"/>
        <v>0</v>
      </c>
      <c r="AT271" s="975">
        <f t="shared" si="182"/>
        <v>0</v>
      </c>
      <c r="AU271" s="975">
        <f t="shared" si="182"/>
        <v>0</v>
      </c>
      <c r="AV271" s="975">
        <f t="shared" si="182"/>
        <v>0</v>
      </c>
      <c r="AW271" s="975">
        <f t="shared" si="182"/>
        <v>0</v>
      </c>
      <c r="AX271" s="975">
        <f t="shared" si="182"/>
        <v>0</v>
      </c>
      <c r="AY271" s="975">
        <f t="shared" si="182"/>
        <v>0</v>
      </c>
      <c r="AZ271" s="975">
        <f t="shared" si="182"/>
        <v>0</v>
      </c>
      <c r="BA271" s="975">
        <f t="shared" si="182"/>
        <v>0</v>
      </c>
      <c r="BB271" s="975">
        <f t="shared" si="182"/>
        <v>0</v>
      </c>
      <c r="BC271" s="975">
        <f t="shared" si="182"/>
        <v>0</v>
      </c>
      <c r="BD271" s="975">
        <f t="shared" si="182"/>
        <v>0</v>
      </c>
      <c r="BE271" s="975">
        <f t="shared" si="182"/>
        <v>0</v>
      </c>
      <c r="BF271" s="975">
        <f t="shared" si="182"/>
        <v>0</v>
      </c>
      <c r="BG271" s="975">
        <f t="shared" si="182"/>
        <v>0</v>
      </c>
      <c r="BH271" s="975">
        <f t="shared" si="182"/>
        <v>0</v>
      </c>
      <c r="BI271" s="975">
        <f t="shared" si="182"/>
        <v>0</v>
      </c>
      <c r="BJ271" s="975">
        <f t="shared" si="182"/>
        <v>0</v>
      </c>
      <c r="BK271" s="975">
        <f t="shared" si="182"/>
        <v>0</v>
      </c>
      <c r="BL271" s="975">
        <f t="shared" si="182"/>
        <v>0</v>
      </c>
      <c r="BM271" s="975">
        <f t="shared" si="182"/>
        <v>0</v>
      </c>
      <c r="BN271" s="975">
        <f t="shared" si="182"/>
        <v>0</v>
      </c>
      <c r="BO271" s="975">
        <f t="shared" si="182"/>
        <v>0</v>
      </c>
      <c r="BP271" s="975">
        <f t="shared" si="182"/>
        <v>0</v>
      </c>
      <c r="BQ271" s="975">
        <f t="shared" si="182"/>
        <v>0</v>
      </c>
      <c r="BR271" s="975">
        <f t="shared" si="182"/>
        <v>0</v>
      </c>
      <c r="BS271" s="975">
        <f t="shared" si="182"/>
        <v>0</v>
      </c>
      <c r="BT271" s="975">
        <f t="shared" ref="BT271" si="183">BT206-BT225</f>
        <v>0</v>
      </c>
      <c r="BU271" s="975"/>
      <c r="BV271" s="975"/>
      <c r="BW271" s="975"/>
      <c r="BX271" s="975"/>
      <c r="BY271" s="975"/>
      <c r="BZ271" s="975"/>
      <c r="CA271" s="975"/>
      <c r="CB271" s="975"/>
      <c r="CC271" s="975"/>
      <c r="CD271" s="975"/>
      <c r="CE271" s="975"/>
      <c r="CF271" s="975"/>
      <c r="CG271" s="975"/>
      <c r="CH271" s="975"/>
      <c r="CI271" s="975"/>
    </row>
    <row r="272" spans="1:89" s="1082" customFormat="1" x14ac:dyDescent="0.2">
      <c r="A272" s="1074"/>
      <c r="B272" s="790" t="s">
        <v>488</v>
      </c>
      <c r="C272" s="791" t="s">
        <v>279</v>
      </c>
      <c r="D272" s="792" t="s">
        <v>669</v>
      </c>
      <c r="E272" s="791" t="s">
        <v>122</v>
      </c>
      <c r="F272" s="793">
        <v>2</v>
      </c>
      <c r="G272" s="551">
        <f>G270-G269</f>
        <v>0</v>
      </c>
      <c r="H272" s="551">
        <f t="shared" ref="H272:BS272" si="184">H270-H269</f>
        <v>0</v>
      </c>
      <c r="I272" s="551">
        <f t="shared" si="184"/>
        <v>0</v>
      </c>
      <c r="J272" s="551">
        <f t="shared" si="184"/>
        <v>0</v>
      </c>
      <c r="K272" s="551">
        <f t="shared" si="184"/>
        <v>0</v>
      </c>
      <c r="L272" s="551">
        <f t="shared" si="184"/>
        <v>0</v>
      </c>
      <c r="M272" s="552">
        <f t="shared" si="184"/>
        <v>0</v>
      </c>
      <c r="N272" s="552">
        <f t="shared" si="184"/>
        <v>0</v>
      </c>
      <c r="O272" s="552">
        <f t="shared" si="184"/>
        <v>0</v>
      </c>
      <c r="P272" s="552">
        <f t="shared" si="184"/>
        <v>0</v>
      </c>
      <c r="Q272" s="552">
        <f t="shared" si="184"/>
        <v>0</v>
      </c>
      <c r="R272" s="552">
        <f t="shared" si="184"/>
        <v>0</v>
      </c>
      <c r="S272" s="552">
        <f t="shared" si="184"/>
        <v>0</v>
      </c>
      <c r="T272" s="552">
        <f t="shared" si="184"/>
        <v>0</v>
      </c>
      <c r="U272" s="552">
        <f t="shared" si="184"/>
        <v>0</v>
      </c>
      <c r="V272" s="552">
        <f t="shared" si="184"/>
        <v>0</v>
      </c>
      <c r="W272" s="552">
        <f t="shared" si="184"/>
        <v>0</v>
      </c>
      <c r="X272" s="552">
        <f t="shared" si="184"/>
        <v>0</v>
      </c>
      <c r="Y272" s="552">
        <f t="shared" si="184"/>
        <v>0</v>
      </c>
      <c r="Z272" s="552">
        <f t="shared" si="184"/>
        <v>0</v>
      </c>
      <c r="AA272" s="552">
        <f t="shared" si="184"/>
        <v>0</v>
      </c>
      <c r="AB272" s="552">
        <f t="shared" si="184"/>
        <v>0</v>
      </c>
      <c r="AC272" s="552">
        <f t="shared" si="184"/>
        <v>0</v>
      </c>
      <c r="AD272" s="552">
        <f t="shared" si="184"/>
        <v>0</v>
      </c>
      <c r="AE272" s="552">
        <f t="shared" si="184"/>
        <v>0</v>
      </c>
      <c r="AF272" s="552">
        <f t="shared" si="184"/>
        <v>0</v>
      </c>
      <c r="AG272" s="552">
        <f t="shared" si="184"/>
        <v>0</v>
      </c>
      <c r="AH272" s="552">
        <f t="shared" si="184"/>
        <v>0</v>
      </c>
      <c r="AI272" s="552">
        <f t="shared" si="184"/>
        <v>0</v>
      </c>
      <c r="AJ272" s="552">
        <f t="shared" si="184"/>
        <v>0</v>
      </c>
      <c r="AK272" s="552">
        <f t="shared" si="184"/>
        <v>0</v>
      </c>
      <c r="AL272" s="552">
        <f t="shared" si="184"/>
        <v>0</v>
      </c>
      <c r="AM272" s="552">
        <f t="shared" si="184"/>
        <v>0</v>
      </c>
      <c r="AN272" s="552">
        <f t="shared" si="184"/>
        <v>0</v>
      </c>
      <c r="AO272" s="552">
        <f t="shared" si="184"/>
        <v>0</v>
      </c>
      <c r="AP272" s="552">
        <f t="shared" si="184"/>
        <v>0</v>
      </c>
      <c r="AQ272" s="552">
        <f t="shared" si="184"/>
        <v>0</v>
      </c>
      <c r="AR272" s="552">
        <f t="shared" si="184"/>
        <v>0</v>
      </c>
      <c r="AS272" s="552">
        <f t="shared" si="184"/>
        <v>0</v>
      </c>
      <c r="AT272" s="552">
        <f t="shared" si="184"/>
        <v>0</v>
      </c>
      <c r="AU272" s="552">
        <f t="shared" si="184"/>
        <v>0</v>
      </c>
      <c r="AV272" s="552">
        <f t="shared" si="184"/>
        <v>0</v>
      </c>
      <c r="AW272" s="552">
        <f t="shared" si="184"/>
        <v>0</v>
      </c>
      <c r="AX272" s="552">
        <f t="shared" si="184"/>
        <v>0</v>
      </c>
      <c r="AY272" s="552">
        <f t="shared" si="184"/>
        <v>0</v>
      </c>
      <c r="AZ272" s="552">
        <f t="shared" si="184"/>
        <v>0</v>
      </c>
      <c r="BA272" s="552">
        <f t="shared" si="184"/>
        <v>0</v>
      </c>
      <c r="BB272" s="552">
        <f t="shared" si="184"/>
        <v>0</v>
      </c>
      <c r="BC272" s="552">
        <f t="shared" si="184"/>
        <v>0</v>
      </c>
      <c r="BD272" s="552">
        <f t="shared" si="184"/>
        <v>0</v>
      </c>
      <c r="BE272" s="552">
        <f t="shared" si="184"/>
        <v>0</v>
      </c>
      <c r="BF272" s="552">
        <f t="shared" si="184"/>
        <v>0</v>
      </c>
      <c r="BG272" s="552">
        <f t="shared" si="184"/>
        <v>0</v>
      </c>
      <c r="BH272" s="552">
        <f t="shared" si="184"/>
        <v>0</v>
      </c>
      <c r="BI272" s="552">
        <f t="shared" si="184"/>
        <v>0</v>
      </c>
      <c r="BJ272" s="552">
        <f t="shared" si="184"/>
        <v>0</v>
      </c>
      <c r="BK272" s="552">
        <f t="shared" si="184"/>
        <v>0</v>
      </c>
      <c r="BL272" s="552">
        <f t="shared" si="184"/>
        <v>0</v>
      </c>
      <c r="BM272" s="552">
        <f t="shared" si="184"/>
        <v>0</v>
      </c>
      <c r="BN272" s="552">
        <f t="shared" si="184"/>
        <v>0</v>
      </c>
      <c r="BO272" s="552">
        <f t="shared" si="184"/>
        <v>0</v>
      </c>
      <c r="BP272" s="552">
        <f t="shared" si="184"/>
        <v>0</v>
      </c>
      <c r="BQ272" s="552">
        <f t="shared" si="184"/>
        <v>0</v>
      </c>
      <c r="BR272" s="552">
        <f t="shared" si="184"/>
        <v>0</v>
      </c>
      <c r="BS272" s="552">
        <f t="shared" si="184"/>
        <v>0</v>
      </c>
      <c r="BT272" s="552">
        <f t="shared" ref="BT272" si="185">BT270-BT269</f>
        <v>0</v>
      </c>
      <c r="BU272" s="552"/>
      <c r="BV272" s="552"/>
      <c r="BW272" s="552"/>
      <c r="BX272" s="552"/>
      <c r="BY272" s="552"/>
      <c r="BZ272" s="552"/>
      <c r="CA272" s="552"/>
      <c r="CB272" s="552"/>
      <c r="CC272" s="552"/>
      <c r="CD272" s="552"/>
      <c r="CE272" s="552"/>
      <c r="CF272" s="552"/>
      <c r="CG272" s="552"/>
      <c r="CH272" s="552"/>
      <c r="CI272" s="553"/>
    </row>
    <row r="273" spans="2:87" ht="15" thickBot="1" x14ac:dyDescent="0.25">
      <c r="B273" s="554"/>
      <c r="C273" s="555"/>
      <c r="D273" s="10"/>
      <c r="E273" s="555"/>
      <c r="F273" s="556"/>
      <c r="G273" s="557"/>
      <c r="H273" s="557"/>
      <c r="I273" s="557"/>
      <c r="J273" s="557"/>
      <c r="K273" s="557"/>
      <c r="L273" s="557"/>
      <c r="M273" s="557"/>
      <c r="N273" s="557"/>
      <c r="O273" s="557"/>
      <c r="P273" s="557"/>
      <c r="Q273" s="557"/>
      <c r="R273" s="557"/>
      <c r="S273" s="557"/>
      <c r="T273" s="557"/>
      <c r="U273" s="557"/>
      <c r="V273" s="557"/>
      <c r="W273" s="557"/>
      <c r="X273" s="557"/>
      <c r="Y273" s="557"/>
      <c r="Z273" s="557"/>
      <c r="AA273" s="557"/>
      <c r="AB273" s="557"/>
      <c r="AC273" s="557"/>
      <c r="AD273" s="557"/>
      <c r="AE273" s="557"/>
      <c r="AF273" s="557"/>
      <c r="AG273" s="557"/>
      <c r="AH273" s="557"/>
      <c r="AI273" s="557"/>
      <c r="AJ273" s="557"/>
      <c r="AK273" s="557"/>
      <c r="AL273" s="557"/>
      <c r="AM273" s="557"/>
      <c r="AN273" s="557"/>
      <c r="AO273" s="557"/>
      <c r="AP273" s="557"/>
      <c r="AQ273" s="557"/>
      <c r="AR273" s="557"/>
      <c r="AS273" s="557"/>
      <c r="AT273" s="557"/>
      <c r="AU273" s="557"/>
      <c r="AV273" s="557"/>
      <c r="AW273" s="557"/>
      <c r="AX273" s="557"/>
      <c r="AY273" s="557"/>
      <c r="AZ273" s="557"/>
      <c r="BA273" s="557"/>
      <c r="BB273" s="557"/>
      <c r="BC273" s="557"/>
      <c r="BD273" s="557"/>
      <c r="BE273" s="557"/>
      <c r="BF273" s="557"/>
      <c r="BG273" s="557"/>
      <c r="BH273" s="557"/>
      <c r="BI273" s="557"/>
      <c r="BJ273" s="557"/>
      <c r="BK273" s="557"/>
      <c r="BL273" s="557"/>
      <c r="BM273" s="557"/>
      <c r="BN273" s="557"/>
      <c r="BO273" s="557"/>
      <c r="BP273" s="557"/>
      <c r="BQ273" s="557"/>
      <c r="BR273" s="557"/>
      <c r="BS273" s="557"/>
      <c r="BT273" s="557"/>
      <c r="BU273" s="557"/>
      <c r="BV273" s="557"/>
      <c r="BW273" s="557"/>
      <c r="BX273" s="557"/>
      <c r="BY273" s="557"/>
      <c r="BZ273" s="557"/>
      <c r="CA273" s="557"/>
      <c r="CB273" s="557"/>
      <c r="CC273" s="557"/>
      <c r="CD273" s="557"/>
      <c r="CE273" s="557"/>
      <c r="CF273" s="557"/>
      <c r="CG273" s="557"/>
      <c r="CH273" s="557"/>
      <c r="CI273" s="557"/>
    </row>
    <row r="274" spans="2:87" ht="15" x14ac:dyDescent="0.2">
      <c r="B274" s="794" t="s">
        <v>328</v>
      </c>
      <c r="C274" s="1098" t="s">
        <v>87</v>
      </c>
      <c r="D274" s="10"/>
      <c r="E274" s="555"/>
      <c r="F274" s="556"/>
      <c r="G274" s="557"/>
      <c r="H274" s="557"/>
      <c r="I274" s="557"/>
      <c r="J274" s="557"/>
      <c r="K274" s="557"/>
      <c r="L274" s="557"/>
      <c r="M274" s="557"/>
      <c r="N274" s="557"/>
      <c r="O274" s="557"/>
      <c r="P274" s="557"/>
      <c r="Q274" s="557"/>
      <c r="R274" s="557"/>
      <c r="S274" s="557"/>
      <c r="T274" s="557"/>
      <c r="U274" s="557"/>
      <c r="V274" s="557"/>
      <c r="W274" s="557"/>
      <c r="X274" s="557"/>
      <c r="Y274" s="557"/>
      <c r="Z274" s="557"/>
      <c r="AA274" s="557"/>
      <c r="AB274" s="557"/>
      <c r="AC274" s="557"/>
      <c r="AD274" s="557"/>
      <c r="AE274" s="557"/>
      <c r="AF274" s="557"/>
      <c r="AG274" s="557"/>
      <c r="AH274" s="557"/>
      <c r="AI274" s="557"/>
      <c r="AJ274" s="557"/>
      <c r="AK274" s="557"/>
      <c r="AL274" s="557"/>
      <c r="AM274" s="557"/>
      <c r="AN274" s="557"/>
      <c r="AO274" s="557"/>
      <c r="AP274" s="557"/>
      <c r="AQ274" s="557"/>
      <c r="AR274" s="557"/>
      <c r="AS274" s="557"/>
      <c r="AT274" s="557"/>
      <c r="AU274" s="557"/>
      <c r="AV274" s="557"/>
      <c r="AW274" s="557"/>
      <c r="AX274" s="557"/>
      <c r="AY274" s="557"/>
      <c r="AZ274" s="557"/>
      <c r="BA274" s="557"/>
      <c r="BB274" s="557"/>
      <c r="BC274" s="557"/>
      <c r="BD274" s="557"/>
      <c r="BE274" s="557"/>
      <c r="BF274" s="557"/>
      <c r="BG274" s="557"/>
      <c r="BH274" s="557"/>
      <c r="BI274" s="557"/>
      <c r="BJ274" s="557"/>
      <c r="BK274" s="557"/>
      <c r="BL274" s="557"/>
      <c r="BM274" s="557"/>
      <c r="BN274" s="557"/>
      <c r="BO274" s="557"/>
      <c r="BP274" s="557"/>
      <c r="BQ274" s="557"/>
      <c r="BR274" s="557"/>
      <c r="BS274" s="557"/>
      <c r="BT274" s="557"/>
      <c r="BU274" s="557"/>
      <c r="BV274" s="557"/>
      <c r="BW274" s="557"/>
      <c r="BX274" s="557"/>
      <c r="BY274" s="557"/>
      <c r="BZ274" s="557"/>
      <c r="CA274" s="557"/>
      <c r="CB274" s="557"/>
      <c r="CC274" s="557"/>
      <c r="CD274" s="557"/>
      <c r="CE274" s="557"/>
      <c r="CF274" s="557"/>
      <c r="CG274" s="557"/>
      <c r="CH274" s="557"/>
      <c r="CI274" s="557"/>
    </row>
    <row r="275" spans="2:87" ht="15.75" thickBot="1" x14ac:dyDescent="0.25">
      <c r="B275" s="795" t="s">
        <v>332</v>
      </c>
      <c r="C275" s="796" t="s">
        <v>490</v>
      </c>
      <c r="D275" s="796" t="s">
        <v>491</v>
      </c>
      <c r="E275" s="796" t="s">
        <v>91</v>
      </c>
      <c r="F275" s="797" t="s">
        <v>92</v>
      </c>
      <c r="G275" s="798" t="s">
        <v>93</v>
      </c>
      <c r="H275" s="798" t="s">
        <v>94</v>
      </c>
      <c r="I275" s="798" t="s">
        <v>95</v>
      </c>
      <c r="J275" s="798" t="s">
        <v>96</v>
      </c>
      <c r="K275" s="798" t="s">
        <v>97</v>
      </c>
      <c r="L275" s="798" t="s">
        <v>98</v>
      </c>
      <c r="M275" s="796" t="s">
        <v>99</v>
      </c>
      <c r="N275" s="796" t="s">
        <v>100</v>
      </c>
      <c r="O275" s="796" t="s">
        <v>101</v>
      </c>
      <c r="P275" s="796" t="s">
        <v>102</v>
      </c>
      <c r="Q275" s="796" t="s">
        <v>103</v>
      </c>
      <c r="R275" s="796" t="s">
        <v>133</v>
      </c>
      <c r="S275" s="796" t="s">
        <v>134</v>
      </c>
      <c r="T275" s="796" t="s">
        <v>135</v>
      </c>
      <c r="U275" s="796" t="s">
        <v>136</v>
      </c>
      <c r="V275" s="796" t="s">
        <v>104</v>
      </c>
      <c r="W275" s="796" t="s">
        <v>137</v>
      </c>
      <c r="X275" s="796" t="s">
        <v>138</v>
      </c>
      <c r="Y275" s="796" t="s">
        <v>139</v>
      </c>
      <c r="Z275" s="796" t="s">
        <v>140</v>
      </c>
      <c r="AA275" s="796" t="s">
        <v>105</v>
      </c>
      <c r="AB275" s="796" t="s">
        <v>141</v>
      </c>
      <c r="AC275" s="796" t="s">
        <v>142</v>
      </c>
      <c r="AD275" s="796" t="s">
        <v>143</v>
      </c>
      <c r="AE275" s="796" t="s">
        <v>144</v>
      </c>
      <c r="AF275" s="796" t="s">
        <v>106</v>
      </c>
      <c r="AG275" s="796" t="s">
        <v>145</v>
      </c>
      <c r="AH275" s="796" t="s">
        <v>146</v>
      </c>
      <c r="AI275" s="796" t="s">
        <v>147</v>
      </c>
      <c r="AJ275" s="796" t="s">
        <v>148</v>
      </c>
      <c r="AK275" s="796" t="s">
        <v>107</v>
      </c>
      <c r="AL275" s="796" t="s">
        <v>149</v>
      </c>
      <c r="AM275" s="796" t="s">
        <v>150</v>
      </c>
      <c r="AN275" s="796" t="s">
        <v>151</v>
      </c>
      <c r="AO275" s="796" t="s">
        <v>152</v>
      </c>
      <c r="AP275" s="796" t="s">
        <v>108</v>
      </c>
      <c r="AQ275" s="796" t="s">
        <v>153</v>
      </c>
      <c r="AR275" s="796" t="s">
        <v>154</v>
      </c>
      <c r="AS275" s="796" t="s">
        <v>155</v>
      </c>
      <c r="AT275" s="796" t="s">
        <v>156</v>
      </c>
      <c r="AU275" s="796" t="s">
        <v>109</v>
      </c>
      <c r="AV275" s="796" t="s">
        <v>157</v>
      </c>
      <c r="AW275" s="796" t="s">
        <v>158</v>
      </c>
      <c r="AX275" s="796" t="s">
        <v>159</v>
      </c>
      <c r="AY275" s="796" t="s">
        <v>160</v>
      </c>
      <c r="AZ275" s="796" t="s">
        <v>110</v>
      </c>
      <c r="BA275" s="796" t="s">
        <v>161</v>
      </c>
      <c r="BB275" s="796" t="s">
        <v>162</v>
      </c>
      <c r="BC275" s="796" t="s">
        <v>163</v>
      </c>
      <c r="BD275" s="796" t="s">
        <v>164</v>
      </c>
      <c r="BE275" s="796" t="s">
        <v>111</v>
      </c>
      <c r="BF275" s="796" t="s">
        <v>165</v>
      </c>
      <c r="BG275" s="796" t="s">
        <v>166</v>
      </c>
      <c r="BH275" s="796" t="s">
        <v>167</v>
      </c>
      <c r="BI275" s="796" t="s">
        <v>168</v>
      </c>
      <c r="BJ275" s="796" t="s">
        <v>112</v>
      </c>
      <c r="BK275" s="796" t="s">
        <v>169</v>
      </c>
      <c r="BL275" s="796" t="s">
        <v>170</v>
      </c>
      <c r="BM275" s="796" t="s">
        <v>171</v>
      </c>
      <c r="BN275" s="796" t="s">
        <v>172</v>
      </c>
      <c r="BO275" s="796" t="s">
        <v>113</v>
      </c>
      <c r="BP275" s="796" t="s">
        <v>173</v>
      </c>
      <c r="BQ275" s="796" t="s">
        <v>174</v>
      </c>
      <c r="BR275" s="796" t="s">
        <v>175</v>
      </c>
      <c r="BS275" s="796" t="s">
        <v>176</v>
      </c>
      <c r="BT275" s="796" t="s">
        <v>114</v>
      </c>
      <c r="BU275" s="796" t="s">
        <v>177</v>
      </c>
      <c r="BV275" s="796" t="s">
        <v>178</v>
      </c>
      <c r="BW275" s="796" t="s">
        <v>179</v>
      </c>
      <c r="BX275" s="796" t="s">
        <v>180</v>
      </c>
      <c r="BY275" s="796" t="s">
        <v>115</v>
      </c>
      <c r="BZ275" s="796" t="s">
        <v>181</v>
      </c>
      <c r="CA275" s="796" t="s">
        <v>182</v>
      </c>
      <c r="CB275" s="796" t="s">
        <v>183</v>
      </c>
      <c r="CC275" s="796" t="s">
        <v>184</v>
      </c>
      <c r="CD275" s="796" t="s">
        <v>116</v>
      </c>
      <c r="CE275" s="796" t="s">
        <v>185</v>
      </c>
      <c r="CF275" s="796" t="s">
        <v>186</v>
      </c>
      <c r="CG275" s="796" t="s">
        <v>187</v>
      </c>
      <c r="CH275" s="796" t="s">
        <v>188</v>
      </c>
      <c r="CI275" s="799" t="s">
        <v>117</v>
      </c>
    </row>
    <row r="276" spans="2:87" ht="28.5" x14ac:dyDescent="0.2">
      <c r="B276" s="803" t="s">
        <v>492</v>
      </c>
      <c r="C276" s="804" t="s">
        <v>493</v>
      </c>
      <c r="D276" s="804" t="s">
        <v>494</v>
      </c>
      <c r="E276" s="804" t="s">
        <v>122</v>
      </c>
      <c r="F276" s="805">
        <v>2</v>
      </c>
      <c r="G276" s="1119"/>
      <c r="H276" s="568"/>
      <c r="I276" s="568"/>
      <c r="J276" s="568"/>
      <c r="K276" s="568"/>
      <c r="L276" s="568"/>
      <c r="M276" s="568"/>
      <c r="N276" s="568"/>
      <c r="O276" s="568"/>
      <c r="P276" s="568"/>
      <c r="Q276" s="568"/>
      <c r="R276" s="568"/>
      <c r="S276" s="568"/>
      <c r="T276" s="568"/>
      <c r="U276" s="568"/>
      <c r="V276" s="568"/>
      <c r="W276" s="568"/>
      <c r="X276" s="568"/>
      <c r="Y276" s="568"/>
      <c r="Z276" s="568"/>
      <c r="AA276" s="568"/>
      <c r="AB276" s="568"/>
      <c r="AC276" s="568"/>
      <c r="AD276" s="568"/>
      <c r="AE276" s="568"/>
      <c r="AF276" s="568"/>
      <c r="AG276" s="568"/>
      <c r="AH276" s="568"/>
      <c r="AI276" s="568"/>
      <c r="AJ276" s="568"/>
      <c r="AK276" s="568"/>
      <c r="AL276" s="568"/>
      <c r="AM276" s="568"/>
      <c r="AN276" s="568"/>
      <c r="AO276" s="568"/>
      <c r="AP276" s="568"/>
      <c r="AQ276" s="568"/>
      <c r="AR276" s="568"/>
      <c r="AS276" s="568"/>
      <c r="AT276" s="568"/>
      <c r="AU276" s="568"/>
      <c r="AV276" s="568"/>
      <c r="AW276" s="568"/>
      <c r="AX276" s="568"/>
      <c r="AY276" s="568"/>
      <c r="AZ276" s="568"/>
      <c r="BA276" s="568"/>
      <c r="BB276" s="568"/>
      <c r="BC276" s="568"/>
      <c r="BD276" s="568"/>
      <c r="BE276" s="568"/>
      <c r="BF276" s="568"/>
      <c r="BG276" s="568"/>
      <c r="BH276" s="568"/>
      <c r="BI276" s="568"/>
      <c r="BJ276" s="568"/>
      <c r="BK276" s="568"/>
      <c r="BL276" s="568"/>
      <c r="BM276" s="568"/>
      <c r="BN276" s="568"/>
      <c r="BO276" s="568"/>
      <c r="BP276" s="568"/>
      <c r="BQ276" s="568"/>
      <c r="BR276" s="568"/>
      <c r="BS276" s="568"/>
      <c r="BT276" s="568"/>
      <c r="BU276" s="568"/>
      <c r="BV276" s="568"/>
      <c r="BW276" s="568"/>
      <c r="BX276" s="568"/>
      <c r="BY276" s="568"/>
      <c r="BZ276" s="568"/>
      <c r="CA276" s="568"/>
      <c r="CB276" s="568"/>
      <c r="CC276" s="568"/>
      <c r="CD276" s="568"/>
      <c r="CE276" s="568"/>
      <c r="CF276" s="568"/>
      <c r="CG276" s="568"/>
      <c r="CH276" s="568"/>
      <c r="CI276" s="569"/>
    </row>
    <row r="277" spans="2:87" x14ac:dyDescent="0.2">
      <c r="B277" s="800" t="s">
        <v>495</v>
      </c>
      <c r="C277" s="801" t="s">
        <v>670</v>
      </c>
      <c r="D277" s="801" t="s">
        <v>497</v>
      </c>
      <c r="E277" s="801" t="s">
        <v>122</v>
      </c>
      <c r="F277" s="802">
        <v>2</v>
      </c>
      <c r="G277" s="1119"/>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8"/>
      <c r="AI277" s="568"/>
      <c r="AJ277" s="568"/>
      <c r="AK277" s="568"/>
      <c r="AL277" s="568"/>
      <c r="AM277" s="568"/>
      <c r="AN277" s="568"/>
      <c r="AO277" s="568"/>
      <c r="AP277" s="568"/>
      <c r="AQ277" s="568"/>
      <c r="AR277" s="568"/>
      <c r="AS277" s="568"/>
      <c r="AT277" s="568"/>
      <c r="AU277" s="568"/>
      <c r="AV277" s="568"/>
      <c r="AW277" s="568"/>
      <c r="AX277" s="568"/>
      <c r="AY277" s="568"/>
      <c r="AZ277" s="568"/>
      <c r="BA277" s="568"/>
      <c r="BB277" s="568"/>
      <c r="BC277" s="568"/>
      <c r="BD277" s="568"/>
      <c r="BE277" s="568"/>
      <c r="BF277" s="568"/>
      <c r="BG277" s="568"/>
      <c r="BH277" s="568"/>
      <c r="BI277" s="568"/>
      <c r="BJ277" s="568"/>
      <c r="BK277" s="568"/>
      <c r="BL277" s="568"/>
      <c r="BM277" s="568"/>
      <c r="BN277" s="568"/>
      <c r="BO277" s="568"/>
      <c r="BP277" s="568"/>
      <c r="BQ277" s="568"/>
      <c r="BR277" s="568"/>
      <c r="BS277" s="568"/>
      <c r="BT277" s="568"/>
      <c r="BU277" s="568"/>
      <c r="BV277" s="568"/>
      <c r="BW277" s="568"/>
      <c r="BX277" s="568"/>
      <c r="BY277" s="568"/>
      <c r="BZ277" s="568"/>
      <c r="CA277" s="568"/>
      <c r="CB277" s="568"/>
      <c r="CC277" s="568"/>
      <c r="CD277" s="568"/>
      <c r="CE277" s="568"/>
      <c r="CF277" s="568"/>
      <c r="CG277" s="568"/>
      <c r="CH277" s="568"/>
      <c r="CI277" s="569"/>
    </row>
    <row r="278" spans="2:87" ht="28.5" x14ac:dyDescent="0.2">
      <c r="B278" s="803" t="s">
        <v>498</v>
      </c>
      <c r="C278" s="804" t="s">
        <v>499</v>
      </c>
      <c r="D278" s="804" t="s">
        <v>500</v>
      </c>
      <c r="E278" s="804" t="s">
        <v>122</v>
      </c>
      <c r="F278" s="805">
        <v>2</v>
      </c>
      <c r="G278" s="1119"/>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8"/>
      <c r="AI278" s="568"/>
      <c r="AJ278" s="568"/>
      <c r="AK278" s="568"/>
      <c r="AL278" s="568"/>
      <c r="AM278" s="568"/>
      <c r="AN278" s="568"/>
      <c r="AO278" s="568"/>
      <c r="AP278" s="568"/>
      <c r="AQ278" s="568"/>
      <c r="AR278" s="568"/>
      <c r="AS278" s="568"/>
      <c r="AT278" s="568"/>
      <c r="AU278" s="568"/>
      <c r="AV278" s="568"/>
      <c r="AW278" s="568"/>
      <c r="AX278" s="568"/>
      <c r="AY278" s="568"/>
      <c r="AZ278" s="568"/>
      <c r="BA278" s="568"/>
      <c r="BB278" s="568"/>
      <c r="BC278" s="568"/>
      <c r="BD278" s="568"/>
      <c r="BE278" s="568"/>
      <c r="BF278" s="568"/>
      <c r="BG278" s="568"/>
      <c r="BH278" s="568"/>
      <c r="BI278" s="568"/>
      <c r="BJ278" s="568"/>
      <c r="BK278" s="568"/>
      <c r="BL278" s="568"/>
      <c r="BM278" s="568"/>
      <c r="BN278" s="568"/>
      <c r="BO278" s="568"/>
      <c r="BP278" s="568"/>
      <c r="BQ278" s="568"/>
      <c r="BR278" s="568"/>
      <c r="BS278" s="568"/>
      <c r="BT278" s="568"/>
      <c r="BU278" s="568"/>
      <c r="BV278" s="568"/>
      <c r="BW278" s="568"/>
      <c r="BX278" s="568"/>
      <c r="BY278" s="568"/>
      <c r="BZ278" s="568"/>
      <c r="CA278" s="568"/>
      <c r="CB278" s="568"/>
      <c r="CC278" s="568"/>
      <c r="CD278" s="568"/>
      <c r="CE278" s="568"/>
      <c r="CF278" s="568"/>
      <c r="CG278" s="568"/>
      <c r="CH278" s="568"/>
      <c r="CI278" s="569"/>
    </row>
    <row r="279" spans="2:87" ht="28.5" x14ac:dyDescent="0.2">
      <c r="B279" s="803" t="s">
        <v>501</v>
      </c>
      <c r="C279" s="804" t="s">
        <v>502</v>
      </c>
      <c r="D279" s="804" t="s">
        <v>503</v>
      </c>
      <c r="E279" s="804" t="s">
        <v>122</v>
      </c>
      <c r="F279" s="805">
        <v>2</v>
      </c>
      <c r="G279" s="1119"/>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8"/>
      <c r="AI279" s="568"/>
      <c r="AJ279" s="568"/>
      <c r="AK279" s="568"/>
      <c r="AL279" s="568"/>
      <c r="AM279" s="568"/>
      <c r="AN279" s="568"/>
      <c r="AO279" s="568"/>
      <c r="AP279" s="568"/>
      <c r="AQ279" s="568"/>
      <c r="AR279" s="568"/>
      <c r="AS279" s="568"/>
      <c r="AT279" s="568"/>
      <c r="AU279" s="568"/>
      <c r="AV279" s="568"/>
      <c r="AW279" s="568"/>
      <c r="AX279" s="568"/>
      <c r="AY279" s="568"/>
      <c r="AZ279" s="568"/>
      <c r="BA279" s="568"/>
      <c r="BB279" s="568"/>
      <c r="BC279" s="568"/>
      <c r="BD279" s="568"/>
      <c r="BE279" s="568"/>
      <c r="BF279" s="568"/>
      <c r="BG279" s="568"/>
      <c r="BH279" s="568"/>
      <c r="BI279" s="568"/>
      <c r="BJ279" s="568"/>
      <c r="BK279" s="568"/>
      <c r="BL279" s="568"/>
      <c r="BM279" s="568"/>
      <c r="BN279" s="568"/>
      <c r="BO279" s="568"/>
      <c r="BP279" s="568"/>
      <c r="BQ279" s="568"/>
      <c r="BR279" s="568"/>
      <c r="BS279" s="568"/>
      <c r="BT279" s="568"/>
      <c r="BU279" s="568"/>
      <c r="BV279" s="568"/>
      <c r="BW279" s="568"/>
      <c r="BX279" s="568"/>
      <c r="BY279" s="568"/>
      <c r="BZ279" s="568"/>
      <c r="CA279" s="568"/>
      <c r="CB279" s="568"/>
      <c r="CC279" s="568"/>
      <c r="CD279" s="568"/>
      <c r="CE279" s="568"/>
      <c r="CF279" s="568"/>
      <c r="CG279" s="568"/>
      <c r="CH279" s="568"/>
      <c r="CI279" s="569"/>
    </row>
    <row r="280" spans="2:87" ht="28.5" x14ac:dyDescent="0.2">
      <c r="B280" s="803" t="s">
        <v>504</v>
      </c>
      <c r="C280" s="804" t="s">
        <v>505</v>
      </c>
      <c r="D280" s="804" t="s">
        <v>506</v>
      </c>
      <c r="E280" s="804" t="s">
        <v>122</v>
      </c>
      <c r="F280" s="805">
        <v>2</v>
      </c>
      <c r="G280" s="1119"/>
      <c r="H280" s="568"/>
      <c r="I280" s="568"/>
      <c r="J280" s="568"/>
      <c r="K280" s="568"/>
      <c r="L280" s="568"/>
      <c r="M280" s="568"/>
      <c r="N280" s="568"/>
      <c r="O280" s="568"/>
      <c r="P280" s="568"/>
      <c r="Q280" s="568"/>
      <c r="R280" s="568"/>
      <c r="S280" s="568"/>
      <c r="T280" s="568"/>
      <c r="U280" s="568"/>
      <c r="V280" s="568"/>
      <c r="W280" s="568"/>
      <c r="X280" s="568"/>
      <c r="Y280" s="568"/>
      <c r="Z280" s="568"/>
      <c r="AA280" s="568"/>
      <c r="AB280" s="568"/>
      <c r="AC280" s="568"/>
      <c r="AD280" s="568"/>
      <c r="AE280" s="568"/>
      <c r="AF280" s="568"/>
      <c r="AG280" s="568"/>
      <c r="AH280" s="568"/>
      <c r="AI280" s="568"/>
      <c r="AJ280" s="568"/>
      <c r="AK280" s="568"/>
      <c r="AL280" s="568"/>
      <c r="AM280" s="568"/>
      <c r="AN280" s="568"/>
      <c r="AO280" s="568"/>
      <c r="AP280" s="568"/>
      <c r="AQ280" s="568"/>
      <c r="AR280" s="568"/>
      <c r="AS280" s="568"/>
      <c r="AT280" s="568"/>
      <c r="AU280" s="568"/>
      <c r="AV280" s="568"/>
      <c r="AW280" s="568"/>
      <c r="AX280" s="568"/>
      <c r="AY280" s="568"/>
      <c r="AZ280" s="568"/>
      <c r="BA280" s="568"/>
      <c r="BB280" s="568"/>
      <c r="BC280" s="568"/>
      <c r="BD280" s="568"/>
      <c r="BE280" s="568"/>
      <c r="BF280" s="568"/>
      <c r="BG280" s="568"/>
      <c r="BH280" s="568"/>
      <c r="BI280" s="568"/>
      <c r="BJ280" s="568"/>
      <c r="BK280" s="568"/>
      <c r="BL280" s="568"/>
      <c r="BM280" s="568"/>
      <c r="BN280" s="568"/>
      <c r="BO280" s="568"/>
      <c r="BP280" s="568"/>
      <c r="BQ280" s="568"/>
      <c r="BR280" s="568"/>
      <c r="BS280" s="568"/>
      <c r="BT280" s="568"/>
      <c r="BU280" s="568"/>
      <c r="BV280" s="568"/>
      <c r="BW280" s="568"/>
      <c r="BX280" s="568"/>
      <c r="BY280" s="568"/>
      <c r="BZ280" s="568"/>
      <c r="CA280" s="568"/>
      <c r="CB280" s="568"/>
      <c r="CC280" s="568"/>
      <c r="CD280" s="568"/>
      <c r="CE280" s="568"/>
      <c r="CF280" s="568"/>
      <c r="CG280" s="568"/>
      <c r="CH280" s="568"/>
      <c r="CI280" s="569"/>
    </row>
    <row r="281" spans="2:87" ht="28.5" x14ac:dyDescent="0.2">
      <c r="B281" s="806" t="s">
        <v>507</v>
      </c>
      <c r="C281" s="807" t="s">
        <v>508</v>
      </c>
      <c r="D281" s="807" t="s">
        <v>509</v>
      </c>
      <c r="E281" s="807" t="s">
        <v>122</v>
      </c>
      <c r="F281" s="805">
        <v>2</v>
      </c>
      <c r="G281" s="1119"/>
      <c r="H281" s="568"/>
      <c r="I281" s="568"/>
      <c r="J281" s="568"/>
      <c r="K281" s="568"/>
      <c r="L281" s="568"/>
      <c r="M281" s="568"/>
      <c r="N281" s="568"/>
      <c r="O281" s="568"/>
      <c r="P281" s="568"/>
      <c r="Q281" s="568"/>
      <c r="R281" s="568"/>
      <c r="S281" s="568"/>
      <c r="T281" s="568"/>
      <c r="U281" s="568"/>
      <c r="V281" s="568"/>
      <c r="W281" s="568"/>
      <c r="X281" s="568"/>
      <c r="Y281" s="568"/>
      <c r="Z281" s="568"/>
      <c r="AA281" s="568"/>
      <c r="AB281" s="568"/>
      <c r="AC281" s="568"/>
      <c r="AD281" s="568"/>
      <c r="AE281" s="568"/>
      <c r="AF281" s="568"/>
      <c r="AG281" s="568"/>
      <c r="AH281" s="568"/>
      <c r="AI281" s="568"/>
      <c r="AJ281" s="568"/>
      <c r="AK281" s="568"/>
      <c r="AL281" s="568"/>
      <c r="AM281" s="568"/>
      <c r="AN281" s="568"/>
      <c r="AO281" s="568"/>
      <c r="AP281" s="568"/>
      <c r="AQ281" s="568"/>
      <c r="AR281" s="568"/>
      <c r="AS281" s="568"/>
      <c r="AT281" s="568"/>
      <c r="AU281" s="568"/>
      <c r="AV281" s="568"/>
      <c r="AW281" s="568"/>
      <c r="AX281" s="568"/>
      <c r="AY281" s="568"/>
      <c r="AZ281" s="568"/>
      <c r="BA281" s="568"/>
      <c r="BB281" s="568"/>
      <c r="BC281" s="568"/>
      <c r="BD281" s="568"/>
      <c r="BE281" s="568"/>
      <c r="BF281" s="568"/>
      <c r="BG281" s="568"/>
      <c r="BH281" s="568"/>
      <c r="BI281" s="568"/>
      <c r="BJ281" s="568"/>
      <c r="BK281" s="568"/>
      <c r="BL281" s="568"/>
      <c r="BM281" s="568"/>
      <c r="BN281" s="568"/>
      <c r="BO281" s="568"/>
      <c r="BP281" s="568"/>
      <c r="BQ281" s="568"/>
      <c r="BR281" s="568"/>
      <c r="BS281" s="568"/>
      <c r="BT281" s="568"/>
      <c r="BU281" s="568"/>
      <c r="BV281" s="568"/>
      <c r="BW281" s="568"/>
      <c r="BX281" s="568"/>
      <c r="BY281" s="568"/>
      <c r="BZ281" s="568"/>
      <c r="CA281" s="568"/>
      <c r="CB281" s="568"/>
      <c r="CC281" s="568"/>
      <c r="CD281" s="568"/>
      <c r="CE281" s="568"/>
      <c r="CF281" s="568"/>
      <c r="CG281" s="568"/>
      <c r="CH281" s="568"/>
      <c r="CI281" s="569"/>
    </row>
    <row r="282" spans="2:87" x14ac:dyDescent="0.2">
      <c r="B282" s="803" t="s">
        <v>510</v>
      </c>
      <c r="C282" s="804" t="s">
        <v>511</v>
      </c>
      <c r="D282" s="804" t="s">
        <v>512</v>
      </c>
      <c r="E282" s="804" t="s">
        <v>122</v>
      </c>
      <c r="F282" s="805">
        <v>2</v>
      </c>
      <c r="G282" s="1119"/>
      <c r="H282" s="568"/>
      <c r="I282" s="568"/>
      <c r="J282" s="568"/>
      <c r="K282" s="568"/>
      <c r="L282" s="568"/>
      <c r="M282" s="568"/>
      <c r="N282" s="568"/>
      <c r="O282" s="568"/>
      <c r="P282" s="568"/>
      <c r="Q282" s="568"/>
      <c r="R282" s="568"/>
      <c r="S282" s="568"/>
      <c r="T282" s="568"/>
      <c r="U282" s="568"/>
      <c r="V282" s="568"/>
      <c r="W282" s="568"/>
      <c r="X282" s="568"/>
      <c r="Y282" s="568"/>
      <c r="Z282" s="568"/>
      <c r="AA282" s="568"/>
      <c r="AB282" s="568"/>
      <c r="AC282" s="568"/>
      <c r="AD282" s="568"/>
      <c r="AE282" s="568"/>
      <c r="AF282" s="568"/>
      <c r="AG282" s="568"/>
      <c r="AH282" s="568"/>
      <c r="AI282" s="568"/>
      <c r="AJ282" s="568"/>
      <c r="AK282" s="568"/>
      <c r="AL282" s="568"/>
      <c r="AM282" s="568"/>
      <c r="AN282" s="568"/>
      <c r="AO282" s="568"/>
      <c r="AP282" s="568"/>
      <c r="AQ282" s="568"/>
      <c r="AR282" s="568"/>
      <c r="AS282" s="568"/>
      <c r="AT282" s="568"/>
      <c r="AU282" s="568"/>
      <c r="AV282" s="568"/>
      <c r="AW282" s="568"/>
      <c r="AX282" s="568"/>
      <c r="AY282" s="568"/>
      <c r="AZ282" s="568"/>
      <c r="BA282" s="568"/>
      <c r="BB282" s="568"/>
      <c r="BC282" s="568"/>
      <c r="BD282" s="568"/>
      <c r="BE282" s="568"/>
      <c r="BF282" s="568"/>
      <c r="BG282" s="568"/>
      <c r="BH282" s="568"/>
      <c r="BI282" s="568"/>
      <c r="BJ282" s="568"/>
      <c r="BK282" s="568"/>
      <c r="BL282" s="568"/>
      <c r="BM282" s="568"/>
      <c r="BN282" s="568"/>
      <c r="BO282" s="568"/>
      <c r="BP282" s="568"/>
      <c r="BQ282" s="568"/>
      <c r="BR282" s="568"/>
      <c r="BS282" s="568"/>
      <c r="BT282" s="568"/>
      <c r="BU282" s="568"/>
      <c r="BV282" s="568"/>
      <c r="BW282" s="568"/>
      <c r="BX282" s="568"/>
      <c r="BY282" s="568"/>
      <c r="BZ282" s="568"/>
      <c r="CA282" s="568"/>
      <c r="CB282" s="568"/>
      <c r="CC282" s="568"/>
      <c r="CD282" s="568"/>
      <c r="CE282" s="568"/>
      <c r="CF282" s="568"/>
      <c r="CG282" s="568"/>
      <c r="CH282" s="568"/>
      <c r="CI282" s="569"/>
    </row>
    <row r="283" spans="2:87" ht="30.6" customHeight="1" x14ac:dyDescent="0.2">
      <c r="B283" s="808" t="s">
        <v>513</v>
      </c>
      <c r="C283" s="809" t="s">
        <v>514</v>
      </c>
      <c r="D283" s="810" t="s">
        <v>515</v>
      </c>
      <c r="E283" s="809" t="s">
        <v>122</v>
      </c>
      <c r="F283" s="811">
        <v>2</v>
      </c>
      <c r="G283" s="1119"/>
      <c r="H283" s="568"/>
      <c r="I283" s="568"/>
      <c r="J283" s="568"/>
      <c r="K283" s="568"/>
      <c r="L283" s="568"/>
      <c r="M283" s="568"/>
      <c r="N283" s="568"/>
      <c r="O283" s="568"/>
      <c r="P283" s="568"/>
      <c r="Q283" s="568"/>
      <c r="R283" s="568"/>
      <c r="S283" s="568"/>
      <c r="T283" s="568"/>
      <c r="U283" s="568"/>
      <c r="V283" s="568"/>
      <c r="W283" s="568"/>
      <c r="X283" s="568"/>
      <c r="Y283" s="568"/>
      <c r="Z283" s="568"/>
      <c r="AA283" s="568"/>
      <c r="AB283" s="568"/>
      <c r="AC283" s="568"/>
      <c r="AD283" s="568"/>
      <c r="AE283" s="568"/>
      <c r="AF283" s="568"/>
      <c r="AG283" s="568"/>
      <c r="AH283" s="568"/>
      <c r="AI283" s="568"/>
      <c r="AJ283" s="568"/>
      <c r="AK283" s="568"/>
      <c r="AL283" s="568"/>
      <c r="AM283" s="568"/>
      <c r="AN283" s="568"/>
      <c r="AO283" s="568"/>
      <c r="AP283" s="568"/>
      <c r="AQ283" s="568"/>
      <c r="AR283" s="568"/>
      <c r="AS283" s="568"/>
      <c r="AT283" s="568"/>
      <c r="AU283" s="568"/>
      <c r="AV283" s="568"/>
      <c r="AW283" s="568"/>
      <c r="AX283" s="568"/>
      <c r="AY283" s="568"/>
      <c r="AZ283" s="568"/>
      <c r="BA283" s="568"/>
      <c r="BB283" s="568"/>
      <c r="BC283" s="568"/>
      <c r="BD283" s="568"/>
      <c r="BE283" s="568"/>
      <c r="BF283" s="568"/>
      <c r="BG283" s="568"/>
      <c r="BH283" s="568"/>
      <c r="BI283" s="568"/>
      <c r="BJ283" s="568"/>
      <c r="BK283" s="568"/>
      <c r="BL283" s="568"/>
      <c r="BM283" s="568"/>
      <c r="BN283" s="568"/>
      <c r="BO283" s="568"/>
      <c r="BP283" s="568"/>
      <c r="BQ283" s="568"/>
      <c r="BR283" s="568"/>
      <c r="BS283" s="568"/>
      <c r="BT283" s="568"/>
      <c r="BU283" s="568"/>
      <c r="BV283" s="568"/>
      <c r="BW283" s="568"/>
      <c r="BX283" s="568"/>
      <c r="BY283" s="568"/>
      <c r="BZ283" s="568"/>
      <c r="CA283" s="568"/>
      <c r="CB283" s="568"/>
      <c r="CC283" s="568"/>
      <c r="CD283" s="568"/>
      <c r="CE283" s="568"/>
      <c r="CF283" s="568"/>
      <c r="CG283" s="568"/>
      <c r="CH283" s="568"/>
      <c r="CI283" s="569"/>
    </row>
    <row r="284" spans="2:87" ht="30.6" customHeight="1" x14ac:dyDescent="0.2">
      <c r="B284" s="808" t="s">
        <v>516</v>
      </c>
      <c r="C284" s="809" t="s">
        <v>671</v>
      </c>
      <c r="D284" s="810" t="s">
        <v>518</v>
      </c>
      <c r="E284" s="809" t="s">
        <v>122</v>
      </c>
      <c r="F284" s="811">
        <v>2</v>
      </c>
      <c r="G284" s="1119"/>
      <c r="H284" s="568"/>
      <c r="I284" s="568"/>
      <c r="J284" s="568"/>
      <c r="K284" s="568"/>
      <c r="L284" s="568"/>
      <c r="M284" s="568"/>
      <c r="N284" s="568"/>
      <c r="O284" s="568"/>
      <c r="P284" s="568"/>
      <c r="Q284" s="568"/>
      <c r="R284" s="568"/>
      <c r="S284" s="568"/>
      <c r="T284" s="568"/>
      <c r="U284" s="568"/>
      <c r="V284" s="568"/>
      <c r="W284" s="568"/>
      <c r="X284" s="568"/>
      <c r="Y284" s="568"/>
      <c r="Z284" s="568"/>
      <c r="AA284" s="568"/>
      <c r="AB284" s="568"/>
      <c r="AC284" s="568"/>
      <c r="AD284" s="568"/>
      <c r="AE284" s="568"/>
      <c r="AF284" s="568"/>
      <c r="AG284" s="568"/>
      <c r="AH284" s="568"/>
      <c r="AI284" s="568"/>
      <c r="AJ284" s="568"/>
      <c r="AK284" s="568"/>
      <c r="AL284" s="568"/>
      <c r="AM284" s="568"/>
      <c r="AN284" s="568"/>
      <c r="AO284" s="568"/>
      <c r="AP284" s="568"/>
      <c r="AQ284" s="568"/>
      <c r="AR284" s="568"/>
      <c r="AS284" s="568"/>
      <c r="AT284" s="568"/>
      <c r="AU284" s="568"/>
      <c r="AV284" s="568"/>
      <c r="AW284" s="568"/>
      <c r="AX284" s="568"/>
      <c r="AY284" s="568"/>
      <c r="AZ284" s="568"/>
      <c r="BA284" s="568"/>
      <c r="BB284" s="568"/>
      <c r="BC284" s="568"/>
      <c r="BD284" s="568"/>
      <c r="BE284" s="568"/>
      <c r="BF284" s="568"/>
      <c r="BG284" s="568"/>
      <c r="BH284" s="568"/>
      <c r="BI284" s="568"/>
      <c r="BJ284" s="568"/>
      <c r="BK284" s="568"/>
      <c r="BL284" s="568"/>
      <c r="BM284" s="568"/>
      <c r="BN284" s="568"/>
      <c r="BO284" s="568"/>
      <c r="BP284" s="568"/>
      <c r="BQ284" s="568"/>
      <c r="BR284" s="568"/>
      <c r="BS284" s="568"/>
      <c r="BT284" s="568"/>
      <c r="BU284" s="568"/>
      <c r="BV284" s="568"/>
      <c r="BW284" s="568"/>
      <c r="BX284" s="568"/>
      <c r="BY284" s="568"/>
      <c r="BZ284" s="568"/>
      <c r="CA284" s="568"/>
      <c r="CB284" s="568"/>
      <c r="CC284" s="568"/>
      <c r="CD284" s="568"/>
      <c r="CE284" s="568"/>
      <c r="CF284" s="568"/>
      <c r="CG284" s="568"/>
      <c r="CH284" s="568"/>
      <c r="CI284" s="569"/>
    </row>
    <row r="285" spans="2:87" ht="42.75" x14ac:dyDescent="0.2">
      <c r="B285" s="803" t="s">
        <v>519</v>
      </c>
      <c r="C285" s="804" t="s">
        <v>520</v>
      </c>
      <c r="D285" s="804" t="s">
        <v>521</v>
      </c>
      <c r="E285" s="804" t="s">
        <v>122</v>
      </c>
      <c r="F285" s="805">
        <v>2</v>
      </c>
      <c r="G285" s="1119"/>
      <c r="H285" s="568"/>
      <c r="I285" s="568"/>
      <c r="J285" s="568"/>
      <c r="K285" s="568"/>
      <c r="L285" s="568"/>
      <c r="M285" s="568"/>
      <c r="N285" s="568"/>
      <c r="O285" s="568"/>
      <c r="P285" s="568"/>
      <c r="Q285" s="568"/>
      <c r="R285" s="568"/>
      <c r="S285" s="568"/>
      <c r="T285" s="568"/>
      <c r="U285" s="568"/>
      <c r="V285" s="568"/>
      <c r="W285" s="568"/>
      <c r="X285" s="568"/>
      <c r="Y285" s="568"/>
      <c r="Z285" s="568"/>
      <c r="AA285" s="568"/>
      <c r="AB285" s="568"/>
      <c r="AC285" s="568"/>
      <c r="AD285" s="568"/>
      <c r="AE285" s="568"/>
      <c r="AF285" s="568"/>
      <c r="AG285" s="568"/>
      <c r="AH285" s="568"/>
      <c r="AI285" s="568"/>
      <c r="AJ285" s="568"/>
      <c r="AK285" s="568"/>
      <c r="AL285" s="568"/>
      <c r="AM285" s="568"/>
      <c r="AN285" s="568"/>
      <c r="AO285" s="568"/>
      <c r="AP285" s="568"/>
      <c r="AQ285" s="568"/>
      <c r="AR285" s="568"/>
      <c r="AS285" s="568"/>
      <c r="AT285" s="568"/>
      <c r="AU285" s="568"/>
      <c r="AV285" s="568"/>
      <c r="AW285" s="568"/>
      <c r="AX285" s="568"/>
      <c r="AY285" s="568"/>
      <c r="AZ285" s="568"/>
      <c r="BA285" s="568"/>
      <c r="BB285" s="568"/>
      <c r="BC285" s="568"/>
      <c r="BD285" s="568"/>
      <c r="BE285" s="568"/>
      <c r="BF285" s="568"/>
      <c r="BG285" s="568"/>
      <c r="BH285" s="568"/>
      <c r="BI285" s="568"/>
      <c r="BJ285" s="568"/>
      <c r="BK285" s="568"/>
      <c r="BL285" s="568"/>
      <c r="BM285" s="568"/>
      <c r="BN285" s="568"/>
      <c r="BO285" s="568"/>
      <c r="BP285" s="568"/>
      <c r="BQ285" s="568"/>
      <c r="BR285" s="568"/>
      <c r="BS285" s="568"/>
      <c r="BT285" s="568"/>
      <c r="BU285" s="568"/>
      <c r="BV285" s="568"/>
      <c r="BW285" s="568"/>
      <c r="BX285" s="568"/>
      <c r="BY285" s="568"/>
      <c r="BZ285" s="568"/>
      <c r="CA285" s="568"/>
      <c r="CB285" s="568"/>
      <c r="CC285" s="568"/>
      <c r="CD285" s="568"/>
      <c r="CE285" s="568"/>
      <c r="CF285" s="568"/>
      <c r="CG285" s="568"/>
      <c r="CH285" s="568"/>
      <c r="CI285" s="569"/>
    </row>
    <row r="286" spans="2:87" x14ac:dyDescent="0.2">
      <c r="B286" s="803" t="s">
        <v>522</v>
      </c>
      <c r="C286" s="804" t="s">
        <v>523</v>
      </c>
      <c r="D286" s="804" t="s">
        <v>524</v>
      </c>
      <c r="E286" s="804" t="s">
        <v>122</v>
      </c>
      <c r="F286" s="805">
        <v>2</v>
      </c>
      <c r="G286" s="1119"/>
      <c r="H286" s="568"/>
      <c r="I286" s="568"/>
      <c r="J286" s="568"/>
      <c r="K286" s="568"/>
      <c r="L286" s="568"/>
      <c r="M286" s="568"/>
      <c r="N286" s="568"/>
      <c r="O286" s="568"/>
      <c r="P286" s="568"/>
      <c r="Q286" s="568"/>
      <c r="R286" s="568"/>
      <c r="S286" s="568"/>
      <c r="T286" s="568"/>
      <c r="U286" s="568"/>
      <c r="V286" s="568"/>
      <c r="W286" s="568"/>
      <c r="X286" s="568"/>
      <c r="Y286" s="568"/>
      <c r="Z286" s="568"/>
      <c r="AA286" s="568"/>
      <c r="AB286" s="568"/>
      <c r="AC286" s="568"/>
      <c r="AD286" s="568"/>
      <c r="AE286" s="568"/>
      <c r="AF286" s="568"/>
      <c r="AG286" s="568"/>
      <c r="AH286" s="568"/>
      <c r="AI286" s="568"/>
      <c r="AJ286" s="568"/>
      <c r="AK286" s="568"/>
      <c r="AL286" s="568"/>
      <c r="AM286" s="568"/>
      <c r="AN286" s="568"/>
      <c r="AO286" s="568"/>
      <c r="AP286" s="568"/>
      <c r="AQ286" s="568"/>
      <c r="AR286" s="568"/>
      <c r="AS286" s="568"/>
      <c r="AT286" s="568"/>
      <c r="AU286" s="568"/>
      <c r="AV286" s="568"/>
      <c r="AW286" s="568"/>
      <c r="AX286" s="568"/>
      <c r="AY286" s="568"/>
      <c r="AZ286" s="568"/>
      <c r="BA286" s="568"/>
      <c r="BB286" s="568"/>
      <c r="BC286" s="568"/>
      <c r="BD286" s="568"/>
      <c r="BE286" s="568"/>
      <c r="BF286" s="568"/>
      <c r="BG286" s="568"/>
      <c r="BH286" s="568"/>
      <c r="BI286" s="568"/>
      <c r="BJ286" s="568"/>
      <c r="BK286" s="568"/>
      <c r="BL286" s="568"/>
      <c r="BM286" s="568"/>
      <c r="BN286" s="568"/>
      <c r="BO286" s="568"/>
      <c r="BP286" s="568"/>
      <c r="BQ286" s="568"/>
      <c r="BR286" s="568"/>
      <c r="BS286" s="568"/>
      <c r="BT286" s="568"/>
      <c r="BU286" s="568"/>
      <c r="BV286" s="568"/>
      <c r="BW286" s="568"/>
      <c r="BX286" s="568"/>
      <c r="BY286" s="568"/>
      <c r="BZ286" s="568"/>
      <c r="CA286" s="568"/>
      <c r="CB286" s="568"/>
      <c r="CC286" s="568"/>
      <c r="CD286" s="568"/>
      <c r="CE286" s="568"/>
      <c r="CF286" s="568"/>
      <c r="CG286" s="568"/>
      <c r="CH286" s="568"/>
      <c r="CI286" s="569"/>
    </row>
    <row r="287" spans="2:87" ht="15" thickBot="1" x14ac:dyDescent="0.25">
      <c r="B287" s="812" t="s">
        <v>525</v>
      </c>
      <c r="C287" s="813" t="s">
        <v>526</v>
      </c>
      <c r="D287" s="813" t="s">
        <v>527</v>
      </c>
      <c r="E287" s="813" t="s">
        <v>122</v>
      </c>
      <c r="F287" s="814">
        <v>2</v>
      </c>
      <c r="G287" s="1120"/>
      <c r="H287" s="582"/>
      <c r="I287" s="582"/>
      <c r="J287" s="582"/>
      <c r="K287" s="582"/>
      <c r="L287" s="582"/>
      <c r="M287" s="582"/>
      <c r="N287" s="582"/>
      <c r="O287" s="582"/>
      <c r="P287" s="582"/>
      <c r="Q287" s="582"/>
      <c r="R287" s="582"/>
      <c r="S287" s="582"/>
      <c r="T287" s="582"/>
      <c r="U287" s="582"/>
      <c r="V287" s="582"/>
      <c r="W287" s="582"/>
      <c r="X287" s="582"/>
      <c r="Y287" s="582"/>
      <c r="Z287" s="582"/>
      <c r="AA287" s="582"/>
      <c r="AB287" s="582"/>
      <c r="AC287" s="582"/>
      <c r="AD287" s="582"/>
      <c r="AE287" s="582"/>
      <c r="AF287" s="582"/>
      <c r="AG287" s="582"/>
      <c r="AH287" s="582"/>
      <c r="AI287" s="582"/>
      <c r="AJ287" s="582"/>
      <c r="AK287" s="582"/>
      <c r="AL287" s="582"/>
      <c r="AM287" s="582"/>
      <c r="AN287" s="582"/>
      <c r="AO287" s="582"/>
      <c r="AP287" s="582"/>
      <c r="AQ287" s="582"/>
      <c r="AR287" s="582"/>
      <c r="AS287" s="582"/>
      <c r="AT287" s="582"/>
      <c r="AU287" s="582"/>
      <c r="AV287" s="582"/>
      <c r="AW287" s="582"/>
      <c r="AX287" s="582"/>
      <c r="AY287" s="582"/>
      <c r="AZ287" s="582"/>
      <c r="BA287" s="582"/>
      <c r="BB287" s="582"/>
      <c r="BC287" s="582"/>
      <c r="BD287" s="582"/>
      <c r="BE287" s="582"/>
      <c r="BF287" s="582"/>
      <c r="BG287" s="582"/>
      <c r="BH287" s="582"/>
      <c r="BI287" s="582"/>
      <c r="BJ287" s="582"/>
      <c r="BK287" s="582"/>
      <c r="BL287" s="582"/>
      <c r="BM287" s="582"/>
      <c r="BN287" s="582"/>
      <c r="BO287" s="582"/>
      <c r="BP287" s="582"/>
      <c r="BQ287" s="582"/>
      <c r="BR287" s="582"/>
      <c r="BS287" s="582"/>
      <c r="BT287" s="582"/>
      <c r="BU287" s="582"/>
      <c r="BV287" s="582"/>
      <c r="BW287" s="582"/>
      <c r="BX287" s="582"/>
      <c r="BY287" s="582"/>
      <c r="BZ287" s="582"/>
      <c r="CA287" s="582"/>
      <c r="CB287" s="582"/>
      <c r="CC287" s="582"/>
      <c r="CD287" s="582"/>
      <c r="CE287" s="582"/>
      <c r="CF287" s="582"/>
      <c r="CG287" s="582"/>
      <c r="CH287" s="582"/>
      <c r="CI287" s="583"/>
    </row>
    <row r="288" spans="2:87" ht="57" x14ac:dyDescent="0.2">
      <c r="B288" s="815" t="s">
        <v>528</v>
      </c>
      <c r="C288" s="816" t="s">
        <v>529</v>
      </c>
      <c r="D288" s="817" t="s">
        <v>530</v>
      </c>
      <c r="E288" s="816" t="s">
        <v>122</v>
      </c>
      <c r="F288" s="818">
        <v>2</v>
      </c>
      <c r="G288" s="1121"/>
      <c r="H288" s="567"/>
      <c r="I288" s="567"/>
      <c r="J288" s="567"/>
      <c r="K288" s="567"/>
      <c r="L288" s="567"/>
      <c r="M288" s="567"/>
      <c r="N288" s="567"/>
      <c r="O288" s="567"/>
      <c r="P288" s="567"/>
      <c r="Q288" s="567"/>
      <c r="R288" s="567"/>
      <c r="S288" s="567"/>
      <c r="T288" s="567"/>
      <c r="U288" s="567"/>
      <c r="V288" s="567"/>
      <c r="W288" s="567"/>
      <c r="X288" s="567"/>
      <c r="Y288" s="567"/>
      <c r="Z288" s="567"/>
      <c r="AA288" s="567"/>
      <c r="AB288" s="567"/>
      <c r="AC288" s="567"/>
      <c r="AD288" s="567"/>
      <c r="AE288" s="567"/>
      <c r="AF288" s="567"/>
      <c r="AG288" s="567"/>
      <c r="AH288" s="567"/>
      <c r="AI288" s="567"/>
      <c r="AJ288" s="567"/>
      <c r="AK288" s="567"/>
      <c r="AL288" s="567"/>
      <c r="AM288" s="567"/>
      <c r="AN288" s="567"/>
      <c r="AO288" s="567"/>
      <c r="AP288" s="567"/>
      <c r="AQ288" s="567"/>
      <c r="AR288" s="567"/>
      <c r="AS288" s="567"/>
      <c r="AT288" s="567"/>
      <c r="AU288" s="567"/>
      <c r="AV288" s="567"/>
      <c r="AW288" s="567"/>
      <c r="AX288" s="567"/>
      <c r="AY288" s="567"/>
      <c r="AZ288" s="567"/>
      <c r="BA288" s="567"/>
      <c r="BB288" s="567"/>
      <c r="BC288" s="567"/>
      <c r="BD288" s="567"/>
      <c r="BE288" s="567"/>
      <c r="BF288" s="567"/>
      <c r="BG288" s="567"/>
      <c r="BH288" s="567"/>
      <c r="BI288" s="567"/>
      <c r="BJ288" s="567"/>
      <c r="BK288" s="567"/>
      <c r="BL288" s="567"/>
      <c r="BM288" s="567"/>
      <c r="BN288" s="567"/>
      <c r="BO288" s="567"/>
      <c r="BP288" s="567"/>
      <c r="BQ288" s="567"/>
      <c r="BR288" s="567"/>
      <c r="BS288" s="567"/>
      <c r="BT288" s="567"/>
      <c r="BU288" s="567"/>
      <c r="BV288" s="567"/>
      <c r="BW288" s="567"/>
      <c r="BX288" s="567"/>
      <c r="BY288" s="567"/>
      <c r="BZ288" s="567"/>
      <c r="CA288" s="567"/>
      <c r="CB288" s="567"/>
      <c r="CC288" s="567"/>
      <c r="CD288" s="567"/>
      <c r="CE288" s="567"/>
      <c r="CF288" s="567"/>
      <c r="CG288" s="567"/>
      <c r="CH288" s="567"/>
      <c r="CI288" s="588"/>
    </row>
    <row r="289" spans="2:89" ht="57" x14ac:dyDescent="0.2">
      <c r="B289" s="819" t="s">
        <v>531</v>
      </c>
      <c r="C289" s="820" t="s">
        <v>532</v>
      </c>
      <c r="D289" s="821" t="s">
        <v>533</v>
      </c>
      <c r="E289" s="820" t="s">
        <v>122</v>
      </c>
      <c r="F289" s="822">
        <v>2</v>
      </c>
      <c r="G289" s="1119"/>
      <c r="H289" s="568"/>
      <c r="I289" s="568"/>
      <c r="J289" s="568"/>
      <c r="K289" s="568"/>
      <c r="L289" s="568"/>
      <c r="M289" s="568"/>
      <c r="N289" s="568"/>
      <c r="O289" s="568"/>
      <c r="P289" s="568"/>
      <c r="Q289" s="568"/>
      <c r="R289" s="568"/>
      <c r="S289" s="568"/>
      <c r="T289" s="568"/>
      <c r="U289" s="568"/>
      <c r="V289" s="568"/>
      <c r="W289" s="568"/>
      <c r="X289" s="568"/>
      <c r="Y289" s="568"/>
      <c r="Z289" s="568"/>
      <c r="AA289" s="568"/>
      <c r="AB289" s="568"/>
      <c r="AC289" s="568"/>
      <c r="AD289" s="568"/>
      <c r="AE289" s="568"/>
      <c r="AF289" s="568"/>
      <c r="AG289" s="568"/>
      <c r="AH289" s="568"/>
      <c r="AI289" s="568"/>
      <c r="AJ289" s="568"/>
      <c r="AK289" s="568"/>
      <c r="AL289" s="568"/>
      <c r="AM289" s="568"/>
      <c r="AN289" s="568"/>
      <c r="AO289" s="568"/>
      <c r="AP289" s="568"/>
      <c r="AQ289" s="568"/>
      <c r="AR289" s="568"/>
      <c r="AS289" s="568"/>
      <c r="AT289" s="568"/>
      <c r="AU289" s="568"/>
      <c r="AV289" s="568"/>
      <c r="AW289" s="568"/>
      <c r="AX289" s="568"/>
      <c r="AY289" s="568"/>
      <c r="AZ289" s="568"/>
      <c r="BA289" s="568"/>
      <c r="BB289" s="568"/>
      <c r="BC289" s="568"/>
      <c r="BD289" s="568"/>
      <c r="BE289" s="568"/>
      <c r="BF289" s="568"/>
      <c r="BG289" s="568"/>
      <c r="BH289" s="568"/>
      <c r="BI289" s="568"/>
      <c r="BJ289" s="568"/>
      <c r="BK289" s="568"/>
      <c r="BL289" s="568"/>
      <c r="BM289" s="568"/>
      <c r="BN289" s="568"/>
      <c r="BO289" s="568"/>
      <c r="BP289" s="568"/>
      <c r="BQ289" s="568"/>
      <c r="BR289" s="568"/>
      <c r="BS289" s="568"/>
      <c r="BT289" s="568"/>
      <c r="BU289" s="568"/>
      <c r="BV289" s="568"/>
      <c r="BW289" s="568"/>
      <c r="BX289" s="568"/>
      <c r="BY289" s="568"/>
      <c r="BZ289" s="568"/>
      <c r="CA289" s="568"/>
      <c r="CB289" s="568"/>
      <c r="CC289" s="568"/>
      <c r="CD289" s="568"/>
      <c r="CE289" s="568"/>
      <c r="CF289" s="568"/>
      <c r="CG289" s="568"/>
      <c r="CH289" s="568"/>
      <c r="CI289" s="569"/>
    </row>
    <row r="290" spans="2:89" ht="57" x14ac:dyDescent="0.2">
      <c r="B290" s="819" t="s">
        <v>534</v>
      </c>
      <c r="C290" s="820" t="s">
        <v>535</v>
      </c>
      <c r="D290" s="821" t="s">
        <v>536</v>
      </c>
      <c r="E290" s="820" t="s">
        <v>122</v>
      </c>
      <c r="F290" s="822">
        <v>2</v>
      </c>
      <c r="G290" s="1119"/>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568"/>
      <c r="AF290" s="568"/>
      <c r="AG290" s="568"/>
      <c r="AH290" s="568"/>
      <c r="AI290" s="568"/>
      <c r="AJ290" s="568"/>
      <c r="AK290" s="568"/>
      <c r="AL290" s="568"/>
      <c r="AM290" s="568"/>
      <c r="AN290" s="568"/>
      <c r="AO290" s="568"/>
      <c r="AP290" s="568"/>
      <c r="AQ290" s="568"/>
      <c r="AR290" s="568"/>
      <c r="AS290" s="568"/>
      <c r="AT290" s="568"/>
      <c r="AU290" s="568"/>
      <c r="AV290" s="568"/>
      <c r="AW290" s="568"/>
      <c r="AX290" s="568"/>
      <c r="AY290" s="568"/>
      <c r="AZ290" s="568"/>
      <c r="BA290" s="568"/>
      <c r="BB290" s="568"/>
      <c r="BC290" s="568"/>
      <c r="BD290" s="568"/>
      <c r="BE290" s="568"/>
      <c r="BF290" s="568"/>
      <c r="BG290" s="568"/>
      <c r="BH290" s="568"/>
      <c r="BI290" s="568"/>
      <c r="BJ290" s="568"/>
      <c r="BK290" s="568"/>
      <c r="BL290" s="568"/>
      <c r="BM290" s="568"/>
      <c r="BN290" s="568"/>
      <c r="BO290" s="568"/>
      <c r="BP290" s="568"/>
      <c r="BQ290" s="568"/>
      <c r="BR290" s="568"/>
      <c r="BS290" s="568"/>
      <c r="BT290" s="568"/>
      <c r="BU290" s="568"/>
      <c r="BV290" s="568"/>
      <c r="BW290" s="568"/>
      <c r="BX290" s="568"/>
      <c r="BY290" s="568"/>
      <c r="BZ290" s="568"/>
      <c r="CA290" s="568"/>
      <c r="CB290" s="568"/>
      <c r="CC290" s="568"/>
      <c r="CD290" s="568"/>
      <c r="CE290" s="568"/>
      <c r="CF290" s="568"/>
      <c r="CG290" s="568"/>
      <c r="CH290" s="568"/>
      <c r="CI290" s="569"/>
    </row>
    <row r="291" spans="2:89" ht="57" x14ac:dyDescent="0.2">
      <c r="B291" s="819" t="s">
        <v>537</v>
      </c>
      <c r="C291" s="820" t="s">
        <v>538</v>
      </c>
      <c r="D291" s="821" t="s">
        <v>539</v>
      </c>
      <c r="E291" s="820" t="s">
        <v>122</v>
      </c>
      <c r="F291" s="822">
        <v>2</v>
      </c>
      <c r="G291" s="1119"/>
      <c r="H291" s="568"/>
      <c r="I291" s="568"/>
      <c r="J291" s="568"/>
      <c r="K291" s="568"/>
      <c r="L291" s="568"/>
      <c r="M291" s="568"/>
      <c r="N291" s="568"/>
      <c r="O291" s="568"/>
      <c r="P291" s="568"/>
      <c r="Q291" s="568"/>
      <c r="R291" s="568"/>
      <c r="S291" s="568"/>
      <c r="T291" s="568"/>
      <c r="U291" s="568"/>
      <c r="V291" s="568"/>
      <c r="W291" s="568"/>
      <c r="X291" s="568"/>
      <c r="Y291" s="568"/>
      <c r="Z291" s="568"/>
      <c r="AA291" s="568"/>
      <c r="AB291" s="568"/>
      <c r="AC291" s="568"/>
      <c r="AD291" s="568"/>
      <c r="AE291" s="568"/>
      <c r="AF291" s="568"/>
      <c r="AG291" s="568"/>
      <c r="AH291" s="568"/>
      <c r="AI291" s="568"/>
      <c r="AJ291" s="568"/>
      <c r="AK291" s="568"/>
      <c r="AL291" s="568"/>
      <c r="AM291" s="568"/>
      <c r="AN291" s="568"/>
      <c r="AO291" s="568"/>
      <c r="AP291" s="568"/>
      <c r="AQ291" s="568"/>
      <c r="AR291" s="568"/>
      <c r="AS291" s="568"/>
      <c r="AT291" s="568"/>
      <c r="AU291" s="568"/>
      <c r="AV291" s="568"/>
      <c r="AW291" s="568"/>
      <c r="AX291" s="568"/>
      <c r="AY291" s="568"/>
      <c r="AZ291" s="568"/>
      <c r="BA291" s="568"/>
      <c r="BB291" s="568"/>
      <c r="BC291" s="568"/>
      <c r="BD291" s="568"/>
      <c r="BE291" s="568"/>
      <c r="BF291" s="568"/>
      <c r="BG291" s="568"/>
      <c r="BH291" s="568"/>
      <c r="BI291" s="568"/>
      <c r="BJ291" s="568"/>
      <c r="BK291" s="568"/>
      <c r="BL291" s="568"/>
      <c r="BM291" s="568"/>
      <c r="BN291" s="568"/>
      <c r="BO291" s="568"/>
      <c r="BP291" s="568"/>
      <c r="BQ291" s="568"/>
      <c r="BR291" s="568"/>
      <c r="BS291" s="568"/>
      <c r="BT291" s="568"/>
      <c r="BU291" s="568"/>
      <c r="BV291" s="568"/>
      <c r="BW291" s="568"/>
      <c r="BX291" s="568"/>
      <c r="BY291" s="568"/>
      <c r="BZ291" s="568"/>
      <c r="CA291" s="568"/>
      <c r="CB291" s="568"/>
      <c r="CC291" s="568"/>
      <c r="CD291" s="568"/>
      <c r="CE291" s="568"/>
      <c r="CF291" s="568"/>
      <c r="CG291" s="568"/>
      <c r="CH291" s="568"/>
      <c r="CI291" s="569"/>
    </row>
    <row r="292" spans="2:89" ht="28.5" x14ac:dyDescent="0.2">
      <c r="B292" s="819" t="s">
        <v>540</v>
      </c>
      <c r="C292" s="820" t="s">
        <v>541</v>
      </c>
      <c r="D292" s="821" t="s">
        <v>542</v>
      </c>
      <c r="E292" s="820" t="s">
        <v>122</v>
      </c>
      <c r="F292" s="822">
        <v>2</v>
      </c>
      <c r="G292" s="1119"/>
      <c r="H292" s="568"/>
      <c r="I292" s="568"/>
      <c r="J292" s="568"/>
      <c r="K292" s="568"/>
      <c r="L292" s="568"/>
      <c r="M292" s="568"/>
      <c r="N292" s="568"/>
      <c r="O292" s="568"/>
      <c r="P292" s="568"/>
      <c r="Q292" s="568"/>
      <c r="R292" s="568"/>
      <c r="S292" s="568"/>
      <c r="T292" s="568"/>
      <c r="U292" s="568"/>
      <c r="V292" s="568"/>
      <c r="W292" s="568"/>
      <c r="X292" s="568"/>
      <c r="Y292" s="568"/>
      <c r="Z292" s="568"/>
      <c r="AA292" s="568"/>
      <c r="AB292" s="568"/>
      <c r="AC292" s="568"/>
      <c r="AD292" s="568"/>
      <c r="AE292" s="568"/>
      <c r="AF292" s="568"/>
      <c r="AG292" s="568"/>
      <c r="AH292" s="568"/>
      <c r="AI292" s="568"/>
      <c r="AJ292" s="568"/>
      <c r="AK292" s="568"/>
      <c r="AL292" s="568"/>
      <c r="AM292" s="568"/>
      <c r="AN292" s="568"/>
      <c r="AO292" s="568"/>
      <c r="AP292" s="568"/>
      <c r="AQ292" s="568"/>
      <c r="AR292" s="568"/>
      <c r="AS292" s="568"/>
      <c r="AT292" s="568"/>
      <c r="AU292" s="568"/>
      <c r="AV292" s="568"/>
      <c r="AW292" s="568"/>
      <c r="AX292" s="568"/>
      <c r="AY292" s="568"/>
      <c r="AZ292" s="568"/>
      <c r="BA292" s="568"/>
      <c r="BB292" s="568"/>
      <c r="BC292" s="568"/>
      <c r="BD292" s="568"/>
      <c r="BE292" s="568"/>
      <c r="BF292" s="568"/>
      <c r="BG292" s="568"/>
      <c r="BH292" s="568"/>
      <c r="BI292" s="568"/>
      <c r="BJ292" s="568"/>
      <c r="BK292" s="568"/>
      <c r="BL292" s="568"/>
      <c r="BM292" s="568"/>
      <c r="BN292" s="568"/>
      <c r="BO292" s="568"/>
      <c r="BP292" s="568"/>
      <c r="BQ292" s="568"/>
      <c r="BR292" s="568"/>
      <c r="BS292" s="568"/>
      <c r="BT292" s="568"/>
      <c r="BU292" s="568"/>
      <c r="BV292" s="568"/>
      <c r="BW292" s="568"/>
      <c r="BX292" s="568"/>
      <c r="BY292" s="568"/>
      <c r="BZ292" s="568"/>
      <c r="CA292" s="568"/>
      <c r="CB292" s="568"/>
      <c r="CC292" s="568"/>
      <c r="CD292" s="568"/>
      <c r="CE292" s="568"/>
      <c r="CF292" s="568"/>
      <c r="CG292" s="568"/>
      <c r="CH292" s="568"/>
      <c r="CI292" s="569"/>
    </row>
    <row r="293" spans="2:89" ht="29.25" thickBot="1" x14ac:dyDescent="0.25">
      <c r="B293" s="823" t="s">
        <v>543</v>
      </c>
      <c r="C293" s="824" t="s">
        <v>544</v>
      </c>
      <c r="D293" s="824" t="s">
        <v>545</v>
      </c>
      <c r="E293" s="824" t="s">
        <v>122</v>
      </c>
      <c r="F293" s="825">
        <v>2</v>
      </c>
      <c r="G293" s="1122"/>
      <c r="H293" s="596"/>
      <c r="I293" s="596"/>
      <c r="J293" s="596"/>
      <c r="K293" s="596"/>
      <c r="L293" s="596"/>
      <c r="M293" s="596"/>
      <c r="N293" s="596"/>
      <c r="O293" s="596"/>
      <c r="P293" s="596"/>
      <c r="Q293" s="596"/>
      <c r="R293" s="596"/>
      <c r="S293" s="596"/>
      <c r="T293" s="596"/>
      <c r="U293" s="596"/>
      <c r="V293" s="596"/>
      <c r="W293" s="596"/>
      <c r="X293" s="596"/>
      <c r="Y293" s="596"/>
      <c r="Z293" s="596"/>
      <c r="AA293" s="596"/>
      <c r="AB293" s="596"/>
      <c r="AC293" s="596"/>
      <c r="AD293" s="596"/>
      <c r="AE293" s="596"/>
      <c r="AF293" s="596"/>
      <c r="AG293" s="596"/>
      <c r="AH293" s="596"/>
      <c r="AI293" s="596"/>
      <c r="AJ293" s="596"/>
      <c r="AK293" s="596"/>
      <c r="AL293" s="596"/>
      <c r="AM293" s="596"/>
      <c r="AN293" s="596"/>
      <c r="AO293" s="596"/>
      <c r="AP293" s="596"/>
      <c r="AQ293" s="596"/>
      <c r="AR293" s="596"/>
      <c r="AS293" s="596"/>
      <c r="AT293" s="596"/>
      <c r="AU293" s="596"/>
      <c r="AV293" s="596"/>
      <c r="AW293" s="596"/>
      <c r="AX293" s="596"/>
      <c r="AY293" s="596"/>
      <c r="AZ293" s="596"/>
      <c r="BA293" s="596"/>
      <c r="BB293" s="596"/>
      <c r="BC293" s="596"/>
      <c r="BD293" s="596"/>
      <c r="BE293" s="596"/>
      <c r="BF293" s="596"/>
      <c r="BG293" s="596"/>
      <c r="BH293" s="596"/>
      <c r="BI293" s="596"/>
      <c r="BJ293" s="596"/>
      <c r="BK293" s="596"/>
      <c r="BL293" s="596"/>
      <c r="BM293" s="596"/>
      <c r="BN293" s="596"/>
      <c r="BO293" s="596"/>
      <c r="BP293" s="596"/>
      <c r="BQ293" s="596"/>
      <c r="BR293" s="596"/>
      <c r="BS293" s="596"/>
      <c r="BT293" s="596"/>
      <c r="BU293" s="596"/>
      <c r="BV293" s="596"/>
      <c r="BW293" s="596"/>
      <c r="BX293" s="596"/>
      <c r="BY293" s="596"/>
      <c r="BZ293" s="596"/>
      <c r="CA293" s="596"/>
      <c r="CB293" s="596"/>
      <c r="CC293" s="596"/>
      <c r="CD293" s="596"/>
      <c r="CE293" s="596"/>
      <c r="CF293" s="596"/>
      <c r="CG293" s="596"/>
      <c r="CH293" s="596"/>
      <c r="CI293" s="597"/>
    </row>
    <row r="294" spans="2:89" ht="28.5" x14ac:dyDescent="0.2">
      <c r="B294" s="826" t="s">
        <v>546</v>
      </c>
      <c r="C294" s="827" t="s">
        <v>547</v>
      </c>
      <c r="D294" s="828" t="s">
        <v>548</v>
      </c>
      <c r="E294" s="827" t="s">
        <v>122</v>
      </c>
      <c r="F294" s="829">
        <v>2</v>
      </c>
      <c r="G294" s="1121"/>
      <c r="H294" s="567"/>
      <c r="I294" s="567"/>
      <c r="J294" s="567"/>
      <c r="K294" s="567"/>
      <c r="L294" s="567"/>
      <c r="M294" s="567"/>
      <c r="N294" s="567"/>
      <c r="O294" s="567"/>
      <c r="P294" s="567"/>
      <c r="Q294" s="567"/>
      <c r="R294" s="567"/>
      <c r="S294" s="567"/>
      <c r="T294" s="567"/>
      <c r="U294" s="567"/>
      <c r="V294" s="567"/>
      <c r="W294" s="567"/>
      <c r="X294" s="567"/>
      <c r="Y294" s="567"/>
      <c r="Z294" s="567"/>
      <c r="AA294" s="567"/>
      <c r="AB294" s="567"/>
      <c r="AC294" s="567"/>
      <c r="AD294" s="567"/>
      <c r="AE294" s="567"/>
      <c r="AF294" s="567"/>
      <c r="AG294" s="567"/>
      <c r="AH294" s="567"/>
      <c r="AI294" s="567"/>
      <c r="AJ294" s="567"/>
      <c r="AK294" s="567"/>
      <c r="AL294" s="567"/>
      <c r="AM294" s="567"/>
      <c r="AN294" s="567"/>
      <c r="AO294" s="567"/>
      <c r="AP294" s="567"/>
      <c r="AQ294" s="567"/>
      <c r="AR294" s="567"/>
      <c r="AS294" s="567"/>
      <c r="AT294" s="567"/>
      <c r="AU294" s="567"/>
      <c r="AV294" s="567"/>
      <c r="AW294" s="567"/>
      <c r="AX294" s="567"/>
      <c r="AY294" s="567"/>
      <c r="AZ294" s="567"/>
      <c r="BA294" s="567"/>
      <c r="BB294" s="567"/>
      <c r="BC294" s="567"/>
      <c r="BD294" s="567"/>
      <c r="BE294" s="567"/>
      <c r="BF294" s="567"/>
      <c r="BG294" s="567"/>
      <c r="BH294" s="567"/>
      <c r="BI294" s="567"/>
      <c r="BJ294" s="567"/>
      <c r="BK294" s="567"/>
      <c r="BL294" s="567"/>
      <c r="BM294" s="567"/>
      <c r="BN294" s="567"/>
      <c r="BO294" s="567"/>
      <c r="BP294" s="567"/>
      <c r="BQ294" s="567"/>
      <c r="BR294" s="567"/>
      <c r="BS294" s="567"/>
      <c r="BT294" s="567"/>
      <c r="BU294" s="567"/>
      <c r="BV294" s="567"/>
      <c r="BW294" s="567"/>
      <c r="BX294" s="567"/>
      <c r="BY294" s="567"/>
      <c r="BZ294" s="567"/>
      <c r="CA294" s="567"/>
      <c r="CB294" s="567"/>
      <c r="CC294" s="567"/>
      <c r="CD294" s="567"/>
      <c r="CE294" s="567"/>
      <c r="CF294" s="567"/>
      <c r="CG294" s="567"/>
      <c r="CH294" s="567"/>
      <c r="CI294" s="588"/>
    </row>
    <row r="295" spans="2:89" ht="28.5" x14ac:dyDescent="0.2">
      <c r="B295" s="808" t="s">
        <v>549</v>
      </c>
      <c r="C295" s="809" t="s">
        <v>550</v>
      </c>
      <c r="D295" s="810" t="s">
        <v>551</v>
      </c>
      <c r="E295" s="809" t="s">
        <v>122</v>
      </c>
      <c r="F295" s="811">
        <v>2</v>
      </c>
      <c r="G295" s="1119"/>
      <c r="H295" s="568"/>
      <c r="I295" s="568"/>
      <c r="J295" s="568"/>
      <c r="K295" s="568"/>
      <c r="L295" s="568"/>
      <c r="M295" s="568"/>
      <c r="N295" s="568"/>
      <c r="O295" s="568"/>
      <c r="P295" s="568"/>
      <c r="Q295" s="568"/>
      <c r="R295" s="568"/>
      <c r="S295" s="568"/>
      <c r="T295" s="568"/>
      <c r="U295" s="568"/>
      <c r="V295" s="568"/>
      <c r="W295" s="568"/>
      <c r="X295" s="568"/>
      <c r="Y295" s="568"/>
      <c r="Z295" s="568"/>
      <c r="AA295" s="568"/>
      <c r="AB295" s="568"/>
      <c r="AC295" s="568"/>
      <c r="AD295" s="568"/>
      <c r="AE295" s="568"/>
      <c r="AF295" s="568"/>
      <c r="AG295" s="568"/>
      <c r="AH295" s="568"/>
      <c r="AI295" s="568"/>
      <c r="AJ295" s="568"/>
      <c r="AK295" s="568"/>
      <c r="AL295" s="568"/>
      <c r="AM295" s="568"/>
      <c r="AN295" s="568"/>
      <c r="AO295" s="568"/>
      <c r="AP295" s="568"/>
      <c r="AQ295" s="568"/>
      <c r="AR295" s="568"/>
      <c r="AS295" s="568"/>
      <c r="AT295" s="568"/>
      <c r="AU295" s="568"/>
      <c r="AV295" s="568"/>
      <c r="AW295" s="568"/>
      <c r="AX295" s="568"/>
      <c r="AY295" s="568"/>
      <c r="AZ295" s="568"/>
      <c r="BA295" s="568"/>
      <c r="BB295" s="568"/>
      <c r="BC295" s="568"/>
      <c r="BD295" s="568"/>
      <c r="BE295" s="568"/>
      <c r="BF295" s="568"/>
      <c r="BG295" s="568"/>
      <c r="BH295" s="568"/>
      <c r="BI295" s="568"/>
      <c r="BJ295" s="568"/>
      <c r="BK295" s="568"/>
      <c r="BL295" s="568"/>
      <c r="BM295" s="568"/>
      <c r="BN295" s="568"/>
      <c r="BO295" s="568"/>
      <c r="BP295" s="568"/>
      <c r="BQ295" s="568"/>
      <c r="BR295" s="568"/>
      <c r="BS295" s="568"/>
      <c r="BT295" s="568"/>
      <c r="BU295" s="568"/>
      <c r="BV295" s="568"/>
      <c r="BW295" s="568"/>
      <c r="BX295" s="568"/>
      <c r="BY295" s="568"/>
      <c r="BZ295" s="568"/>
      <c r="CA295" s="568"/>
      <c r="CB295" s="568"/>
      <c r="CC295" s="568"/>
      <c r="CD295" s="568"/>
      <c r="CE295" s="568"/>
      <c r="CF295" s="568"/>
      <c r="CG295" s="568"/>
      <c r="CH295" s="568"/>
      <c r="CI295" s="569"/>
    </row>
    <row r="296" spans="2:89" ht="28.5" x14ac:dyDescent="0.2">
      <c r="B296" s="808" t="s">
        <v>552</v>
      </c>
      <c r="C296" s="809" t="s">
        <v>553</v>
      </c>
      <c r="D296" s="810" t="s">
        <v>554</v>
      </c>
      <c r="E296" s="809" t="s">
        <v>122</v>
      </c>
      <c r="F296" s="811">
        <v>2</v>
      </c>
      <c r="G296" s="1119"/>
      <c r="H296" s="568"/>
      <c r="I296" s="568"/>
      <c r="J296" s="568"/>
      <c r="K296" s="568"/>
      <c r="L296" s="568"/>
      <c r="M296" s="568"/>
      <c r="N296" s="568"/>
      <c r="O296" s="568"/>
      <c r="P296" s="568"/>
      <c r="Q296" s="568"/>
      <c r="R296" s="568"/>
      <c r="S296" s="568"/>
      <c r="T296" s="568"/>
      <c r="U296" s="568"/>
      <c r="V296" s="568"/>
      <c r="W296" s="568"/>
      <c r="X296" s="568"/>
      <c r="Y296" s="568"/>
      <c r="Z296" s="568"/>
      <c r="AA296" s="568"/>
      <c r="AB296" s="568"/>
      <c r="AC296" s="568"/>
      <c r="AD296" s="568"/>
      <c r="AE296" s="568"/>
      <c r="AF296" s="568"/>
      <c r="AG296" s="568"/>
      <c r="AH296" s="568"/>
      <c r="AI296" s="568"/>
      <c r="AJ296" s="568"/>
      <c r="AK296" s="568"/>
      <c r="AL296" s="568"/>
      <c r="AM296" s="568"/>
      <c r="AN296" s="568"/>
      <c r="AO296" s="568"/>
      <c r="AP296" s="568"/>
      <c r="AQ296" s="568"/>
      <c r="AR296" s="568"/>
      <c r="AS296" s="568"/>
      <c r="AT296" s="568"/>
      <c r="AU296" s="568"/>
      <c r="AV296" s="568"/>
      <c r="AW296" s="568"/>
      <c r="AX296" s="568"/>
      <c r="AY296" s="568"/>
      <c r="AZ296" s="568"/>
      <c r="BA296" s="568"/>
      <c r="BB296" s="568"/>
      <c r="BC296" s="568"/>
      <c r="BD296" s="568"/>
      <c r="BE296" s="568"/>
      <c r="BF296" s="568"/>
      <c r="BG296" s="568"/>
      <c r="BH296" s="568"/>
      <c r="BI296" s="568"/>
      <c r="BJ296" s="568"/>
      <c r="BK296" s="568"/>
      <c r="BL296" s="568"/>
      <c r="BM296" s="568"/>
      <c r="BN296" s="568"/>
      <c r="BO296" s="568"/>
      <c r="BP296" s="568"/>
      <c r="BQ296" s="568"/>
      <c r="BR296" s="568"/>
      <c r="BS296" s="568"/>
      <c r="BT296" s="568"/>
      <c r="BU296" s="568"/>
      <c r="BV296" s="568"/>
      <c r="BW296" s="568"/>
      <c r="BX296" s="568"/>
      <c r="BY296" s="568"/>
      <c r="BZ296" s="568"/>
      <c r="CA296" s="568"/>
      <c r="CB296" s="568"/>
      <c r="CC296" s="568"/>
      <c r="CD296" s="568"/>
      <c r="CE296" s="568"/>
      <c r="CF296" s="568"/>
      <c r="CG296" s="568"/>
      <c r="CH296" s="568"/>
      <c r="CI296" s="569"/>
    </row>
    <row r="297" spans="2:89" ht="28.5" x14ac:dyDescent="0.2">
      <c r="B297" s="808" t="s">
        <v>555</v>
      </c>
      <c r="C297" s="809" t="s">
        <v>556</v>
      </c>
      <c r="D297" s="810" t="s">
        <v>557</v>
      </c>
      <c r="E297" s="809" t="s">
        <v>122</v>
      </c>
      <c r="F297" s="811">
        <v>2</v>
      </c>
      <c r="G297" s="1119"/>
      <c r="H297" s="568"/>
      <c r="I297" s="568"/>
      <c r="J297" s="568"/>
      <c r="K297" s="568"/>
      <c r="L297" s="568"/>
      <c r="M297" s="568"/>
      <c r="N297" s="568"/>
      <c r="O297" s="568"/>
      <c r="P297" s="568"/>
      <c r="Q297" s="568"/>
      <c r="R297" s="568"/>
      <c r="S297" s="568"/>
      <c r="T297" s="568"/>
      <c r="U297" s="568"/>
      <c r="V297" s="568"/>
      <c r="W297" s="568"/>
      <c r="X297" s="568"/>
      <c r="Y297" s="568"/>
      <c r="Z297" s="568"/>
      <c r="AA297" s="568"/>
      <c r="AB297" s="568"/>
      <c r="AC297" s="568"/>
      <c r="AD297" s="568"/>
      <c r="AE297" s="568"/>
      <c r="AF297" s="568"/>
      <c r="AG297" s="568"/>
      <c r="AH297" s="568"/>
      <c r="AI297" s="568"/>
      <c r="AJ297" s="568"/>
      <c r="AK297" s="568"/>
      <c r="AL297" s="568"/>
      <c r="AM297" s="568"/>
      <c r="AN297" s="568"/>
      <c r="AO297" s="568"/>
      <c r="AP297" s="568"/>
      <c r="AQ297" s="568"/>
      <c r="AR297" s="568"/>
      <c r="AS297" s="568"/>
      <c r="AT297" s="568"/>
      <c r="AU297" s="568"/>
      <c r="AV297" s="568"/>
      <c r="AW297" s="568"/>
      <c r="AX297" s="568"/>
      <c r="AY297" s="568"/>
      <c r="AZ297" s="568"/>
      <c r="BA297" s="568"/>
      <c r="BB297" s="568"/>
      <c r="BC297" s="568"/>
      <c r="BD297" s="568"/>
      <c r="BE297" s="568"/>
      <c r="BF297" s="568"/>
      <c r="BG297" s="568"/>
      <c r="BH297" s="568"/>
      <c r="BI297" s="568"/>
      <c r="BJ297" s="568"/>
      <c r="BK297" s="568"/>
      <c r="BL297" s="568"/>
      <c r="BM297" s="568"/>
      <c r="BN297" s="568"/>
      <c r="BO297" s="568"/>
      <c r="BP297" s="568"/>
      <c r="BQ297" s="568"/>
      <c r="BR297" s="568"/>
      <c r="BS297" s="568"/>
      <c r="BT297" s="568"/>
      <c r="BU297" s="568"/>
      <c r="BV297" s="568"/>
      <c r="BW297" s="568"/>
      <c r="BX297" s="568"/>
      <c r="BY297" s="568"/>
      <c r="BZ297" s="568"/>
      <c r="CA297" s="568"/>
      <c r="CB297" s="568"/>
      <c r="CC297" s="568"/>
      <c r="CD297" s="568"/>
      <c r="CE297" s="568"/>
      <c r="CF297" s="568"/>
      <c r="CG297" s="568"/>
      <c r="CH297" s="568"/>
      <c r="CI297" s="569"/>
    </row>
    <row r="298" spans="2:89" ht="42.75" x14ac:dyDescent="0.2">
      <c r="B298" s="808" t="s">
        <v>558</v>
      </c>
      <c r="C298" s="809" t="s">
        <v>559</v>
      </c>
      <c r="D298" s="810" t="s">
        <v>560</v>
      </c>
      <c r="E298" s="809" t="s">
        <v>122</v>
      </c>
      <c r="F298" s="811">
        <v>2</v>
      </c>
      <c r="G298" s="1119"/>
      <c r="H298" s="568"/>
      <c r="I298" s="568"/>
      <c r="J298" s="568"/>
      <c r="K298" s="568"/>
      <c r="L298" s="568"/>
      <c r="M298" s="568"/>
      <c r="N298" s="568"/>
      <c r="O298" s="568"/>
      <c r="P298" s="568"/>
      <c r="Q298" s="568"/>
      <c r="R298" s="568"/>
      <c r="S298" s="568"/>
      <c r="T298" s="568"/>
      <c r="U298" s="568"/>
      <c r="V298" s="568"/>
      <c r="W298" s="568"/>
      <c r="X298" s="568"/>
      <c r="Y298" s="568"/>
      <c r="Z298" s="568"/>
      <c r="AA298" s="568"/>
      <c r="AB298" s="568"/>
      <c r="AC298" s="568"/>
      <c r="AD298" s="568"/>
      <c r="AE298" s="568"/>
      <c r="AF298" s="568"/>
      <c r="AG298" s="568"/>
      <c r="AH298" s="568"/>
      <c r="AI298" s="568"/>
      <c r="AJ298" s="568"/>
      <c r="AK298" s="568"/>
      <c r="AL298" s="568"/>
      <c r="AM298" s="568"/>
      <c r="AN298" s="568"/>
      <c r="AO298" s="568"/>
      <c r="AP298" s="568"/>
      <c r="AQ298" s="568"/>
      <c r="AR298" s="568"/>
      <c r="AS298" s="568"/>
      <c r="AT298" s="568"/>
      <c r="AU298" s="568"/>
      <c r="AV298" s="568"/>
      <c r="AW298" s="568"/>
      <c r="AX298" s="568"/>
      <c r="AY298" s="568"/>
      <c r="AZ298" s="568"/>
      <c r="BA298" s="568"/>
      <c r="BB298" s="568"/>
      <c r="BC298" s="568"/>
      <c r="BD298" s="568"/>
      <c r="BE298" s="568"/>
      <c r="BF298" s="568"/>
      <c r="BG298" s="568"/>
      <c r="BH298" s="568"/>
      <c r="BI298" s="568"/>
      <c r="BJ298" s="568"/>
      <c r="BK298" s="568"/>
      <c r="BL298" s="568"/>
      <c r="BM298" s="568"/>
      <c r="BN298" s="568"/>
      <c r="BO298" s="568"/>
      <c r="BP298" s="568"/>
      <c r="BQ298" s="568"/>
      <c r="BR298" s="568"/>
      <c r="BS298" s="568"/>
      <c r="BT298" s="568"/>
      <c r="BU298" s="568"/>
      <c r="BV298" s="568"/>
      <c r="BW298" s="568"/>
      <c r="BX298" s="568"/>
      <c r="BY298" s="568"/>
      <c r="BZ298" s="568"/>
      <c r="CA298" s="568"/>
      <c r="CB298" s="568"/>
      <c r="CC298" s="568"/>
      <c r="CD298" s="568"/>
      <c r="CE298" s="568"/>
      <c r="CF298" s="568"/>
      <c r="CG298" s="568"/>
      <c r="CH298" s="568"/>
      <c r="CI298" s="569"/>
    </row>
    <row r="299" spans="2:89" x14ac:dyDescent="0.2">
      <c r="B299" s="830" t="s">
        <v>561</v>
      </c>
      <c r="C299" s="831" t="s">
        <v>562</v>
      </c>
      <c r="D299" s="831" t="s">
        <v>563</v>
      </c>
      <c r="E299" s="831" t="s">
        <v>122</v>
      </c>
      <c r="F299" s="832">
        <v>2</v>
      </c>
      <c r="G299" s="1122"/>
      <c r="H299" s="596"/>
      <c r="I299" s="596"/>
      <c r="J299" s="596"/>
      <c r="K299" s="596"/>
      <c r="L299" s="596"/>
      <c r="M299" s="596"/>
      <c r="N299" s="596"/>
      <c r="O299" s="596"/>
      <c r="P299" s="596"/>
      <c r="Q299" s="596"/>
      <c r="R299" s="596"/>
      <c r="S299" s="596"/>
      <c r="T299" s="596"/>
      <c r="U299" s="596"/>
      <c r="V299" s="596"/>
      <c r="W299" s="596"/>
      <c r="X299" s="596"/>
      <c r="Y299" s="596"/>
      <c r="Z299" s="596"/>
      <c r="AA299" s="596"/>
      <c r="AB299" s="596"/>
      <c r="AC299" s="596"/>
      <c r="AD299" s="596"/>
      <c r="AE299" s="596"/>
      <c r="AF299" s="596"/>
      <c r="AG299" s="596"/>
      <c r="AH299" s="596"/>
      <c r="AI299" s="596"/>
      <c r="AJ299" s="596"/>
      <c r="AK299" s="596"/>
      <c r="AL299" s="596"/>
      <c r="AM299" s="596"/>
      <c r="AN299" s="596"/>
      <c r="AO299" s="596"/>
      <c r="AP299" s="596"/>
      <c r="AQ299" s="596"/>
      <c r="AR299" s="596"/>
      <c r="AS299" s="596"/>
      <c r="AT299" s="596"/>
      <c r="AU299" s="596"/>
      <c r="AV299" s="596"/>
      <c r="AW299" s="596"/>
      <c r="AX299" s="596"/>
      <c r="AY299" s="596"/>
      <c r="AZ299" s="596"/>
      <c r="BA299" s="596"/>
      <c r="BB299" s="596"/>
      <c r="BC299" s="596"/>
      <c r="BD299" s="596"/>
      <c r="BE299" s="596"/>
      <c r="BF299" s="596"/>
      <c r="BG299" s="596"/>
      <c r="BH299" s="596"/>
      <c r="BI299" s="596"/>
      <c r="BJ299" s="596"/>
      <c r="BK299" s="596"/>
      <c r="BL299" s="596"/>
      <c r="BM299" s="596"/>
      <c r="BN299" s="596"/>
      <c r="BO299" s="596"/>
      <c r="BP299" s="596"/>
      <c r="BQ299" s="596"/>
      <c r="BR299" s="596"/>
      <c r="BS299" s="596"/>
      <c r="BT299" s="596"/>
      <c r="BU299" s="596"/>
      <c r="BV299" s="596"/>
      <c r="BW299" s="596"/>
      <c r="BX299" s="596"/>
      <c r="BY299" s="596"/>
      <c r="BZ299" s="596"/>
      <c r="CA299" s="596"/>
      <c r="CB299" s="596"/>
      <c r="CC299" s="596"/>
      <c r="CD299" s="596"/>
      <c r="CE299" s="596"/>
      <c r="CF299" s="596"/>
      <c r="CG299" s="596"/>
      <c r="CH299" s="596"/>
      <c r="CI299" s="597"/>
    </row>
    <row r="300" spans="2:89" ht="15.75" thickBot="1" x14ac:dyDescent="0.25">
      <c r="B300" s="605"/>
      <c r="C300" s="605"/>
      <c r="D300" s="605"/>
      <c r="E300" s="605"/>
      <c r="F300" s="556"/>
      <c r="G300" s="557"/>
      <c r="H300" s="557"/>
      <c r="I300" s="557"/>
      <c r="J300" s="557"/>
      <c r="K300" s="557"/>
      <c r="L300" s="557"/>
      <c r="M300" s="557"/>
      <c r="N300" s="557"/>
      <c r="O300" s="557"/>
      <c r="P300" s="557"/>
      <c r="Q300" s="557"/>
      <c r="R300" s="557"/>
      <c r="S300" s="557"/>
      <c r="T300" s="557"/>
      <c r="U300" s="557"/>
      <c r="V300" s="557"/>
      <c r="W300" s="557"/>
      <c r="X300" s="557"/>
      <c r="Y300" s="557"/>
      <c r="Z300" s="557"/>
      <c r="AA300" s="557"/>
      <c r="AB300" s="557"/>
      <c r="AC300" s="557"/>
      <c r="AD300" s="557"/>
      <c r="AE300" s="557"/>
      <c r="AF300" s="557"/>
      <c r="AG300" s="557"/>
      <c r="AH300" s="557"/>
      <c r="AI300" s="557"/>
      <c r="AJ300" s="557"/>
      <c r="AK300" s="557"/>
      <c r="AL300" s="557"/>
      <c r="AM300" s="557"/>
      <c r="AN300" s="557"/>
      <c r="AO300" s="557"/>
      <c r="AP300" s="557"/>
      <c r="AQ300" s="557"/>
      <c r="AR300" s="557"/>
      <c r="AS300" s="557"/>
      <c r="AT300" s="557"/>
      <c r="AU300" s="557"/>
      <c r="AV300" s="557"/>
      <c r="AW300" s="557"/>
      <c r="AX300" s="557"/>
      <c r="AY300" s="557"/>
      <c r="AZ300" s="557"/>
      <c r="BA300" s="557"/>
      <c r="BB300" s="557"/>
      <c r="BC300" s="557"/>
      <c r="BD300" s="557"/>
      <c r="BE300" s="557"/>
      <c r="BF300" s="557"/>
      <c r="BG300" s="557"/>
      <c r="BH300" s="557"/>
      <c r="BI300" s="557"/>
      <c r="BJ300" s="557"/>
      <c r="BK300" s="557"/>
      <c r="BL300" s="557"/>
      <c r="BM300" s="557"/>
      <c r="BN300" s="557"/>
      <c r="BO300" s="557"/>
      <c r="BP300" s="557"/>
      <c r="BQ300" s="557"/>
      <c r="BR300" s="557"/>
      <c r="BS300" s="557"/>
      <c r="BT300" s="557"/>
      <c r="BU300" s="557"/>
      <c r="BV300" s="557"/>
      <c r="BW300" s="557"/>
      <c r="BX300" s="557"/>
      <c r="BY300" s="557"/>
      <c r="BZ300" s="557"/>
      <c r="CA300" s="557"/>
      <c r="CB300" s="557"/>
      <c r="CC300" s="557"/>
      <c r="CD300" s="557"/>
      <c r="CE300" s="557"/>
      <c r="CF300" s="557"/>
      <c r="CG300" s="557"/>
      <c r="CH300" s="557"/>
      <c r="CI300" s="557"/>
      <c r="CJ300" s="972"/>
    </row>
    <row r="301" spans="2:89" ht="15" x14ac:dyDescent="0.2">
      <c r="B301" s="794" t="s">
        <v>329</v>
      </c>
      <c r="C301" s="1097" t="s">
        <v>87</v>
      </c>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c r="AD301" s="427"/>
      <c r="AE301" s="427"/>
      <c r="AF301" s="427"/>
      <c r="AG301" s="427"/>
      <c r="AH301" s="427"/>
      <c r="AI301" s="427"/>
      <c r="AJ301" s="427"/>
      <c r="AK301" s="427"/>
      <c r="AL301" s="427"/>
      <c r="AM301" s="427"/>
      <c r="AN301" s="427"/>
      <c r="AO301" s="427"/>
      <c r="AP301" s="427"/>
      <c r="AQ301" s="427"/>
      <c r="AR301" s="427"/>
      <c r="AS301" s="427"/>
      <c r="AT301" s="427"/>
      <c r="AU301" s="427"/>
      <c r="AV301" s="427"/>
      <c r="AW301" s="427"/>
      <c r="AX301" s="427"/>
      <c r="AY301" s="427"/>
      <c r="AZ301" s="427"/>
      <c r="BA301" s="427"/>
      <c r="BB301" s="427"/>
      <c r="BC301" s="427"/>
      <c r="BD301" s="427"/>
      <c r="BE301" s="427"/>
      <c r="BF301" s="427"/>
      <c r="BG301" s="427"/>
      <c r="BH301" s="427"/>
      <c r="BI301" s="427"/>
      <c r="BJ301" s="427"/>
      <c r="BK301" s="427"/>
      <c r="BL301" s="427"/>
      <c r="BM301" s="427"/>
      <c r="BN301" s="427"/>
      <c r="BO301" s="427"/>
      <c r="BP301" s="427"/>
      <c r="BQ301" s="427"/>
      <c r="BR301" s="427"/>
      <c r="BS301" s="427"/>
      <c r="BT301" s="427"/>
      <c r="BU301" s="427"/>
      <c r="BV301" s="427"/>
      <c r="BW301" s="427"/>
      <c r="BX301" s="427"/>
      <c r="BY301" s="427"/>
      <c r="BZ301" s="427"/>
      <c r="CA301" s="427"/>
      <c r="CB301" s="427"/>
      <c r="CC301" s="427"/>
      <c r="CD301" s="427"/>
      <c r="CE301" s="427"/>
      <c r="CF301" s="427"/>
      <c r="CG301" s="427"/>
      <c r="CH301" s="427"/>
      <c r="CI301" s="427"/>
    </row>
    <row r="302" spans="2:89" ht="15.75" thickBot="1" x14ac:dyDescent="0.25">
      <c r="B302" s="833" t="s">
        <v>332</v>
      </c>
      <c r="C302" s="834" t="s">
        <v>89</v>
      </c>
      <c r="D302" s="834" t="s">
        <v>90</v>
      </c>
      <c r="E302" s="834" t="s">
        <v>91</v>
      </c>
      <c r="F302" s="835" t="s">
        <v>92</v>
      </c>
      <c r="G302" s="833" t="s">
        <v>93</v>
      </c>
      <c r="H302" s="833" t="s">
        <v>94</v>
      </c>
      <c r="I302" s="833" t="s">
        <v>95</v>
      </c>
      <c r="J302" s="833" t="s">
        <v>96</v>
      </c>
      <c r="K302" s="833" t="s">
        <v>97</v>
      </c>
      <c r="L302" s="833" t="s">
        <v>98</v>
      </c>
      <c r="M302" s="834" t="s">
        <v>99</v>
      </c>
      <c r="N302" s="834" t="s">
        <v>100</v>
      </c>
      <c r="O302" s="834" t="s">
        <v>101</v>
      </c>
      <c r="P302" s="834" t="s">
        <v>102</v>
      </c>
      <c r="Q302" s="834" t="s">
        <v>103</v>
      </c>
      <c r="R302" s="834" t="s">
        <v>133</v>
      </c>
      <c r="S302" s="834" t="s">
        <v>134</v>
      </c>
      <c r="T302" s="834" t="s">
        <v>135</v>
      </c>
      <c r="U302" s="834" t="s">
        <v>136</v>
      </c>
      <c r="V302" s="834" t="s">
        <v>104</v>
      </c>
      <c r="W302" s="834" t="s">
        <v>137</v>
      </c>
      <c r="X302" s="834" t="s">
        <v>138</v>
      </c>
      <c r="Y302" s="834" t="s">
        <v>139</v>
      </c>
      <c r="Z302" s="834" t="s">
        <v>140</v>
      </c>
      <c r="AA302" s="834" t="s">
        <v>105</v>
      </c>
      <c r="AB302" s="834" t="s">
        <v>141</v>
      </c>
      <c r="AC302" s="834" t="s">
        <v>142</v>
      </c>
      <c r="AD302" s="834" t="s">
        <v>143</v>
      </c>
      <c r="AE302" s="834" t="s">
        <v>144</v>
      </c>
      <c r="AF302" s="834" t="s">
        <v>106</v>
      </c>
      <c r="AG302" s="834" t="s">
        <v>145</v>
      </c>
      <c r="AH302" s="834" t="s">
        <v>146</v>
      </c>
      <c r="AI302" s="834" t="s">
        <v>147</v>
      </c>
      <c r="AJ302" s="834" t="s">
        <v>148</v>
      </c>
      <c r="AK302" s="834" t="s">
        <v>107</v>
      </c>
      <c r="AL302" s="834" t="s">
        <v>149</v>
      </c>
      <c r="AM302" s="834" t="s">
        <v>150</v>
      </c>
      <c r="AN302" s="834" t="s">
        <v>151</v>
      </c>
      <c r="AO302" s="834" t="s">
        <v>152</v>
      </c>
      <c r="AP302" s="834" t="s">
        <v>108</v>
      </c>
      <c r="AQ302" s="834" t="s">
        <v>153</v>
      </c>
      <c r="AR302" s="834" t="s">
        <v>154</v>
      </c>
      <c r="AS302" s="834" t="s">
        <v>155</v>
      </c>
      <c r="AT302" s="834" t="s">
        <v>156</v>
      </c>
      <c r="AU302" s="834" t="s">
        <v>109</v>
      </c>
      <c r="AV302" s="834" t="s">
        <v>157</v>
      </c>
      <c r="AW302" s="834" t="s">
        <v>158</v>
      </c>
      <c r="AX302" s="834" t="s">
        <v>159</v>
      </c>
      <c r="AY302" s="834" t="s">
        <v>160</v>
      </c>
      <c r="AZ302" s="834" t="s">
        <v>110</v>
      </c>
      <c r="BA302" s="834" t="s">
        <v>161</v>
      </c>
      <c r="BB302" s="834" t="s">
        <v>162</v>
      </c>
      <c r="BC302" s="834" t="s">
        <v>163</v>
      </c>
      <c r="BD302" s="834" t="s">
        <v>164</v>
      </c>
      <c r="BE302" s="834" t="s">
        <v>111</v>
      </c>
      <c r="BF302" s="834" t="s">
        <v>165</v>
      </c>
      <c r="BG302" s="834" t="s">
        <v>166</v>
      </c>
      <c r="BH302" s="834" t="s">
        <v>167</v>
      </c>
      <c r="BI302" s="834" t="s">
        <v>168</v>
      </c>
      <c r="BJ302" s="834" t="s">
        <v>112</v>
      </c>
      <c r="BK302" s="834" t="s">
        <v>169</v>
      </c>
      <c r="BL302" s="834" t="s">
        <v>170</v>
      </c>
      <c r="BM302" s="834" t="s">
        <v>171</v>
      </c>
      <c r="BN302" s="834" t="s">
        <v>172</v>
      </c>
      <c r="BO302" s="834" t="s">
        <v>113</v>
      </c>
      <c r="BP302" s="834" t="s">
        <v>173</v>
      </c>
      <c r="BQ302" s="834" t="s">
        <v>174</v>
      </c>
      <c r="BR302" s="834" t="s">
        <v>175</v>
      </c>
      <c r="BS302" s="834" t="s">
        <v>176</v>
      </c>
      <c r="BT302" s="834" t="s">
        <v>114</v>
      </c>
      <c r="BU302" s="834" t="s">
        <v>177</v>
      </c>
      <c r="BV302" s="834" t="s">
        <v>178</v>
      </c>
      <c r="BW302" s="834" t="s">
        <v>179</v>
      </c>
      <c r="BX302" s="834" t="s">
        <v>180</v>
      </c>
      <c r="BY302" s="834" t="s">
        <v>115</v>
      </c>
      <c r="BZ302" s="834" t="s">
        <v>181</v>
      </c>
      <c r="CA302" s="834" t="s">
        <v>182</v>
      </c>
      <c r="CB302" s="834" t="s">
        <v>183</v>
      </c>
      <c r="CC302" s="834" t="s">
        <v>184</v>
      </c>
      <c r="CD302" s="834" t="s">
        <v>116</v>
      </c>
      <c r="CE302" s="834" t="s">
        <v>185</v>
      </c>
      <c r="CF302" s="834" t="s">
        <v>186</v>
      </c>
      <c r="CG302" s="834" t="s">
        <v>187</v>
      </c>
      <c r="CH302" s="834" t="s">
        <v>188</v>
      </c>
      <c r="CI302" s="835" t="s">
        <v>117</v>
      </c>
      <c r="CK302" s="1086"/>
    </row>
    <row r="303" spans="2:89" x14ac:dyDescent="0.2">
      <c r="B303" s="836" t="s">
        <v>564</v>
      </c>
      <c r="C303" s="837" t="s">
        <v>334</v>
      </c>
      <c r="D303" s="828" t="s">
        <v>121</v>
      </c>
      <c r="E303" s="838" t="s">
        <v>122</v>
      </c>
      <c r="F303" s="839">
        <v>2</v>
      </c>
      <c r="G303" s="1109"/>
      <c r="H303" s="1109"/>
      <c r="I303" s="1109"/>
      <c r="J303" s="1109"/>
      <c r="K303" s="1109"/>
      <c r="L303" s="1109"/>
      <c r="M303" s="614"/>
      <c r="N303" s="614"/>
      <c r="O303" s="614"/>
      <c r="P303" s="614"/>
      <c r="Q303" s="614"/>
      <c r="R303" s="614"/>
      <c r="S303" s="614"/>
      <c r="T303" s="614"/>
      <c r="U303" s="614"/>
      <c r="V303" s="614"/>
      <c r="W303" s="614"/>
      <c r="X303" s="614"/>
      <c r="Y303" s="614"/>
      <c r="Z303" s="614"/>
      <c r="AA303" s="614"/>
      <c r="AB303" s="614"/>
      <c r="AC303" s="614"/>
      <c r="AD303" s="614"/>
      <c r="AE303" s="614"/>
      <c r="AF303" s="614"/>
      <c r="AG303" s="614"/>
      <c r="AH303" s="614"/>
      <c r="AI303" s="614"/>
      <c r="AJ303" s="614"/>
      <c r="AK303" s="614"/>
      <c r="AL303" s="614"/>
      <c r="AM303" s="614"/>
      <c r="AN303" s="614"/>
      <c r="AO303" s="614"/>
      <c r="AP303" s="614"/>
      <c r="AQ303" s="614"/>
      <c r="AR303" s="614"/>
      <c r="AS303" s="614"/>
      <c r="AT303" s="614"/>
      <c r="AU303" s="614"/>
      <c r="AV303" s="614"/>
      <c r="AW303" s="614"/>
      <c r="AX303" s="614"/>
      <c r="AY303" s="614"/>
      <c r="AZ303" s="614"/>
      <c r="BA303" s="614"/>
      <c r="BB303" s="614"/>
      <c r="BC303" s="614"/>
      <c r="BD303" s="614"/>
      <c r="BE303" s="614"/>
      <c r="BF303" s="614"/>
      <c r="BG303" s="614"/>
      <c r="BH303" s="614"/>
      <c r="BI303" s="614"/>
      <c r="BJ303" s="614"/>
      <c r="BK303" s="614"/>
      <c r="BL303" s="614"/>
      <c r="BM303" s="614"/>
      <c r="BN303" s="614"/>
      <c r="BO303" s="614"/>
      <c r="BP303" s="614"/>
      <c r="BQ303" s="614"/>
      <c r="BR303" s="614"/>
      <c r="BS303" s="614"/>
      <c r="BT303" s="614"/>
      <c r="BU303" s="614"/>
      <c r="BV303" s="614"/>
      <c r="BW303" s="614"/>
      <c r="BX303" s="614"/>
      <c r="BY303" s="614"/>
      <c r="BZ303" s="614"/>
      <c r="CA303" s="614"/>
      <c r="CB303" s="614"/>
      <c r="CC303" s="614"/>
      <c r="CD303" s="614"/>
      <c r="CE303" s="614"/>
      <c r="CF303" s="614"/>
      <c r="CG303" s="614"/>
      <c r="CH303" s="614"/>
      <c r="CI303" s="615"/>
      <c r="CK303" s="1086"/>
    </row>
    <row r="304" spans="2:89" x14ac:dyDescent="0.2">
      <c r="B304" s="840" t="s">
        <v>565</v>
      </c>
      <c r="C304" s="807" t="s">
        <v>566</v>
      </c>
      <c r="D304" s="810" t="s">
        <v>567</v>
      </c>
      <c r="E304" s="841" t="s">
        <v>122</v>
      </c>
      <c r="F304" s="842">
        <v>2</v>
      </c>
      <c r="G304" s="701">
        <f t="shared" ref="G304:BR307" si="186">G206+G276</f>
        <v>0</v>
      </c>
      <c r="H304" s="701">
        <f t="shared" si="186"/>
        <v>0</v>
      </c>
      <c r="I304" s="701">
        <f t="shared" si="186"/>
        <v>0</v>
      </c>
      <c r="J304" s="701">
        <f t="shared" si="186"/>
        <v>0</v>
      </c>
      <c r="K304" s="701">
        <f t="shared" si="186"/>
        <v>0</v>
      </c>
      <c r="L304" s="701">
        <f t="shared" si="186"/>
        <v>0</v>
      </c>
      <c r="M304" s="701">
        <f t="shared" si="186"/>
        <v>0</v>
      </c>
      <c r="N304" s="701">
        <f t="shared" si="186"/>
        <v>0</v>
      </c>
      <c r="O304" s="701">
        <f t="shared" si="186"/>
        <v>0</v>
      </c>
      <c r="P304" s="701">
        <f t="shared" si="186"/>
        <v>0</v>
      </c>
      <c r="Q304" s="701">
        <f t="shared" si="186"/>
        <v>0</v>
      </c>
      <c r="R304" s="701">
        <f t="shared" si="186"/>
        <v>0</v>
      </c>
      <c r="S304" s="701">
        <f t="shared" si="186"/>
        <v>0</v>
      </c>
      <c r="T304" s="701">
        <f t="shared" si="186"/>
        <v>0</v>
      </c>
      <c r="U304" s="701">
        <f t="shared" si="186"/>
        <v>0</v>
      </c>
      <c r="V304" s="701">
        <f t="shared" si="186"/>
        <v>0</v>
      </c>
      <c r="W304" s="701">
        <f t="shared" si="186"/>
        <v>0</v>
      </c>
      <c r="X304" s="701">
        <f t="shared" si="186"/>
        <v>0</v>
      </c>
      <c r="Y304" s="701">
        <f t="shared" si="186"/>
        <v>0</v>
      </c>
      <c r="Z304" s="701">
        <f t="shared" si="186"/>
        <v>0</v>
      </c>
      <c r="AA304" s="701">
        <f t="shared" si="186"/>
        <v>0</v>
      </c>
      <c r="AB304" s="701">
        <f t="shared" si="186"/>
        <v>0</v>
      </c>
      <c r="AC304" s="701">
        <f t="shared" si="186"/>
        <v>0</v>
      </c>
      <c r="AD304" s="701">
        <f t="shared" si="186"/>
        <v>0</v>
      </c>
      <c r="AE304" s="701">
        <f t="shared" si="186"/>
        <v>0</v>
      </c>
      <c r="AF304" s="701">
        <f t="shared" si="186"/>
        <v>0</v>
      </c>
      <c r="AG304" s="701">
        <f t="shared" si="186"/>
        <v>0</v>
      </c>
      <c r="AH304" s="701">
        <f t="shared" si="186"/>
        <v>0</v>
      </c>
      <c r="AI304" s="701">
        <f t="shared" si="186"/>
        <v>0</v>
      </c>
      <c r="AJ304" s="701">
        <f t="shared" si="186"/>
        <v>0</v>
      </c>
      <c r="AK304" s="701">
        <f t="shared" si="186"/>
        <v>0</v>
      </c>
      <c r="AL304" s="701">
        <f t="shared" si="186"/>
        <v>0</v>
      </c>
      <c r="AM304" s="701">
        <f t="shared" si="186"/>
        <v>0</v>
      </c>
      <c r="AN304" s="701">
        <f t="shared" si="186"/>
        <v>0</v>
      </c>
      <c r="AO304" s="701">
        <f t="shared" si="186"/>
        <v>0</v>
      </c>
      <c r="AP304" s="701">
        <f t="shared" si="186"/>
        <v>0</v>
      </c>
      <c r="AQ304" s="701">
        <f t="shared" si="186"/>
        <v>0</v>
      </c>
      <c r="AR304" s="701">
        <f t="shared" si="186"/>
        <v>0</v>
      </c>
      <c r="AS304" s="701">
        <f t="shared" si="186"/>
        <v>0</v>
      </c>
      <c r="AT304" s="701">
        <f t="shared" si="186"/>
        <v>0</v>
      </c>
      <c r="AU304" s="701">
        <f t="shared" si="186"/>
        <v>0</v>
      </c>
      <c r="AV304" s="701">
        <f t="shared" si="186"/>
        <v>0</v>
      </c>
      <c r="AW304" s="701">
        <f t="shared" si="186"/>
        <v>0</v>
      </c>
      <c r="AX304" s="701">
        <f t="shared" si="186"/>
        <v>0</v>
      </c>
      <c r="AY304" s="701">
        <f t="shared" si="186"/>
        <v>0</v>
      </c>
      <c r="AZ304" s="701">
        <f t="shared" si="186"/>
        <v>0</v>
      </c>
      <c r="BA304" s="701">
        <f t="shared" si="186"/>
        <v>0</v>
      </c>
      <c r="BB304" s="701">
        <f t="shared" si="186"/>
        <v>0</v>
      </c>
      <c r="BC304" s="701">
        <f t="shared" si="186"/>
        <v>0</v>
      </c>
      <c r="BD304" s="701">
        <f t="shared" si="186"/>
        <v>0</v>
      </c>
      <c r="BE304" s="701">
        <f t="shared" si="186"/>
        <v>0</v>
      </c>
      <c r="BF304" s="701">
        <f t="shared" si="186"/>
        <v>0</v>
      </c>
      <c r="BG304" s="701">
        <f t="shared" si="186"/>
        <v>0</v>
      </c>
      <c r="BH304" s="701">
        <f t="shared" si="186"/>
        <v>0</v>
      </c>
      <c r="BI304" s="701">
        <f t="shared" si="186"/>
        <v>0</v>
      </c>
      <c r="BJ304" s="701">
        <f t="shared" si="186"/>
        <v>0</v>
      </c>
      <c r="BK304" s="701">
        <f t="shared" si="186"/>
        <v>0</v>
      </c>
      <c r="BL304" s="701">
        <f t="shared" si="186"/>
        <v>0</v>
      </c>
      <c r="BM304" s="701">
        <f t="shared" si="186"/>
        <v>0</v>
      </c>
      <c r="BN304" s="701">
        <f t="shared" si="186"/>
        <v>0</v>
      </c>
      <c r="BO304" s="701">
        <f t="shared" si="186"/>
        <v>0</v>
      </c>
      <c r="BP304" s="701">
        <f t="shared" si="186"/>
        <v>0</v>
      </c>
      <c r="BQ304" s="701">
        <f t="shared" si="186"/>
        <v>0</v>
      </c>
      <c r="BR304" s="701">
        <f t="shared" si="186"/>
        <v>0</v>
      </c>
      <c r="BS304" s="701">
        <f t="shared" ref="BS304:BT308" si="187">BS206+BS276</f>
        <v>0</v>
      </c>
      <c r="BT304" s="701">
        <f t="shared" si="187"/>
        <v>0</v>
      </c>
      <c r="BU304" s="701"/>
      <c r="BV304" s="701"/>
      <c r="BW304" s="701"/>
      <c r="BX304" s="701"/>
      <c r="BY304" s="701"/>
      <c r="BZ304" s="701"/>
      <c r="CA304" s="701"/>
      <c r="CB304" s="701"/>
      <c r="CC304" s="701"/>
      <c r="CD304" s="701"/>
      <c r="CE304" s="701"/>
      <c r="CF304" s="701"/>
      <c r="CG304" s="701"/>
      <c r="CH304" s="701"/>
      <c r="CI304" s="622"/>
      <c r="CK304" s="1086"/>
    </row>
    <row r="305" spans="2:89" x14ac:dyDescent="0.2">
      <c r="B305" s="840" t="s">
        <v>568</v>
      </c>
      <c r="C305" s="807" t="s">
        <v>338</v>
      </c>
      <c r="D305" s="810" t="s">
        <v>569</v>
      </c>
      <c r="E305" s="841" t="s">
        <v>122</v>
      </c>
      <c r="F305" s="842">
        <v>2</v>
      </c>
      <c r="G305" s="473">
        <f t="shared" si="186"/>
        <v>0</v>
      </c>
      <c r="H305" s="473">
        <f t="shared" si="186"/>
        <v>0</v>
      </c>
      <c r="I305" s="473">
        <f t="shared" si="186"/>
        <v>0</v>
      </c>
      <c r="J305" s="473">
        <f t="shared" si="186"/>
        <v>0</v>
      </c>
      <c r="K305" s="473">
        <f t="shared" si="186"/>
        <v>0</v>
      </c>
      <c r="L305" s="473">
        <f t="shared" si="186"/>
        <v>0</v>
      </c>
      <c r="M305" s="621">
        <f t="shared" si="186"/>
        <v>0</v>
      </c>
      <c r="N305" s="621">
        <f t="shared" si="186"/>
        <v>0</v>
      </c>
      <c r="O305" s="621">
        <f t="shared" si="186"/>
        <v>0</v>
      </c>
      <c r="P305" s="621">
        <f t="shared" si="186"/>
        <v>0</v>
      </c>
      <c r="Q305" s="621">
        <f t="shared" si="186"/>
        <v>0</v>
      </c>
      <c r="R305" s="621">
        <f t="shared" si="186"/>
        <v>0</v>
      </c>
      <c r="S305" s="621">
        <f t="shared" si="186"/>
        <v>0</v>
      </c>
      <c r="T305" s="621">
        <f t="shared" si="186"/>
        <v>0</v>
      </c>
      <c r="U305" s="621">
        <f t="shared" si="186"/>
        <v>0</v>
      </c>
      <c r="V305" s="621">
        <f t="shared" si="186"/>
        <v>0</v>
      </c>
      <c r="W305" s="621">
        <f t="shared" si="186"/>
        <v>0</v>
      </c>
      <c r="X305" s="621">
        <f t="shared" si="186"/>
        <v>0</v>
      </c>
      <c r="Y305" s="621">
        <f t="shared" si="186"/>
        <v>0</v>
      </c>
      <c r="Z305" s="621">
        <f t="shared" si="186"/>
        <v>0</v>
      </c>
      <c r="AA305" s="621">
        <f t="shared" si="186"/>
        <v>0</v>
      </c>
      <c r="AB305" s="621">
        <f t="shared" si="186"/>
        <v>0</v>
      </c>
      <c r="AC305" s="621">
        <f t="shared" si="186"/>
        <v>0</v>
      </c>
      <c r="AD305" s="621">
        <f t="shared" si="186"/>
        <v>0</v>
      </c>
      <c r="AE305" s="621">
        <f t="shared" si="186"/>
        <v>0</v>
      </c>
      <c r="AF305" s="621">
        <f t="shared" si="186"/>
        <v>0</v>
      </c>
      <c r="AG305" s="621">
        <f t="shared" si="186"/>
        <v>0</v>
      </c>
      <c r="AH305" s="621">
        <f t="shared" si="186"/>
        <v>0</v>
      </c>
      <c r="AI305" s="621">
        <f t="shared" si="186"/>
        <v>0</v>
      </c>
      <c r="AJ305" s="621">
        <f t="shared" si="186"/>
        <v>0</v>
      </c>
      <c r="AK305" s="621">
        <f t="shared" si="186"/>
        <v>0</v>
      </c>
      <c r="AL305" s="621">
        <f t="shared" si="186"/>
        <v>0</v>
      </c>
      <c r="AM305" s="621">
        <f t="shared" si="186"/>
        <v>0</v>
      </c>
      <c r="AN305" s="621">
        <f t="shared" si="186"/>
        <v>0</v>
      </c>
      <c r="AO305" s="621">
        <f t="shared" si="186"/>
        <v>0</v>
      </c>
      <c r="AP305" s="621">
        <f t="shared" si="186"/>
        <v>0</v>
      </c>
      <c r="AQ305" s="621">
        <f t="shared" si="186"/>
        <v>0</v>
      </c>
      <c r="AR305" s="621">
        <f t="shared" si="186"/>
        <v>0</v>
      </c>
      <c r="AS305" s="621">
        <f t="shared" si="186"/>
        <v>0</v>
      </c>
      <c r="AT305" s="621">
        <f t="shared" si="186"/>
        <v>0</v>
      </c>
      <c r="AU305" s="621">
        <f t="shared" si="186"/>
        <v>0</v>
      </c>
      <c r="AV305" s="621">
        <f t="shared" si="186"/>
        <v>0</v>
      </c>
      <c r="AW305" s="621">
        <f t="shared" si="186"/>
        <v>0</v>
      </c>
      <c r="AX305" s="621">
        <f t="shared" si="186"/>
        <v>0</v>
      </c>
      <c r="AY305" s="621">
        <f t="shared" si="186"/>
        <v>0</v>
      </c>
      <c r="AZ305" s="621">
        <f t="shared" si="186"/>
        <v>0</v>
      </c>
      <c r="BA305" s="621">
        <f t="shared" si="186"/>
        <v>0</v>
      </c>
      <c r="BB305" s="621">
        <f t="shared" si="186"/>
        <v>0</v>
      </c>
      <c r="BC305" s="621">
        <f t="shared" si="186"/>
        <v>0</v>
      </c>
      <c r="BD305" s="621">
        <f t="shared" si="186"/>
        <v>0</v>
      </c>
      <c r="BE305" s="621">
        <f t="shared" si="186"/>
        <v>0</v>
      </c>
      <c r="BF305" s="621">
        <f t="shared" si="186"/>
        <v>0</v>
      </c>
      <c r="BG305" s="621">
        <f t="shared" si="186"/>
        <v>0</v>
      </c>
      <c r="BH305" s="621">
        <f t="shared" si="186"/>
        <v>0</v>
      </c>
      <c r="BI305" s="621">
        <f t="shared" si="186"/>
        <v>0</v>
      </c>
      <c r="BJ305" s="621">
        <f t="shared" si="186"/>
        <v>0</v>
      </c>
      <c r="BK305" s="621">
        <f t="shared" si="186"/>
        <v>0</v>
      </c>
      <c r="BL305" s="621">
        <f t="shared" si="186"/>
        <v>0</v>
      </c>
      <c r="BM305" s="621">
        <f t="shared" si="186"/>
        <v>0</v>
      </c>
      <c r="BN305" s="621">
        <f t="shared" si="186"/>
        <v>0</v>
      </c>
      <c r="BO305" s="621">
        <f t="shared" si="186"/>
        <v>0</v>
      </c>
      <c r="BP305" s="621">
        <f t="shared" si="186"/>
        <v>0</v>
      </c>
      <c r="BQ305" s="621">
        <f t="shared" si="186"/>
        <v>0</v>
      </c>
      <c r="BR305" s="621">
        <f t="shared" si="186"/>
        <v>0</v>
      </c>
      <c r="BS305" s="621">
        <f t="shared" si="187"/>
        <v>0</v>
      </c>
      <c r="BT305" s="621">
        <f t="shared" si="187"/>
        <v>0</v>
      </c>
      <c r="BU305" s="621"/>
      <c r="BV305" s="621"/>
      <c r="BW305" s="621"/>
      <c r="BX305" s="621"/>
      <c r="BY305" s="621"/>
      <c r="BZ305" s="621"/>
      <c r="CA305" s="621"/>
      <c r="CB305" s="621"/>
      <c r="CC305" s="621"/>
      <c r="CD305" s="621"/>
      <c r="CE305" s="621"/>
      <c r="CF305" s="621"/>
      <c r="CG305" s="621"/>
      <c r="CH305" s="621"/>
      <c r="CI305" s="622"/>
      <c r="CK305" s="1086"/>
    </row>
    <row r="306" spans="2:89" x14ac:dyDescent="0.2">
      <c r="B306" s="840" t="s">
        <v>570</v>
      </c>
      <c r="C306" s="807" t="s">
        <v>340</v>
      </c>
      <c r="D306" s="810" t="s">
        <v>571</v>
      </c>
      <c r="E306" s="841" t="s">
        <v>122</v>
      </c>
      <c r="F306" s="842">
        <v>2</v>
      </c>
      <c r="G306" s="473">
        <f t="shared" si="186"/>
        <v>0</v>
      </c>
      <c r="H306" s="473">
        <f t="shared" si="186"/>
        <v>0</v>
      </c>
      <c r="I306" s="473">
        <f t="shared" si="186"/>
        <v>0</v>
      </c>
      <c r="J306" s="473">
        <f t="shared" si="186"/>
        <v>0</v>
      </c>
      <c r="K306" s="473">
        <f t="shared" si="186"/>
        <v>0</v>
      </c>
      <c r="L306" s="473">
        <f t="shared" si="186"/>
        <v>0</v>
      </c>
      <c r="M306" s="621">
        <f t="shared" si="186"/>
        <v>0</v>
      </c>
      <c r="N306" s="621">
        <f t="shared" si="186"/>
        <v>0</v>
      </c>
      <c r="O306" s="621">
        <f t="shared" si="186"/>
        <v>0</v>
      </c>
      <c r="P306" s="621">
        <f t="shared" si="186"/>
        <v>0</v>
      </c>
      <c r="Q306" s="621">
        <f t="shared" si="186"/>
        <v>0</v>
      </c>
      <c r="R306" s="621">
        <f t="shared" si="186"/>
        <v>0</v>
      </c>
      <c r="S306" s="621">
        <f t="shared" si="186"/>
        <v>0</v>
      </c>
      <c r="T306" s="621">
        <f t="shared" si="186"/>
        <v>0</v>
      </c>
      <c r="U306" s="621">
        <f t="shared" si="186"/>
        <v>0</v>
      </c>
      <c r="V306" s="621">
        <f t="shared" si="186"/>
        <v>0</v>
      </c>
      <c r="W306" s="621">
        <f t="shared" si="186"/>
        <v>0</v>
      </c>
      <c r="X306" s="621">
        <f t="shared" si="186"/>
        <v>0</v>
      </c>
      <c r="Y306" s="621">
        <f t="shared" si="186"/>
        <v>0</v>
      </c>
      <c r="Z306" s="621">
        <f t="shared" si="186"/>
        <v>0</v>
      </c>
      <c r="AA306" s="621">
        <f t="shared" si="186"/>
        <v>0</v>
      </c>
      <c r="AB306" s="621">
        <f t="shared" si="186"/>
        <v>0</v>
      </c>
      <c r="AC306" s="621">
        <f t="shared" si="186"/>
        <v>0</v>
      </c>
      <c r="AD306" s="621">
        <f t="shared" si="186"/>
        <v>0</v>
      </c>
      <c r="AE306" s="621">
        <f t="shared" si="186"/>
        <v>0</v>
      </c>
      <c r="AF306" s="621">
        <f t="shared" si="186"/>
        <v>0</v>
      </c>
      <c r="AG306" s="621">
        <f t="shared" si="186"/>
        <v>0</v>
      </c>
      <c r="AH306" s="621">
        <f t="shared" si="186"/>
        <v>0</v>
      </c>
      <c r="AI306" s="621">
        <f t="shared" si="186"/>
        <v>0</v>
      </c>
      <c r="AJ306" s="621">
        <f t="shared" si="186"/>
        <v>0</v>
      </c>
      <c r="AK306" s="621">
        <f t="shared" si="186"/>
        <v>0</v>
      </c>
      <c r="AL306" s="621">
        <f t="shared" si="186"/>
        <v>0</v>
      </c>
      <c r="AM306" s="621">
        <f t="shared" si="186"/>
        <v>0</v>
      </c>
      <c r="AN306" s="621">
        <f t="shared" si="186"/>
        <v>0</v>
      </c>
      <c r="AO306" s="621">
        <f t="shared" si="186"/>
        <v>0</v>
      </c>
      <c r="AP306" s="621">
        <f t="shared" si="186"/>
        <v>0</v>
      </c>
      <c r="AQ306" s="621">
        <f t="shared" si="186"/>
        <v>0</v>
      </c>
      <c r="AR306" s="621">
        <f t="shared" si="186"/>
        <v>0</v>
      </c>
      <c r="AS306" s="621">
        <f t="shared" si="186"/>
        <v>0</v>
      </c>
      <c r="AT306" s="621">
        <f t="shared" si="186"/>
        <v>0</v>
      </c>
      <c r="AU306" s="621">
        <f t="shared" si="186"/>
        <v>0</v>
      </c>
      <c r="AV306" s="621">
        <f t="shared" si="186"/>
        <v>0</v>
      </c>
      <c r="AW306" s="621">
        <f t="shared" si="186"/>
        <v>0</v>
      </c>
      <c r="AX306" s="621">
        <f t="shared" si="186"/>
        <v>0</v>
      </c>
      <c r="AY306" s="621">
        <f t="shared" si="186"/>
        <v>0</v>
      </c>
      <c r="AZ306" s="621">
        <f t="shared" si="186"/>
        <v>0</v>
      </c>
      <c r="BA306" s="621">
        <f t="shared" si="186"/>
        <v>0</v>
      </c>
      <c r="BB306" s="621">
        <f t="shared" si="186"/>
        <v>0</v>
      </c>
      <c r="BC306" s="621">
        <f t="shared" si="186"/>
        <v>0</v>
      </c>
      <c r="BD306" s="621">
        <f t="shared" si="186"/>
        <v>0</v>
      </c>
      <c r="BE306" s="621">
        <f t="shared" si="186"/>
        <v>0</v>
      </c>
      <c r="BF306" s="621">
        <f t="shared" si="186"/>
        <v>0</v>
      </c>
      <c r="BG306" s="621">
        <f t="shared" si="186"/>
        <v>0</v>
      </c>
      <c r="BH306" s="621">
        <f t="shared" si="186"/>
        <v>0</v>
      </c>
      <c r="BI306" s="621">
        <f t="shared" si="186"/>
        <v>0</v>
      </c>
      <c r="BJ306" s="621">
        <f t="shared" si="186"/>
        <v>0</v>
      </c>
      <c r="BK306" s="621">
        <f t="shared" si="186"/>
        <v>0</v>
      </c>
      <c r="BL306" s="621">
        <f t="shared" si="186"/>
        <v>0</v>
      </c>
      <c r="BM306" s="621">
        <f t="shared" si="186"/>
        <v>0</v>
      </c>
      <c r="BN306" s="621">
        <f t="shared" si="186"/>
        <v>0</v>
      </c>
      <c r="BO306" s="621">
        <f t="shared" si="186"/>
        <v>0</v>
      </c>
      <c r="BP306" s="621">
        <f t="shared" si="186"/>
        <v>0</v>
      </c>
      <c r="BQ306" s="621">
        <f t="shared" si="186"/>
        <v>0</v>
      </c>
      <c r="BR306" s="621">
        <f t="shared" si="186"/>
        <v>0</v>
      </c>
      <c r="BS306" s="621">
        <f t="shared" si="187"/>
        <v>0</v>
      </c>
      <c r="BT306" s="621">
        <f t="shared" si="187"/>
        <v>0</v>
      </c>
      <c r="BU306" s="621"/>
      <c r="BV306" s="621"/>
      <c r="BW306" s="621"/>
      <c r="BX306" s="621"/>
      <c r="BY306" s="621"/>
      <c r="BZ306" s="621"/>
      <c r="CA306" s="621"/>
      <c r="CB306" s="621"/>
      <c r="CC306" s="621"/>
      <c r="CD306" s="621"/>
      <c r="CE306" s="621"/>
      <c r="CF306" s="621"/>
      <c r="CG306" s="621"/>
      <c r="CH306" s="621"/>
      <c r="CI306" s="622"/>
      <c r="CK306" s="1086"/>
    </row>
    <row r="307" spans="2:89" x14ac:dyDescent="0.2">
      <c r="B307" s="843" t="s">
        <v>572</v>
      </c>
      <c r="C307" s="807" t="s">
        <v>342</v>
      </c>
      <c r="D307" s="810" t="s">
        <v>573</v>
      </c>
      <c r="E307" s="841" t="s">
        <v>122</v>
      </c>
      <c r="F307" s="842">
        <v>2</v>
      </c>
      <c r="G307" s="473">
        <f>G209+G279</f>
        <v>0</v>
      </c>
      <c r="H307" s="473">
        <f t="shared" si="186"/>
        <v>0</v>
      </c>
      <c r="I307" s="473">
        <f t="shared" si="186"/>
        <v>0</v>
      </c>
      <c r="J307" s="473">
        <f t="shared" si="186"/>
        <v>0</v>
      </c>
      <c r="K307" s="473">
        <f t="shared" si="186"/>
        <v>0</v>
      </c>
      <c r="L307" s="473">
        <f t="shared" si="186"/>
        <v>0</v>
      </c>
      <c r="M307" s="473">
        <f t="shared" si="186"/>
        <v>0</v>
      </c>
      <c r="N307" s="473">
        <f t="shared" si="186"/>
        <v>0</v>
      </c>
      <c r="O307" s="473">
        <f t="shared" si="186"/>
        <v>0</v>
      </c>
      <c r="P307" s="473">
        <f t="shared" si="186"/>
        <v>0</v>
      </c>
      <c r="Q307" s="473">
        <f t="shared" si="186"/>
        <v>0</v>
      </c>
      <c r="R307" s="473">
        <f t="shared" si="186"/>
        <v>0</v>
      </c>
      <c r="S307" s="473">
        <f t="shared" si="186"/>
        <v>0</v>
      </c>
      <c r="T307" s="473">
        <f t="shared" si="186"/>
        <v>0</v>
      </c>
      <c r="U307" s="473">
        <f t="shared" si="186"/>
        <v>0</v>
      </c>
      <c r="V307" s="473">
        <f t="shared" si="186"/>
        <v>0</v>
      </c>
      <c r="W307" s="473">
        <f t="shared" si="186"/>
        <v>0</v>
      </c>
      <c r="X307" s="473">
        <f t="shared" si="186"/>
        <v>0</v>
      </c>
      <c r="Y307" s="473">
        <f t="shared" si="186"/>
        <v>0</v>
      </c>
      <c r="Z307" s="473">
        <f t="shared" si="186"/>
        <v>0</v>
      </c>
      <c r="AA307" s="473">
        <f t="shared" si="186"/>
        <v>0</v>
      </c>
      <c r="AB307" s="473">
        <f t="shared" si="186"/>
        <v>0</v>
      </c>
      <c r="AC307" s="473">
        <f t="shared" si="186"/>
        <v>0</v>
      </c>
      <c r="AD307" s="473">
        <f t="shared" si="186"/>
        <v>0</v>
      </c>
      <c r="AE307" s="473">
        <f t="shared" si="186"/>
        <v>0</v>
      </c>
      <c r="AF307" s="473">
        <f t="shared" si="186"/>
        <v>0</v>
      </c>
      <c r="AG307" s="473">
        <f t="shared" si="186"/>
        <v>0</v>
      </c>
      <c r="AH307" s="473">
        <f t="shared" si="186"/>
        <v>0</v>
      </c>
      <c r="AI307" s="473">
        <f t="shared" si="186"/>
        <v>0</v>
      </c>
      <c r="AJ307" s="473">
        <f t="shared" si="186"/>
        <v>0</v>
      </c>
      <c r="AK307" s="473">
        <f t="shared" si="186"/>
        <v>0</v>
      </c>
      <c r="AL307" s="473">
        <f t="shared" si="186"/>
        <v>0</v>
      </c>
      <c r="AM307" s="473">
        <f t="shared" si="186"/>
        <v>0</v>
      </c>
      <c r="AN307" s="473">
        <f t="shared" si="186"/>
        <v>0</v>
      </c>
      <c r="AO307" s="473">
        <f t="shared" si="186"/>
        <v>0</v>
      </c>
      <c r="AP307" s="473">
        <f t="shared" si="186"/>
        <v>0</v>
      </c>
      <c r="AQ307" s="473">
        <f t="shared" si="186"/>
        <v>0</v>
      </c>
      <c r="AR307" s="473">
        <f t="shared" si="186"/>
        <v>0</v>
      </c>
      <c r="AS307" s="473">
        <f t="shared" si="186"/>
        <v>0</v>
      </c>
      <c r="AT307" s="473">
        <f t="shared" si="186"/>
        <v>0</v>
      </c>
      <c r="AU307" s="473">
        <f t="shared" si="186"/>
        <v>0</v>
      </c>
      <c r="AV307" s="473">
        <f t="shared" si="186"/>
        <v>0</v>
      </c>
      <c r="AW307" s="473">
        <f t="shared" si="186"/>
        <v>0</v>
      </c>
      <c r="AX307" s="473">
        <f t="shared" si="186"/>
        <v>0</v>
      </c>
      <c r="AY307" s="473">
        <f t="shared" si="186"/>
        <v>0</v>
      </c>
      <c r="AZ307" s="473">
        <f t="shared" si="186"/>
        <v>0</v>
      </c>
      <c r="BA307" s="473">
        <f t="shared" si="186"/>
        <v>0</v>
      </c>
      <c r="BB307" s="473">
        <f t="shared" si="186"/>
        <v>0</v>
      </c>
      <c r="BC307" s="473">
        <f t="shared" si="186"/>
        <v>0</v>
      </c>
      <c r="BD307" s="473">
        <f t="shared" si="186"/>
        <v>0</v>
      </c>
      <c r="BE307" s="473">
        <f t="shared" si="186"/>
        <v>0</v>
      </c>
      <c r="BF307" s="473">
        <f t="shared" si="186"/>
        <v>0</v>
      </c>
      <c r="BG307" s="473">
        <f t="shared" si="186"/>
        <v>0</v>
      </c>
      <c r="BH307" s="473">
        <f t="shared" si="186"/>
        <v>0</v>
      </c>
      <c r="BI307" s="473">
        <f t="shared" si="186"/>
        <v>0</v>
      </c>
      <c r="BJ307" s="473">
        <f t="shared" si="186"/>
        <v>0</v>
      </c>
      <c r="BK307" s="473">
        <f t="shared" si="186"/>
        <v>0</v>
      </c>
      <c r="BL307" s="473">
        <f t="shared" si="186"/>
        <v>0</v>
      </c>
      <c r="BM307" s="473">
        <f t="shared" si="186"/>
        <v>0</v>
      </c>
      <c r="BN307" s="473">
        <f t="shared" si="186"/>
        <v>0</v>
      </c>
      <c r="BO307" s="473">
        <f t="shared" si="186"/>
        <v>0</v>
      </c>
      <c r="BP307" s="473">
        <f t="shared" si="186"/>
        <v>0</v>
      </c>
      <c r="BQ307" s="473">
        <f t="shared" si="186"/>
        <v>0</v>
      </c>
      <c r="BR307" s="473">
        <f t="shared" si="186"/>
        <v>0</v>
      </c>
      <c r="BS307" s="473">
        <f t="shared" si="187"/>
        <v>0</v>
      </c>
      <c r="BT307" s="473">
        <f t="shared" si="187"/>
        <v>0</v>
      </c>
      <c r="BU307" s="473"/>
      <c r="BV307" s="473"/>
      <c r="BW307" s="473"/>
      <c r="BX307" s="473"/>
      <c r="BY307" s="473"/>
      <c r="BZ307" s="473"/>
      <c r="CA307" s="473"/>
      <c r="CB307" s="473"/>
      <c r="CC307" s="473"/>
      <c r="CD307" s="473"/>
      <c r="CE307" s="473"/>
      <c r="CF307" s="473"/>
      <c r="CG307" s="473"/>
      <c r="CH307" s="473"/>
      <c r="CI307" s="622"/>
      <c r="CK307" s="1086"/>
    </row>
    <row r="308" spans="2:89" x14ac:dyDescent="0.2">
      <c r="B308" s="843" t="s">
        <v>574</v>
      </c>
      <c r="C308" s="807" t="s">
        <v>344</v>
      </c>
      <c r="D308" s="810" t="s">
        <v>575</v>
      </c>
      <c r="E308" s="841" t="s">
        <v>122</v>
      </c>
      <c r="F308" s="842">
        <v>2</v>
      </c>
      <c r="G308" s="473">
        <f>G210+G280</f>
        <v>0</v>
      </c>
      <c r="H308" s="473">
        <f t="shared" ref="H308:BS308" si="188">H210+H280</f>
        <v>0</v>
      </c>
      <c r="I308" s="473">
        <f t="shared" si="188"/>
        <v>0</v>
      </c>
      <c r="J308" s="473">
        <f t="shared" si="188"/>
        <v>0</v>
      </c>
      <c r="K308" s="473">
        <f t="shared" si="188"/>
        <v>0</v>
      </c>
      <c r="L308" s="473">
        <f t="shared" si="188"/>
        <v>0</v>
      </c>
      <c r="M308" s="621">
        <f t="shared" si="188"/>
        <v>0</v>
      </c>
      <c r="N308" s="621">
        <f t="shared" si="188"/>
        <v>0</v>
      </c>
      <c r="O308" s="621">
        <f t="shared" si="188"/>
        <v>0</v>
      </c>
      <c r="P308" s="621">
        <f t="shared" si="188"/>
        <v>0</v>
      </c>
      <c r="Q308" s="621">
        <f t="shared" si="188"/>
        <v>0</v>
      </c>
      <c r="R308" s="621">
        <f t="shared" si="188"/>
        <v>0</v>
      </c>
      <c r="S308" s="621">
        <f t="shared" si="188"/>
        <v>0</v>
      </c>
      <c r="T308" s="621">
        <f t="shared" si="188"/>
        <v>0</v>
      </c>
      <c r="U308" s="621">
        <f t="shared" si="188"/>
        <v>0</v>
      </c>
      <c r="V308" s="621">
        <f t="shared" si="188"/>
        <v>0</v>
      </c>
      <c r="W308" s="621">
        <f t="shared" si="188"/>
        <v>0</v>
      </c>
      <c r="X308" s="621">
        <f t="shared" si="188"/>
        <v>0</v>
      </c>
      <c r="Y308" s="621">
        <f t="shared" si="188"/>
        <v>0</v>
      </c>
      <c r="Z308" s="621">
        <f t="shared" si="188"/>
        <v>0</v>
      </c>
      <c r="AA308" s="621">
        <f t="shared" si="188"/>
        <v>0</v>
      </c>
      <c r="AB308" s="621">
        <f t="shared" si="188"/>
        <v>0</v>
      </c>
      <c r="AC308" s="621">
        <f t="shared" si="188"/>
        <v>0</v>
      </c>
      <c r="AD308" s="621">
        <f t="shared" si="188"/>
        <v>0</v>
      </c>
      <c r="AE308" s="621">
        <f t="shared" si="188"/>
        <v>0</v>
      </c>
      <c r="AF308" s="621">
        <f t="shared" si="188"/>
        <v>0</v>
      </c>
      <c r="AG308" s="621">
        <f t="shared" si="188"/>
        <v>0</v>
      </c>
      <c r="AH308" s="621">
        <f t="shared" si="188"/>
        <v>0</v>
      </c>
      <c r="AI308" s="621">
        <f t="shared" si="188"/>
        <v>0</v>
      </c>
      <c r="AJ308" s="621">
        <f t="shared" si="188"/>
        <v>0</v>
      </c>
      <c r="AK308" s="621">
        <f t="shared" si="188"/>
        <v>0</v>
      </c>
      <c r="AL308" s="621">
        <f t="shared" si="188"/>
        <v>0</v>
      </c>
      <c r="AM308" s="621">
        <f t="shared" si="188"/>
        <v>0</v>
      </c>
      <c r="AN308" s="621">
        <f t="shared" si="188"/>
        <v>0</v>
      </c>
      <c r="AO308" s="621">
        <f t="shared" si="188"/>
        <v>0</v>
      </c>
      <c r="AP308" s="621">
        <f t="shared" si="188"/>
        <v>0</v>
      </c>
      <c r="AQ308" s="621">
        <f t="shared" si="188"/>
        <v>0</v>
      </c>
      <c r="AR308" s="621">
        <f t="shared" si="188"/>
        <v>0</v>
      </c>
      <c r="AS308" s="621">
        <f t="shared" si="188"/>
        <v>0</v>
      </c>
      <c r="AT308" s="621">
        <f t="shared" si="188"/>
        <v>0</v>
      </c>
      <c r="AU308" s="621">
        <f t="shared" si="188"/>
        <v>0</v>
      </c>
      <c r="AV308" s="621">
        <f t="shared" si="188"/>
        <v>0</v>
      </c>
      <c r="AW308" s="621">
        <f t="shared" si="188"/>
        <v>0</v>
      </c>
      <c r="AX308" s="621">
        <f t="shared" si="188"/>
        <v>0</v>
      </c>
      <c r="AY308" s="621">
        <f t="shared" si="188"/>
        <v>0</v>
      </c>
      <c r="AZ308" s="621">
        <f t="shared" si="188"/>
        <v>0</v>
      </c>
      <c r="BA308" s="621">
        <f t="shared" si="188"/>
        <v>0</v>
      </c>
      <c r="BB308" s="621">
        <f t="shared" si="188"/>
        <v>0</v>
      </c>
      <c r="BC308" s="621">
        <f t="shared" si="188"/>
        <v>0</v>
      </c>
      <c r="BD308" s="621">
        <f t="shared" si="188"/>
        <v>0</v>
      </c>
      <c r="BE308" s="621">
        <f t="shared" si="188"/>
        <v>0</v>
      </c>
      <c r="BF308" s="621">
        <f t="shared" si="188"/>
        <v>0</v>
      </c>
      <c r="BG308" s="621">
        <f t="shared" si="188"/>
        <v>0</v>
      </c>
      <c r="BH308" s="621">
        <f t="shared" si="188"/>
        <v>0</v>
      </c>
      <c r="BI308" s="621">
        <f t="shared" si="188"/>
        <v>0</v>
      </c>
      <c r="BJ308" s="621">
        <f t="shared" si="188"/>
        <v>0</v>
      </c>
      <c r="BK308" s="621">
        <f t="shared" si="188"/>
        <v>0</v>
      </c>
      <c r="BL308" s="621">
        <f t="shared" si="188"/>
        <v>0</v>
      </c>
      <c r="BM308" s="621">
        <f t="shared" si="188"/>
        <v>0</v>
      </c>
      <c r="BN308" s="621">
        <f t="shared" si="188"/>
        <v>0</v>
      </c>
      <c r="BO308" s="621">
        <f t="shared" si="188"/>
        <v>0</v>
      </c>
      <c r="BP308" s="621">
        <f t="shared" si="188"/>
        <v>0</v>
      </c>
      <c r="BQ308" s="621">
        <f t="shared" si="188"/>
        <v>0</v>
      </c>
      <c r="BR308" s="621">
        <f t="shared" si="188"/>
        <v>0</v>
      </c>
      <c r="BS308" s="621">
        <f t="shared" si="188"/>
        <v>0</v>
      </c>
      <c r="BT308" s="621">
        <f t="shared" si="187"/>
        <v>0</v>
      </c>
      <c r="BU308" s="621"/>
      <c r="BV308" s="621"/>
      <c r="BW308" s="621"/>
      <c r="BX308" s="621"/>
      <c r="BY308" s="621"/>
      <c r="BZ308" s="621"/>
      <c r="CA308" s="621"/>
      <c r="CB308" s="621"/>
      <c r="CC308" s="621"/>
      <c r="CD308" s="621"/>
      <c r="CE308" s="621"/>
      <c r="CF308" s="621"/>
      <c r="CG308" s="621"/>
      <c r="CH308" s="621"/>
      <c r="CI308" s="622"/>
      <c r="CK308" s="1086"/>
    </row>
    <row r="309" spans="2:89" x14ac:dyDescent="0.2">
      <c r="B309" s="843" t="s">
        <v>576</v>
      </c>
      <c r="C309" s="804" t="s">
        <v>348</v>
      </c>
      <c r="D309" s="810" t="s">
        <v>577</v>
      </c>
      <c r="E309" s="841" t="s">
        <v>122</v>
      </c>
      <c r="F309" s="842">
        <v>2</v>
      </c>
      <c r="G309" s="473">
        <f>G212+G281+G282+G283+G284</f>
        <v>0</v>
      </c>
      <c r="H309" s="473">
        <f t="shared" ref="H309:BS309" si="189">H212+H281+H282+H283+H284</f>
        <v>0</v>
      </c>
      <c r="I309" s="473">
        <f t="shared" si="189"/>
        <v>0</v>
      </c>
      <c r="J309" s="473">
        <f t="shared" si="189"/>
        <v>0</v>
      </c>
      <c r="K309" s="473">
        <f t="shared" si="189"/>
        <v>0</v>
      </c>
      <c r="L309" s="473">
        <f t="shared" si="189"/>
        <v>0</v>
      </c>
      <c r="M309" s="473">
        <f t="shared" si="189"/>
        <v>0</v>
      </c>
      <c r="N309" s="473">
        <f t="shared" si="189"/>
        <v>0</v>
      </c>
      <c r="O309" s="473">
        <f t="shared" si="189"/>
        <v>0</v>
      </c>
      <c r="P309" s="473">
        <f t="shared" si="189"/>
        <v>0</v>
      </c>
      <c r="Q309" s="473">
        <f t="shared" si="189"/>
        <v>0</v>
      </c>
      <c r="R309" s="473">
        <f t="shared" si="189"/>
        <v>0</v>
      </c>
      <c r="S309" s="473">
        <f t="shared" si="189"/>
        <v>0</v>
      </c>
      <c r="T309" s="473">
        <f t="shared" si="189"/>
        <v>0</v>
      </c>
      <c r="U309" s="473">
        <f t="shared" si="189"/>
        <v>0</v>
      </c>
      <c r="V309" s="473">
        <f t="shared" si="189"/>
        <v>0</v>
      </c>
      <c r="W309" s="473">
        <f t="shared" si="189"/>
        <v>0</v>
      </c>
      <c r="X309" s="473">
        <f t="shared" si="189"/>
        <v>0</v>
      </c>
      <c r="Y309" s="473">
        <f t="shared" si="189"/>
        <v>0</v>
      </c>
      <c r="Z309" s="473">
        <f t="shared" si="189"/>
        <v>0</v>
      </c>
      <c r="AA309" s="473">
        <f t="shared" si="189"/>
        <v>0</v>
      </c>
      <c r="AB309" s="473">
        <f t="shared" si="189"/>
        <v>0</v>
      </c>
      <c r="AC309" s="473">
        <f t="shared" si="189"/>
        <v>0</v>
      </c>
      <c r="AD309" s="473">
        <f t="shared" si="189"/>
        <v>0</v>
      </c>
      <c r="AE309" s="473">
        <f t="shared" si="189"/>
        <v>0</v>
      </c>
      <c r="AF309" s="473">
        <f t="shared" si="189"/>
        <v>0</v>
      </c>
      <c r="AG309" s="473">
        <f t="shared" si="189"/>
        <v>0</v>
      </c>
      <c r="AH309" s="473">
        <f t="shared" si="189"/>
        <v>0</v>
      </c>
      <c r="AI309" s="473">
        <f t="shared" si="189"/>
        <v>0</v>
      </c>
      <c r="AJ309" s="473">
        <f t="shared" si="189"/>
        <v>0</v>
      </c>
      <c r="AK309" s="473">
        <f t="shared" si="189"/>
        <v>0</v>
      </c>
      <c r="AL309" s="473">
        <f t="shared" si="189"/>
        <v>0</v>
      </c>
      <c r="AM309" s="473">
        <f t="shared" si="189"/>
        <v>0</v>
      </c>
      <c r="AN309" s="473">
        <f t="shared" si="189"/>
        <v>0</v>
      </c>
      <c r="AO309" s="473">
        <f t="shared" si="189"/>
        <v>0</v>
      </c>
      <c r="AP309" s="473">
        <f t="shared" si="189"/>
        <v>0</v>
      </c>
      <c r="AQ309" s="473">
        <f t="shared" si="189"/>
        <v>0</v>
      </c>
      <c r="AR309" s="473">
        <f t="shared" si="189"/>
        <v>0</v>
      </c>
      <c r="AS309" s="473">
        <f t="shared" si="189"/>
        <v>0</v>
      </c>
      <c r="AT309" s="473">
        <f t="shared" si="189"/>
        <v>0</v>
      </c>
      <c r="AU309" s="473">
        <f t="shared" si="189"/>
        <v>0</v>
      </c>
      <c r="AV309" s="473">
        <f t="shared" si="189"/>
        <v>0</v>
      </c>
      <c r="AW309" s="473">
        <f t="shared" si="189"/>
        <v>0</v>
      </c>
      <c r="AX309" s="473">
        <f t="shared" si="189"/>
        <v>0</v>
      </c>
      <c r="AY309" s="473">
        <f t="shared" si="189"/>
        <v>0</v>
      </c>
      <c r="AZ309" s="473">
        <f t="shared" si="189"/>
        <v>0</v>
      </c>
      <c r="BA309" s="473">
        <f t="shared" si="189"/>
        <v>0</v>
      </c>
      <c r="BB309" s="473">
        <f t="shared" si="189"/>
        <v>0</v>
      </c>
      <c r="BC309" s="473">
        <f t="shared" si="189"/>
        <v>0</v>
      </c>
      <c r="BD309" s="473">
        <f t="shared" si="189"/>
        <v>0</v>
      </c>
      <c r="BE309" s="473">
        <f t="shared" si="189"/>
        <v>0</v>
      </c>
      <c r="BF309" s="473">
        <f t="shared" si="189"/>
        <v>0</v>
      </c>
      <c r="BG309" s="473">
        <f t="shared" si="189"/>
        <v>0</v>
      </c>
      <c r="BH309" s="473">
        <f t="shared" si="189"/>
        <v>0</v>
      </c>
      <c r="BI309" s="473">
        <f t="shared" si="189"/>
        <v>0</v>
      </c>
      <c r="BJ309" s="473">
        <f t="shared" si="189"/>
        <v>0</v>
      </c>
      <c r="BK309" s="473">
        <f t="shared" si="189"/>
        <v>0</v>
      </c>
      <c r="BL309" s="473">
        <f t="shared" si="189"/>
        <v>0</v>
      </c>
      <c r="BM309" s="473">
        <f t="shared" si="189"/>
        <v>0</v>
      </c>
      <c r="BN309" s="473">
        <f t="shared" si="189"/>
        <v>0</v>
      </c>
      <c r="BO309" s="473">
        <f t="shared" si="189"/>
        <v>0</v>
      </c>
      <c r="BP309" s="473">
        <f t="shared" si="189"/>
        <v>0</v>
      </c>
      <c r="BQ309" s="473">
        <f t="shared" si="189"/>
        <v>0</v>
      </c>
      <c r="BR309" s="473">
        <f t="shared" si="189"/>
        <v>0</v>
      </c>
      <c r="BS309" s="473">
        <f t="shared" si="189"/>
        <v>0</v>
      </c>
      <c r="BT309" s="473">
        <f t="shared" ref="BT309" si="190">BT212+BT281+BT282+BT283+BT284</f>
        <v>0</v>
      </c>
      <c r="BU309" s="473"/>
      <c r="BV309" s="473"/>
      <c r="BW309" s="473"/>
      <c r="BX309" s="473"/>
      <c r="BY309" s="473"/>
      <c r="BZ309" s="473"/>
      <c r="CA309" s="473"/>
      <c r="CB309" s="473"/>
      <c r="CC309" s="473"/>
      <c r="CD309" s="473"/>
      <c r="CE309" s="473"/>
      <c r="CF309" s="473"/>
      <c r="CG309" s="473"/>
      <c r="CH309" s="473"/>
      <c r="CI309" s="622"/>
      <c r="CK309" s="1086"/>
    </row>
    <row r="310" spans="2:89" ht="28.5" x14ac:dyDescent="0.2">
      <c r="B310" s="843" t="s">
        <v>578</v>
      </c>
      <c r="C310" s="804" t="s">
        <v>579</v>
      </c>
      <c r="D310" s="810" t="s">
        <v>580</v>
      </c>
      <c r="E310" s="841" t="s">
        <v>122</v>
      </c>
      <c r="F310" s="842">
        <v>2</v>
      </c>
      <c r="G310" s="473">
        <f t="shared" ref="G310:BR310" si="191">G220+G285+G286</f>
        <v>0</v>
      </c>
      <c r="H310" s="473">
        <f t="shared" si="191"/>
        <v>0</v>
      </c>
      <c r="I310" s="473">
        <f t="shared" si="191"/>
        <v>0</v>
      </c>
      <c r="J310" s="473">
        <f t="shared" si="191"/>
        <v>0</v>
      </c>
      <c r="K310" s="473">
        <f t="shared" si="191"/>
        <v>0</v>
      </c>
      <c r="L310" s="473">
        <f t="shared" si="191"/>
        <v>0</v>
      </c>
      <c r="M310" s="621">
        <f t="shared" si="191"/>
        <v>0</v>
      </c>
      <c r="N310" s="621">
        <f t="shared" si="191"/>
        <v>0</v>
      </c>
      <c r="O310" s="621">
        <f t="shared" si="191"/>
        <v>0</v>
      </c>
      <c r="P310" s="621">
        <f t="shared" si="191"/>
        <v>0</v>
      </c>
      <c r="Q310" s="621">
        <f t="shared" si="191"/>
        <v>0</v>
      </c>
      <c r="R310" s="621">
        <f t="shared" si="191"/>
        <v>0</v>
      </c>
      <c r="S310" s="621">
        <f t="shared" si="191"/>
        <v>0</v>
      </c>
      <c r="T310" s="621">
        <f t="shared" si="191"/>
        <v>0</v>
      </c>
      <c r="U310" s="621">
        <f t="shared" si="191"/>
        <v>0</v>
      </c>
      <c r="V310" s="621">
        <f t="shared" si="191"/>
        <v>0</v>
      </c>
      <c r="W310" s="621">
        <f t="shared" si="191"/>
        <v>0</v>
      </c>
      <c r="X310" s="621">
        <f t="shared" si="191"/>
        <v>0</v>
      </c>
      <c r="Y310" s="621">
        <f t="shared" si="191"/>
        <v>0</v>
      </c>
      <c r="Z310" s="621">
        <f t="shared" si="191"/>
        <v>0</v>
      </c>
      <c r="AA310" s="621">
        <f t="shared" si="191"/>
        <v>0</v>
      </c>
      <c r="AB310" s="621">
        <f t="shared" si="191"/>
        <v>0</v>
      </c>
      <c r="AC310" s="621">
        <f t="shared" si="191"/>
        <v>0</v>
      </c>
      <c r="AD310" s="621">
        <f t="shared" si="191"/>
        <v>0</v>
      </c>
      <c r="AE310" s="621">
        <f t="shared" si="191"/>
        <v>0</v>
      </c>
      <c r="AF310" s="621">
        <f t="shared" si="191"/>
        <v>0</v>
      </c>
      <c r="AG310" s="621">
        <f t="shared" si="191"/>
        <v>0</v>
      </c>
      <c r="AH310" s="621">
        <f t="shared" si="191"/>
        <v>0</v>
      </c>
      <c r="AI310" s="621">
        <f t="shared" si="191"/>
        <v>0</v>
      </c>
      <c r="AJ310" s="621">
        <f t="shared" si="191"/>
        <v>0</v>
      </c>
      <c r="AK310" s="621">
        <f t="shared" si="191"/>
        <v>0</v>
      </c>
      <c r="AL310" s="621">
        <f t="shared" si="191"/>
        <v>0</v>
      </c>
      <c r="AM310" s="621">
        <f t="shared" si="191"/>
        <v>0</v>
      </c>
      <c r="AN310" s="621">
        <f t="shared" si="191"/>
        <v>0</v>
      </c>
      <c r="AO310" s="621">
        <f t="shared" si="191"/>
        <v>0</v>
      </c>
      <c r="AP310" s="621">
        <f t="shared" si="191"/>
        <v>0</v>
      </c>
      <c r="AQ310" s="621">
        <f t="shared" si="191"/>
        <v>0</v>
      </c>
      <c r="AR310" s="621">
        <f t="shared" si="191"/>
        <v>0</v>
      </c>
      <c r="AS310" s="621">
        <f t="shared" si="191"/>
        <v>0</v>
      </c>
      <c r="AT310" s="621">
        <f t="shared" si="191"/>
        <v>0</v>
      </c>
      <c r="AU310" s="621">
        <f t="shared" si="191"/>
        <v>0</v>
      </c>
      <c r="AV310" s="621">
        <f t="shared" si="191"/>
        <v>0</v>
      </c>
      <c r="AW310" s="621">
        <f t="shared" si="191"/>
        <v>0</v>
      </c>
      <c r="AX310" s="621">
        <f t="shared" si="191"/>
        <v>0</v>
      </c>
      <c r="AY310" s="621">
        <f t="shared" si="191"/>
        <v>0</v>
      </c>
      <c r="AZ310" s="621">
        <f t="shared" si="191"/>
        <v>0</v>
      </c>
      <c r="BA310" s="621">
        <f t="shared" si="191"/>
        <v>0</v>
      </c>
      <c r="BB310" s="621">
        <f t="shared" si="191"/>
        <v>0</v>
      </c>
      <c r="BC310" s="621">
        <f t="shared" si="191"/>
        <v>0</v>
      </c>
      <c r="BD310" s="621">
        <f t="shared" si="191"/>
        <v>0</v>
      </c>
      <c r="BE310" s="621">
        <f t="shared" si="191"/>
        <v>0</v>
      </c>
      <c r="BF310" s="621">
        <f t="shared" si="191"/>
        <v>0</v>
      </c>
      <c r="BG310" s="621">
        <f t="shared" si="191"/>
        <v>0</v>
      </c>
      <c r="BH310" s="621">
        <f t="shared" si="191"/>
        <v>0</v>
      </c>
      <c r="BI310" s="621">
        <f t="shared" si="191"/>
        <v>0</v>
      </c>
      <c r="BJ310" s="621">
        <f t="shared" si="191"/>
        <v>0</v>
      </c>
      <c r="BK310" s="621">
        <f t="shared" si="191"/>
        <v>0</v>
      </c>
      <c r="BL310" s="621">
        <f t="shared" si="191"/>
        <v>0</v>
      </c>
      <c r="BM310" s="621">
        <f t="shared" si="191"/>
        <v>0</v>
      </c>
      <c r="BN310" s="621">
        <f t="shared" si="191"/>
        <v>0</v>
      </c>
      <c r="BO310" s="621">
        <f t="shared" si="191"/>
        <v>0</v>
      </c>
      <c r="BP310" s="621">
        <f t="shared" si="191"/>
        <v>0</v>
      </c>
      <c r="BQ310" s="621">
        <f t="shared" si="191"/>
        <v>0</v>
      </c>
      <c r="BR310" s="621">
        <f t="shared" si="191"/>
        <v>0</v>
      </c>
      <c r="BS310" s="621">
        <f t="shared" ref="BS310:BT310" si="192">BS220+BS285+BS286</f>
        <v>0</v>
      </c>
      <c r="BT310" s="621">
        <f t="shared" si="192"/>
        <v>0</v>
      </c>
      <c r="BU310" s="621"/>
      <c r="BV310" s="621"/>
      <c r="BW310" s="621"/>
      <c r="BX310" s="621"/>
      <c r="BY310" s="621"/>
      <c r="BZ310" s="621"/>
      <c r="CA310" s="621"/>
      <c r="CB310" s="621"/>
      <c r="CC310" s="621"/>
      <c r="CD310" s="621"/>
      <c r="CE310" s="621"/>
      <c r="CF310" s="621"/>
      <c r="CG310" s="621"/>
      <c r="CH310" s="621"/>
      <c r="CI310" s="622"/>
      <c r="CK310" s="1086"/>
    </row>
    <row r="311" spans="2:89" x14ac:dyDescent="0.2">
      <c r="B311" s="843" t="s">
        <v>581</v>
      </c>
      <c r="C311" s="804" t="s">
        <v>369</v>
      </c>
      <c r="D311" s="810" t="s">
        <v>582</v>
      </c>
      <c r="E311" s="841" t="s">
        <v>122</v>
      </c>
      <c r="F311" s="842">
        <v>2</v>
      </c>
      <c r="G311" s="473">
        <f t="shared" ref="G311:BR311" si="193">G221+G287</f>
        <v>0</v>
      </c>
      <c r="H311" s="473">
        <f t="shared" si="193"/>
        <v>0</v>
      </c>
      <c r="I311" s="473">
        <f t="shared" si="193"/>
        <v>0</v>
      </c>
      <c r="J311" s="473">
        <f t="shared" si="193"/>
        <v>0</v>
      </c>
      <c r="K311" s="473">
        <f t="shared" si="193"/>
        <v>0</v>
      </c>
      <c r="L311" s="473">
        <f t="shared" si="193"/>
        <v>0</v>
      </c>
      <c r="M311" s="621">
        <f t="shared" si="193"/>
        <v>0</v>
      </c>
      <c r="N311" s="621">
        <f t="shared" si="193"/>
        <v>0</v>
      </c>
      <c r="O311" s="621">
        <f t="shared" si="193"/>
        <v>0</v>
      </c>
      <c r="P311" s="621">
        <f t="shared" si="193"/>
        <v>0</v>
      </c>
      <c r="Q311" s="621">
        <f t="shared" si="193"/>
        <v>0</v>
      </c>
      <c r="R311" s="621">
        <f t="shared" si="193"/>
        <v>0</v>
      </c>
      <c r="S311" s="621">
        <f t="shared" si="193"/>
        <v>0</v>
      </c>
      <c r="T311" s="621">
        <f t="shared" si="193"/>
        <v>0</v>
      </c>
      <c r="U311" s="621">
        <f t="shared" si="193"/>
        <v>0</v>
      </c>
      <c r="V311" s="621">
        <f t="shared" si="193"/>
        <v>0</v>
      </c>
      <c r="W311" s="621">
        <f t="shared" si="193"/>
        <v>0</v>
      </c>
      <c r="X311" s="621">
        <f t="shared" si="193"/>
        <v>0</v>
      </c>
      <c r="Y311" s="621">
        <f t="shared" si="193"/>
        <v>0</v>
      </c>
      <c r="Z311" s="621">
        <f t="shared" si="193"/>
        <v>0</v>
      </c>
      <c r="AA311" s="621">
        <f t="shared" si="193"/>
        <v>0</v>
      </c>
      <c r="AB311" s="621">
        <f t="shared" si="193"/>
        <v>0</v>
      </c>
      <c r="AC311" s="621">
        <f t="shared" si="193"/>
        <v>0</v>
      </c>
      <c r="AD311" s="621">
        <f t="shared" si="193"/>
        <v>0</v>
      </c>
      <c r="AE311" s="621">
        <f t="shared" si="193"/>
        <v>0</v>
      </c>
      <c r="AF311" s="621">
        <f t="shared" si="193"/>
        <v>0</v>
      </c>
      <c r="AG311" s="621">
        <f t="shared" si="193"/>
        <v>0</v>
      </c>
      <c r="AH311" s="621">
        <f t="shared" si="193"/>
        <v>0</v>
      </c>
      <c r="AI311" s="621">
        <f t="shared" si="193"/>
        <v>0</v>
      </c>
      <c r="AJ311" s="621">
        <f t="shared" si="193"/>
        <v>0</v>
      </c>
      <c r="AK311" s="621">
        <f t="shared" si="193"/>
        <v>0</v>
      </c>
      <c r="AL311" s="621">
        <f t="shared" si="193"/>
        <v>0</v>
      </c>
      <c r="AM311" s="621">
        <f t="shared" si="193"/>
        <v>0</v>
      </c>
      <c r="AN311" s="621">
        <f t="shared" si="193"/>
        <v>0</v>
      </c>
      <c r="AO311" s="621">
        <f t="shared" si="193"/>
        <v>0</v>
      </c>
      <c r="AP311" s="621">
        <f t="shared" si="193"/>
        <v>0</v>
      </c>
      <c r="AQ311" s="621">
        <f t="shared" si="193"/>
        <v>0</v>
      </c>
      <c r="AR311" s="621">
        <f t="shared" si="193"/>
        <v>0</v>
      </c>
      <c r="AS311" s="621">
        <f t="shared" si="193"/>
        <v>0</v>
      </c>
      <c r="AT311" s="621">
        <f t="shared" si="193"/>
        <v>0</v>
      </c>
      <c r="AU311" s="621">
        <f t="shared" si="193"/>
        <v>0</v>
      </c>
      <c r="AV311" s="621">
        <f t="shared" si="193"/>
        <v>0</v>
      </c>
      <c r="AW311" s="621">
        <f t="shared" si="193"/>
        <v>0</v>
      </c>
      <c r="AX311" s="621">
        <f t="shared" si="193"/>
        <v>0</v>
      </c>
      <c r="AY311" s="621">
        <f t="shared" si="193"/>
        <v>0</v>
      </c>
      <c r="AZ311" s="621">
        <f t="shared" si="193"/>
        <v>0</v>
      </c>
      <c r="BA311" s="621">
        <f t="shared" si="193"/>
        <v>0</v>
      </c>
      <c r="BB311" s="621">
        <f t="shared" si="193"/>
        <v>0</v>
      </c>
      <c r="BC311" s="621">
        <f t="shared" si="193"/>
        <v>0</v>
      </c>
      <c r="BD311" s="621">
        <f t="shared" si="193"/>
        <v>0</v>
      </c>
      <c r="BE311" s="621">
        <f t="shared" si="193"/>
        <v>0</v>
      </c>
      <c r="BF311" s="621">
        <f t="shared" si="193"/>
        <v>0</v>
      </c>
      <c r="BG311" s="621">
        <f t="shared" si="193"/>
        <v>0</v>
      </c>
      <c r="BH311" s="621">
        <f t="shared" si="193"/>
        <v>0</v>
      </c>
      <c r="BI311" s="621">
        <f t="shared" si="193"/>
        <v>0</v>
      </c>
      <c r="BJ311" s="621">
        <f t="shared" si="193"/>
        <v>0</v>
      </c>
      <c r="BK311" s="621">
        <f t="shared" si="193"/>
        <v>0</v>
      </c>
      <c r="BL311" s="621">
        <f t="shared" si="193"/>
        <v>0</v>
      </c>
      <c r="BM311" s="621">
        <f t="shared" si="193"/>
        <v>0</v>
      </c>
      <c r="BN311" s="621">
        <f t="shared" si="193"/>
        <v>0</v>
      </c>
      <c r="BO311" s="621">
        <f t="shared" si="193"/>
        <v>0</v>
      </c>
      <c r="BP311" s="621">
        <f t="shared" si="193"/>
        <v>0</v>
      </c>
      <c r="BQ311" s="621">
        <f t="shared" si="193"/>
        <v>0</v>
      </c>
      <c r="BR311" s="621">
        <f t="shared" si="193"/>
        <v>0</v>
      </c>
      <c r="BS311" s="621">
        <f t="shared" ref="BS311:BT311" si="194">BS221+BS287</f>
        <v>0</v>
      </c>
      <c r="BT311" s="621">
        <f t="shared" si="194"/>
        <v>0</v>
      </c>
      <c r="BU311" s="621"/>
      <c r="BV311" s="621"/>
      <c r="BW311" s="621"/>
      <c r="BX311" s="621"/>
      <c r="BY311" s="621"/>
      <c r="BZ311" s="621"/>
      <c r="CA311" s="621"/>
      <c r="CB311" s="621"/>
      <c r="CC311" s="621"/>
      <c r="CD311" s="621"/>
      <c r="CE311" s="621"/>
      <c r="CF311" s="621"/>
      <c r="CG311" s="621"/>
      <c r="CH311" s="621"/>
      <c r="CI311" s="622"/>
      <c r="CK311" s="1086"/>
    </row>
    <row r="312" spans="2:89" x14ac:dyDescent="0.2">
      <c r="B312" s="844" t="s">
        <v>583</v>
      </c>
      <c r="C312" s="845" t="s">
        <v>273</v>
      </c>
      <c r="D312" s="845" t="s">
        <v>584</v>
      </c>
      <c r="E312" s="846" t="s">
        <v>122</v>
      </c>
      <c r="F312" s="842">
        <v>2</v>
      </c>
      <c r="G312" s="473">
        <f>(G309)-(G310+G311)</f>
        <v>0</v>
      </c>
      <c r="H312" s="473">
        <f t="shared" ref="H312:BS312" si="195">(H309)-(H310+H311)</f>
        <v>0</v>
      </c>
      <c r="I312" s="473">
        <f t="shared" si="195"/>
        <v>0</v>
      </c>
      <c r="J312" s="473">
        <f t="shared" si="195"/>
        <v>0</v>
      </c>
      <c r="K312" s="473">
        <f t="shared" si="195"/>
        <v>0</v>
      </c>
      <c r="L312" s="473">
        <f t="shared" si="195"/>
        <v>0</v>
      </c>
      <c r="M312" s="473">
        <f t="shared" si="195"/>
        <v>0</v>
      </c>
      <c r="N312" s="473">
        <f t="shared" si="195"/>
        <v>0</v>
      </c>
      <c r="O312" s="473">
        <f t="shared" si="195"/>
        <v>0</v>
      </c>
      <c r="P312" s="473">
        <f t="shared" si="195"/>
        <v>0</v>
      </c>
      <c r="Q312" s="473">
        <f t="shared" si="195"/>
        <v>0</v>
      </c>
      <c r="R312" s="473">
        <f t="shared" si="195"/>
        <v>0</v>
      </c>
      <c r="S312" s="473">
        <f t="shared" si="195"/>
        <v>0</v>
      </c>
      <c r="T312" s="473">
        <f t="shared" si="195"/>
        <v>0</v>
      </c>
      <c r="U312" s="473">
        <f t="shared" si="195"/>
        <v>0</v>
      </c>
      <c r="V312" s="473">
        <f t="shared" si="195"/>
        <v>0</v>
      </c>
      <c r="W312" s="473">
        <f t="shared" si="195"/>
        <v>0</v>
      </c>
      <c r="X312" s="473">
        <f t="shared" si="195"/>
        <v>0</v>
      </c>
      <c r="Y312" s="473">
        <f t="shared" si="195"/>
        <v>0</v>
      </c>
      <c r="Z312" s="473">
        <f t="shared" si="195"/>
        <v>0</v>
      </c>
      <c r="AA312" s="473">
        <f t="shared" si="195"/>
        <v>0</v>
      </c>
      <c r="AB312" s="473">
        <f t="shared" si="195"/>
        <v>0</v>
      </c>
      <c r="AC312" s="473">
        <f t="shared" si="195"/>
        <v>0</v>
      </c>
      <c r="AD312" s="473">
        <f t="shared" si="195"/>
        <v>0</v>
      </c>
      <c r="AE312" s="473">
        <f t="shared" si="195"/>
        <v>0</v>
      </c>
      <c r="AF312" s="473">
        <f t="shared" si="195"/>
        <v>0</v>
      </c>
      <c r="AG312" s="473">
        <f t="shared" si="195"/>
        <v>0</v>
      </c>
      <c r="AH312" s="473">
        <f t="shared" si="195"/>
        <v>0</v>
      </c>
      <c r="AI312" s="473">
        <f t="shared" si="195"/>
        <v>0</v>
      </c>
      <c r="AJ312" s="473">
        <f t="shared" si="195"/>
        <v>0</v>
      </c>
      <c r="AK312" s="473">
        <f t="shared" si="195"/>
        <v>0</v>
      </c>
      <c r="AL312" s="473">
        <f t="shared" si="195"/>
        <v>0</v>
      </c>
      <c r="AM312" s="473">
        <f t="shared" si="195"/>
        <v>0</v>
      </c>
      <c r="AN312" s="473">
        <f t="shared" si="195"/>
        <v>0</v>
      </c>
      <c r="AO312" s="473">
        <f t="shared" si="195"/>
        <v>0</v>
      </c>
      <c r="AP312" s="473">
        <f t="shared" si="195"/>
        <v>0</v>
      </c>
      <c r="AQ312" s="473">
        <f t="shared" si="195"/>
        <v>0</v>
      </c>
      <c r="AR312" s="473">
        <f t="shared" si="195"/>
        <v>0</v>
      </c>
      <c r="AS312" s="473">
        <f t="shared" si="195"/>
        <v>0</v>
      </c>
      <c r="AT312" s="473">
        <f t="shared" si="195"/>
        <v>0</v>
      </c>
      <c r="AU312" s="473">
        <f t="shared" si="195"/>
        <v>0</v>
      </c>
      <c r="AV312" s="473">
        <f t="shared" si="195"/>
        <v>0</v>
      </c>
      <c r="AW312" s="473">
        <f t="shared" si="195"/>
        <v>0</v>
      </c>
      <c r="AX312" s="473">
        <f t="shared" si="195"/>
        <v>0</v>
      </c>
      <c r="AY312" s="473">
        <f t="shared" si="195"/>
        <v>0</v>
      </c>
      <c r="AZ312" s="473">
        <f t="shared" si="195"/>
        <v>0</v>
      </c>
      <c r="BA312" s="473">
        <f t="shared" si="195"/>
        <v>0</v>
      </c>
      <c r="BB312" s="473">
        <f t="shared" si="195"/>
        <v>0</v>
      </c>
      <c r="BC312" s="473">
        <f t="shared" si="195"/>
        <v>0</v>
      </c>
      <c r="BD312" s="473">
        <f t="shared" si="195"/>
        <v>0</v>
      </c>
      <c r="BE312" s="473">
        <f t="shared" si="195"/>
        <v>0</v>
      </c>
      <c r="BF312" s="473">
        <f t="shared" si="195"/>
        <v>0</v>
      </c>
      <c r="BG312" s="473">
        <f t="shared" si="195"/>
        <v>0</v>
      </c>
      <c r="BH312" s="473">
        <f t="shared" si="195"/>
        <v>0</v>
      </c>
      <c r="BI312" s="473">
        <f t="shared" si="195"/>
        <v>0</v>
      </c>
      <c r="BJ312" s="473">
        <f t="shared" si="195"/>
        <v>0</v>
      </c>
      <c r="BK312" s="473">
        <f t="shared" si="195"/>
        <v>0</v>
      </c>
      <c r="BL312" s="473">
        <f t="shared" si="195"/>
        <v>0</v>
      </c>
      <c r="BM312" s="473">
        <f t="shared" si="195"/>
        <v>0</v>
      </c>
      <c r="BN312" s="473">
        <f t="shared" si="195"/>
        <v>0</v>
      </c>
      <c r="BO312" s="473">
        <f t="shared" si="195"/>
        <v>0</v>
      </c>
      <c r="BP312" s="473">
        <f t="shared" si="195"/>
        <v>0</v>
      </c>
      <c r="BQ312" s="473">
        <f t="shared" si="195"/>
        <v>0</v>
      </c>
      <c r="BR312" s="473">
        <f t="shared" si="195"/>
        <v>0</v>
      </c>
      <c r="BS312" s="473">
        <f t="shared" si="195"/>
        <v>0</v>
      </c>
      <c r="BT312" s="473">
        <f t="shared" ref="BT312" si="196">(BT309)-(BT310+BT311)</f>
        <v>0</v>
      </c>
      <c r="BU312" s="473"/>
      <c r="BV312" s="473"/>
      <c r="BW312" s="473"/>
      <c r="BX312" s="473"/>
      <c r="BY312" s="473"/>
      <c r="BZ312" s="473"/>
      <c r="CA312" s="473"/>
      <c r="CB312" s="473"/>
      <c r="CC312" s="473"/>
      <c r="CD312" s="473"/>
      <c r="CE312" s="473"/>
      <c r="CF312" s="473"/>
      <c r="CG312" s="473"/>
      <c r="CH312" s="473"/>
      <c r="CI312" s="622"/>
      <c r="CK312" s="1086"/>
    </row>
    <row r="313" spans="2:89" ht="15" thickBot="1" x14ac:dyDescent="0.25">
      <c r="B313" s="847" t="s">
        <v>585</v>
      </c>
      <c r="C313" s="848" t="s">
        <v>276</v>
      </c>
      <c r="D313" s="848" t="s">
        <v>586</v>
      </c>
      <c r="E313" s="849" t="s">
        <v>122</v>
      </c>
      <c r="F313" s="850">
        <v>2</v>
      </c>
      <c r="G313" s="632">
        <f t="shared" ref="G313:AL313" si="197">G312+SUM(G305:G308)</f>
        <v>0</v>
      </c>
      <c r="H313" s="632">
        <f t="shared" si="197"/>
        <v>0</v>
      </c>
      <c r="I313" s="632">
        <f t="shared" si="197"/>
        <v>0</v>
      </c>
      <c r="J313" s="632">
        <f t="shared" si="197"/>
        <v>0</v>
      </c>
      <c r="K313" s="632">
        <f t="shared" si="197"/>
        <v>0</v>
      </c>
      <c r="L313" s="632">
        <f t="shared" si="197"/>
        <v>0</v>
      </c>
      <c r="M313" s="632">
        <f t="shared" si="197"/>
        <v>0</v>
      </c>
      <c r="N313" s="632">
        <f t="shared" si="197"/>
        <v>0</v>
      </c>
      <c r="O313" s="632">
        <f t="shared" si="197"/>
        <v>0</v>
      </c>
      <c r="P313" s="632">
        <f t="shared" si="197"/>
        <v>0</v>
      </c>
      <c r="Q313" s="632">
        <f t="shared" si="197"/>
        <v>0</v>
      </c>
      <c r="R313" s="632">
        <f t="shared" si="197"/>
        <v>0</v>
      </c>
      <c r="S313" s="632">
        <f t="shared" si="197"/>
        <v>0</v>
      </c>
      <c r="T313" s="632">
        <f t="shared" si="197"/>
        <v>0</v>
      </c>
      <c r="U313" s="632">
        <f t="shared" si="197"/>
        <v>0</v>
      </c>
      <c r="V313" s="632">
        <f t="shared" si="197"/>
        <v>0</v>
      </c>
      <c r="W313" s="632">
        <f t="shared" si="197"/>
        <v>0</v>
      </c>
      <c r="X313" s="632">
        <f t="shared" si="197"/>
        <v>0</v>
      </c>
      <c r="Y313" s="632">
        <f t="shared" si="197"/>
        <v>0</v>
      </c>
      <c r="Z313" s="632">
        <f t="shared" si="197"/>
        <v>0</v>
      </c>
      <c r="AA313" s="632">
        <f t="shared" si="197"/>
        <v>0</v>
      </c>
      <c r="AB313" s="632">
        <f t="shared" si="197"/>
        <v>0</v>
      </c>
      <c r="AC313" s="632">
        <f t="shared" si="197"/>
        <v>0</v>
      </c>
      <c r="AD313" s="632">
        <f t="shared" si="197"/>
        <v>0</v>
      </c>
      <c r="AE313" s="632">
        <f t="shared" si="197"/>
        <v>0</v>
      </c>
      <c r="AF313" s="632">
        <f t="shared" si="197"/>
        <v>0</v>
      </c>
      <c r="AG313" s="632">
        <f t="shared" si="197"/>
        <v>0</v>
      </c>
      <c r="AH313" s="632">
        <f t="shared" si="197"/>
        <v>0</v>
      </c>
      <c r="AI313" s="632">
        <f t="shared" si="197"/>
        <v>0</v>
      </c>
      <c r="AJ313" s="632">
        <f t="shared" si="197"/>
        <v>0</v>
      </c>
      <c r="AK313" s="632">
        <f t="shared" si="197"/>
        <v>0</v>
      </c>
      <c r="AL313" s="632">
        <f t="shared" si="197"/>
        <v>0</v>
      </c>
      <c r="AM313" s="632">
        <f t="shared" ref="AM313:BR313" si="198">AM312+SUM(AM305:AM308)</f>
        <v>0</v>
      </c>
      <c r="AN313" s="632">
        <f t="shared" si="198"/>
        <v>0</v>
      </c>
      <c r="AO313" s="632">
        <f t="shared" si="198"/>
        <v>0</v>
      </c>
      <c r="AP313" s="632">
        <f t="shared" si="198"/>
        <v>0</v>
      </c>
      <c r="AQ313" s="632">
        <f t="shared" si="198"/>
        <v>0</v>
      </c>
      <c r="AR313" s="632">
        <f t="shared" si="198"/>
        <v>0</v>
      </c>
      <c r="AS313" s="632">
        <f t="shared" si="198"/>
        <v>0</v>
      </c>
      <c r="AT313" s="632">
        <f t="shared" si="198"/>
        <v>0</v>
      </c>
      <c r="AU313" s="632">
        <f t="shared" si="198"/>
        <v>0</v>
      </c>
      <c r="AV313" s="632">
        <f t="shared" si="198"/>
        <v>0</v>
      </c>
      <c r="AW313" s="632">
        <f t="shared" si="198"/>
        <v>0</v>
      </c>
      <c r="AX313" s="632">
        <f t="shared" si="198"/>
        <v>0</v>
      </c>
      <c r="AY313" s="632">
        <f t="shared" si="198"/>
        <v>0</v>
      </c>
      <c r="AZ313" s="632">
        <f t="shared" si="198"/>
        <v>0</v>
      </c>
      <c r="BA313" s="632">
        <f t="shared" si="198"/>
        <v>0</v>
      </c>
      <c r="BB313" s="632">
        <f t="shared" si="198"/>
        <v>0</v>
      </c>
      <c r="BC313" s="632">
        <f t="shared" si="198"/>
        <v>0</v>
      </c>
      <c r="BD313" s="632">
        <f t="shared" si="198"/>
        <v>0</v>
      </c>
      <c r="BE313" s="632">
        <f t="shared" si="198"/>
        <v>0</v>
      </c>
      <c r="BF313" s="632">
        <f t="shared" si="198"/>
        <v>0</v>
      </c>
      <c r="BG313" s="632">
        <f t="shared" si="198"/>
        <v>0</v>
      </c>
      <c r="BH313" s="632">
        <f t="shared" si="198"/>
        <v>0</v>
      </c>
      <c r="BI313" s="632">
        <f t="shared" si="198"/>
        <v>0</v>
      </c>
      <c r="BJ313" s="632">
        <f t="shared" si="198"/>
        <v>0</v>
      </c>
      <c r="BK313" s="632">
        <f t="shared" si="198"/>
        <v>0</v>
      </c>
      <c r="BL313" s="632">
        <f t="shared" si="198"/>
        <v>0</v>
      </c>
      <c r="BM313" s="632">
        <f t="shared" si="198"/>
        <v>0</v>
      </c>
      <c r="BN313" s="632">
        <f t="shared" si="198"/>
        <v>0</v>
      </c>
      <c r="BO313" s="632">
        <f t="shared" si="198"/>
        <v>0</v>
      </c>
      <c r="BP313" s="632">
        <f t="shared" si="198"/>
        <v>0</v>
      </c>
      <c r="BQ313" s="632">
        <f t="shared" si="198"/>
        <v>0</v>
      </c>
      <c r="BR313" s="632">
        <f t="shared" si="198"/>
        <v>0</v>
      </c>
      <c r="BS313" s="632">
        <f t="shared" ref="BS313:BT313" si="199">BS312+SUM(BS305:BS308)</f>
        <v>0</v>
      </c>
      <c r="BT313" s="632">
        <f t="shared" si="199"/>
        <v>0</v>
      </c>
      <c r="BU313" s="632"/>
      <c r="BV313" s="632"/>
      <c r="BW313" s="632"/>
      <c r="BX313" s="632"/>
      <c r="BY313" s="632"/>
      <c r="BZ313" s="632"/>
      <c r="CA313" s="632"/>
      <c r="CB313" s="632"/>
      <c r="CC313" s="632"/>
      <c r="CD313" s="632"/>
      <c r="CE313" s="632"/>
      <c r="CF313" s="632"/>
      <c r="CG313" s="632"/>
      <c r="CH313" s="632"/>
      <c r="CI313" s="632"/>
      <c r="CK313" s="1086"/>
    </row>
    <row r="314" spans="2:89" x14ac:dyDescent="0.2">
      <c r="B314" s="851" t="s">
        <v>587</v>
      </c>
      <c r="C314" s="852" t="s">
        <v>375</v>
      </c>
      <c r="D314" s="853" t="s">
        <v>588</v>
      </c>
      <c r="E314" s="854" t="s">
        <v>122</v>
      </c>
      <c r="F314" s="855">
        <v>2</v>
      </c>
      <c r="G314" s="638">
        <f t="shared" ref="G314:BR314" si="200">G224+G288</f>
        <v>0</v>
      </c>
      <c r="H314" s="638">
        <f t="shared" si="200"/>
        <v>0</v>
      </c>
      <c r="I314" s="638">
        <f t="shared" si="200"/>
        <v>0</v>
      </c>
      <c r="J314" s="638">
        <f t="shared" si="200"/>
        <v>0</v>
      </c>
      <c r="K314" s="638">
        <f t="shared" si="200"/>
        <v>0</v>
      </c>
      <c r="L314" s="638">
        <f t="shared" si="200"/>
        <v>0</v>
      </c>
      <c r="M314" s="639">
        <f t="shared" si="200"/>
        <v>0</v>
      </c>
      <c r="N314" s="639">
        <f t="shared" si="200"/>
        <v>0</v>
      </c>
      <c r="O314" s="639">
        <f t="shared" si="200"/>
        <v>0</v>
      </c>
      <c r="P314" s="639">
        <f t="shared" si="200"/>
        <v>0</v>
      </c>
      <c r="Q314" s="639">
        <f t="shared" si="200"/>
        <v>0</v>
      </c>
      <c r="R314" s="639">
        <f t="shared" si="200"/>
        <v>0</v>
      </c>
      <c r="S314" s="639">
        <f t="shared" si="200"/>
        <v>0</v>
      </c>
      <c r="T314" s="639">
        <f t="shared" si="200"/>
        <v>0</v>
      </c>
      <c r="U314" s="639">
        <f t="shared" si="200"/>
        <v>0</v>
      </c>
      <c r="V314" s="639">
        <f t="shared" si="200"/>
        <v>0</v>
      </c>
      <c r="W314" s="639">
        <f t="shared" si="200"/>
        <v>0</v>
      </c>
      <c r="X314" s="639">
        <f t="shared" si="200"/>
        <v>0</v>
      </c>
      <c r="Y314" s="639">
        <f t="shared" si="200"/>
        <v>0</v>
      </c>
      <c r="Z314" s="639">
        <f t="shared" si="200"/>
        <v>0</v>
      </c>
      <c r="AA314" s="639">
        <f t="shared" si="200"/>
        <v>0</v>
      </c>
      <c r="AB314" s="639">
        <f t="shared" si="200"/>
        <v>0</v>
      </c>
      <c r="AC314" s="639">
        <f t="shared" si="200"/>
        <v>0</v>
      </c>
      <c r="AD314" s="639">
        <f t="shared" si="200"/>
        <v>0</v>
      </c>
      <c r="AE314" s="639">
        <f t="shared" si="200"/>
        <v>0</v>
      </c>
      <c r="AF314" s="639">
        <f t="shared" si="200"/>
        <v>0</v>
      </c>
      <c r="AG314" s="639">
        <f t="shared" si="200"/>
        <v>0</v>
      </c>
      <c r="AH314" s="639">
        <f t="shared" si="200"/>
        <v>0</v>
      </c>
      <c r="AI314" s="639">
        <f t="shared" si="200"/>
        <v>0</v>
      </c>
      <c r="AJ314" s="639">
        <f t="shared" si="200"/>
        <v>0</v>
      </c>
      <c r="AK314" s="639">
        <f t="shared" si="200"/>
        <v>0</v>
      </c>
      <c r="AL314" s="639">
        <f t="shared" si="200"/>
        <v>0</v>
      </c>
      <c r="AM314" s="639">
        <f t="shared" si="200"/>
        <v>0</v>
      </c>
      <c r="AN314" s="639">
        <f t="shared" si="200"/>
        <v>0</v>
      </c>
      <c r="AO314" s="639">
        <f t="shared" si="200"/>
        <v>0</v>
      </c>
      <c r="AP314" s="639">
        <f t="shared" si="200"/>
        <v>0</v>
      </c>
      <c r="AQ314" s="639">
        <f t="shared" si="200"/>
        <v>0</v>
      </c>
      <c r="AR314" s="639">
        <f t="shared" si="200"/>
        <v>0</v>
      </c>
      <c r="AS314" s="639">
        <f t="shared" si="200"/>
        <v>0</v>
      </c>
      <c r="AT314" s="639">
        <f t="shared" si="200"/>
        <v>0</v>
      </c>
      <c r="AU314" s="639">
        <f t="shared" si="200"/>
        <v>0</v>
      </c>
      <c r="AV314" s="639">
        <f t="shared" si="200"/>
        <v>0</v>
      </c>
      <c r="AW314" s="639">
        <f t="shared" si="200"/>
        <v>0</v>
      </c>
      <c r="AX314" s="639">
        <f t="shared" si="200"/>
        <v>0</v>
      </c>
      <c r="AY314" s="639">
        <f t="shared" si="200"/>
        <v>0</v>
      </c>
      <c r="AZ314" s="639">
        <f t="shared" si="200"/>
        <v>0</v>
      </c>
      <c r="BA314" s="639">
        <f t="shared" si="200"/>
        <v>0</v>
      </c>
      <c r="BB314" s="639">
        <f t="shared" si="200"/>
        <v>0</v>
      </c>
      <c r="BC314" s="639">
        <f t="shared" si="200"/>
        <v>0</v>
      </c>
      <c r="BD314" s="639">
        <f t="shared" si="200"/>
        <v>0</v>
      </c>
      <c r="BE314" s="639">
        <f t="shared" si="200"/>
        <v>0</v>
      </c>
      <c r="BF314" s="639">
        <f t="shared" si="200"/>
        <v>0</v>
      </c>
      <c r="BG314" s="639">
        <f t="shared" si="200"/>
        <v>0</v>
      </c>
      <c r="BH314" s="639">
        <f t="shared" si="200"/>
        <v>0</v>
      </c>
      <c r="BI314" s="639">
        <f t="shared" si="200"/>
        <v>0</v>
      </c>
      <c r="BJ314" s="639">
        <f t="shared" si="200"/>
        <v>0</v>
      </c>
      <c r="BK314" s="639">
        <f t="shared" si="200"/>
        <v>0</v>
      </c>
      <c r="BL314" s="639">
        <f t="shared" si="200"/>
        <v>0</v>
      </c>
      <c r="BM314" s="639">
        <f t="shared" si="200"/>
        <v>0</v>
      </c>
      <c r="BN314" s="639">
        <f t="shared" si="200"/>
        <v>0</v>
      </c>
      <c r="BO314" s="639">
        <f t="shared" si="200"/>
        <v>0</v>
      </c>
      <c r="BP314" s="639">
        <f t="shared" si="200"/>
        <v>0</v>
      </c>
      <c r="BQ314" s="639">
        <f t="shared" si="200"/>
        <v>0</v>
      </c>
      <c r="BR314" s="639">
        <f t="shared" si="200"/>
        <v>0</v>
      </c>
      <c r="BS314" s="639">
        <f t="shared" ref="BS314:BT314" si="201">BS224+BS288</f>
        <v>0</v>
      </c>
      <c r="BT314" s="639">
        <f t="shared" si="201"/>
        <v>0</v>
      </c>
      <c r="BU314" s="639"/>
      <c r="BV314" s="639"/>
      <c r="BW314" s="639"/>
      <c r="BX314" s="639"/>
      <c r="BY314" s="639"/>
      <c r="BZ314" s="639"/>
      <c r="CA314" s="639"/>
      <c r="CB314" s="639"/>
      <c r="CC314" s="639"/>
      <c r="CD314" s="639"/>
      <c r="CE314" s="639"/>
      <c r="CF314" s="639"/>
      <c r="CG314" s="639"/>
      <c r="CH314" s="639"/>
      <c r="CI314" s="640"/>
      <c r="CK314" s="1086"/>
    </row>
    <row r="315" spans="2:89" x14ac:dyDescent="0.2">
      <c r="B315" s="856" t="s">
        <v>589</v>
      </c>
      <c r="C315" s="857" t="s">
        <v>590</v>
      </c>
      <c r="D315" s="858" t="s">
        <v>121</v>
      </c>
      <c r="E315" s="859" t="s">
        <v>122</v>
      </c>
      <c r="F315" s="860">
        <v>2</v>
      </c>
      <c r="G315" s="1111"/>
      <c r="H315" s="1111"/>
      <c r="I315" s="1111"/>
      <c r="J315" s="1111"/>
      <c r="K315" s="1111"/>
      <c r="L315" s="1111"/>
      <c r="M315" s="444"/>
      <c r="N315" s="444"/>
      <c r="O315" s="444"/>
      <c r="P315" s="444"/>
      <c r="Q315" s="444"/>
      <c r="R315" s="444"/>
      <c r="S315" s="444"/>
      <c r="T315" s="444"/>
      <c r="U315" s="444"/>
      <c r="V315" s="444"/>
      <c r="W315" s="444"/>
      <c r="X315" s="444"/>
      <c r="Y315" s="444"/>
      <c r="Z315" s="444"/>
      <c r="AA315" s="444"/>
      <c r="AB315" s="444"/>
      <c r="AC315" s="444"/>
      <c r="AD315" s="444"/>
      <c r="AE315" s="444"/>
      <c r="AF315" s="444"/>
      <c r="AG315" s="444"/>
      <c r="AH315" s="444"/>
      <c r="AI315" s="444"/>
      <c r="AJ315" s="444"/>
      <c r="AK315" s="444"/>
      <c r="AL315" s="444"/>
      <c r="AM315" s="444"/>
      <c r="AN315" s="444"/>
      <c r="AO315" s="444"/>
      <c r="AP315" s="444"/>
      <c r="AQ315" s="444"/>
      <c r="AR315" s="444"/>
      <c r="AS315" s="444"/>
      <c r="AT315" s="444"/>
      <c r="AU315" s="444"/>
      <c r="AV315" s="444"/>
      <c r="AW315" s="444"/>
      <c r="AX315" s="444"/>
      <c r="AY315" s="444"/>
      <c r="AZ315" s="444"/>
      <c r="BA315" s="444"/>
      <c r="BB315" s="444"/>
      <c r="BC315" s="444"/>
      <c r="BD315" s="444"/>
      <c r="BE315" s="444"/>
      <c r="BF315" s="444"/>
      <c r="BG315" s="444"/>
      <c r="BH315" s="444"/>
      <c r="BI315" s="444"/>
      <c r="BJ315" s="444"/>
      <c r="BK315" s="444"/>
      <c r="BL315" s="444"/>
      <c r="BM315" s="444"/>
      <c r="BN315" s="444"/>
      <c r="BO315" s="444"/>
      <c r="BP315" s="444"/>
      <c r="BQ315" s="444"/>
      <c r="BR315" s="444"/>
      <c r="BS315" s="444"/>
      <c r="BT315" s="444"/>
      <c r="BU315" s="444"/>
      <c r="BV315" s="444"/>
      <c r="BW315" s="444"/>
      <c r="BX315" s="444"/>
      <c r="BY315" s="444"/>
      <c r="BZ315" s="444"/>
      <c r="CA315" s="444"/>
      <c r="CB315" s="444"/>
      <c r="CC315" s="444"/>
      <c r="CD315" s="444"/>
      <c r="CE315" s="444"/>
      <c r="CF315" s="444"/>
      <c r="CG315" s="444"/>
      <c r="CH315" s="444"/>
      <c r="CI315" s="445"/>
      <c r="CK315" s="1086"/>
    </row>
    <row r="316" spans="2:89" ht="28.5" x14ac:dyDescent="0.2">
      <c r="B316" s="856" t="s">
        <v>591</v>
      </c>
      <c r="C316" s="857" t="s">
        <v>379</v>
      </c>
      <c r="D316" s="858" t="s">
        <v>592</v>
      </c>
      <c r="E316" s="859" t="s">
        <v>122</v>
      </c>
      <c r="F316" s="860">
        <v>2</v>
      </c>
      <c r="G316" s="473">
        <f t="shared" ref="G316:BR318" si="202">G226+G289</f>
        <v>0</v>
      </c>
      <c r="H316" s="473">
        <f t="shared" si="202"/>
        <v>0</v>
      </c>
      <c r="I316" s="473">
        <f t="shared" si="202"/>
        <v>0</v>
      </c>
      <c r="J316" s="473">
        <f t="shared" si="202"/>
        <v>0</v>
      </c>
      <c r="K316" s="473">
        <f t="shared" si="202"/>
        <v>0</v>
      </c>
      <c r="L316" s="473">
        <f t="shared" si="202"/>
        <v>0</v>
      </c>
      <c r="M316" s="621">
        <f t="shared" si="202"/>
        <v>0</v>
      </c>
      <c r="N316" s="621">
        <f t="shared" si="202"/>
        <v>0</v>
      </c>
      <c r="O316" s="621">
        <f t="shared" si="202"/>
        <v>0</v>
      </c>
      <c r="P316" s="621">
        <f t="shared" si="202"/>
        <v>0</v>
      </c>
      <c r="Q316" s="621">
        <f t="shared" si="202"/>
        <v>0</v>
      </c>
      <c r="R316" s="621">
        <f t="shared" si="202"/>
        <v>0</v>
      </c>
      <c r="S316" s="621">
        <f t="shared" si="202"/>
        <v>0</v>
      </c>
      <c r="T316" s="621">
        <f t="shared" si="202"/>
        <v>0</v>
      </c>
      <c r="U316" s="621">
        <f t="shared" si="202"/>
        <v>0</v>
      </c>
      <c r="V316" s="621">
        <f t="shared" si="202"/>
        <v>0</v>
      </c>
      <c r="W316" s="621">
        <f t="shared" si="202"/>
        <v>0</v>
      </c>
      <c r="X316" s="621">
        <f t="shared" si="202"/>
        <v>0</v>
      </c>
      <c r="Y316" s="621">
        <f t="shared" si="202"/>
        <v>0</v>
      </c>
      <c r="Z316" s="621">
        <f t="shared" si="202"/>
        <v>0</v>
      </c>
      <c r="AA316" s="621">
        <f t="shared" si="202"/>
        <v>0</v>
      </c>
      <c r="AB316" s="621">
        <f t="shared" si="202"/>
        <v>0</v>
      </c>
      <c r="AC316" s="621">
        <f t="shared" si="202"/>
        <v>0</v>
      </c>
      <c r="AD316" s="621">
        <f t="shared" si="202"/>
        <v>0</v>
      </c>
      <c r="AE316" s="621">
        <f t="shared" si="202"/>
        <v>0</v>
      </c>
      <c r="AF316" s="621">
        <f t="shared" si="202"/>
        <v>0</v>
      </c>
      <c r="AG316" s="621">
        <f t="shared" si="202"/>
        <v>0</v>
      </c>
      <c r="AH316" s="621">
        <f t="shared" si="202"/>
        <v>0</v>
      </c>
      <c r="AI316" s="621">
        <f t="shared" si="202"/>
        <v>0</v>
      </c>
      <c r="AJ316" s="621">
        <f t="shared" si="202"/>
        <v>0</v>
      </c>
      <c r="AK316" s="621">
        <f t="shared" si="202"/>
        <v>0</v>
      </c>
      <c r="AL316" s="621">
        <f t="shared" si="202"/>
        <v>0</v>
      </c>
      <c r="AM316" s="621">
        <f t="shared" si="202"/>
        <v>0</v>
      </c>
      <c r="AN316" s="621">
        <f t="shared" si="202"/>
        <v>0</v>
      </c>
      <c r="AO316" s="621">
        <f t="shared" si="202"/>
        <v>0</v>
      </c>
      <c r="AP316" s="621">
        <f t="shared" si="202"/>
        <v>0</v>
      </c>
      <c r="AQ316" s="621">
        <f t="shared" si="202"/>
        <v>0</v>
      </c>
      <c r="AR316" s="621">
        <f t="shared" si="202"/>
        <v>0</v>
      </c>
      <c r="AS316" s="621">
        <f t="shared" si="202"/>
        <v>0</v>
      </c>
      <c r="AT316" s="621">
        <f t="shared" si="202"/>
        <v>0</v>
      </c>
      <c r="AU316" s="621">
        <f t="shared" si="202"/>
        <v>0</v>
      </c>
      <c r="AV316" s="621">
        <f t="shared" si="202"/>
        <v>0</v>
      </c>
      <c r="AW316" s="621">
        <f t="shared" si="202"/>
        <v>0</v>
      </c>
      <c r="AX316" s="621">
        <f t="shared" si="202"/>
        <v>0</v>
      </c>
      <c r="AY316" s="621">
        <f t="shared" si="202"/>
        <v>0</v>
      </c>
      <c r="AZ316" s="621">
        <f t="shared" si="202"/>
        <v>0</v>
      </c>
      <c r="BA316" s="621">
        <f t="shared" si="202"/>
        <v>0</v>
      </c>
      <c r="BB316" s="621">
        <f t="shared" si="202"/>
        <v>0</v>
      </c>
      <c r="BC316" s="621">
        <f t="shared" si="202"/>
        <v>0</v>
      </c>
      <c r="BD316" s="621">
        <f t="shared" si="202"/>
        <v>0</v>
      </c>
      <c r="BE316" s="621">
        <f t="shared" si="202"/>
        <v>0</v>
      </c>
      <c r="BF316" s="621">
        <f t="shared" si="202"/>
        <v>0</v>
      </c>
      <c r="BG316" s="621">
        <f t="shared" si="202"/>
        <v>0</v>
      </c>
      <c r="BH316" s="621">
        <f t="shared" si="202"/>
        <v>0</v>
      </c>
      <c r="BI316" s="621">
        <f t="shared" si="202"/>
        <v>0</v>
      </c>
      <c r="BJ316" s="621">
        <f t="shared" si="202"/>
        <v>0</v>
      </c>
      <c r="BK316" s="621">
        <f t="shared" si="202"/>
        <v>0</v>
      </c>
      <c r="BL316" s="621">
        <f t="shared" si="202"/>
        <v>0</v>
      </c>
      <c r="BM316" s="621">
        <f t="shared" si="202"/>
        <v>0</v>
      </c>
      <c r="BN316" s="621">
        <f t="shared" si="202"/>
        <v>0</v>
      </c>
      <c r="BO316" s="621">
        <f t="shared" si="202"/>
        <v>0</v>
      </c>
      <c r="BP316" s="621">
        <f t="shared" si="202"/>
        <v>0</v>
      </c>
      <c r="BQ316" s="621">
        <f t="shared" si="202"/>
        <v>0</v>
      </c>
      <c r="BR316" s="621">
        <f t="shared" si="202"/>
        <v>0</v>
      </c>
      <c r="BS316" s="621">
        <f t="shared" ref="BS316:BT318" si="203">BS226+BS289</f>
        <v>0</v>
      </c>
      <c r="BT316" s="621">
        <f t="shared" si="203"/>
        <v>0</v>
      </c>
      <c r="BU316" s="621"/>
      <c r="BV316" s="621"/>
      <c r="BW316" s="621"/>
      <c r="BX316" s="621"/>
      <c r="BY316" s="621"/>
      <c r="BZ316" s="621"/>
      <c r="CA316" s="621"/>
      <c r="CB316" s="621"/>
      <c r="CC316" s="621"/>
      <c r="CD316" s="621"/>
      <c r="CE316" s="621"/>
      <c r="CF316" s="621"/>
      <c r="CG316" s="621"/>
      <c r="CH316" s="621"/>
      <c r="CI316" s="622"/>
      <c r="CK316" s="1086"/>
    </row>
    <row r="317" spans="2:89" x14ac:dyDescent="0.2">
      <c r="B317" s="856" t="s">
        <v>593</v>
      </c>
      <c r="C317" s="857" t="s">
        <v>381</v>
      </c>
      <c r="D317" s="858" t="s">
        <v>594</v>
      </c>
      <c r="E317" s="859" t="s">
        <v>122</v>
      </c>
      <c r="F317" s="860">
        <v>2</v>
      </c>
      <c r="G317" s="473">
        <f t="shared" si="202"/>
        <v>0</v>
      </c>
      <c r="H317" s="473">
        <f t="shared" si="202"/>
        <v>0</v>
      </c>
      <c r="I317" s="473">
        <f t="shared" si="202"/>
        <v>0</v>
      </c>
      <c r="J317" s="473">
        <f t="shared" si="202"/>
        <v>0</v>
      </c>
      <c r="K317" s="473">
        <f t="shared" si="202"/>
        <v>0</v>
      </c>
      <c r="L317" s="473">
        <f t="shared" si="202"/>
        <v>0</v>
      </c>
      <c r="M317" s="621">
        <f t="shared" si="202"/>
        <v>0</v>
      </c>
      <c r="N317" s="621">
        <f t="shared" si="202"/>
        <v>0</v>
      </c>
      <c r="O317" s="621">
        <f t="shared" si="202"/>
        <v>0</v>
      </c>
      <c r="P317" s="621">
        <f t="shared" si="202"/>
        <v>0</v>
      </c>
      <c r="Q317" s="621">
        <f t="shared" si="202"/>
        <v>0</v>
      </c>
      <c r="R317" s="621">
        <f t="shared" si="202"/>
        <v>0</v>
      </c>
      <c r="S317" s="621">
        <f t="shared" si="202"/>
        <v>0</v>
      </c>
      <c r="T317" s="621">
        <f t="shared" si="202"/>
        <v>0</v>
      </c>
      <c r="U317" s="621">
        <f t="shared" si="202"/>
        <v>0</v>
      </c>
      <c r="V317" s="621">
        <f t="shared" si="202"/>
        <v>0</v>
      </c>
      <c r="W317" s="621">
        <f t="shared" si="202"/>
        <v>0</v>
      </c>
      <c r="X317" s="621">
        <f t="shared" si="202"/>
        <v>0</v>
      </c>
      <c r="Y317" s="621">
        <f t="shared" si="202"/>
        <v>0</v>
      </c>
      <c r="Z317" s="621">
        <f t="shared" si="202"/>
        <v>0</v>
      </c>
      <c r="AA317" s="621">
        <f t="shared" si="202"/>
        <v>0</v>
      </c>
      <c r="AB317" s="621">
        <f t="shared" si="202"/>
        <v>0</v>
      </c>
      <c r="AC317" s="621">
        <f t="shared" si="202"/>
        <v>0</v>
      </c>
      <c r="AD317" s="621">
        <f t="shared" si="202"/>
        <v>0</v>
      </c>
      <c r="AE317" s="621">
        <f t="shared" si="202"/>
        <v>0</v>
      </c>
      <c r="AF317" s="621">
        <f t="shared" si="202"/>
        <v>0</v>
      </c>
      <c r="AG317" s="621">
        <f t="shared" si="202"/>
        <v>0</v>
      </c>
      <c r="AH317" s="621">
        <f t="shared" si="202"/>
        <v>0</v>
      </c>
      <c r="AI317" s="621">
        <f t="shared" si="202"/>
        <v>0</v>
      </c>
      <c r="AJ317" s="621">
        <f t="shared" si="202"/>
        <v>0</v>
      </c>
      <c r="AK317" s="621">
        <f t="shared" si="202"/>
        <v>0</v>
      </c>
      <c r="AL317" s="621">
        <f t="shared" si="202"/>
        <v>0</v>
      </c>
      <c r="AM317" s="621">
        <f t="shared" si="202"/>
        <v>0</v>
      </c>
      <c r="AN317" s="621">
        <f t="shared" si="202"/>
        <v>0</v>
      </c>
      <c r="AO317" s="621">
        <f t="shared" si="202"/>
        <v>0</v>
      </c>
      <c r="AP317" s="621">
        <f t="shared" si="202"/>
        <v>0</v>
      </c>
      <c r="AQ317" s="621">
        <f t="shared" si="202"/>
        <v>0</v>
      </c>
      <c r="AR317" s="621">
        <f t="shared" si="202"/>
        <v>0</v>
      </c>
      <c r="AS317" s="621">
        <f t="shared" si="202"/>
        <v>0</v>
      </c>
      <c r="AT317" s="621">
        <f t="shared" si="202"/>
        <v>0</v>
      </c>
      <c r="AU317" s="621">
        <f t="shared" si="202"/>
        <v>0</v>
      </c>
      <c r="AV317" s="621">
        <f t="shared" si="202"/>
        <v>0</v>
      </c>
      <c r="AW317" s="621">
        <f t="shared" si="202"/>
        <v>0</v>
      </c>
      <c r="AX317" s="621">
        <f t="shared" si="202"/>
        <v>0</v>
      </c>
      <c r="AY317" s="621">
        <f t="shared" si="202"/>
        <v>0</v>
      </c>
      <c r="AZ317" s="621">
        <f t="shared" si="202"/>
        <v>0</v>
      </c>
      <c r="BA317" s="621">
        <f t="shared" si="202"/>
        <v>0</v>
      </c>
      <c r="BB317" s="621">
        <f t="shared" si="202"/>
        <v>0</v>
      </c>
      <c r="BC317" s="621">
        <f t="shared" si="202"/>
        <v>0</v>
      </c>
      <c r="BD317" s="621">
        <f t="shared" si="202"/>
        <v>0</v>
      </c>
      <c r="BE317" s="621">
        <f t="shared" si="202"/>
        <v>0</v>
      </c>
      <c r="BF317" s="621">
        <f t="shared" si="202"/>
        <v>0</v>
      </c>
      <c r="BG317" s="621">
        <f t="shared" si="202"/>
        <v>0</v>
      </c>
      <c r="BH317" s="621">
        <f t="shared" si="202"/>
        <v>0</v>
      </c>
      <c r="BI317" s="621">
        <f t="shared" si="202"/>
        <v>0</v>
      </c>
      <c r="BJ317" s="621">
        <f t="shared" si="202"/>
        <v>0</v>
      </c>
      <c r="BK317" s="621">
        <f t="shared" si="202"/>
        <v>0</v>
      </c>
      <c r="BL317" s="621">
        <f t="shared" si="202"/>
        <v>0</v>
      </c>
      <c r="BM317" s="621">
        <f t="shared" si="202"/>
        <v>0</v>
      </c>
      <c r="BN317" s="621">
        <f t="shared" si="202"/>
        <v>0</v>
      </c>
      <c r="BO317" s="621">
        <f t="shared" si="202"/>
        <v>0</v>
      </c>
      <c r="BP317" s="621">
        <f t="shared" si="202"/>
        <v>0</v>
      </c>
      <c r="BQ317" s="621">
        <f t="shared" si="202"/>
        <v>0</v>
      </c>
      <c r="BR317" s="621">
        <f t="shared" si="202"/>
        <v>0</v>
      </c>
      <c r="BS317" s="621">
        <f t="shared" si="203"/>
        <v>0</v>
      </c>
      <c r="BT317" s="621">
        <f t="shared" si="203"/>
        <v>0</v>
      </c>
      <c r="BU317" s="621"/>
      <c r="BV317" s="621"/>
      <c r="BW317" s="621"/>
      <c r="BX317" s="621"/>
      <c r="BY317" s="621"/>
      <c r="BZ317" s="621"/>
      <c r="CA317" s="621"/>
      <c r="CB317" s="621"/>
      <c r="CC317" s="621"/>
      <c r="CD317" s="621"/>
      <c r="CE317" s="621"/>
      <c r="CF317" s="621"/>
      <c r="CG317" s="621"/>
      <c r="CH317" s="621"/>
      <c r="CI317" s="622"/>
      <c r="CK317" s="1086"/>
    </row>
    <row r="318" spans="2:89" x14ac:dyDescent="0.2">
      <c r="B318" s="856" t="s">
        <v>595</v>
      </c>
      <c r="C318" s="857" t="s">
        <v>383</v>
      </c>
      <c r="D318" s="858" t="s">
        <v>596</v>
      </c>
      <c r="E318" s="859" t="s">
        <v>122</v>
      </c>
      <c r="F318" s="860">
        <v>2</v>
      </c>
      <c r="G318" s="473">
        <f t="shared" si="202"/>
        <v>0</v>
      </c>
      <c r="H318" s="473">
        <f t="shared" si="202"/>
        <v>0</v>
      </c>
      <c r="I318" s="473">
        <f t="shared" si="202"/>
        <v>0</v>
      </c>
      <c r="J318" s="473">
        <f t="shared" si="202"/>
        <v>0</v>
      </c>
      <c r="K318" s="473">
        <f t="shared" si="202"/>
        <v>0</v>
      </c>
      <c r="L318" s="473">
        <f t="shared" si="202"/>
        <v>0</v>
      </c>
      <c r="M318" s="621">
        <f t="shared" si="202"/>
        <v>0</v>
      </c>
      <c r="N318" s="621">
        <f t="shared" si="202"/>
        <v>0</v>
      </c>
      <c r="O318" s="621">
        <f t="shared" si="202"/>
        <v>0</v>
      </c>
      <c r="P318" s="621">
        <f t="shared" si="202"/>
        <v>0</v>
      </c>
      <c r="Q318" s="621">
        <f t="shared" si="202"/>
        <v>0</v>
      </c>
      <c r="R318" s="621">
        <f t="shared" si="202"/>
        <v>0</v>
      </c>
      <c r="S318" s="621">
        <f t="shared" si="202"/>
        <v>0</v>
      </c>
      <c r="T318" s="621">
        <f t="shared" si="202"/>
        <v>0</v>
      </c>
      <c r="U318" s="621">
        <f t="shared" si="202"/>
        <v>0</v>
      </c>
      <c r="V318" s="621">
        <f t="shared" si="202"/>
        <v>0</v>
      </c>
      <c r="W318" s="621">
        <f t="shared" si="202"/>
        <v>0</v>
      </c>
      <c r="X318" s="621">
        <f t="shared" si="202"/>
        <v>0</v>
      </c>
      <c r="Y318" s="621">
        <f t="shared" si="202"/>
        <v>0</v>
      </c>
      <c r="Z318" s="621">
        <f t="shared" si="202"/>
        <v>0</v>
      </c>
      <c r="AA318" s="621">
        <f t="shared" si="202"/>
        <v>0</v>
      </c>
      <c r="AB318" s="621">
        <f t="shared" si="202"/>
        <v>0</v>
      </c>
      <c r="AC318" s="621">
        <f t="shared" si="202"/>
        <v>0</v>
      </c>
      <c r="AD318" s="621">
        <f t="shared" si="202"/>
        <v>0</v>
      </c>
      <c r="AE318" s="621">
        <f t="shared" si="202"/>
        <v>0</v>
      </c>
      <c r="AF318" s="621">
        <f t="shared" si="202"/>
        <v>0</v>
      </c>
      <c r="AG318" s="621">
        <f t="shared" si="202"/>
        <v>0</v>
      </c>
      <c r="AH318" s="621">
        <f t="shared" si="202"/>
        <v>0</v>
      </c>
      <c r="AI318" s="621">
        <f t="shared" si="202"/>
        <v>0</v>
      </c>
      <c r="AJ318" s="621">
        <f t="shared" si="202"/>
        <v>0</v>
      </c>
      <c r="AK318" s="621">
        <f t="shared" si="202"/>
        <v>0</v>
      </c>
      <c r="AL318" s="621">
        <f t="shared" si="202"/>
        <v>0</v>
      </c>
      <c r="AM318" s="621">
        <f t="shared" si="202"/>
        <v>0</v>
      </c>
      <c r="AN318" s="621">
        <f t="shared" si="202"/>
        <v>0</v>
      </c>
      <c r="AO318" s="621">
        <f t="shared" si="202"/>
        <v>0</v>
      </c>
      <c r="AP318" s="621">
        <f t="shared" si="202"/>
        <v>0</v>
      </c>
      <c r="AQ318" s="621">
        <f t="shared" si="202"/>
        <v>0</v>
      </c>
      <c r="AR318" s="621">
        <f t="shared" si="202"/>
        <v>0</v>
      </c>
      <c r="AS318" s="621">
        <f t="shared" si="202"/>
        <v>0</v>
      </c>
      <c r="AT318" s="621">
        <f t="shared" si="202"/>
        <v>0</v>
      </c>
      <c r="AU318" s="621">
        <f t="shared" si="202"/>
        <v>0</v>
      </c>
      <c r="AV318" s="621">
        <f t="shared" si="202"/>
        <v>0</v>
      </c>
      <c r="AW318" s="621">
        <f t="shared" si="202"/>
        <v>0</v>
      </c>
      <c r="AX318" s="621">
        <f t="shared" si="202"/>
        <v>0</v>
      </c>
      <c r="AY318" s="621">
        <f t="shared" si="202"/>
        <v>0</v>
      </c>
      <c r="AZ318" s="621">
        <f t="shared" si="202"/>
        <v>0</v>
      </c>
      <c r="BA318" s="621">
        <f t="shared" si="202"/>
        <v>0</v>
      </c>
      <c r="BB318" s="621">
        <f t="shared" si="202"/>
        <v>0</v>
      </c>
      <c r="BC318" s="621">
        <f t="shared" si="202"/>
        <v>0</v>
      </c>
      <c r="BD318" s="621">
        <f t="shared" si="202"/>
        <v>0</v>
      </c>
      <c r="BE318" s="621">
        <f t="shared" si="202"/>
        <v>0</v>
      </c>
      <c r="BF318" s="621">
        <f t="shared" si="202"/>
        <v>0</v>
      </c>
      <c r="BG318" s="621">
        <f t="shared" si="202"/>
        <v>0</v>
      </c>
      <c r="BH318" s="621">
        <f t="shared" si="202"/>
        <v>0</v>
      </c>
      <c r="BI318" s="621">
        <f t="shared" si="202"/>
        <v>0</v>
      </c>
      <c r="BJ318" s="621">
        <f t="shared" si="202"/>
        <v>0</v>
      </c>
      <c r="BK318" s="621">
        <f t="shared" si="202"/>
        <v>0</v>
      </c>
      <c r="BL318" s="621">
        <f t="shared" si="202"/>
        <v>0</v>
      </c>
      <c r="BM318" s="621">
        <f t="shared" si="202"/>
        <v>0</v>
      </c>
      <c r="BN318" s="621">
        <f t="shared" si="202"/>
        <v>0</v>
      </c>
      <c r="BO318" s="621">
        <f t="shared" si="202"/>
        <v>0</v>
      </c>
      <c r="BP318" s="621">
        <f t="shared" si="202"/>
        <v>0</v>
      </c>
      <c r="BQ318" s="621">
        <f t="shared" si="202"/>
        <v>0</v>
      </c>
      <c r="BR318" s="621">
        <f t="shared" si="202"/>
        <v>0</v>
      </c>
      <c r="BS318" s="621">
        <f t="shared" si="203"/>
        <v>0</v>
      </c>
      <c r="BT318" s="621">
        <f t="shared" si="203"/>
        <v>0</v>
      </c>
      <c r="BU318" s="621"/>
      <c r="BV318" s="621"/>
      <c r="BW318" s="621"/>
      <c r="BX318" s="621"/>
      <c r="BY318" s="621"/>
      <c r="BZ318" s="621"/>
      <c r="CA318" s="621"/>
      <c r="CB318" s="621"/>
      <c r="CC318" s="621"/>
      <c r="CD318" s="621"/>
      <c r="CE318" s="621"/>
      <c r="CF318" s="621"/>
      <c r="CG318" s="621"/>
      <c r="CH318" s="621"/>
      <c r="CI318" s="622"/>
      <c r="CK318" s="1086"/>
    </row>
    <row r="319" spans="2:89" ht="28.5" x14ac:dyDescent="0.2">
      <c r="B319" s="856" t="s">
        <v>597</v>
      </c>
      <c r="C319" s="857" t="s">
        <v>385</v>
      </c>
      <c r="D319" s="858" t="s">
        <v>384</v>
      </c>
      <c r="E319" s="859" t="s">
        <v>261</v>
      </c>
      <c r="F319" s="860">
        <v>1</v>
      </c>
      <c r="G319" s="646">
        <f t="shared" ref="G319:BR319" si="204">G229</f>
        <v>0</v>
      </c>
      <c r="H319" s="646">
        <f t="shared" si="204"/>
        <v>0</v>
      </c>
      <c r="I319" s="646">
        <f t="shared" si="204"/>
        <v>0</v>
      </c>
      <c r="J319" s="646">
        <f t="shared" si="204"/>
        <v>0</v>
      </c>
      <c r="K319" s="646">
        <f t="shared" si="204"/>
        <v>0</v>
      </c>
      <c r="L319" s="646">
        <f t="shared" si="204"/>
        <v>0</v>
      </c>
      <c r="M319" s="647">
        <f t="shared" si="204"/>
        <v>0</v>
      </c>
      <c r="N319" s="647">
        <f t="shared" si="204"/>
        <v>0</v>
      </c>
      <c r="O319" s="647">
        <f t="shared" si="204"/>
        <v>0</v>
      </c>
      <c r="P319" s="647">
        <f t="shared" si="204"/>
        <v>0</v>
      </c>
      <c r="Q319" s="647">
        <f t="shared" si="204"/>
        <v>0</v>
      </c>
      <c r="R319" s="647">
        <f t="shared" si="204"/>
        <v>0</v>
      </c>
      <c r="S319" s="647">
        <f t="shared" si="204"/>
        <v>0</v>
      </c>
      <c r="T319" s="647">
        <f t="shared" si="204"/>
        <v>0</v>
      </c>
      <c r="U319" s="647">
        <f t="shared" si="204"/>
        <v>0</v>
      </c>
      <c r="V319" s="647">
        <f t="shared" si="204"/>
        <v>0</v>
      </c>
      <c r="W319" s="647">
        <f t="shared" si="204"/>
        <v>0</v>
      </c>
      <c r="X319" s="647">
        <f t="shared" si="204"/>
        <v>0</v>
      </c>
      <c r="Y319" s="647">
        <f t="shared" si="204"/>
        <v>0</v>
      </c>
      <c r="Z319" s="647">
        <f t="shared" si="204"/>
        <v>0</v>
      </c>
      <c r="AA319" s="647">
        <f t="shared" si="204"/>
        <v>0</v>
      </c>
      <c r="AB319" s="647">
        <f t="shared" si="204"/>
        <v>0</v>
      </c>
      <c r="AC319" s="647">
        <f t="shared" si="204"/>
        <v>0</v>
      </c>
      <c r="AD319" s="647">
        <f t="shared" si="204"/>
        <v>0</v>
      </c>
      <c r="AE319" s="647">
        <f t="shared" si="204"/>
        <v>0</v>
      </c>
      <c r="AF319" s="647">
        <f t="shared" si="204"/>
        <v>0</v>
      </c>
      <c r="AG319" s="647">
        <f t="shared" si="204"/>
        <v>0</v>
      </c>
      <c r="AH319" s="647">
        <f t="shared" si="204"/>
        <v>0</v>
      </c>
      <c r="AI319" s="647">
        <f t="shared" si="204"/>
        <v>0</v>
      </c>
      <c r="AJ319" s="647">
        <f t="shared" si="204"/>
        <v>0</v>
      </c>
      <c r="AK319" s="647">
        <f t="shared" si="204"/>
        <v>0</v>
      </c>
      <c r="AL319" s="647">
        <f t="shared" si="204"/>
        <v>0</v>
      </c>
      <c r="AM319" s="647">
        <f t="shared" si="204"/>
        <v>0</v>
      </c>
      <c r="AN319" s="647">
        <f t="shared" si="204"/>
        <v>0</v>
      </c>
      <c r="AO319" s="647">
        <f t="shared" si="204"/>
        <v>0</v>
      </c>
      <c r="AP319" s="647">
        <f t="shared" si="204"/>
        <v>0</v>
      </c>
      <c r="AQ319" s="647">
        <f t="shared" si="204"/>
        <v>0</v>
      </c>
      <c r="AR319" s="647">
        <f t="shared" si="204"/>
        <v>0</v>
      </c>
      <c r="AS319" s="647">
        <f t="shared" si="204"/>
        <v>0</v>
      </c>
      <c r="AT319" s="647">
        <f t="shared" si="204"/>
        <v>0</v>
      </c>
      <c r="AU319" s="647">
        <f t="shared" si="204"/>
        <v>0</v>
      </c>
      <c r="AV319" s="647">
        <f t="shared" si="204"/>
        <v>0</v>
      </c>
      <c r="AW319" s="647">
        <f t="shared" si="204"/>
        <v>0</v>
      </c>
      <c r="AX319" s="647">
        <f t="shared" si="204"/>
        <v>0</v>
      </c>
      <c r="AY319" s="647">
        <f t="shared" si="204"/>
        <v>0</v>
      </c>
      <c r="AZ319" s="647">
        <f t="shared" si="204"/>
        <v>0</v>
      </c>
      <c r="BA319" s="647">
        <f t="shared" si="204"/>
        <v>0</v>
      </c>
      <c r="BB319" s="647">
        <f t="shared" si="204"/>
        <v>0</v>
      </c>
      <c r="BC319" s="647">
        <f t="shared" si="204"/>
        <v>0</v>
      </c>
      <c r="BD319" s="647">
        <f t="shared" si="204"/>
        <v>0</v>
      </c>
      <c r="BE319" s="647">
        <f t="shared" si="204"/>
        <v>0</v>
      </c>
      <c r="BF319" s="647">
        <f t="shared" si="204"/>
        <v>0</v>
      </c>
      <c r="BG319" s="647">
        <f t="shared" si="204"/>
        <v>0</v>
      </c>
      <c r="BH319" s="647">
        <f t="shared" si="204"/>
        <v>0</v>
      </c>
      <c r="BI319" s="647">
        <f t="shared" si="204"/>
        <v>0</v>
      </c>
      <c r="BJ319" s="647">
        <f t="shared" si="204"/>
        <v>0</v>
      </c>
      <c r="BK319" s="647">
        <f t="shared" si="204"/>
        <v>0</v>
      </c>
      <c r="BL319" s="647">
        <f t="shared" si="204"/>
        <v>0</v>
      </c>
      <c r="BM319" s="647">
        <f t="shared" si="204"/>
        <v>0</v>
      </c>
      <c r="BN319" s="647">
        <f t="shared" si="204"/>
        <v>0</v>
      </c>
      <c r="BO319" s="647">
        <f t="shared" si="204"/>
        <v>0</v>
      </c>
      <c r="BP319" s="647">
        <f t="shared" si="204"/>
        <v>0</v>
      </c>
      <c r="BQ319" s="647">
        <f t="shared" si="204"/>
        <v>0</v>
      </c>
      <c r="BR319" s="647">
        <f t="shared" si="204"/>
        <v>0</v>
      </c>
      <c r="BS319" s="647">
        <f t="shared" ref="BS319:BT319" si="205">BS229</f>
        <v>0</v>
      </c>
      <c r="BT319" s="647">
        <f t="shared" si="205"/>
        <v>0</v>
      </c>
      <c r="BU319" s="647"/>
      <c r="BV319" s="647"/>
      <c r="BW319" s="647"/>
      <c r="BX319" s="647"/>
      <c r="BY319" s="647"/>
      <c r="BZ319" s="647"/>
      <c r="CA319" s="647"/>
      <c r="CB319" s="647"/>
      <c r="CC319" s="647"/>
      <c r="CD319" s="647"/>
      <c r="CE319" s="647"/>
      <c r="CF319" s="647"/>
      <c r="CG319" s="647"/>
      <c r="CH319" s="647"/>
      <c r="CI319" s="648"/>
      <c r="CK319" s="1086"/>
    </row>
    <row r="320" spans="2:89" ht="28.5" x14ac:dyDescent="0.2">
      <c r="B320" s="856" t="s">
        <v>598</v>
      </c>
      <c r="C320" s="857" t="s">
        <v>387</v>
      </c>
      <c r="D320" s="858" t="s">
        <v>599</v>
      </c>
      <c r="E320" s="859" t="s">
        <v>122</v>
      </c>
      <c r="F320" s="860">
        <v>2</v>
      </c>
      <c r="G320" s="473">
        <f>G319*(G314+SUM(G316:G318)-SUM(G326:G329))</f>
        <v>0</v>
      </c>
      <c r="H320" s="473">
        <f t="shared" ref="H320" si="206">H319*(SUM(H314:H318)-SUM(H326:H329))</f>
        <v>0</v>
      </c>
      <c r="I320" s="473">
        <f t="shared" ref="I320" si="207">I319*(SUM(I314:I318)-SUM(I326:I329))</f>
        <v>0</v>
      </c>
      <c r="J320" s="473">
        <f t="shared" ref="J320:BT320" si="208">J319*(SUM(J314:J318)-SUM(J326:J329))</f>
        <v>0</v>
      </c>
      <c r="K320" s="473">
        <f t="shared" si="208"/>
        <v>0</v>
      </c>
      <c r="L320" s="473">
        <f t="shared" si="208"/>
        <v>0</v>
      </c>
      <c r="M320" s="473">
        <f t="shared" si="208"/>
        <v>0</v>
      </c>
      <c r="N320" s="473">
        <f t="shared" si="208"/>
        <v>0</v>
      </c>
      <c r="O320" s="473">
        <f t="shared" si="208"/>
        <v>0</v>
      </c>
      <c r="P320" s="473">
        <f t="shared" si="208"/>
        <v>0</v>
      </c>
      <c r="Q320" s="473">
        <f t="shared" si="208"/>
        <v>0</v>
      </c>
      <c r="R320" s="473">
        <f t="shared" si="208"/>
        <v>0</v>
      </c>
      <c r="S320" s="473">
        <f t="shared" si="208"/>
        <v>0</v>
      </c>
      <c r="T320" s="473">
        <f t="shared" si="208"/>
        <v>0</v>
      </c>
      <c r="U320" s="473">
        <f t="shared" si="208"/>
        <v>0</v>
      </c>
      <c r="V320" s="473">
        <f t="shared" si="208"/>
        <v>0</v>
      </c>
      <c r="W320" s="473">
        <f t="shared" si="208"/>
        <v>0</v>
      </c>
      <c r="X320" s="473">
        <f t="shared" si="208"/>
        <v>0</v>
      </c>
      <c r="Y320" s="473">
        <f t="shared" si="208"/>
        <v>0</v>
      </c>
      <c r="Z320" s="473">
        <f t="shared" si="208"/>
        <v>0</v>
      </c>
      <c r="AA320" s="473">
        <f t="shared" si="208"/>
        <v>0</v>
      </c>
      <c r="AB320" s="473">
        <f t="shared" si="208"/>
        <v>0</v>
      </c>
      <c r="AC320" s="473">
        <f t="shared" si="208"/>
        <v>0</v>
      </c>
      <c r="AD320" s="473">
        <f t="shared" si="208"/>
        <v>0</v>
      </c>
      <c r="AE320" s="473">
        <f t="shared" si="208"/>
        <v>0</v>
      </c>
      <c r="AF320" s="473">
        <f t="shared" si="208"/>
        <v>0</v>
      </c>
      <c r="AG320" s="473">
        <f t="shared" si="208"/>
        <v>0</v>
      </c>
      <c r="AH320" s="473">
        <f t="shared" si="208"/>
        <v>0</v>
      </c>
      <c r="AI320" s="473">
        <f t="shared" si="208"/>
        <v>0</v>
      </c>
      <c r="AJ320" s="473">
        <f t="shared" si="208"/>
        <v>0</v>
      </c>
      <c r="AK320" s="473">
        <f t="shared" si="208"/>
        <v>0</v>
      </c>
      <c r="AL320" s="473">
        <f t="shared" si="208"/>
        <v>0</v>
      </c>
      <c r="AM320" s="473">
        <f t="shared" si="208"/>
        <v>0</v>
      </c>
      <c r="AN320" s="473">
        <f t="shared" si="208"/>
        <v>0</v>
      </c>
      <c r="AO320" s="473">
        <f t="shared" si="208"/>
        <v>0</v>
      </c>
      <c r="AP320" s="473">
        <f t="shared" si="208"/>
        <v>0</v>
      </c>
      <c r="AQ320" s="473">
        <f t="shared" si="208"/>
        <v>0</v>
      </c>
      <c r="AR320" s="473">
        <f t="shared" si="208"/>
        <v>0</v>
      </c>
      <c r="AS320" s="473">
        <f t="shared" si="208"/>
        <v>0</v>
      </c>
      <c r="AT320" s="473">
        <f t="shared" si="208"/>
        <v>0</v>
      </c>
      <c r="AU320" s="473">
        <f t="shared" si="208"/>
        <v>0</v>
      </c>
      <c r="AV320" s="473">
        <f t="shared" si="208"/>
        <v>0</v>
      </c>
      <c r="AW320" s="473">
        <f t="shared" si="208"/>
        <v>0</v>
      </c>
      <c r="AX320" s="473">
        <f t="shared" si="208"/>
        <v>0</v>
      </c>
      <c r="AY320" s="473">
        <f t="shared" si="208"/>
        <v>0</v>
      </c>
      <c r="AZ320" s="473">
        <f t="shared" si="208"/>
        <v>0</v>
      </c>
      <c r="BA320" s="473">
        <f t="shared" si="208"/>
        <v>0</v>
      </c>
      <c r="BB320" s="473">
        <f t="shared" si="208"/>
        <v>0</v>
      </c>
      <c r="BC320" s="473">
        <f t="shared" si="208"/>
        <v>0</v>
      </c>
      <c r="BD320" s="473">
        <f t="shared" si="208"/>
        <v>0</v>
      </c>
      <c r="BE320" s="473">
        <f t="shared" si="208"/>
        <v>0</v>
      </c>
      <c r="BF320" s="473">
        <f t="shared" si="208"/>
        <v>0</v>
      </c>
      <c r="BG320" s="473">
        <f t="shared" si="208"/>
        <v>0</v>
      </c>
      <c r="BH320" s="473">
        <f t="shared" si="208"/>
        <v>0</v>
      </c>
      <c r="BI320" s="473">
        <f t="shared" si="208"/>
        <v>0</v>
      </c>
      <c r="BJ320" s="473">
        <f t="shared" si="208"/>
        <v>0</v>
      </c>
      <c r="BK320" s="473">
        <f t="shared" si="208"/>
        <v>0</v>
      </c>
      <c r="BL320" s="473">
        <f t="shared" si="208"/>
        <v>0</v>
      </c>
      <c r="BM320" s="473">
        <f t="shared" si="208"/>
        <v>0</v>
      </c>
      <c r="BN320" s="473">
        <f t="shared" si="208"/>
        <v>0</v>
      </c>
      <c r="BO320" s="473">
        <f t="shared" si="208"/>
        <v>0</v>
      </c>
      <c r="BP320" s="473">
        <f t="shared" si="208"/>
        <v>0</v>
      </c>
      <c r="BQ320" s="473">
        <f t="shared" si="208"/>
        <v>0</v>
      </c>
      <c r="BR320" s="473">
        <f t="shared" si="208"/>
        <v>0</v>
      </c>
      <c r="BS320" s="473">
        <f t="shared" si="208"/>
        <v>0</v>
      </c>
      <c r="BT320" s="473">
        <f t="shared" si="208"/>
        <v>0</v>
      </c>
      <c r="BU320" s="473"/>
      <c r="BV320" s="473"/>
      <c r="BW320" s="473"/>
      <c r="BX320" s="473"/>
      <c r="BY320" s="473"/>
      <c r="BZ320" s="473"/>
      <c r="CA320" s="473"/>
      <c r="CB320" s="473"/>
      <c r="CC320" s="473"/>
      <c r="CD320" s="473"/>
      <c r="CE320" s="473"/>
      <c r="CF320" s="473"/>
      <c r="CG320" s="473"/>
      <c r="CH320" s="473"/>
      <c r="CI320" s="473"/>
      <c r="CK320" s="1086"/>
    </row>
    <row r="321" spans="2:89" ht="28.5" x14ac:dyDescent="0.2">
      <c r="B321" s="856" t="s">
        <v>600</v>
      </c>
      <c r="C321" s="861" t="s">
        <v>191</v>
      </c>
      <c r="D321" s="862" t="s">
        <v>601</v>
      </c>
      <c r="E321" s="863" t="s">
        <v>125</v>
      </c>
      <c r="F321" s="864">
        <v>1</v>
      </c>
      <c r="G321" s="653" t="e">
        <f>(((G317-G328))*1000000)/((G350)*1000)</f>
        <v>#DIV/0!</v>
      </c>
      <c r="H321" s="653" t="e">
        <f t="shared" ref="H321:BS322" si="209">(((H317-H328))*1000000)/((H350)*1000)</f>
        <v>#DIV/0!</v>
      </c>
      <c r="I321" s="653" t="e">
        <f t="shared" si="209"/>
        <v>#DIV/0!</v>
      </c>
      <c r="J321" s="653" t="e">
        <f t="shared" si="209"/>
        <v>#DIV/0!</v>
      </c>
      <c r="K321" s="653" t="e">
        <f t="shared" si="209"/>
        <v>#DIV/0!</v>
      </c>
      <c r="L321" s="653" t="e">
        <f t="shared" si="209"/>
        <v>#DIV/0!</v>
      </c>
      <c r="M321" s="654" t="e">
        <f t="shared" si="209"/>
        <v>#DIV/0!</v>
      </c>
      <c r="N321" s="654" t="e">
        <f t="shared" si="209"/>
        <v>#DIV/0!</v>
      </c>
      <c r="O321" s="654" t="e">
        <f t="shared" si="209"/>
        <v>#DIV/0!</v>
      </c>
      <c r="P321" s="654" t="e">
        <f t="shared" si="209"/>
        <v>#DIV/0!</v>
      </c>
      <c r="Q321" s="654" t="e">
        <f t="shared" si="209"/>
        <v>#DIV/0!</v>
      </c>
      <c r="R321" s="654" t="e">
        <f t="shared" si="209"/>
        <v>#DIV/0!</v>
      </c>
      <c r="S321" s="654" t="e">
        <f t="shared" si="209"/>
        <v>#DIV/0!</v>
      </c>
      <c r="T321" s="654" t="e">
        <f t="shared" si="209"/>
        <v>#DIV/0!</v>
      </c>
      <c r="U321" s="654" t="e">
        <f t="shared" si="209"/>
        <v>#DIV/0!</v>
      </c>
      <c r="V321" s="654" t="e">
        <f t="shared" si="209"/>
        <v>#DIV/0!</v>
      </c>
      <c r="W321" s="654" t="e">
        <f t="shared" si="209"/>
        <v>#DIV/0!</v>
      </c>
      <c r="X321" s="654" t="e">
        <f t="shared" si="209"/>
        <v>#DIV/0!</v>
      </c>
      <c r="Y321" s="654" t="e">
        <f t="shared" si="209"/>
        <v>#DIV/0!</v>
      </c>
      <c r="Z321" s="654" t="e">
        <f t="shared" si="209"/>
        <v>#DIV/0!</v>
      </c>
      <c r="AA321" s="654" t="e">
        <f t="shared" si="209"/>
        <v>#DIV/0!</v>
      </c>
      <c r="AB321" s="654" t="e">
        <f t="shared" si="209"/>
        <v>#DIV/0!</v>
      </c>
      <c r="AC321" s="654" t="e">
        <f t="shared" si="209"/>
        <v>#DIV/0!</v>
      </c>
      <c r="AD321" s="654" t="e">
        <f t="shared" si="209"/>
        <v>#DIV/0!</v>
      </c>
      <c r="AE321" s="654" t="e">
        <f t="shared" si="209"/>
        <v>#DIV/0!</v>
      </c>
      <c r="AF321" s="654" t="e">
        <f t="shared" si="209"/>
        <v>#DIV/0!</v>
      </c>
      <c r="AG321" s="654" t="e">
        <f t="shared" si="209"/>
        <v>#DIV/0!</v>
      </c>
      <c r="AH321" s="654" t="e">
        <f t="shared" si="209"/>
        <v>#DIV/0!</v>
      </c>
      <c r="AI321" s="654" t="e">
        <f t="shared" si="209"/>
        <v>#DIV/0!</v>
      </c>
      <c r="AJ321" s="654" t="e">
        <f t="shared" si="209"/>
        <v>#DIV/0!</v>
      </c>
      <c r="AK321" s="654" t="e">
        <f t="shared" si="209"/>
        <v>#DIV/0!</v>
      </c>
      <c r="AL321" s="654" t="e">
        <f t="shared" si="209"/>
        <v>#DIV/0!</v>
      </c>
      <c r="AM321" s="654" t="e">
        <f t="shared" si="209"/>
        <v>#DIV/0!</v>
      </c>
      <c r="AN321" s="654" t="e">
        <f t="shared" si="209"/>
        <v>#DIV/0!</v>
      </c>
      <c r="AO321" s="654" t="e">
        <f t="shared" si="209"/>
        <v>#DIV/0!</v>
      </c>
      <c r="AP321" s="654" t="e">
        <f t="shared" si="209"/>
        <v>#DIV/0!</v>
      </c>
      <c r="AQ321" s="654" t="e">
        <f t="shared" si="209"/>
        <v>#DIV/0!</v>
      </c>
      <c r="AR321" s="654" t="e">
        <f t="shared" si="209"/>
        <v>#DIV/0!</v>
      </c>
      <c r="AS321" s="654" t="e">
        <f t="shared" si="209"/>
        <v>#DIV/0!</v>
      </c>
      <c r="AT321" s="654" t="e">
        <f t="shared" si="209"/>
        <v>#DIV/0!</v>
      </c>
      <c r="AU321" s="654" t="e">
        <f t="shared" si="209"/>
        <v>#DIV/0!</v>
      </c>
      <c r="AV321" s="654" t="e">
        <f t="shared" si="209"/>
        <v>#DIV/0!</v>
      </c>
      <c r="AW321" s="654" t="e">
        <f t="shared" si="209"/>
        <v>#DIV/0!</v>
      </c>
      <c r="AX321" s="654" t="e">
        <f t="shared" si="209"/>
        <v>#DIV/0!</v>
      </c>
      <c r="AY321" s="654" t="e">
        <f t="shared" si="209"/>
        <v>#DIV/0!</v>
      </c>
      <c r="AZ321" s="654" t="e">
        <f t="shared" si="209"/>
        <v>#DIV/0!</v>
      </c>
      <c r="BA321" s="654" t="e">
        <f t="shared" si="209"/>
        <v>#DIV/0!</v>
      </c>
      <c r="BB321" s="654" t="e">
        <f t="shared" si="209"/>
        <v>#DIV/0!</v>
      </c>
      <c r="BC321" s="654" t="e">
        <f t="shared" si="209"/>
        <v>#DIV/0!</v>
      </c>
      <c r="BD321" s="654" t="e">
        <f t="shared" si="209"/>
        <v>#DIV/0!</v>
      </c>
      <c r="BE321" s="654" t="e">
        <f t="shared" si="209"/>
        <v>#DIV/0!</v>
      </c>
      <c r="BF321" s="654" t="e">
        <f t="shared" si="209"/>
        <v>#DIV/0!</v>
      </c>
      <c r="BG321" s="654" t="e">
        <f t="shared" si="209"/>
        <v>#DIV/0!</v>
      </c>
      <c r="BH321" s="654" t="e">
        <f t="shared" si="209"/>
        <v>#DIV/0!</v>
      </c>
      <c r="BI321" s="654" t="e">
        <f t="shared" si="209"/>
        <v>#DIV/0!</v>
      </c>
      <c r="BJ321" s="654" t="e">
        <f t="shared" si="209"/>
        <v>#DIV/0!</v>
      </c>
      <c r="BK321" s="654" t="e">
        <f t="shared" si="209"/>
        <v>#DIV/0!</v>
      </c>
      <c r="BL321" s="654" t="e">
        <f t="shared" si="209"/>
        <v>#DIV/0!</v>
      </c>
      <c r="BM321" s="654" t="e">
        <f t="shared" si="209"/>
        <v>#DIV/0!</v>
      </c>
      <c r="BN321" s="654" t="e">
        <f t="shared" si="209"/>
        <v>#DIV/0!</v>
      </c>
      <c r="BO321" s="654" t="e">
        <f t="shared" si="209"/>
        <v>#DIV/0!</v>
      </c>
      <c r="BP321" s="654" t="e">
        <f t="shared" si="209"/>
        <v>#DIV/0!</v>
      </c>
      <c r="BQ321" s="654" t="e">
        <f t="shared" si="209"/>
        <v>#DIV/0!</v>
      </c>
      <c r="BR321" s="654" t="e">
        <f t="shared" si="209"/>
        <v>#DIV/0!</v>
      </c>
      <c r="BS321" s="654" t="e">
        <f t="shared" si="209"/>
        <v>#DIV/0!</v>
      </c>
      <c r="BT321" s="654" t="e">
        <f t="shared" ref="BT321:BT322" si="210">(((BT317-BT328))*1000000)/((BT350)*1000)</f>
        <v>#DIV/0!</v>
      </c>
      <c r="BU321" s="654"/>
      <c r="BV321" s="654"/>
      <c r="BW321" s="654"/>
      <c r="BX321" s="654"/>
      <c r="BY321" s="654"/>
      <c r="BZ321" s="654"/>
      <c r="CA321" s="654"/>
      <c r="CB321" s="654"/>
      <c r="CC321" s="654"/>
      <c r="CD321" s="654"/>
      <c r="CE321" s="654"/>
      <c r="CF321" s="654"/>
      <c r="CG321" s="654"/>
      <c r="CH321" s="654"/>
      <c r="CI321" s="655"/>
      <c r="CK321" s="1086"/>
    </row>
    <row r="322" spans="2:89" ht="28.5" x14ac:dyDescent="0.2">
      <c r="B322" s="856" t="s">
        <v>602</v>
      </c>
      <c r="C322" s="861" t="s">
        <v>210</v>
      </c>
      <c r="D322" s="862" t="s">
        <v>603</v>
      </c>
      <c r="E322" s="863" t="s">
        <v>125</v>
      </c>
      <c r="F322" s="864">
        <v>1</v>
      </c>
      <c r="G322" s="653" t="e">
        <f>(((G318-G329))*1000000)/((G351)*1000)</f>
        <v>#DIV/0!</v>
      </c>
      <c r="H322" s="653" t="e">
        <f t="shared" si="209"/>
        <v>#DIV/0!</v>
      </c>
      <c r="I322" s="653" t="e">
        <f t="shared" si="209"/>
        <v>#DIV/0!</v>
      </c>
      <c r="J322" s="653" t="e">
        <f t="shared" si="209"/>
        <v>#DIV/0!</v>
      </c>
      <c r="K322" s="653" t="e">
        <f t="shared" si="209"/>
        <v>#DIV/0!</v>
      </c>
      <c r="L322" s="653" t="e">
        <f t="shared" si="209"/>
        <v>#DIV/0!</v>
      </c>
      <c r="M322" s="654" t="e">
        <f t="shared" si="209"/>
        <v>#DIV/0!</v>
      </c>
      <c r="N322" s="654" t="e">
        <f t="shared" si="209"/>
        <v>#DIV/0!</v>
      </c>
      <c r="O322" s="654" t="e">
        <f t="shared" si="209"/>
        <v>#DIV/0!</v>
      </c>
      <c r="P322" s="654" t="e">
        <f t="shared" si="209"/>
        <v>#DIV/0!</v>
      </c>
      <c r="Q322" s="654" t="e">
        <f t="shared" si="209"/>
        <v>#DIV/0!</v>
      </c>
      <c r="R322" s="654" t="e">
        <f t="shared" si="209"/>
        <v>#DIV/0!</v>
      </c>
      <c r="S322" s="654" t="e">
        <f t="shared" si="209"/>
        <v>#DIV/0!</v>
      </c>
      <c r="T322" s="654" t="e">
        <f t="shared" si="209"/>
        <v>#DIV/0!</v>
      </c>
      <c r="U322" s="654" t="e">
        <f t="shared" si="209"/>
        <v>#DIV/0!</v>
      </c>
      <c r="V322" s="654" t="e">
        <f t="shared" si="209"/>
        <v>#DIV/0!</v>
      </c>
      <c r="W322" s="654" t="e">
        <f t="shared" si="209"/>
        <v>#DIV/0!</v>
      </c>
      <c r="X322" s="654" t="e">
        <f t="shared" si="209"/>
        <v>#DIV/0!</v>
      </c>
      <c r="Y322" s="654" t="e">
        <f t="shared" si="209"/>
        <v>#DIV/0!</v>
      </c>
      <c r="Z322" s="654" t="e">
        <f t="shared" si="209"/>
        <v>#DIV/0!</v>
      </c>
      <c r="AA322" s="654" t="e">
        <f t="shared" si="209"/>
        <v>#DIV/0!</v>
      </c>
      <c r="AB322" s="654" t="e">
        <f t="shared" si="209"/>
        <v>#DIV/0!</v>
      </c>
      <c r="AC322" s="654" t="e">
        <f t="shared" si="209"/>
        <v>#DIV/0!</v>
      </c>
      <c r="AD322" s="654" t="e">
        <f t="shared" si="209"/>
        <v>#DIV/0!</v>
      </c>
      <c r="AE322" s="654" t="e">
        <f t="shared" si="209"/>
        <v>#DIV/0!</v>
      </c>
      <c r="AF322" s="654" t="e">
        <f t="shared" si="209"/>
        <v>#DIV/0!</v>
      </c>
      <c r="AG322" s="654" t="e">
        <f t="shared" si="209"/>
        <v>#DIV/0!</v>
      </c>
      <c r="AH322" s="654" t="e">
        <f t="shared" si="209"/>
        <v>#DIV/0!</v>
      </c>
      <c r="AI322" s="654" t="e">
        <f t="shared" si="209"/>
        <v>#DIV/0!</v>
      </c>
      <c r="AJ322" s="654" t="e">
        <f t="shared" si="209"/>
        <v>#DIV/0!</v>
      </c>
      <c r="AK322" s="654" t="e">
        <f t="shared" si="209"/>
        <v>#DIV/0!</v>
      </c>
      <c r="AL322" s="654" t="e">
        <f t="shared" si="209"/>
        <v>#DIV/0!</v>
      </c>
      <c r="AM322" s="654" t="e">
        <f t="shared" si="209"/>
        <v>#DIV/0!</v>
      </c>
      <c r="AN322" s="654" t="e">
        <f t="shared" si="209"/>
        <v>#DIV/0!</v>
      </c>
      <c r="AO322" s="654" t="e">
        <f t="shared" si="209"/>
        <v>#DIV/0!</v>
      </c>
      <c r="AP322" s="654" t="e">
        <f t="shared" si="209"/>
        <v>#DIV/0!</v>
      </c>
      <c r="AQ322" s="654" t="e">
        <f t="shared" si="209"/>
        <v>#DIV/0!</v>
      </c>
      <c r="AR322" s="654" t="e">
        <f t="shared" si="209"/>
        <v>#DIV/0!</v>
      </c>
      <c r="AS322" s="654" t="e">
        <f t="shared" si="209"/>
        <v>#DIV/0!</v>
      </c>
      <c r="AT322" s="654" t="e">
        <f t="shared" si="209"/>
        <v>#DIV/0!</v>
      </c>
      <c r="AU322" s="654" t="e">
        <f t="shared" si="209"/>
        <v>#DIV/0!</v>
      </c>
      <c r="AV322" s="654" t="e">
        <f t="shared" si="209"/>
        <v>#DIV/0!</v>
      </c>
      <c r="AW322" s="654" t="e">
        <f t="shared" si="209"/>
        <v>#DIV/0!</v>
      </c>
      <c r="AX322" s="654" t="e">
        <f t="shared" si="209"/>
        <v>#DIV/0!</v>
      </c>
      <c r="AY322" s="654" t="e">
        <f t="shared" si="209"/>
        <v>#DIV/0!</v>
      </c>
      <c r="AZ322" s="654" t="e">
        <f t="shared" si="209"/>
        <v>#DIV/0!</v>
      </c>
      <c r="BA322" s="654" t="e">
        <f t="shared" si="209"/>
        <v>#DIV/0!</v>
      </c>
      <c r="BB322" s="654" t="e">
        <f t="shared" si="209"/>
        <v>#DIV/0!</v>
      </c>
      <c r="BC322" s="654" t="e">
        <f t="shared" si="209"/>
        <v>#DIV/0!</v>
      </c>
      <c r="BD322" s="654" t="e">
        <f t="shared" si="209"/>
        <v>#DIV/0!</v>
      </c>
      <c r="BE322" s="654" t="e">
        <f t="shared" si="209"/>
        <v>#DIV/0!</v>
      </c>
      <c r="BF322" s="654" t="e">
        <f t="shared" si="209"/>
        <v>#DIV/0!</v>
      </c>
      <c r="BG322" s="654" t="e">
        <f t="shared" si="209"/>
        <v>#DIV/0!</v>
      </c>
      <c r="BH322" s="654" t="e">
        <f t="shared" si="209"/>
        <v>#DIV/0!</v>
      </c>
      <c r="BI322" s="654" t="e">
        <f t="shared" si="209"/>
        <v>#DIV/0!</v>
      </c>
      <c r="BJ322" s="654" t="e">
        <f t="shared" si="209"/>
        <v>#DIV/0!</v>
      </c>
      <c r="BK322" s="654" t="e">
        <f t="shared" si="209"/>
        <v>#DIV/0!</v>
      </c>
      <c r="BL322" s="654" t="e">
        <f t="shared" si="209"/>
        <v>#DIV/0!</v>
      </c>
      <c r="BM322" s="654" t="e">
        <f t="shared" si="209"/>
        <v>#DIV/0!</v>
      </c>
      <c r="BN322" s="654" t="e">
        <f t="shared" si="209"/>
        <v>#DIV/0!</v>
      </c>
      <c r="BO322" s="654" t="e">
        <f t="shared" si="209"/>
        <v>#DIV/0!</v>
      </c>
      <c r="BP322" s="654" t="e">
        <f t="shared" si="209"/>
        <v>#DIV/0!</v>
      </c>
      <c r="BQ322" s="654" t="e">
        <f t="shared" si="209"/>
        <v>#DIV/0!</v>
      </c>
      <c r="BR322" s="654" t="e">
        <f t="shared" si="209"/>
        <v>#DIV/0!</v>
      </c>
      <c r="BS322" s="654" t="e">
        <f t="shared" si="209"/>
        <v>#DIV/0!</v>
      </c>
      <c r="BT322" s="654" t="e">
        <f t="shared" si="210"/>
        <v>#DIV/0!</v>
      </c>
      <c r="BU322" s="654"/>
      <c r="BV322" s="654"/>
      <c r="BW322" s="654"/>
      <c r="BX322" s="654"/>
      <c r="BY322" s="654"/>
      <c r="BZ322" s="654"/>
      <c r="CA322" s="654"/>
      <c r="CB322" s="654"/>
      <c r="CC322" s="654"/>
      <c r="CD322" s="654"/>
      <c r="CE322" s="654"/>
      <c r="CF322" s="654"/>
      <c r="CG322" s="654"/>
      <c r="CH322" s="654"/>
      <c r="CI322" s="655"/>
      <c r="CK322" s="1086"/>
    </row>
    <row r="323" spans="2:89" ht="28.5" x14ac:dyDescent="0.2">
      <c r="B323" s="856" t="s">
        <v>604</v>
      </c>
      <c r="C323" s="861" t="s">
        <v>124</v>
      </c>
      <c r="D323" s="862" t="s">
        <v>605</v>
      </c>
      <c r="E323" s="863" t="s">
        <v>125</v>
      </c>
      <c r="F323" s="864">
        <v>1</v>
      </c>
      <c r="G323" s="653" t="e">
        <f>(((G317-G328)+(G318-G329))*1000000)/((G350+G351)*1000)</f>
        <v>#DIV/0!</v>
      </c>
      <c r="H323" s="653" t="e">
        <f t="shared" ref="H323:BS323" si="211">(((H317-H328)+(H318-H329))*1000000)/((H350+H351)*1000)</f>
        <v>#DIV/0!</v>
      </c>
      <c r="I323" s="653" t="e">
        <f t="shared" si="211"/>
        <v>#DIV/0!</v>
      </c>
      <c r="J323" s="653" t="e">
        <f t="shared" si="211"/>
        <v>#DIV/0!</v>
      </c>
      <c r="K323" s="653" t="e">
        <f t="shared" si="211"/>
        <v>#DIV/0!</v>
      </c>
      <c r="L323" s="653" t="e">
        <f t="shared" si="211"/>
        <v>#DIV/0!</v>
      </c>
      <c r="M323" s="654" t="e">
        <f t="shared" si="211"/>
        <v>#DIV/0!</v>
      </c>
      <c r="N323" s="654" t="e">
        <f t="shared" si="211"/>
        <v>#DIV/0!</v>
      </c>
      <c r="O323" s="654" t="e">
        <f t="shared" si="211"/>
        <v>#DIV/0!</v>
      </c>
      <c r="P323" s="654" t="e">
        <f t="shared" si="211"/>
        <v>#DIV/0!</v>
      </c>
      <c r="Q323" s="654" t="e">
        <f t="shared" si="211"/>
        <v>#DIV/0!</v>
      </c>
      <c r="R323" s="654" t="e">
        <f t="shared" si="211"/>
        <v>#DIV/0!</v>
      </c>
      <c r="S323" s="654" t="e">
        <f t="shared" si="211"/>
        <v>#DIV/0!</v>
      </c>
      <c r="T323" s="654" t="e">
        <f t="shared" si="211"/>
        <v>#DIV/0!</v>
      </c>
      <c r="U323" s="654" t="e">
        <f t="shared" si="211"/>
        <v>#DIV/0!</v>
      </c>
      <c r="V323" s="654" t="e">
        <f t="shared" si="211"/>
        <v>#DIV/0!</v>
      </c>
      <c r="W323" s="654" t="e">
        <f t="shared" si="211"/>
        <v>#DIV/0!</v>
      </c>
      <c r="X323" s="654" t="e">
        <f t="shared" si="211"/>
        <v>#DIV/0!</v>
      </c>
      <c r="Y323" s="654" t="e">
        <f t="shared" si="211"/>
        <v>#DIV/0!</v>
      </c>
      <c r="Z323" s="654" t="e">
        <f t="shared" si="211"/>
        <v>#DIV/0!</v>
      </c>
      <c r="AA323" s="654" t="e">
        <f t="shared" si="211"/>
        <v>#DIV/0!</v>
      </c>
      <c r="AB323" s="654" t="e">
        <f t="shared" si="211"/>
        <v>#DIV/0!</v>
      </c>
      <c r="AC323" s="654" t="e">
        <f t="shared" si="211"/>
        <v>#DIV/0!</v>
      </c>
      <c r="AD323" s="654" t="e">
        <f t="shared" si="211"/>
        <v>#DIV/0!</v>
      </c>
      <c r="AE323" s="654" t="e">
        <f t="shared" si="211"/>
        <v>#DIV/0!</v>
      </c>
      <c r="AF323" s="654" t="e">
        <f t="shared" si="211"/>
        <v>#DIV/0!</v>
      </c>
      <c r="AG323" s="654" t="e">
        <f t="shared" si="211"/>
        <v>#DIV/0!</v>
      </c>
      <c r="AH323" s="654" t="e">
        <f t="shared" si="211"/>
        <v>#DIV/0!</v>
      </c>
      <c r="AI323" s="654" t="e">
        <f t="shared" si="211"/>
        <v>#DIV/0!</v>
      </c>
      <c r="AJ323" s="654" t="e">
        <f t="shared" si="211"/>
        <v>#DIV/0!</v>
      </c>
      <c r="AK323" s="654" t="e">
        <f t="shared" si="211"/>
        <v>#DIV/0!</v>
      </c>
      <c r="AL323" s="654" t="e">
        <f t="shared" si="211"/>
        <v>#DIV/0!</v>
      </c>
      <c r="AM323" s="654" t="e">
        <f t="shared" si="211"/>
        <v>#DIV/0!</v>
      </c>
      <c r="AN323" s="654" t="e">
        <f t="shared" si="211"/>
        <v>#DIV/0!</v>
      </c>
      <c r="AO323" s="654" t="e">
        <f t="shared" si="211"/>
        <v>#DIV/0!</v>
      </c>
      <c r="AP323" s="654" t="e">
        <f t="shared" si="211"/>
        <v>#DIV/0!</v>
      </c>
      <c r="AQ323" s="654" t="e">
        <f t="shared" si="211"/>
        <v>#DIV/0!</v>
      </c>
      <c r="AR323" s="654" t="e">
        <f t="shared" si="211"/>
        <v>#DIV/0!</v>
      </c>
      <c r="AS323" s="654" t="e">
        <f t="shared" si="211"/>
        <v>#DIV/0!</v>
      </c>
      <c r="AT323" s="654" t="e">
        <f t="shared" si="211"/>
        <v>#DIV/0!</v>
      </c>
      <c r="AU323" s="654" t="e">
        <f t="shared" si="211"/>
        <v>#DIV/0!</v>
      </c>
      <c r="AV323" s="654" t="e">
        <f t="shared" si="211"/>
        <v>#DIV/0!</v>
      </c>
      <c r="AW323" s="654" t="e">
        <f t="shared" si="211"/>
        <v>#DIV/0!</v>
      </c>
      <c r="AX323" s="654" t="e">
        <f t="shared" si="211"/>
        <v>#DIV/0!</v>
      </c>
      <c r="AY323" s="654" t="e">
        <f t="shared" si="211"/>
        <v>#DIV/0!</v>
      </c>
      <c r="AZ323" s="654" t="e">
        <f t="shared" si="211"/>
        <v>#DIV/0!</v>
      </c>
      <c r="BA323" s="654" t="e">
        <f t="shared" si="211"/>
        <v>#DIV/0!</v>
      </c>
      <c r="BB323" s="654" t="e">
        <f t="shared" si="211"/>
        <v>#DIV/0!</v>
      </c>
      <c r="BC323" s="654" t="e">
        <f t="shared" si="211"/>
        <v>#DIV/0!</v>
      </c>
      <c r="BD323" s="654" t="e">
        <f t="shared" si="211"/>
        <v>#DIV/0!</v>
      </c>
      <c r="BE323" s="654" t="e">
        <f t="shared" si="211"/>
        <v>#DIV/0!</v>
      </c>
      <c r="BF323" s="654" t="e">
        <f t="shared" si="211"/>
        <v>#DIV/0!</v>
      </c>
      <c r="BG323" s="654" t="e">
        <f t="shared" si="211"/>
        <v>#DIV/0!</v>
      </c>
      <c r="BH323" s="654" t="e">
        <f t="shared" si="211"/>
        <v>#DIV/0!</v>
      </c>
      <c r="BI323" s="654" t="e">
        <f t="shared" si="211"/>
        <v>#DIV/0!</v>
      </c>
      <c r="BJ323" s="654" t="e">
        <f t="shared" si="211"/>
        <v>#DIV/0!</v>
      </c>
      <c r="BK323" s="654" t="e">
        <f t="shared" si="211"/>
        <v>#DIV/0!</v>
      </c>
      <c r="BL323" s="654" t="e">
        <f t="shared" si="211"/>
        <v>#DIV/0!</v>
      </c>
      <c r="BM323" s="654" t="e">
        <f t="shared" si="211"/>
        <v>#DIV/0!</v>
      </c>
      <c r="BN323" s="654" t="e">
        <f t="shared" si="211"/>
        <v>#DIV/0!</v>
      </c>
      <c r="BO323" s="654" t="e">
        <f t="shared" si="211"/>
        <v>#DIV/0!</v>
      </c>
      <c r="BP323" s="654" t="e">
        <f t="shared" si="211"/>
        <v>#DIV/0!</v>
      </c>
      <c r="BQ323" s="654" t="e">
        <f t="shared" si="211"/>
        <v>#DIV/0!</v>
      </c>
      <c r="BR323" s="654" t="e">
        <f t="shared" si="211"/>
        <v>#DIV/0!</v>
      </c>
      <c r="BS323" s="654" t="e">
        <f t="shared" si="211"/>
        <v>#DIV/0!</v>
      </c>
      <c r="BT323" s="654" t="e">
        <f t="shared" ref="BT323" si="212">(((BT317-BT328)+(BT318-BT329))*1000000)/((BT350+BT351)*1000)</f>
        <v>#DIV/0!</v>
      </c>
      <c r="BU323" s="654"/>
      <c r="BV323" s="654"/>
      <c r="BW323" s="654"/>
      <c r="BX323" s="654"/>
      <c r="BY323" s="654"/>
      <c r="BZ323" s="654"/>
      <c r="CA323" s="654"/>
      <c r="CB323" s="654"/>
      <c r="CC323" s="654"/>
      <c r="CD323" s="654"/>
      <c r="CE323" s="654"/>
      <c r="CF323" s="654"/>
      <c r="CG323" s="654"/>
      <c r="CH323" s="654"/>
      <c r="CI323" s="655"/>
      <c r="CK323" s="1086"/>
    </row>
    <row r="324" spans="2:89" x14ac:dyDescent="0.2">
      <c r="B324" s="856" t="s">
        <v>606</v>
      </c>
      <c r="C324" s="861" t="s">
        <v>396</v>
      </c>
      <c r="D324" s="862" t="s">
        <v>607</v>
      </c>
      <c r="E324" s="863" t="s">
        <v>122</v>
      </c>
      <c r="F324" s="864">
        <v>2</v>
      </c>
      <c r="G324" s="473">
        <f t="shared" ref="G324:BR327" si="213">G234+G292</f>
        <v>0</v>
      </c>
      <c r="H324" s="473">
        <f t="shared" si="213"/>
        <v>0</v>
      </c>
      <c r="I324" s="473">
        <f t="shared" si="213"/>
        <v>0</v>
      </c>
      <c r="J324" s="473">
        <f t="shared" si="213"/>
        <v>0</v>
      </c>
      <c r="K324" s="473">
        <f t="shared" si="213"/>
        <v>0</v>
      </c>
      <c r="L324" s="473">
        <f t="shared" si="213"/>
        <v>0</v>
      </c>
      <c r="M324" s="621">
        <f t="shared" si="213"/>
        <v>0</v>
      </c>
      <c r="N324" s="621">
        <f t="shared" si="213"/>
        <v>0</v>
      </c>
      <c r="O324" s="621">
        <f t="shared" si="213"/>
        <v>0</v>
      </c>
      <c r="P324" s="621">
        <f t="shared" si="213"/>
        <v>0</v>
      </c>
      <c r="Q324" s="621">
        <f t="shared" si="213"/>
        <v>0</v>
      </c>
      <c r="R324" s="621">
        <f t="shared" si="213"/>
        <v>0</v>
      </c>
      <c r="S324" s="621">
        <f t="shared" si="213"/>
        <v>0</v>
      </c>
      <c r="T324" s="621">
        <f t="shared" si="213"/>
        <v>0</v>
      </c>
      <c r="U324" s="621">
        <f t="shared" si="213"/>
        <v>0</v>
      </c>
      <c r="V324" s="621">
        <f t="shared" si="213"/>
        <v>0</v>
      </c>
      <c r="W324" s="621">
        <f t="shared" si="213"/>
        <v>0</v>
      </c>
      <c r="X324" s="621">
        <f t="shared" si="213"/>
        <v>0</v>
      </c>
      <c r="Y324" s="621">
        <f t="shared" si="213"/>
        <v>0</v>
      </c>
      <c r="Z324" s="621">
        <f t="shared" si="213"/>
        <v>0</v>
      </c>
      <c r="AA324" s="621">
        <f t="shared" si="213"/>
        <v>0</v>
      </c>
      <c r="AB324" s="621">
        <f t="shared" si="213"/>
        <v>0</v>
      </c>
      <c r="AC324" s="621">
        <f t="shared" si="213"/>
        <v>0</v>
      </c>
      <c r="AD324" s="621">
        <f t="shared" si="213"/>
        <v>0</v>
      </c>
      <c r="AE324" s="621">
        <f t="shared" si="213"/>
        <v>0</v>
      </c>
      <c r="AF324" s="621">
        <f t="shared" si="213"/>
        <v>0</v>
      </c>
      <c r="AG324" s="621">
        <f t="shared" si="213"/>
        <v>0</v>
      </c>
      <c r="AH324" s="621">
        <f t="shared" si="213"/>
        <v>0</v>
      </c>
      <c r="AI324" s="621">
        <f t="shared" si="213"/>
        <v>0</v>
      </c>
      <c r="AJ324" s="621">
        <f t="shared" si="213"/>
        <v>0</v>
      </c>
      <c r="AK324" s="621">
        <f t="shared" si="213"/>
        <v>0</v>
      </c>
      <c r="AL324" s="621">
        <f t="shared" si="213"/>
        <v>0</v>
      </c>
      <c r="AM324" s="621">
        <f t="shared" si="213"/>
        <v>0</v>
      </c>
      <c r="AN324" s="621">
        <f t="shared" si="213"/>
        <v>0</v>
      </c>
      <c r="AO324" s="621">
        <f t="shared" si="213"/>
        <v>0</v>
      </c>
      <c r="AP324" s="621">
        <f t="shared" si="213"/>
        <v>0</v>
      </c>
      <c r="AQ324" s="621">
        <f t="shared" si="213"/>
        <v>0</v>
      </c>
      <c r="AR324" s="621">
        <f t="shared" si="213"/>
        <v>0</v>
      </c>
      <c r="AS324" s="621">
        <f t="shared" si="213"/>
        <v>0</v>
      </c>
      <c r="AT324" s="621">
        <f t="shared" si="213"/>
        <v>0</v>
      </c>
      <c r="AU324" s="621">
        <f t="shared" si="213"/>
        <v>0</v>
      </c>
      <c r="AV324" s="621">
        <f t="shared" si="213"/>
        <v>0</v>
      </c>
      <c r="AW324" s="621">
        <f t="shared" si="213"/>
        <v>0</v>
      </c>
      <c r="AX324" s="621">
        <f t="shared" si="213"/>
        <v>0</v>
      </c>
      <c r="AY324" s="621">
        <f t="shared" si="213"/>
        <v>0</v>
      </c>
      <c r="AZ324" s="621">
        <f t="shared" si="213"/>
        <v>0</v>
      </c>
      <c r="BA324" s="621">
        <f t="shared" si="213"/>
        <v>0</v>
      </c>
      <c r="BB324" s="621">
        <f t="shared" si="213"/>
        <v>0</v>
      </c>
      <c r="BC324" s="621">
        <f t="shared" si="213"/>
        <v>0</v>
      </c>
      <c r="BD324" s="621">
        <f t="shared" si="213"/>
        <v>0</v>
      </c>
      <c r="BE324" s="621">
        <f t="shared" si="213"/>
        <v>0</v>
      </c>
      <c r="BF324" s="621">
        <f t="shared" si="213"/>
        <v>0</v>
      </c>
      <c r="BG324" s="621">
        <f t="shared" si="213"/>
        <v>0</v>
      </c>
      <c r="BH324" s="621">
        <f t="shared" si="213"/>
        <v>0</v>
      </c>
      <c r="BI324" s="621">
        <f t="shared" si="213"/>
        <v>0</v>
      </c>
      <c r="BJ324" s="621">
        <f t="shared" si="213"/>
        <v>0</v>
      </c>
      <c r="BK324" s="621">
        <f t="shared" si="213"/>
        <v>0</v>
      </c>
      <c r="BL324" s="621">
        <f t="shared" si="213"/>
        <v>0</v>
      </c>
      <c r="BM324" s="621">
        <f t="shared" si="213"/>
        <v>0</v>
      </c>
      <c r="BN324" s="621">
        <f t="shared" si="213"/>
        <v>0</v>
      </c>
      <c r="BO324" s="621">
        <f t="shared" si="213"/>
        <v>0</v>
      </c>
      <c r="BP324" s="621">
        <f t="shared" si="213"/>
        <v>0</v>
      </c>
      <c r="BQ324" s="621">
        <f t="shared" si="213"/>
        <v>0</v>
      </c>
      <c r="BR324" s="621">
        <f t="shared" si="213"/>
        <v>0</v>
      </c>
      <c r="BS324" s="621">
        <f t="shared" ref="BS324:BT331" si="214">BS234+BS292</f>
        <v>0</v>
      </c>
      <c r="BT324" s="621">
        <f t="shared" si="214"/>
        <v>0</v>
      </c>
      <c r="BU324" s="621"/>
      <c r="BV324" s="621"/>
      <c r="BW324" s="621"/>
      <c r="BX324" s="621"/>
      <c r="BY324" s="621"/>
      <c r="BZ324" s="621"/>
      <c r="CA324" s="621"/>
      <c r="CB324" s="621"/>
      <c r="CC324" s="621"/>
      <c r="CD324" s="621"/>
      <c r="CE324" s="621"/>
      <c r="CF324" s="621"/>
      <c r="CG324" s="621"/>
      <c r="CH324" s="621"/>
      <c r="CI324" s="622"/>
      <c r="CK324" s="1086"/>
    </row>
    <row r="325" spans="2:89" ht="15" thickBot="1" x14ac:dyDescent="0.25">
      <c r="B325" s="865" t="s">
        <v>608</v>
      </c>
      <c r="C325" s="866" t="s">
        <v>398</v>
      </c>
      <c r="D325" s="867" t="s">
        <v>609</v>
      </c>
      <c r="E325" s="868" t="s">
        <v>122</v>
      </c>
      <c r="F325" s="869">
        <v>2</v>
      </c>
      <c r="G325" s="632">
        <f t="shared" si="213"/>
        <v>0</v>
      </c>
      <c r="H325" s="632">
        <f t="shared" si="213"/>
        <v>0</v>
      </c>
      <c r="I325" s="632">
        <f t="shared" si="213"/>
        <v>0</v>
      </c>
      <c r="J325" s="632">
        <f t="shared" si="213"/>
        <v>0</v>
      </c>
      <c r="K325" s="632">
        <f t="shared" si="213"/>
        <v>0</v>
      </c>
      <c r="L325" s="632">
        <f t="shared" si="213"/>
        <v>0</v>
      </c>
      <c r="M325" s="661">
        <f t="shared" si="213"/>
        <v>0</v>
      </c>
      <c r="N325" s="661">
        <f t="shared" si="213"/>
        <v>0</v>
      </c>
      <c r="O325" s="661">
        <f t="shared" si="213"/>
        <v>0</v>
      </c>
      <c r="P325" s="661">
        <f t="shared" si="213"/>
        <v>0</v>
      </c>
      <c r="Q325" s="661">
        <f t="shared" si="213"/>
        <v>0</v>
      </c>
      <c r="R325" s="661">
        <f t="shared" si="213"/>
        <v>0</v>
      </c>
      <c r="S325" s="661">
        <f t="shared" si="213"/>
        <v>0</v>
      </c>
      <c r="T325" s="661">
        <f t="shared" si="213"/>
        <v>0</v>
      </c>
      <c r="U325" s="661">
        <f t="shared" si="213"/>
        <v>0</v>
      </c>
      <c r="V325" s="661">
        <f t="shared" si="213"/>
        <v>0</v>
      </c>
      <c r="W325" s="661">
        <f t="shared" si="213"/>
        <v>0</v>
      </c>
      <c r="X325" s="661">
        <f t="shared" si="213"/>
        <v>0</v>
      </c>
      <c r="Y325" s="661">
        <f t="shared" si="213"/>
        <v>0</v>
      </c>
      <c r="Z325" s="661">
        <f t="shared" si="213"/>
        <v>0</v>
      </c>
      <c r="AA325" s="661">
        <f t="shared" si="213"/>
        <v>0</v>
      </c>
      <c r="AB325" s="661">
        <f t="shared" si="213"/>
        <v>0</v>
      </c>
      <c r="AC325" s="661">
        <f t="shared" si="213"/>
        <v>0</v>
      </c>
      <c r="AD325" s="661">
        <f t="shared" si="213"/>
        <v>0</v>
      </c>
      <c r="AE325" s="661">
        <f t="shared" si="213"/>
        <v>0</v>
      </c>
      <c r="AF325" s="661">
        <f t="shared" si="213"/>
        <v>0</v>
      </c>
      <c r="AG325" s="661">
        <f t="shared" si="213"/>
        <v>0</v>
      </c>
      <c r="AH325" s="661">
        <f t="shared" si="213"/>
        <v>0</v>
      </c>
      <c r="AI325" s="661">
        <f t="shared" si="213"/>
        <v>0</v>
      </c>
      <c r="AJ325" s="661">
        <f t="shared" si="213"/>
        <v>0</v>
      </c>
      <c r="AK325" s="661">
        <f t="shared" si="213"/>
        <v>0</v>
      </c>
      <c r="AL325" s="661">
        <f t="shared" si="213"/>
        <v>0</v>
      </c>
      <c r="AM325" s="661">
        <f t="shared" si="213"/>
        <v>0</v>
      </c>
      <c r="AN325" s="661">
        <f t="shared" si="213"/>
        <v>0</v>
      </c>
      <c r="AO325" s="661">
        <f t="shared" si="213"/>
        <v>0</v>
      </c>
      <c r="AP325" s="661">
        <f t="shared" si="213"/>
        <v>0</v>
      </c>
      <c r="AQ325" s="661">
        <f t="shared" si="213"/>
        <v>0</v>
      </c>
      <c r="AR325" s="661">
        <f t="shared" si="213"/>
        <v>0</v>
      </c>
      <c r="AS325" s="661">
        <f t="shared" si="213"/>
        <v>0</v>
      </c>
      <c r="AT325" s="661">
        <f t="shared" si="213"/>
        <v>0</v>
      </c>
      <c r="AU325" s="661">
        <f t="shared" si="213"/>
        <v>0</v>
      </c>
      <c r="AV325" s="661">
        <f t="shared" si="213"/>
        <v>0</v>
      </c>
      <c r="AW325" s="661">
        <f t="shared" si="213"/>
        <v>0</v>
      </c>
      <c r="AX325" s="661">
        <f t="shared" si="213"/>
        <v>0</v>
      </c>
      <c r="AY325" s="661">
        <f t="shared" si="213"/>
        <v>0</v>
      </c>
      <c r="AZ325" s="661">
        <f t="shared" si="213"/>
        <v>0</v>
      </c>
      <c r="BA325" s="661">
        <f t="shared" si="213"/>
        <v>0</v>
      </c>
      <c r="BB325" s="661">
        <f t="shared" si="213"/>
        <v>0</v>
      </c>
      <c r="BC325" s="661">
        <f t="shared" si="213"/>
        <v>0</v>
      </c>
      <c r="BD325" s="661">
        <f t="shared" si="213"/>
        <v>0</v>
      </c>
      <c r="BE325" s="661">
        <f t="shared" si="213"/>
        <v>0</v>
      </c>
      <c r="BF325" s="661">
        <f t="shared" si="213"/>
        <v>0</v>
      </c>
      <c r="BG325" s="661">
        <f t="shared" si="213"/>
        <v>0</v>
      </c>
      <c r="BH325" s="661">
        <f t="shared" si="213"/>
        <v>0</v>
      </c>
      <c r="BI325" s="661">
        <f t="shared" si="213"/>
        <v>0</v>
      </c>
      <c r="BJ325" s="661">
        <f t="shared" si="213"/>
        <v>0</v>
      </c>
      <c r="BK325" s="661">
        <f t="shared" si="213"/>
        <v>0</v>
      </c>
      <c r="BL325" s="661">
        <f t="shared" si="213"/>
        <v>0</v>
      </c>
      <c r="BM325" s="661">
        <f t="shared" si="213"/>
        <v>0</v>
      </c>
      <c r="BN325" s="661">
        <f t="shared" si="213"/>
        <v>0</v>
      </c>
      <c r="BO325" s="661">
        <f t="shared" si="213"/>
        <v>0</v>
      </c>
      <c r="BP325" s="661">
        <f t="shared" si="213"/>
        <v>0</v>
      </c>
      <c r="BQ325" s="661">
        <f t="shared" si="213"/>
        <v>0</v>
      </c>
      <c r="BR325" s="661">
        <f t="shared" si="213"/>
        <v>0</v>
      </c>
      <c r="BS325" s="661">
        <f t="shared" si="214"/>
        <v>0</v>
      </c>
      <c r="BT325" s="661">
        <f t="shared" si="214"/>
        <v>0</v>
      </c>
      <c r="BU325" s="661"/>
      <c r="BV325" s="661"/>
      <c r="BW325" s="661"/>
      <c r="BX325" s="661"/>
      <c r="BY325" s="661"/>
      <c r="BZ325" s="661"/>
      <c r="CA325" s="661"/>
      <c r="CB325" s="661"/>
      <c r="CC325" s="661"/>
      <c r="CD325" s="661"/>
      <c r="CE325" s="661"/>
      <c r="CF325" s="661"/>
      <c r="CG325" s="661"/>
      <c r="CH325" s="661"/>
      <c r="CI325" s="662"/>
      <c r="CK325" s="1086"/>
    </row>
    <row r="326" spans="2:89" x14ac:dyDescent="0.2">
      <c r="B326" s="836" t="s">
        <v>610</v>
      </c>
      <c r="C326" s="837" t="s">
        <v>400</v>
      </c>
      <c r="D326" s="828" t="s">
        <v>611</v>
      </c>
      <c r="E326" s="838" t="s">
        <v>122</v>
      </c>
      <c r="F326" s="839">
        <v>2</v>
      </c>
      <c r="G326" s="638">
        <f t="shared" si="213"/>
        <v>0</v>
      </c>
      <c r="H326" s="638">
        <f t="shared" si="213"/>
        <v>0</v>
      </c>
      <c r="I326" s="638">
        <f t="shared" si="213"/>
        <v>0</v>
      </c>
      <c r="J326" s="638">
        <f t="shared" si="213"/>
        <v>0</v>
      </c>
      <c r="K326" s="638">
        <f t="shared" si="213"/>
        <v>0</v>
      </c>
      <c r="L326" s="638">
        <f t="shared" si="213"/>
        <v>0</v>
      </c>
      <c r="M326" s="639">
        <f t="shared" si="213"/>
        <v>0</v>
      </c>
      <c r="N326" s="639">
        <f t="shared" si="213"/>
        <v>0</v>
      </c>
      <c r="O326" s="639">
        <f t="shared" si="213"/>
        <v>0</v>
      </c>
      <c r="P326" s="639">
        <f t="shared" si="213"/>
        <v>0</v>
      </c>
      <c r="Q326" s="639">
        <f t="shared" si="213"/>
        <v>0</v>
      </c>
      <c r="R326" s="639">
        <f t="shared" si="213"/>
        <v>0</v>
      </c>
      <c r="S326" s="639">
        <f t="shared" si="213"/>
        <v>0</v>
      </c>
      <c r="T326" s="639">
        <f t="shared" si="213"/>
        <v>0</v>
      </c>
      <c r="U326" s="639">
        <f t="shared" si="213"/>
        <v>0</v>
      </c>
      <c r="V326" s="639">
        <f t="shared" si="213"/>
        <v>0</v>
      </c>
      <c r="W326" s="639">
        <f t="shared" si="213"/>
        <v>0</v>
      </c>
      <c r="X326" s="639">
        <f t="shared" si="213"/>
        <v>0</v>
      </c>
      <c r="Y326" s="639">
        <f t="shared" si="213"/>
        <v>0</v>
      </c>
      <c r="Z326" s="639">
        <f t="shared" si="213"/>
        <v>0</v>
      </c>
      <c r="AA326" s="639">
        <f t="shared" si="213"/>
        <v>0</v>
      </c>
      <c r="AB326" s="639">
        <f t="shared" si="213"/>
        <v>0</v>
      </c>
      <c r="AC326" s="639">
        <f t="shared" si="213"/>
        <v>0</v>
      </c>
      <c r="AD326" s="639">
        <f t="shared" si="213"/>
        <v>0</v>
      </c>
      <c r="AE326" s="639">
        <f t="shared" si="213"/>
        <v>0</v>
      </c>
      <c r="AF326" s="639">
        <f t="shared" si="213"/>
        <v>0</v>
      </c>
      <c r="AG326" s="639">
        <f t="shared" si="213"/>
        <v>0</v>
      </c>
      <c r="AH326" s="639">
        <f t="shared" si="213"/>
        <v>0</v>
      </c>
      <c r="AI326" s="639">
        <f t="shared" si="213"/>
        <v>0</v>
      </c>
      <c r="AJ326" s="639">
        <f t="shared" si="213"/>
        <v>0</v>
      </c>
      <c r="AK326" s="639">
        <f t="shared" si="213"/>
        <v>0</v>
      </c>
      <c r="AL326" s="639">
        <f t="shared" si="213"/>
        <v>0</v>
      </c>
      <c r="AM326" s="639">
        <f t="shared" si="213"/>
        <v>0</v>
      </c>
      <c r="AN326" s="639">
        <f t="shared" si="213"/>
        <v>0</v>
      </c>
      <c r="AO326" s="639">
        <f t="shared" si="213"/>
        <v>0</v>
      </c>
      <c r="AP326" s="639">
        <f t="shared" si="213"/>
        <v>0</v>
      </c>
      <c r="AQ326" s="639">
        <f t="shared" si="213"/>
        <v>0</v>
      </c>
      <c r="AR326" s="639">
        <f t="shared" si="213"/>
        <v>0</v>
      </c>
      <c r="AS326" s="639">
        <f t="shared" si="213"/>
        <v>0</v>
      </c>
      <c r="AT326" s="639">
        <f t="shared" si="213"/>
        <v>0</v>
      </c>
      <c r="AU326" s="639">
        <f t="shared" si="213"/>
        <v>0</v>
      </c>
      <c r="AV326" s="639">
        <f t="shared" si="213"/>
        <v>0</v>
      </c>
      <c r="AW326" s="639">
        <f t="shared" si="213"/>
        <v>0</v>
      </c>
      <c r="AX326" s="639">
        <f t="shared" si="213"/>
        <v>0</v>
      </c>
      <c r="AY326" s="639">
        <f t="shared" si="213"/>
        <v>0</v>
      </c>
      <c r="AZ326" s="639">
        <f t="shared" si="213"/>
        <v>0</v>
      </c>
      <c r="BA326" s="639">
        <f t="shared" si="213"/>
        <v>0</v>
      </c>
      <c r="BB326" s="639">
        <f t="shared" si="213"/>
        <v>0</v>
      </c>
      <c r="BC326" s="639">
        <f t="shared" si="213"/>
        <v>0</v>
      </c>
      <c r="BD326" s="639">
        <f t="shared" si="213"/>
        <v>0</v>
      </c>
      <c r="BE326" s="639">
        <f t="shared" si="213"/>
        <v>0</v>
      </c>
      <c r="BF326" s="639">
        <f t="shared" si="213"/>
        <v>0</v>
      </c>
      <c r="BG326" s="639">
        <f t="shared" si="213"/>
        <v>0</v>
      </c>
      <c r="BH326" s="639">
        <f t="shared" si="213"/>
        <v>0</v>
      </c>
      <c r="BI326" s="639">
        <f t="shared" si="213"/>
        <v>0</v>
      </c>
      <c r="BJ326" s="639">
        <f t="shared" si="213"/>
        <v>0</v>
      </c>
      <c r="BK326" s="639">
        <f t="shared" si="213"/>
        <v>0</v>
      </c>
      <c r="BL326" s="639">
        <f t="shared" si="213"/>
        <v>0</v>
      </c>
      <c r="BM326" s="639">
        <f t="shared" si="213"/>
        <v>0</v>
      </c>
      <c r="BN326" s="639">
        <f t="shared" si="213"/>
        <v>0</v>
      </c>
      <c r="BO326" s="639">
        <f t="shared" si="213"/>
        <v>0</v>
      </c>
      <c r="BP326" s="639">
        <f t="shared" si="213"/>
        <v>0</v>
      </c>
      <c r="BQ326" s="639">
        <f t="shared" si="213"/>
        <v>0</v>
      </c>
      <c r="BR326" s="639">
        <f t="shared" si="213"/>
        <v>0</v>
      </c>
      <c r="BS326" s="639">
        <f t="shared" si="214"/>
        <v>0</v>
      </c>
      <c r="BT326" s="639">
        <f t="shared" si="214"/>
        <v>0</v>
      </c>
      <c r="BU326" s="639"/>
      <c r="BV326" s="639"/>
      <c r="BW326" s="639"/>
      <c r="BX326" s="639"/>
      <c r="BY326" s="639"/>
      <c r="BZ326" s="639"/>
      <c r="CA326" s="639"/>
      <c r="CB326" s="639"/>
      <c r="CC326" s="639"/>
      <c r="CD326" s="639"/>
      <c r="CE326" s="639"/>
      <c r="CF326" s="639"/>
      <c r="CG326" s="639"/>
      <c r="CH326" s="639"/>
      <c r="CI326" s="640"/>
      <c r="CK326" s="1086"/>
    </row>
    <row r="327" spans="2:89" x14ac:dyDescent="0.2">
      <c r="B327" s="843" t="s">
        <v>612</v>
      </c>
      <c r="C327" s="804" t="s">
        <v>402</v>
      </c>
      <c r="D327" s="810" t="s">
        <v>613</v>
      </c>
      <c r="E327" s="841" t="s">
        <v>122</v>
      </c>
      <c r="F327" s="842">
        <v>2</v>
      </c>
      <c r="G327" s="473">
        <f t="shared" si="213"/>
        <v>0</v>
      </c>
      <c r="H327" s="473">
        <f t="shared" si="213"/>
        <v>0</v>
      </c>
      <c r="I327" s="473">
        <f t="shared" si="213"/>
        <v>0</v>
      </c>
      <c r="J327" s="473">
        <f t="shared" si="213"/>
        <v>0</v>
      </c>
      <c r="K327" s="473">
        <f t="shared" si="213"/>
        <v>0</v>
      </c>
      <c r="L327" s="473">
        <f t="shared" si="213"/>
        <v>0</v>
      </c>
      <c r="M327" s="621">
        <f t="shared" si="213"/>
        <v>0</v>
      </c>
      <c r="N327" s="621">
        <f t="shared" si="213"/>
        <v>0</v>
      </c>
      <c r="O327" s="621">
        <f t="shared" si="213"/>
        <v>0</v>
      </c>
      <c r="P327" s="621">
        <f t="shared" si="213"/>
        <v>0</v>
      </c>
      <c r="Q327" s="621">
        <f t="shared" si="213"/>
        <v>0</v>
      </c>
      <c r="R327" s="621">
        <f t="shared" si="213"/>
        <v>0</v>
      </c>
      <c r="S327" s="621">
        <f t="shared" si="213"/>
        <v>0</v>
      </c>
      <c r="T327" s="621">
        <f t="shared" si="213"/>
        <v>0</v>
      </c>
      <c r="U327" s="621">
        <f t="shared" si="213"/>
        <v>0</v>
      </c>
      <c r="V327" s="621">
        <f t="shared" si="213"/>
        <v>0</v>
      </c>
      <c r="W327" s="621">
        <f t="shared" si="213"/>
        <v>0</v>
      </c>
      <c r="X327" s="621">
        <f t="shared" si="213"/>
        <v>0</v>
      </c>
      <c r="Y327" s="621">
        <f t="shared" si="213"/>
        <v>0</v>
      </c>
      <c r="Z327" s="621">
        <f t="shared" si="213"/>
        <v>0</v>
      </c>
      <c r="AA327" s="621">
        <f t="shared" si="213"/>
        <v>0</v>
      </c>
      <c r="AB327" s="621">
        <f t="shared" si="213"/>
        <v>0</v>
      </c>
      <c r="AC327" s="621">
        <f t="shared" si="213"/>
        <v>0</v>
      </c>
      <c r="AD327" s="621">
        <f t="shared" si="213"/>
        <v>0</v>
      </c>
      <c r="AE327" s="621">
        <f t="shared" si="213"/>
        <v>0</v>
      </c>
      <c r="AF327" s="621">
        <f t="shared" si="213"/>
        <v>0</v>
      </c>
      <c r="AG327" s="621">
        <f t="shared" si="213"/>
        <v>0</v>
      </c>
      <c r="AH327" s="621">
        <f t="shared" si="213"/>
        <v>0</v>
      </c>
      <c r="AI327" s="621">
        <f t="shared" si="213"/>
        <v>0</v>
      </c>
      <c r="AJ327" s="621">
        <f t="shared" si="213"/>
        <v>0</v>
      </c>
      <c r="AK327" s="621">
        <f t="shared" si="213"/>
        <v>0</v>
      </c>
      <c r="AL327" s="621">
        <f t="shared" si="213"/>
        <v>0</v>
      </c>
      <c r="AM327" s="621">
        <f t="shared" si="213"/>
        <v>0</v>
      </c>
      <c r="AN327" s="621">
        <f t="shared" si="213"/>
        <v>0</v>
      </c>
      <c r="AO327" s="621">
        <f t="shared" si="213"/>
        <v>0</v>
      </c>
      <c r="AP327" s="621">
        <f t="shared" si="213"/>
        <v>0</v>
      </c>
      <c r="AQ327" s="621">
        <f t="shared" si="213"/>
        <v>0</v>
      </c>
      <c r="AR327" s="621">
        <f t="shared" si="213"/>
        <v>0</v>
      </c>
      <c r="AS327" s="621">
        <f t="shared" si="213"/>
        <v>0</v>
      </c>
      <c r="AT327" s="621">
        <f t="shared" si="213"/>
        <v>0</v>
      </c>
      <c r="AU327" s="621">
        <f t="shared" si="213"/>
        <v>0</v>
      </c>
      <c r="AV327" s="621">
        <f t="shared" si="213"/>
        <v>0</v>
      </c>
      <c r="AW327" s="621">
        <f t="shared" si="213"/>
        <v>0</v>
      </c>
      <c r="AX327" s="621">
        <f t="shared" si="213"/>
        <v>0</v>
      </c>
      <c r="AY327" s="621">
        <f t="shared" si="213"/>
        <v>0</v>
      </c>
      <c r="AZ327" s="621">
        <f t="shared" si="213"/>
        <v>0</v>
      </c>
      <c r="BA327" s="621">
        <f t="shared" si="213"/>
        <v>0</v>
      </c>
      <c r="BB327" s="621">
        <f t="shared" si="213"/>
        <v>0</v>
      </c>
      <c r="BC327" s="621">
        <f t="shared" si="213"/>
        <v>0</v>
      </c>
      <c r="BD327" s="621">
        <f t="shared" si="213"/>
        <v>0</v>
      </c>
      <c r="BE327" s="621">
        <f t="shared" si="213"/>
        <v>0</v>
      </c>
      <c r="BF327" s="621">
        <f t="shared" si="213"/>
        <v>0</v>
      </c>
      <c r="BG327" s="621">
        <f t="shared" si="213"/>
        <v>0</v>
      </c>
      <c r="BH327" s="621">
        <f t="shared" si="213"/>
        <v>0</v>
      </c>
      <c r="BI327" s="621">
        <f t="shared" si="213"/>
        <v>0</v>
      </c>
      <c r="BJ327" s="621">
        <f t="shared" si="213"/>
        <v>0</v>
      </c>
      <c r="BK327" s="621">
        <f t="shared" si="213"/>
        <v>0</v>
      </c>
      <c r="BL327" s="621">
        <f t="shared" si="213"/>
        <v>0</v>
      </c>
      <c r="BM327" s="621">
        <f t="shared" si="213"/>
        <v>0</v>
      </c>
      <c r="BN327" s="621">
        <f t="shared" si="213"/>
        <v>0</v>
      </c>
      <c r="BO327" s="621">
        <f t="shared" si="213"/>
        <v>0</v>
      </c>
      <c r="BP327" s="621">
        <f t="shared" si="213"/>
        <v>0</v>
      </c>
      <c r="BQ327" s="621">
        <f t="shared" si="213"/>
        <v>0</v>
      </c>
      <c r="BR327" s="621">
        <f t="shared" ref="BR327" si="215">BR237+BR295</f>
        <v>0</v>
      </c>
      <c r="BS327" s="621">
        <f t="shared" si="214"/>
        <v>0</v>
      </c>
      <c r="BT327" s="621">
        <f t="shared" si="214"/>
        <v>0</v>
      </c>
      <c r="BU327" s="621"/>
      <c r="BV327" s="621"/>
      <c r="BW327" s="621"/>
      <c r="BX327" s="621"/>
      <c r="BY327" s="621"/>
      <c r="BZ327" s="621"/>
      <c r="CA327" s="621"/>
      <c r="CB327" s="621"/>
      <c r="CC327" s="621"/>
      <c r="CD327" s="621"/>
      <c r="CE327" s="621"/>
      <c r="CF327" s="621"/>
      <c r="CG327" s="621"/>
      <c r="CH327" s="621"/>
      <c r="CI327" s="622"/>
      <c r="CK327" s="1086"/>
    </row>
    <row r="328" spans="2:89" x14ac:dyDescent="0.2">
      <c r="B328" s="843" t="s">
        <v>614</v>
      </c>
      <c r="C328" s="804" t="s">
        <v>404</v>
      </c>
      <c r="D328" s="810" t="s">
        <v>615</v>
      </c>
      <c r="E328" s="841" t="s">
        <v>122</v>
      </c>
      <c r="F328" s="842">
        <v>2</v>
      </c>
      <c r="G328" s="473">
        <f t="shared" ref="G328:BR331" si="216">G238+G296</f>
        <v>0</v>
      </c>
      <c r="H328" s="473">
        <f t="shared" si="216"/>
        <v>0</v>
      </c>
      <c r="I328" s="473">
        <f t="shared" si="216"/>
        <v>0</v>
      </c>
      <c r="J328" s="473">
        <f t="shared" si="216"/>
        <v>0</v>
      </c>
      <c r="K328" s="473">
        <f t="shared" si="216"/>
        <v>0</v>
      </c>
      <c r="L328" s="473">
        <f t="shared" si="216"/>
        <v>0</v>
      </c>
      <c r="M328" s="621">
        <f t="shared" si="216"/>
        <v>0</v>
      </c>
      <c r="N328" s="621">
        <f t="shared" si="216"/>
        <v>0</v>
      </c>
      <c r="O328" s="621">
        <f t="shared" si="216"/>
        <v>0</v>
      </c>
      <c r="P328" s="621">
        <f t="shared" si="216"/>
        <v>0</v>
      </c>
      <c r="Q328" s="621">
        <f t="shared" si="216"/>
        <v>0</v>
      </c>
      <c r="R328" s="621">
        <f t="shared" si="216"/>
        <v>0</v>
      </c>
      <c r="S328" s="621">
        <f t="shared" si="216"/>
        <v>0</v>
      </c>
      <c r="T328" s="621">
        <f t="shared" si="216"/>
        <v>0</v>
      </c>
      <c r="U328" s="621">
        <f t="shared" si="216"/>
        <v>0</v>
      </c>
      <c r="V328" s="621">
        <f t="shared" si="216"/>
        <v>0</v>
      </c>
      <c r="W328" s="621">
        <f t="shared" si="216"/>
        <v>0</v>
      </c>
      <c r="X328" s="621">
        <f t="shared" si="216"/>
        <v>0</v>
      </c>
      <c r="Y328" s="621">
        <f t="shared" si="216"/>
        <v>0</v>
      </c>
      <c r="Z328" s="621">
        <f t="shared" si="216"/>
        <v>0</v>
      </c>
      <c r="AA328" s="621">
        <f t="shared" si="216"/>
        <v>0</v>
      </c>
      <c r="AB328" s="621">
        <f t="shared" si="216"/>
        <v>0</v>
      </c>
      <c r="AC328" s="621">
        <f t="shared" si="216"/>
        <v>0</v>
      </c>
      <c r="AD328" s="621">
        <f t="shared" si="216"/>
        <v>0</v>
      </c>
      <c r="AE328" s="621">
        <f t="shared" si="216"/>
        <v>0</v>
      </c>
      <c r="AF328" s="621">
        <f t="shared" si="216"/>
        <v>0</v>
      </c>
      <c r="AG328" s="621">
        <f t="shared" si="216"/>
        <v>0</v>
      </c>
      <c r="AH328" s="621">
        <f t="shared" si="216"/>
        <v>0</v>
      </c>
      <c r="AI328" s="621">
        <f t="shared" si="216"/>
        <v>0</v>
      </c>
      <c r="AJ328" s="621">
        <f t="shared" si="216"/>
        <v>0</v>
      </c>
      <c r="AK328" s="621">
        <f t="shared" si="216"/>
        <v>0</v>
      </c>
      <c r="AL328" s="621">
        <f t="shared" si="216"/>
        <v>0</v>
      </c>
      <c r="AM328" s="621">
        <f t="shared" si="216"/>
        <v>0</v>
      </c>
      <c r="AN328" s="621">
        <f t="shared" si="216"/>
        <v>0</v>
      </c>
      <c r="AO328" s="621">
        <f t="shared" si="216"/>
        <v>0</v>
      </c>
      <c r="AP328" s="621">
        <f t="shared" si="216"/>
        <v>0</v>
      </c>
      <c r="AQ328" s="621">
        <f t="shared" si="216"/>
        <v>0</v>
      </c>
      <c r="AR328" s="621">
        <f t="shared" si="216"/>
        <v>0</v>
      </c>
      <c r="AS328" s="621">
        <f t="shared" si="216"/>
        <v>0</v>
      </c>
      <c r="AT328" s="621">
        <f t="shared" si="216"/>
        <v>0</v>
      </c>
      <c r="AU328" s="621">
        <f t="shared" si="216"/>
        <v>0</v>
      </c>
      <c r="AV328" s="621">
        <f t="shared" si="216"/>
        <v>0</v>
      </c>
      <c r="AW328" s="621">
        <f t="shared" si="216"/>
        <v>0</v>
      </c>
      <c r="AX328" s="621">
        <f t="shared" si="216"/>
        <v>0</v>
      </c>
      <c r="AY328" s="621">
        <f t="shared" si="216"/>
        <v>0</v>
      </c>
      <c r="AZ328" s="621">
        <f t="shared" si="216"/>
        <v>0</v>
      </c>
      <c r="BA328" s="621">
        <f t="shared" si="216"/>
        <v>0</v>
      </c>
      <c r="BB328" s="621">
        <f t="shared" si="216"/>
        <v>0</v>
      </c>
      <c r="BC328" s="621">
        <f t="shared" si="216"/>
        <v>0</v>
      </c>
      <c r="BD328" s="621">
        <f t="shared" si="216"/>
        <v>0</v>
      </c>
      <c r="BE328" s="621">
        <f t="shared" si="216"/>
        <v>0</v>
      </c>
      <c r="BF328" s="621">
        <f t="shared" si="216"/>
        <v>0</v>
      </c>
      <c r="BG328" s="621">
        <f t="shared" si="216"/>
        <v>0</v>
      </c>
      <c r="BH328" s="621">
        <f t="shared" si="216"/>
        <v>0</v>
      </c>
      <c r="BI328" s="621">
        <f t="shared" si="216"/>
        <v>0</v>
      </c>
      <c r="BJ328" s="621">
        <f t="shared" si="216"/>
        <v>0</v>
      </c>
      <c r="BK328" s="621">
        <f t="shared" si="216"/>
        <v>0</v>
      </c>
      <c r="BL328" s="621">
        <f t="shared" si="216"/>
        <v>0</v>
      </c>
      <c r="BM328" s="621">
        <f t="shared" si="216"/>
        <v>0</v>
      </c>
      <c r="BN328" s="621">
        <f t="shared" si="216"/>
        <v>0</v>
      </c>
      <c r="BO328" s="621">
        <f t="shared" si="216"/>
        <v>0</v>
      </c>
      <c r="BP328" s="621">
        <f t="shared" si="216"/>
        <v>0</v>
      </c>
      <c r="BQ328" s="621">
        <f t="shared" si="216"/>
        <v>0</v>
      </c>
      <c r="BR328" s="621">
        <f t="shared" si="216"/>
        <v>0</v>
      </c>
      <c r="BS328" s="621">
        <f t="shared" si="214"/>
        <v>0</v>
      </c>
      <c r="BT328" s="621">
        <f t="shared" si="214"/>
        <v>0</v>
      </c>
      <c r="BU328" s="621"/>
      <c r="BV328" s="621"/>
      <c r="BW328" s="621"/>
      <c r="BX328" s="621"/>
      <c r="BY328" s="621"/>
      <c r="BZ328" s="621"/>
      <c r="CA328" s="621"/>
      <c r="CB328" s="621"/>
      <c r="CC328" s="621"/>
      <c r="CD328" s="621"/>
      <c r="CE328" s="621"/>
      <c r="CF328" s="621"/>
      <c r="CG328" s="621"/>
      <c r="CH328" s="621"/>
      <c r="CI328" s="622"/>
      <c r="CK328" s="1086"/>
    </row>
    <row r="329" spans="2:89" x14ac:dyDescent="0.2">
      <c r="B329" s="843" t="s">
        <v>616</v>
      </c>
      <c r="C329" s="804" t="s">
        <v>406</v>
      </c>
      <c r="D329" s="810" t="s">
        <v>617</v>
      </c>
      <c r="E329" s="841" t="s">
        <v>122</v>
      </c>
      <c r="F329" s="842">
        <v>2</v>
      </c>
      <c r="G329" s="473">
        <f t="shared" si="216"/>
        <v>0</v>
      </c>
      <c r="H329" s="473">
        <f t="shared" si="216"/>
        <v>0</v>
      </c>
      <c r="I329" s="473">
        <f t="shared" si="216"/>
        <v>0</v>
      </c>
      <c r="J329" s="473">
        <f t="shared" si="216"/>
        <v>0</v>
      </c>
      <c r="K329" s="473">
        <f t="shared" si="216"/>
        <v>0</v>
      </c>
      <c r="L329" s="473">
        <f t="shared" si="216"/>
        <v>0</v>
      </c>
      <c r="M329" s="621">
        <f t="shared" si="216"/>
        <v>0</v>
      </c>
      <c r="N329" s="621">
        <f t="shared" si="216"/>
        <v>0</v>
      </c>
      <c r="O329" s="621">
        <f t="shared" si="216"/>
        <v>0</v>
      </c>
      <c r="P329" s="621">
        <f t="shared" si="216"/>
        <v>0</v>
      </c>
      <c r="Q329" s="621">
        <f t="shared" si="216"/>
        <v>0</v>
      </c>
      <c r="R329" s="621">
        <f t="shared" si="216"/>
        <v>0</v>
      </c>
      <c r="S329" s="621">
        <f t="shared" si="216"/>
        <v>0</v>
      </c>
      <c r="T329" s="621">
        <f t="shared" si="216"/>
        <v>0</v>
      </c>
      <c r="U329" s="621">
        <f t="shared" si="216"/>
        <v>0</v>
      </c>
      <c r="V329" s="621">
        <f t="shared" si="216"/>
        <v>0</v>
      </c>
      <c r="W329" s="621">
        <f t="shared" si="216"/>
        <v>0</v>
      </c>
      <c r="X329" s="621">
        <f t="shared" si="216"/>
        <v>0</v>
      </c>
      <c r="Y329" s="621">
        <f t="shared" si="216"/>
        <v>0</v>
      </c>
      <c r="Z329" s="621">
        <f t="shared" si="216"/>
        <v>0</v>
      </c>
      <c r="AA329" s="621">
        <f t="shared" si="216"/>
        <v>0</v>
      </c>
      <c r="AB329" s="621">
        <f t="shared" si="216"/>
        <v>0</v>
      </c>
      <c r="AC329" s="621">
        <f t="shared" si="216"/>
        <v>0</v>
      </c>
      <c r="AD329" s="621">
        <f t="shared" si="216"/>
        <v>0</v>
      </c>
      <c r="AE329" s="621">
        <f t="shared" si="216"/>
        <v>0</v>
      </c>
      <c r="AF329" s="621">
        <f t="shared" si="216"/>
        <v>0</v>
      </c>
      <c r="AG329" s="621">
        <f t="shared" si="216"/>
        <v>0</v>
      </c>
      <c r="AH329" s="621">
        <f t="shared" si="216"/>
        <v>0</v>
      </c>
      <c r="AI329" s="621">
        <f t="shared" si="216"/>
        <v>0</v>
      </c>
      <c r="AJ329" s="621">
        <f t="shared" si="216"/>
        <v>0</v>
      </c>
      <c r="AK329" s="621">
        <f t="shared" si="216"/>
        <v>0</v>
      </c>
      <c r="AL329" s="621">
        <f t="shared" si="216"/>
        <v>0</v>
      </c>
      <c r="AM329" s="621">
        <f t="shared" si="216"/>
        <v>0</v>
      </c>
      <c r="AN329" s="621">
        <f t="shared" si="216"/>
        <v>0</v>
      </c>
      <c r="AO329" s="621">
        <f t="shared" si="216"/>
        <v>0</v>
      </c>
      <c r="AP329" s="621">
        <f t="shared" si="216"/>
        <v>0</v>
      </c>
      <c r="AQ329" s="621">
        <f t="shared" si="216"/>
        <v>0</v>
      </c>
      <c r="AR329" s="621">
        <f t="shared" si="216"/>
        <v>0</v>
      </c>
      <c r="AS329" s="621">
        <f t="shared" si="216"/>
        <v>0</v>
      </c>
      <c r="AT329" s="621">
        <f t="shared" si="216"/>
        <v>0</v>
      </c>
      <c r="AU329" s="621">
        <f t="shared" si="216"/>
        <v>0</v>
      </c>
      <c r="AV329" s="621">
        <f t="shared" si="216"/>
        <v>0</v>
      </c>
      <c r="AW329" s="621">
        <f t="shared" si="216"/>
        <v>0</v>
      </c>
      <c r="AX329" s="621">
        <f t="shared" si="216"/>
        <v>0</v>
      </c>
      <c r="AY329" s="621">
        <f t="shared" si="216"/>
        <v>0</v>
      </c>
      <c r="AZ329" s="621">
        <f t="shared" si="216"/>
        <v>0</v>
      </c>
      <c r="BA329" s="621">
        <f t="shared" si="216"/>
        <v>0</v>
      </c>
      <c r="BB329" s="621">
        <f t="shared" si="216"/>
        <v>0</v>
      </c>
      <c r="BC329" s="621">
        <f t="shared" si="216"/>
        <v>0</v>
      </c>
      <c r="BD329" s="621">
        <f t="shared" si="216"/>
        <v>0</v>
      </c>
      <c r="BE329" s="621">
        <f t="shared" si="216"/>
        <v>0</v>
      </c>
      <c r="BF329" s="621">
        <f t="shared" si="216"/>
        <v>0</v>
      </c>
      <c r="BG329" s="621">
        <f t="shared" si="216"/>
        <v>0</v>
      </c>
      <c r="BH329" s="621">
        <f t="shared" si="216"/>
        <v>0</v>
      </c>
      <c r="BI329" s="621">
        <f t="shared" si="216"/>
        <v>0</v>
      </c>
      <c r="BJ329" s="621">
        <f t="shared" si="216"/>
        <v>0</v>
      </c>
      <c r="BK329" s="621">
        <f t="shared" si="216"/>
        <v>0</v>
      </c>
      <c r="BL329" s="621">
        <f t="shared" si="216"/>
        <v>0</v>
      </c>
      <c r="BM329" s="621">
        <f t="shared" si="216"/>
        <v>0</v>
      </c>
      <c r="BN329" s="621">
        <f t="shared" si="216"/>
        <v>0</v>
      </c>
      <c r="BO329" s="621">
        <f t="shared" si="216"/>
        <v>0</v>
      </c>
      <c r="BP329" s="621">
        <f t="shared" si="216"/>
        <v>0</v>
      </c>
      <c r="BQ329" s="621">
        <f t="shared" si="216"/>
        <v>0</v>
      </c>
      <c r="BR329" s="621">
        <f t="shared" si="216"/>
        <v>0</v>
      </c>
      <c r="BS329" s="621">
        <f t="shared" si="214"/>
        <v>0</v>
      </c>
      <c r="BT329" s="621">
        <f t="shared" si="214"/>
        <v>0</v>
      </c>
      <c r="BU329" s="621"/>
      <c r="BV329" s="621"/>
      <c r="BW329" s="621"/>
      <c r="BX329" s="621"/>
      <c r="BY329" s="621"/>
      <c r="BZ329" s="621"/>
      <c r="CA329" s="621"/>
      <c r="CB329" s="621"/>
      <c r="CC329" s="621"/>
      <c r="CD329" s="621"/>
      <c r="CE329" s="621"/>
      <c r="CF329" s="621"/>
      <c r="CG329" s="621"/>
      <c r="CH329" s="621"/>
      <c r="CI329" s="622"/>
      <c r="CK329" s="1086"/>
    </row>
    <row r="330" spans="2:89" x14ac:dyDescent="0.2">
      <c r="B330" s="843" t="s">
        <v>618</v>
      </c>
      <c r="C330" s="804" t="s">
        <v>408</v>
      </c>
      <c r="D330" s="810" t="s">
        <v>619</v>
      </c>
      <c r="E330" s="841" t="s">
        <v>122</v>
      </c>
      <c r="F330" s="842">
        <v>2</v>
      </c>
      <c r="G330" s="473">
        <f t="shared" si="216"/>
        <v>0</v>
      </c>
      <c r="H330" s="473">
        <f t="shared" si="216"/>
        <v>0</v>
      </c>
      <c r="I330" s="473">
        <f t="shared" si="216"/>
        <v>0</v>
      </c>
      <c r="J330" s="473">
        <f t="shared" si="216"/>
        <v>0</v>
      </c>
      <c r="K330" s="473">
        <f t="shared" si="216"/>
        <v>0</v>
      </c>
      <c r="L330" s="473">
        <f t="shared" si="216"/>
        <v>0</v>
      </c>
      <c r="M330" s="621">
        <f t="shared" si="216"/>
        <v>0</v>
      </c>
      <c r="N330" s="621">
        <f t="shared" si="216"/>
        <v>0</v>
      </c>
      <c r="O330" s="621">
        <f t="shared" si="216"/>
        <v>0</v>
      </c>
      <c r="P330" s="621">
        <f t="shared" si="216"/>
        <v>0</v>
      </c>
      <c r="Q330" s="621">
        <f t="shared" si="216"/>
        <v>0</v>
      </c>
      <c r="R330" s="621">
        <f t="shared" si="216"/>
        <v>0</v>
      </c>
      <c r="S330" s="621">
        <f t="shared" si="216"/>
        <v>0</v>
      </c>
      <c r="T330" s="621">
        <f t="shared" si="216"/>
        <v>0</v>
      </c>
      <c r="U330" s="621">
        <f t="shared" si="216"/>
        <v>0</v>
      </c>
      <c r="V330" s="621">
        <f t="shared" si="216"/>
        <v>0</v>
      </c>
      <c r="W330" s="621">
        <f t="shared" si="216"/>
        <v>0</v>
      </c>
      <c r="X330" s="621">
        <f t="shared" si="216"/>
        <v>0</v>
      </c>
      <c r="Y330" s="621">
        <f t="shared" si="216"/>
        <v>0</v>
      </c>
      <c r="Z330" s="621">
        <f t="shared" si="216"/>
        <v>0</v>
      </c>
      <c r="AA330" s="621">
        <f t="shared" si="216"/>
        <v>0</v>
      </c>
      <c r="AB330" s="621">
        <f t="shared" si="216"/>
        <v>0</v>
      </c>
      <c r="AC330" s="621">
        <f t="shared" si="216"/>
        <v>0</v>
      </c>
      <c r="AD330" s="621">
        <f t="shared" si="216"/>
        <v>0</v>
      </c>
      <c r="AE330" s="621">
        <f t="shared" si="216"/>
        <v>0</v>
      </c>
      <c r="AF330" s="621">
        <f t="shared" si="216"/>
        <v>0</v>
      </c>
      <c r="AG330" s="621">
        <f t="shared" si="216"/>
        <v>0</v>
      </c>
      <c r="AH330" s="621">
        <f t="shared" si="216"/>
        <v>0</v>
      </c>
      <c r="AI330" s="621">
        <f t="shared" si="216"/>
        <v>0</v>
      </c>
      <c r="AJ330" s="621">
        <f t="shared" si="216"/>
        <v>0</v>
      </c>
      <c r="AK330" s="621">
        <f t="shared" si="216"/>
        <v>0</v>
      </c>
      <c r="AL330" s="621">
        <f t="shared" si="216"/>
        <v>0</v>
      </c>
      <c r="AM330" s="621">
        <f t="shared" si="216"/>
        <v>0</v>
      </c>
      <c r="AN330" s="621">
        <f t="shared" si="216"/>
        <v>0</v>
      </c>
      <c r="AO330" s="621">
        <f t="shared" si="216"/>
        <v>0</v>
      </c>
      <c r="AP330" s="621">
        <f t="shared" si="216"/>
        <v>0</v>
      </c>
      <c r="AQ330" s="621">
        <f t="shared" si="216"/>
        <v>0</v>
      </c>
      <c r="AR330" s="621">
        <f t="shared" si="216"/>
        <v>0</v>
      </c>
      <c r="AS330" s="621">
        <f t="shared" si="216"/>
        <v>0</v>
      </c>
      <c r="AT330" s="621">
        <f t="shared" si="216"/>
        <v>0</v>
      </c>
      <c r="AU330" s="621">
        <f t="shared" si="216"/>
        <v>0</v>
      </c>
      <c r="AV330" s="621">
        <f t="shared" si="216"/>
        <v>0</v>
      </c>
      <c r="AW330" s="621">
        <f t="shared" si="216"/>
        <v>0</v>
      </c>
      <c r="AX330" s="621">
        <f t="shared" si="216"/>
        <v>0</v>
      </c>
      <c r="AY330" s="621">
        <f t="shared" si="216"/>
        <v>0</v>
      </c>
      <c r="AZ330" s="621">
        <f t="shared" si="216"/>
        <v>0</v>
      </c>
      <c r="BA330" s="621">
        <f t="shared" si="216"/>
        <v>0</v>
      </c>
      <c r="BB330" s="621">
        <f t="shared" si="216"/>
        <v>0</v>
      </c>
      <c r="BC330" s="621">
        <f t="shared" si="216"/>
        <v>0</v>
      </c>
      <c r="BD330" s="621">
        <f t="shared" si="216"/>
        <v>0</v>
      </c>
      <c r="BE330" s="621">
        <f t="shared" si="216"/>
        <v>0</v>
      </c>
      <c r="BF330" s="621">
        <f t="shared" si="216"/>
        <v>0</v>
      </c>
      <c r="BG330" s="621">
        <f t="shared" si="216"/>
        <v>0</v>
      </c>
      <c r="BH330" s="621">
        <f t="shared" si="216"/>
        <v>0</v>
      </c>
      <c r="BI330" s="621">
        <f t="shared" si="216"/>
        <v>0</v>
      </c>
      <c r="BJ330" s="621">
        <f t="shared" si="216"/>
        <v>0</v>
      </c>
      <c r="BK330" s="621">
        <f t="shared" si="216"/>
        <v>0</v>
      </c>
      <c r="BL330" s="621">
        <f t="shared" si="216"/>
        <v>0</v>
      </c>
      <c r="BM330" s="621">
        <f t="shared" si="216"/>
        <v>0</v>
      </c>
      <c r="BN330" s="621">
        <f t="shared" si="216"/>
        <v>0</v>
      </c>
      <c r="BO330" s="621">
        <f t="shared" si="216"/>
        <v>0</v>
      </c>
      <c r="BP330" s="621">
        <f t="shared" si="216"/>
        <v>0</v>
      </c>
      <c r="BQ330" s="621">
        <f t="shared" si="216"/>
        <v>0</v>
      </c>
      <c r="BR330" s="621">
        <f t="shared" si="216"/>
        <v>0</v>
      </c>
      <c r="BS330" s="621">
        <f t="shared" si="214"/>
        <v>0</v>
      </c>
      <c r="BT330" s="621">
        <f t="shared" si="214"/>
        <v>0</v>
      </c>
      <c r="BU330" s="621"/>
      <c r="BV330" s="621"/>
      <c r="BW330" s="621"/>
      <c r="BX330" s="621"/>
      <c r="BY330" s="621"/>
      <c r="BZ330" s="621"/>
      <c r="CA330" s="621"/>
      <c r="CB330" s="621"/>
      <c r="CC330" s="621"/>
      <c r="CD330" s="621"/>
      <c r="CE330" s="621"/>
      <c r="CF330" s="621"/>
      <c r="CG330" s="621"/>
      <c r="CH330" s="621"/>
      <c r="CI330" s="622"/>
      <c r="CK330" s="1086"/>
    </row>
    <row r="331" spans="2:89" x14ac:dyDescent="0.2">
      <c r="B331" s="843" t="s">
        <v>620</v>
      </c>
      <c r="C331" s="807" t="s">
        <v>410</v>
      </c>
      <c r="D331" s="810" t="s">
        <v>621</v>
      </c>
      <c r="E331" s="841" t="s">
        <v>122</v>
      </c>
      <c r="F331" s="842">
        <v>2</v>
      </c>
      <c r="G331" s="473">
        <f t="shared" si="216"/>
        <v>0</v>
      </c>
      <c r="H331" s="473">
        <f t="shared" si="216"/>
        <v>0</v>
      </c>
      <c r="I331" s="473">
        <f t="shared" si="216"/>
        <v>0</v>
      </c>
      <c r="J331" s="473">
        <f t="shared" si="216"/>
        <v>0</v>
      </c>
      <c r="K331" s="473">
        <f t="shared" si="216"/>
        <v>0</v>
      </c>
      <c r="L331" s="473">
        <f t="shared" si="216"/>
        <v>0</v>
      </c>
      <c r="M331" s="621">
        <f t="shared" si="216"/>
        <v>0</v>
      </c>
      <c r="N331" s="621">
        <f t="shared" si="216"/>
        <v>0</v>
      </c>
      <c r="O331" s="621">
        <f t="shared" si="216"/>
        <v>0</v>
      </c>
      <c r="P331" s="621">
        <f t="shared" si="216"/>
        <v>0</v>
      </c>
      <c r="Q331" s="621">
        <f t="shared" si="216"/>
        <v>0</v>
      </c>
      <c r="R331" s="621">
        <f t="shared" si="216"/>
        <v>0</v>
      </c>
      <c r="S331" s="621">
        <f t="shared" si="216"/>
        <v>0</v>
      </c>
      <c r="T331" s="621">
        <f t="shared" si="216"/>
        <v>0</v>
      </c>
      <c r="U331" s="621">
        <f t="shared" si="216"/>
        <v>0</v>
      </c>
      <c r="V331" s="621">
        <f t="shared" si="216"/>
        <v>0</v>
      </c>
      <c r="W331" s="621">
        <f t="shared" si="216"/>
        <v>0</v>
      </c>
      <c r="X331" s="621">
        <f t="shared" si="216"/>
        <v>0</v>
      </c>
      <c r="Y331" s="621">
        <f t="shared" si="216"/>
        <v>0</v>
      </c>
      <c r="Z331" s="621">
        <f t="shared" si="216"/>
        <v>0</v>
      </c>
      <c r="AA331" s="621">
        <f t="shared" si="216"/>
        <v>0</v>
      </c>
      <c r="AB331" s="621">
        <f t="shared" si="216"/>
        <v>0</v>
      </c>
      <c r="AC331" s="621">
        <f t="shared" si="216"/>
        <v>0</v>
      </c>
      <c r="AD331" s="621">
        <f t="shared" si="216"/>
        <v>0</v>
      </c>
      <c r="AE331" s="621">
        <f t="shared" si="216"/>
        <v>0</v>
      </c>
      <c r="AF331" s="621">
        <f t="shared" si="216"/>
        <v>0</v>
      </c>
      <c r="AG331" s="621">
        <f t="shared" si="216"/>
        <v>0</v>
      </c>
      <c r="AH331" s="621">
        <f t="shared" si="216"/>
        <v>0</v>
      </c>
      <c r="AI331" s="621">
        <f t="shared" si="216"/>
        <v>0</v>
      </c>
      <c r="AJ331" s="621">
        <f t="shared" si="216"/>
        <v>0</v>
      </c>
      <c r="AK331" s="621">
        <f t="shared" si="216"/>
        <v>0</v>
      </c>
      <c r="AL331" s="621">
        <f t="shared" si="216"/>
        <v>0</v>
      </c>
      <c r="AM331" s="621">
        <f t="shared" si="216"/>
        <v>0</v>
      </c>
      <c r="AN331" s="621">
        <f t="shared" si="216"/>
        <v>0</v>
      </c>
      <c r="AO331" s="621">
        <f t="shared" si="216"/>
        <v>0</v>
      </c>
      <c r="AP331" s="621">
        <f t="shared" si="216"/>
        <v>0</v>
      </c>
      <c r="AQ331" s="621">
        <f t="shared" si="216"/>
        <v>0</v>
      </c>
      <c r="AR331" s="621">
        <f t="shared" si="216"/>
        <v>0</v>
      </c>
      <c r="AS331" s="621">
        <f t="shared" si="216"/>
        <v>0</v>
      </c>
      <c r="AT331" s="621">
        <f t="shared" si="216"/>
        <v>0</v>
      </c>
      <c r="AU331" s="621">
        <f t="shared" si="216"/>
        <v>0</v>
      </c>
      <c r="AV331" s="621">
        <f t="shared" si="216"/>
        <v>0</v>
      </c>
      <c r="AW331" s="621">
        <f t="shared" si="216"/>
        <v>0</v>
      </c>
      <c r="AX331" s="621">
        <f t="shared" si="216"/>
        <v>0</v>
      </c>
      <c r="AY331" s="621">
        <f t="shared" si="216"/>
        <v>0</v>
      </c>
      <c r="AZ331" s="621">
        <f t="shared" si="216"/>
        <v>0</v>
      </c>
      <c r="BA331" s="621">
        <f t="shared" si="216"/>
        <v>0</v>
      </c>
      <c r="BB331" s="621">
        <f t="shared" si="216"/>
        <v>0</v>
      </c>
      <c r="BC331" s="621">
        <f t="shared" si="216"/>
        <v>0</v>
      </c>
      <c r="BD331" s="621">
        <f t="shared" si="216"/>
        <v>0</v>
      </c>
      <c r="BE331" s="621">
        <f t="shared" si="216"/>
        <v>0</v>
      </c>
      <c r="BF331" s="621">
        <f t="shared" si="216"/>
        <v>0</v>
      </c>
      <c r="BG331" s="621">
        <f t="shared" si="216"/>
        <v>0</v>
      </c>
      <c r="BH331" s="621">
        <f t="shared" si="216"/>
        <v>0</v>
      </c>
      <c r="BI331" s="621">
        <f t="shared" si="216"/>
        <v>0</v>
      </c>
      <c r="BJ331" s="621">
        <f t="shared" si="216"/>
        <v>0</v>
      </c>
      <c r="BK331" s="621">
        <f t="shared" si="216"/>
        <v>0</v>
      </c>
      <c r="BL331" s="621">
        <f t="shared" si="216"/>
        <v>0</v>
      </c>
      <c r="BM331" s="621">
        <f t="shared" si="216"/>
        <v>0</v>
      </c>
      <c r="BN331" s="621">
        <f t="shared" si="216"/>
        <v>0</v>
      </c>
      <c r="BO331" s="621">
        <f t="shared" si="216"/>
        <v>0</v>
      </c>
      <c r="BP331" s="621">
        <f t="shared" si="216"/>
        <v>0</v>
      </c>
      <c r="BQ331" s="621">
        <f t="shared" si="216"/>
        <v>0</v>
      </c>
      <c r="BR331" s="621">
        <f t="shared" ref="BR331" si="217">BR241+BR299</f>
        <v>0</v>
      </c>
      <c r="BS331" s="621">
        <f t="shared" si="214"/>
        <v>0</v>
      </c>
      <c r="BT331" s="621">
        <f t="shared" si="214"/>
        <v>0</v>
      </c>
      <c r="BU331" s="621"/>
      <c r="BV331" s="621"/>
      <c r="BW331" s="621"/>
      <c r="BX331" s="621"/>
      <c r="BY331" s="621"/>
      <c r="BZ331" s="621"/>
      <c r="CA331" s="621"/>
      <c r="CB331" s="621"/>
      <c r="CC331" s="621"/>
      <c r="CD331" s="621"/>
      <c r="CE331" s="621"/>
      <c r="CF331" s="621"/>
      <c r="CG331" s="621"/>
      <c r="CH331" s="621"/>
      <c r="CI331" s="622"/>
      <c r="CK331" s="1086"/>
    </row>
    <row r="332" spans="2:89" x14ac:dyDescent="0.2">
      <c r="B332" s="843" t="s">
        <v>622</v>
      </c>
      <c r="C332" s="807" t="s">
        <v>129</v>
      </c>
      <c r="D332" s="810" t="s">
        <v>623</v>
      </c>
      <c r="E332" s="841" t="s">
        <v>122</v>
      </c>
      <c r="F332" s="842">
        <v>2</v>
      </c>
      <c r="G332" s="473">
        <f>SUM(G326:G331)</f>
        <v>0</v>
      </c>
      <c r="H332" s="473">
        <f t="shared" ref="H332:BS332" si="218">SUM(H326:H331)</f>
        <v>0</v>
      </c>
      <c r="I332" s="473">
        <f t="shared" si="218"/>
        <v>0</v>
      </c>
      <c r="J332" s="473">
        <f t="shared" si="218"/>
        <v>0</v>
      </c>
      <c r="K332" s="473">
        <f t="shared" si="218"/>
        <v>0</v>
      </c>
      <c r="L332" s="473">
        <f t="shared" si="218"/>
        <v>0</v>
      </c>
      <c r="M332" s="621">
        <f t="shared" si="218"/>
        <v>0</v>
      </c>
      <c r="N332" s="621">
        <f t="shared" si="218"/>
        <v>0</v>
      </c>
      <c r="O332" s="621">
        <f t="shared" si="218"/>
        <v>0</v>
      </c>
      <c r="P332" s="621">
        <f t="shared" si="218"/>
        <v>0</v>
      </c>
      <c r="Q332" s="621">
        <f t="shared" si="218"/>
        <v>0</v>
      </c>
      <c r="R332" s="621">
        <f t="shared" si="218"/>
        <v>0</v>
      </c>
      <c r="S332" s="621">
        <f t="shared" si="218"/>
        <v>0</v>
      </c>
      <c r="T332" s="621">
        <f t="shared" si="218"/>
        <v>0</v>
      </c>
      <c r="U332" s="621">
        <f t="shared" si="218"/>
        <v>0</v>
      </c>
      <c r="V332" s="621">
        <f t="shared" si="218"/>
        <v>0</v>
      </c>
      <c r="W332" s="621">
        <f t="shared" si="218"/>
        <v>0</v>
      </c>
      <c r="X332" s="621">
        <f t="shared" si="218"/>
        <v>0</v>
      </c>
      <c r="Y332" s="621">
        <f t="shared" si="218"/>
        <v>0</v>
      </c>
      <c r="Z332" s="621">
        <f t="shared" si="218"/>
        <v>0</v>
      </c>
      <c r="AA332" s="621">
        <f t="shared" si="218"/>
        <v>0</v>
      </c>
      <c r="AB332" s="621">
        <f t="shared" si="218"/>
        <v>0</v>
      </c>
      <c r="AC332" s="621">
        <f t="shared" si="218"/>
        <v>0</v>
      </c>
      <c r="AD332" s="621">
        <f t="shared" si="218"/>
        <v>0</v>
      </c>
      <c r="AE332" s="621">
        <f t="shared" si="218"/>
        <v>0</v>
      </c>
      <c r="AF332" s="621">
        <f t="shared" si="218"/>
        <v>0</v>
      </c>
      <c r="AG332" s="621">
        <f t="shared" si="218"/>
        <v>0</v>
      </c>
      <c r="AH332" s="621">
        <f t="shared" si="218"/>
        <v>0</v>
      </c>
      <c r="AI332" s="621">
        <f t="shared" si="218"/>
        <v>0</v>
      </c>
      <c r="AJ332" s="621">
        <f t="shared" si="218"/>
        <v>0</v>
      </c>
      <c r="AK332" s="621">
        <f t="shared" si="218"/>
        <v>0</v>
      </c>
      <c r="AL332" s="621">
        <f t="shared" si="218"/>
        <v>0</v>
      </c>
      <c r="AM332" s="621">
        <f t="shared" si="218"/>
        <v>0</v>
      </c>
      <c r="AN332" s="621">
        <f t="shared" si="218"/>
        <v>0</v>
      </c>
      <c r="AO332" s="621">
        <f t="shared" si="218"/>
        <v>0</v>
      </c>
      <c r="AP332" s="621">
        <f t="shared" si="218"/>
        <v>0</v>
      </c>
      <c r="AQ332" s="621">
        <f t="shared" si="218"/>
        <v>0</v>
      </c>
      <c r="AR332" s="621">
        <f t="shared" si="218"/>
        <v>0</v>
      </c>
      <c r="AS332" s="621">
        <f t="shared" si="218"/>
        <v>0</v>
      </c>
      <c r="AT332" s="621">
        <f t="shared" si="218"/>
        <v>0</v>
      </c>
      <c r="AU332" s="621">
        <f t="shared" si="218"/>
        <v>0</v>
      </c>
      <c r="AV332" s="621">
        <f t="shared" si="218"/>
        <v>0</v>
      </c>
      <c r="AW332" s="621">
        <f t="shared" si="218"/>
        <v>0</v>
      </c>
      <c r="AX332" s="621">
        <f t="shared" si="218"/>
        <v>0</v>
      </c>
      <c r="AY332" s="621">
        <f t="shared" si="218"/>
        <v>0</v>
      </c>
      <c r="AZ332" s="621">
        <f t="shared" si="218"/>
        <v>0</v>
      </c>
      <c r="BA332" s="621">
        <f t="shared" si="218"/>
        <v>0</v>
      </c>
      <c r="BB332" s="621">
        <f t="shared" si="218"/>
        <v>0</v>
      </c>
      <c r="BC332" s="621">
        <f t="shared" si="218"/>
        <v>0</v>
      </c>
      <c r="BD332" s="621">
        <f t="shared" si="218"/>
        <v>0</v>
      </c>
      <c r="BE332" s="621">
        <f t="shared" si="218"/>
        <v>0</v>
      </c>
      <c r="BF332" s="621">
        <f t="shared" si="218"/>
        <v>0</v>
      </c>
      <c r="BG332" s="621">
        <f t="shared" si="218"/>
        <v>0</v>
      </c>
      <c r="BH332" s="621">
        <f t="shared" si="218"/>
        <v>0</v>
      </c>
      <c r="BI332" s="621">
        <f t="shared" si="218"/>
        <v>0</v>
      </c>
      <c r="BJ332" s="621">
        <f t="shared" si="218"/>
        <v>0</v>
      </c>
      <c r="BK332" s="621">
        <f t="shared" si="218"/>
        <v>0</v>
      </c>
      <c r="BL332" s="621">
        <f t="shared" si="218"/>
        <v>0</v>
      </c>
      <c r="BM332" s="621">
        <f t="shared" si="218"/>
        <v>0</v>
      </c>
      <c r="BN332" s="621">
        <f t="shared" si="218"/>
        <v>0</v>
      </c>
      <c r="BO332" s="621">
        <f t="shared" si="218"/>
        <v>0</v>
      </c>
      <c r="BP332" s="621">
        <f t="shared" si="218"/>
        <v>0</v>
      </c>
      <c r="BQ332" s="621">
        <f t="shared" si="218"/>
        <v>0</v>
      </c>
      <c r="BR332" s="621">
        <f t="shared" si="218"/>
        <v>0</v>
      </c>
      <c r="BS332" s="621">
        <f t="shared" si="218"/>
        <v>0</v>
      </c>
      <c r="BT332" s="621">
        <f t="shared" ref="BT332" si="219">SUM(BT326:BT331)</f>
        <v>0</v>
      </c>
      <c r="BU332" s="621"/>
      <c r="BV332" s="621"/>
      <c r="BW332" s="621"/>
      <c r="BX332" s="621"/>
      <c r="BY332" s="621"/>
      <c r="BZ332" s="621"/>
      <c r="CA332" s="621"/>
      <c r="CB332" s="621"/>
      <c r="CC332" s="621"/>
      <c r="CD332" s="621"/>
      <c r="CE332" s="621"/>
      <c r="CF332" s="621"/>
      <c r="CG332" s="621"/>
      <c r="CH332" s="621"/>
      <c r="CI332" s="622"/>
      <c r="CK332" s="1086"/>
    </row>
    <row r="333" spans="2:89" ht="15" thickBot="1" x14ac:dyDescent="0.25">
      <c r="B333" s="870" t="s">
        <v>624</v>
      </c>
      <c r="C333" s="871" t="s">
        <v>414</v>
      </c>
      <c r="D333" s="872" t="s">
        <v>625</v>
      </c>
      <c r="E333" s="873" t="s">
        <v>416</v>
      </c>
      <c r="F333" s="850">
        <v>2</v>
      </c>
      <c r="G333" s="632" t="e">
        <f>(G332*1000000)/(G347*1000)</f>
        <v>#DIV/0!</v>
      </c>
      <c r="H333" s="632" t="e">
        <f t="shared" ref="H333:BS333" si="220">(H332*1000000)/(H347*1000)</f>
        <v>#DIV/0!</v>
      </c>
      <c r="I333" s="632" t="e">
        <f t="shared" si="220"/>
        <v>#DIV/0!</v>
      </c>
      <c r="J333" s="632" t="e">
        <f t="shared" si="220"/>
        <v>#DIV/0!</v>
      </c>
      <c r="K333" s="632" t="e">
        <f t="shared" si="220"/>
        <v>#DIV/0!</v>
      </c>
      <c r="L333" s="632" t="e">
        <f t="shared" si="220"/>
        <v>#DIV/0!</v>
      </c>
      <c r="M333" s="661" t="e">
        <f t="shared" si="220"/>
        <v>#DIV/0!</v>
      </c>
      <c r="N333" s="661" t="e">
        <f t="shared" si="220"/>
        <v>#DIV/0!</v>
      </c>
      <c r="O333" s="661" t="e">
        <f t="shared" si="220"/>
        <v>#DIV/0!</v>
      </c>
      <c r="P333" s="661" t="e">
        <f t="shared" si="220"/>
        <v>#DIV/0!</v>
      </c>
      <c r="Q333" s="661" t="e">
        <f t="shared" si="220"/>
        <v>#DIV/0!</v>
      </c>
      <c r="R333" s="661" t="e">
        <f t="shared" si="220"/>
        <v>#DIV/0!</v>
      </c>
      <c r="S333" s="661" t="e">
        <f t="shared" si="220"/>
        <v>#DIV/0!</v>
      </c>
      <c r="T333" s="661" t="e">
        <f t="shared" si="220"/>
        <v>#DIV/0!</v>
      </c>
      <c r="U333" s="661" t="e">
        <f t="shared" si="220"/>
        <v>#DIV/0!</v>
      </c>
      <c r="V333" s="661" t="e">
        <f t="shared" si="220"/>
        <v>#DIV/0!</v>
      </c>
      <c r="W333" s="661" t="e">
        <f t="shared" si="220"/>
        <v>#DIV/0!</v>
      </c>
      <c r="X333" s="661" t="e">
        <f t="shared" si="220"/>
        <v>#DIV/0!</v>
      </c>
      <c r="Y333" s="661" t="e">
        <f t="shared" si="220"/>
        <v>#DIV/0!</v>
      </c>
      <c r="Z333" s="661" t="e">
        <f t="shared" si="220"/>
        <v>#DIV/0!</v>
      </c>
      <c r="AA333" s="661" t="e">
        <f t="shared" si="220"/>
        <v>#DIV/0!</v>
      </c>
      <c r="AB333" s="661" t="e">
        <f t="shared" si="220"/>
        <v>#DIV/0!</v>
      </c>
      <c r="AC333" s="661" t="e">
        <f t="shared" si="220"/>
        <v>#DIV/0!</v>
      </c>
      <c r="AD333" s="661" t="e">
        <f t="shared" si="220"/>
        <v>#DIV/0!</v>
      </c>
      <c r="AE333" s="661" t="e">
        <f t="shared" si="220"/>
        <v>#DIV/0!</v>
      </c>
      <c r="AF333" s="661" t="e">
        <f t="shared" si="220"/>
        <v>#DIV/0!</v>
      </c>
      <c r="AG333" s="661" t="e">
        <f t="shared" si="220"/>
        <v>#DIV/0!</v>
      </c>
      <c r="AH333" s="661" t="e">
        <f t="shared" si="220"/>
        <v>#DIV/0!</v>
      </c>
      <c r="AI333" s="661" t="e">
        <f t="shared" si="220"/>
        <v>#DIV/0!</v>
      </c>
      <c r="AJ333" s="661" t="e">
        <f t="shared" si="220"/>
        <v>#DIV/0!</v>
      </c>
      <c r="AK333" s="661" t="e">
        <f t="shared" si="220"/>
        <v>#DIV/0!</v>
      </c>
      <c r="AL333" s="661" t="e">
        <f t="shared" si="220"/>
        <v>#DIV/0!</v>
      </c>
      <c r="AM333" s="661" t="e">
        <f t="shared" si="220"/>
        <v>#DIV/0!</v>
      </c>
      <c r="AN333" s="661" t="e">
        <f t="shared" si="220"/>
        <v>#DIV/0!</v>
      </c>
      <c r="AO333" s="661" t="e">
        <f t="shared" si="220"/>
        <v>#DIV/0!</v>
      </c>
      <c r="AP333" s="661" t="e">
        <f t="shared" si="220"/>
        <v>#DIV/0!</v>
      </c>
      <c r="AQ333" s="661" t="e">
        <f t="shared" si="220"/>
        <v>#DIV/0!</v>
      </c>
      <c r="AR333" s="661" t="e">
        <f t="shared" si="220"/>
        <v>#DIV/0!</v>
      </c>
      <c r="AS333" s="661" t="e">
        <f t="shared" si="220"/>
        <v>#DIV/0!</v>
      </c>
      <c r="AT333" s="661" t="e">
        <f t="shared" si="220"/>
        <v>#DIV/0!</v>
      </c>
      <c r="AU333" s="661" t="e">
        <f t="shared" si="220"/>
        <v>#DIV/0!</v>
      </c>
      <c r="AV333" s="661" t="e">
        <f t="shared" si="220"/>
        <v>#DIV/0!</v>
      </c>
      <c r="AW333" s="661" t="e">
        <f t="shared" si="220"/>
        <v>#DIV/0!</v>
      </c>
      <c r="AX333" s="661" t="e">
        <f t="shared" si="220"/>
        <v>#DIV/0!</v>
      </c>
      <c r="AY333" s="661" t="e">
        <f t="shared" si="220"/>
        <v>#DIV/0!</v>
      </c>
      <c r="AZ333" s="661" t="e">
        <f t="shared" si="220"/>
        <v>#DIV/0!</v>
      </c>
      <c r="BA333" s="661" t="e">
        <f t="shared" si="220"/>
        <v>#DIV/0!</v>
      </c>
      <c r="BB333" s="661" t="e">
        <f t="shared" si="220"/>
        <v>#DIV/0!</v>
      </c>
      <c r="BC333" s="661" t="e">
        <f t="shared" si="220"/>
        <v>#DIV/0!</v>
      </c>
      <c r="BD333" s="661" t="e">
        <f t="shared" si="220"/>
        <v>#DIV/0!</v>
      </c>
      <c r="BE333" s="661" t="e">
        <f t="shared" si="220"/>
        <v>#DIV/0!</v>
      </c>
      <c r="BF333" s="661" t="e">
        <f t="shared" si="220"/>
        <v>#DIV/0!</v>
      </c>
      <c r="BG333" s="661" t="e">
        <f t="shared" si="220"/>
        <v>#DIV/0!</v>
      </c>
      <c r="BH333" s="661" t="e">
        <f t="shared" si="220"/>
        <v>#DIV/0!</v>
      </c>
      <c r="BI333" s="661" t="e">
        <f t="shared" si="220"/>
        <v>#DIV/0!</v>
      </c>
      <c r="BJ333" s="661" t="e">
        <f t="shared" si="220"/>
        <v>#DIV/0!</v>
      </c>
      <c r="BK333" s="661" t="e">
        <f t="shared" si="220"/>
        <v>#DIV/0!</v>
      </c>
      <c r="BL333" s="661" t="e">
        <f t="shared" si="220"/>
        <v>#DIV/0!</v>
      </c>
      <c r="BM333" s="661" t="e">
        <f t="shared" si="220"/>
        <v>#DIV/0!</v>
      </c>
      <c r="BN333" s="661" t="e">
        <f t="shared" si="220"/>
        <v>#DIV/0!</v>
      </c>
      <c r="BO333" s="661" t="e">
        <f t="shared" si="220"/>
        <v>#DIV/0!</v>
      </c>
      <c r="BP333" s="661" t="e">
        <f t="shared" si="220"/>
        <v>#DIV/0!</v>
      </c>
      <c r="BQ333" s="661" t="e">
        <f t="shared" si="220"/>
        <v>#DIV/0!</v>
      </c>
      <c r="BR333" s="661" t="e">
        <f t="shared" si="220"/>
        <v>#DIV/0!</v>
      </c>
      <c r="BS333" s="661" t="e">
        <f t="shared" si="220"/>
        <v>#DIV/0!</v>
      </c>
      <c r="BT333" s="661" t="e">
        <f t="shared" ref="BT333" si="221">(BT332*1000000)/(BT347*1000)</f>
        <v>#DIV/0!</v>
      </c>
      <c r="BU333" s="661"/>
      <c r="BV333" s="661"/>
      <c r="BW333" s="661"/>
      <c r="BX333" s="661"/>
      <c r="BY333" s="661"/>
      <c r="BZ333" s="661"/>
      <c r="CA333" s="661"/>
      <c r="CB333" s="661"/>
      <c r="CC333" s="661"/>
      <c r="CD333" s="661"/>
      <c r="CE333" s="661"/>
      <c r="CF333" s="661"/>
      <c r="CG333" s="661"/>
      <c r="CH333" s="661"/>
      <c r="CI333" s="662"/>
      <c r="CK333" s="1086"/>
    </row>
    <row r="334" spans="2:89" x14ac:dyDescent="0.2">
      <c r="B334" s="851" t="s">
        <v>626</v>
      </c>
      <c r="C334" s="852" t="s">
        <v>418</v>
      </c>
      <c r="D334" s="817" t="s">
        <v>121</v>
      </c>
      <c r="E334" s="874" t="s">
        <v>230</v>
      </c>
      <c r="F334" s="875">
        <v>2</v>
      </c>
      <c r="G334" s="1115"/>
      <c r="H334" s="1115"/>
      <c r="I334" s="1115"/>
      <c r="J334" s="1115"/>
      <c r="K334" s="1115"/>
      <c r="L334" s="1115"/>
      <c r="M334" s="496"/>
      <c r="N334" s="496"/>
      <c r="O334" s="496"/>
      <c r="P334" s="496"/>
      <c r="Q334" s="496"/>
      <c r="R334" s="496"/>
      <c r="S334" s="496"/>
      <c r="T334" s="496"/>
      <c r="U334" s="496"/>
      <c r="V334" s="496"/>
      <c r="W334" s="496"/>
      <c r="X334" s="496"/>
      <c r="Y334" s="496"/>
      <c r="Z334" s="496"/>
      <c r="AA334" s="496"/>
      <c r="AB334" s="496"/>
      <c r="AC334" s="496"/>
      <c r="AD334" s="496"/>
      <c r="AE334" s="496"/>
      <c r="AF334" s="496"/>
      <c r="AG334" s="496"/>
      <c r="AH334" s="496"/>
      <c r="AI334" s="496"/>
      <c r="AJ334" s="496"/>
      <c r="AK334" s="496"/>
      <c r="AL334" s="496"/>
      <c r="AM334" s="496"/>
      <c r="AN334" s="496"/>
      <c r="AO334" s="496"/>
      <c r="AP334" s="496"/>
      <c r="AQ334" s="496"/>
      <c r="AR334" s="496"/>
      <c r="AS334" s="496"/>
      <c r="AT334" s="496"/>
      <c r="AU334" s="496"/>
      <c r="AV334" s="496"/>
      <c r="AW334" s="496"/>
      <c r="AX334" s="496"/>
      <c r="AY334" s="496"/>
      <c r="AZ334" s="496"/>
      <c r="BA334" s="496"/>
      <c r="BB334" s="496"/>
      <c r="BC334" s="496"/>
      <c r="BD334" s="496"/>
      <c r="BE334" s="496"/>
      <c r="BF334" s="496"/>
      <c r="BG334" s="496"/>
      <c r="BH334" s="496"/>
      <c r="BI334" s="496"/>
      <c r="BJ334" s="496"/>
      <c r="BK334" s="496"/>
      <c r="BL334" s="496"/>
      <c r="BM334" s="496"/>
      <c r="BN334" s="496"/>
      <c r="BO334" s="496"/>
      <c r="BP334" s="496"/>
      <c r="BQ334" s="496"/>
      <c r="BR334" s="496"/>
      <c r="BS334" s="496"/>
      <c r="BT334" s="496"/>
      <c r="BU334" s="496"/>
      <c r="BV334" s="496"/>
      <c r="BW334" s="496"/>
      <c r="BX334" s="496"/>
      <c r="BY334" s="496"/>
      <c r="BZ334" s="496"/>
      <c r="CA334" s="496"/>
      <c r="CB334" s="496"/>
      <c r="CC334" s="496"/>
      <c r="CD334" s="496"/>
      <c r="CE334" s="496"/>
      <c r="CF334" s="496"/>
      <c r="CG334" s="496"/>
      <c r="CH334" s="496"/>
      <c r="CI334" s="497"/>
      <c r="CK334" s="1086"/>
    </row>
    <row r="335" spans="2:89" x14ac:dyDescent="0.2">
      <c r="B335" s="856" t="s">
        <v>627</v>
      </c>
      <c r="C335" s="857" t="s">
        <v>420</v>
      </c>
      <c r="D335" s="821" t="s">
        <v>121</v>
      </c>
      <c r="E335" s="863" t="s">
        <v>230</v>
      </c>
      <c r="F335" s="864">
        <v>2</v>
      </c>
      <c r="G335" s="1116"/>
      <c r="H335" s="1116"/>
      <c r="I335" s="1116"/>
      <c r="J335" s="1116"/>
      <c r="K335" s="1116"/>
      <c r="L335" s="1116"/>
      <c r="M335" s="499"/>
      <c r="N335" s="499"/>
      <c r="O335" s="499"/>
      <c r="P335" s="499"/>
      <c r="Q335" s="499"/>
      <c r="R335" s="499"/>
      <c r="S335" s="499"/>
      <c r="T335" s="499"/>
      <c r="U335" s="499"/>
      <c r="V335" s="499"/>
      <c r="W335" s="499"/>
      <c r="X335" s="499"/>
      <c r="Y335" s="499"/>
      <c r="Z335" s="499"/>
      <c r="AA335" s="499"/>
      <c r="AB335" s="499"/>
      <c r="AC335" s="499"/>
      <c r="AD335" s="499"/>
      <c r="AE335" s="499"/>
      <c r="AF335" s="499"/>
      <c r="AG335" s="499"/>
      <c r="AH335" s="499"/>
      <c r="AI335" s="499"/>
      <c r="AJ335" s="499"/>
      <c r="AK335" s="499"/>
      <c r="AL335" s="499"/>
      <c r="AM335" s="499"/>
      <c r="AN335" s="499"/>
      <c r="AO335" s="499"/>
      <c r="AP335" s="499"/>
      <c r="AQ335" s="499"/>
      <c r="AR335" s="499"/>
      <c r="AS335" s="499"/>
      <c r="AT335" s="499"/>
      <c r="AU335" s="499"/>
      <c r="AV335" s="499"/>
      <c r="AW335" s="499"/>
      <c r="AX335" s="499"/>
      <c r="AY335" s="499"/>
      <c r="AZ335" s="499"/>
      <c r="BA335" s="499"/>
      <c r="BB335" s="499"/>
      <c r="BC335" s="499"/>
      <c r="BD335" s="499"/>
      <c r="BE335" s="499"/>
      <c r="BF335" s="499"/>
      <c r="BG335" s="499"/>
      <c r="BH335" s="499"/>
      <c r="BI335" s="499"/>
      <c r="BJ335" s="499"/>
      <c r="BK335" s="499"/>
      <c r="BL335" s="499"/>
      <c r="BM335" s="499"/>
      <c r="BN335" s="499"/>
      <c r="BO335" s="499"/>
      <c r="BP335" s="499"/>
      <c r="BQ335" s="499"/>
      <c r="BR335" s="499"/>
      <c r="BS335" s="499"/>
      <c r="BT335" s="499"/>
      <c r="BU335" s="499"/>
      <c r="BV335" s="499"/>
      <c r="BW335" s="499"/>
      <c r="BX335" s="499"/>
      <c r="BY335" s="499"/>
      <c r="BZ335" s="499"/>
      <c r="CA335" s="499"/>
      <c r="CB335" s="499"/>
      <c r="CC335" s="499"/>
      <c r="CD335" s="499"/>
      <c r="CE335" s="499"/>
      <c r="CF335" s="499"/>
      <c r="CG335" s="499"/>
      <c r="CH335" s="499"/>
      <c r="CI335" s="500"/>
      <c r="CK335" s="1086"/>
    </row>
    <row r="336" spans="2:89" x14ac:dyDescent="0.2">
      <c r="B336" s="876" t="s">
        <v>628</v>
      </c>
      <c r="C336" s="877" t="s">
        <v>422</v>
      </c>
      <c r="D336" s="821" t="s">
        <v>121</v>
      </c>
      <c r="E336" s="863" t="s">
        <v>230</v>
      </c>
      <c r="F336" s="864">
        <v>2</v>
      </c>
      <c r="G336" s="1116"/>
      <c r="H336" s="1116"/>
      <c r="I336" s="1116"/>
      <c r="J336" s="1116"/>
      <c r="K336" s="1116"/>
      <c r="L336" s="1116"/>
      <c r="M336" s="499"/>
      <c r="N336" s="499"/>
      <c r="O336" s="499"/>
      <c r="P336" s="499"/>
      <c r="Q336" s="499"/>
      <c r="R336" s="499"/>
      <c r="S336" s="499"/>
      <c r="T336" s="499"/>
      <c r="U336" s="499"/>
      <c r="V336" s="499"/>
      <c r="W336" s="499"/>
      <c r="X336" s="499"/>
      <c r="Y336" s="499"/>
      <c r="Z336" s="499"/>
      <c r="AA336" s="499"/>
      <c r="AB336" s="499"/>
      <c r="AC336" s="499"/>
      <c r="AD336" s="499"/>
      <c r="AE336" s="499"/>
      <c r="AF336" s="499"/>
      <c r="AG336" s="499"/>
      <c r="AH336" s="499"/>
      <c r="AI336" s="499"/>
      <c r="AJ336" s="499"/>
      <c r="AK336" s="499"/>
      <c r="AL336" s="499"/>
      <c r="AM336" s="499"/>
      <c r="AN336" s="499"/>
      <c r="AO336" s="499"/>
      <c r="AP336" s="499"/>
      <c r="AQ336" s="499"/>
      <c r="AR336" s="499"/>
      <c r="AS336" s="499"/>
      <c r="AT336" s="499"/>
      <c r="AU336" s="499"/>
      <c r="AV336" s="499"/>
      <c r="AW336" s="499"/>
      <c r="AX336" s="499"/>
      <c r="AY336" s="499"/>
      <c r="AZ336" s="499"/>
      <c r="BA336" s="499"/>
      <c r="BB336" s="499"/>
      <c r="BC336" s="499"/>
      <c r="BD336" s="499"/>
      <c r="BE336" s="499"/>
      <c r="BF336" s="499"/>
      <c r="BG336" s="499"/>
      <c r="BH336" s="499"/>
      <c r="BI336" s="499"/>
      <c r="BJ336" s="499"/>
      <c r="BK336" s="499"/>
      <c r="BL336" s="499"/>
      <c r="BM336" s="499"/>
      <c r="BN336" s="499"/>
      <c r="BO336" s="499"/>
      <c r="BP336" s="499"/>
      <c r="BQ336" s="499"/>
      <c r="BR336" s="499"/>
      <c r="BS336" s="499"/>
      <c r="BT336" s="499"/>
      <c r="BU336" s="499"/>
      <c r="BV336" s="499"/>
      <c r="BW336" s="499"/>
      <c r="BX336" s="499"/>
      <c r="BY336" s="499"/>
      <c r="BZ336" s="499"/>
      <c r="CA336" s="499"/>
      <c r="CB336" s="499"/>
      <c r="CC336" s="499"/>
      <c r="CD336" s="499"/>
      <c r="CE336" s="499"/>
      <c r="CF336" s="499"/>
      <c r="CG336" s="499"/>
      <c r="CH336" s="499"/>
      <c r="CI336" s="500"/>
      <c r="CK336" s="1086"/>
    </row>
    <row r="337" spans="2:89" ht="28.5" x14ac:dyDescent="0.2">
      <c r="B337" s="876" t="s">
        <v>629</v>
      </c>
      <c r="C337" s="877" t="s">
        <v>424</v>
      </c>
      <c r="D337" s="503" t="s">
        <v>425</v>
      </c>
      <c r="E337" s="504" t="s">
        <v>230</v>
      </c>
      <c r="F337" s="505">
        <v>2</v>
      </c>
      <c r="G337" s="1116"/>
      <c r="H337" s="1116">
        <f>G337+SUM(H338:H343)</f>
        <v>0</v>
      </c>
      <c r="I337" s="1116">
        <f t="shared" ref="I337" si="222">H337+SUM(I338:I343)</f>
        <v>0</v>
      </c>
      <c r="J337" s="1116">
        <f t="shared" ref="J337:L337" si="223">I337+SUM(J338:J343)</f>
        <v>0</v>
      </c>
      <c r="K337" s="1116">
        <f t="shared" si="223"/>
        <v>0</v>
      </c>
      <c r="L337" s="1116">
        <f t="shared" si="223"/>
        <v>0</v>
      </c>
      <c r="M337" s="455">
        <f>L337+SUM(M338:M343)</f>
        <v>0</v>
      </c>
      <c r="N337" s="455">
        <f t="shared" ref="N337:BT337" si="224">M337+SUM(N338:N343)</f>
        <v>0</v>
      </c>
      <c r="O337" s="455">
        <f t="shared" si="224"/>
        <v>0</v>
      </c>
      <c r="P337" s="455">
        <f t="shared" si="224"/>
        <v>0</v>
      </c>
      <c r="Q337" s="455">
        <f t="shared" si="224"/>
        <v>0</v>
      </c>
      <c r="R337" s="455">
        <f t="shared" si="224"/>
        <v>0</v>
      </c>
      <c r="S337" s="455">
        <f t="shared" si="224"/>
        <v>0</v>
      </c>
      <c r="T337" s="455">
        <f t="shared" si="224"/>
        <v>0</v>
      </c>
      <c r="U337" s="455">
        <f t="shared" si="224"/>
        <v>0</v>
      </c>
      <c r="V337" s="455">
        <f t="shared" si="224"/>
        <v>0</v>
      </c>
      <c r="W337" s="455">
        <f t="shared" si="224"/>
        <v>0</v>
      </c>
      <c r="X337" s="455">
        <f t="shared" si="224"/>
        <v>0</v>
      </c>
      <c r="Y337" s="455">
        <f t="shared" si="224"/>
        <v>0</v>
      </c>
      <c r="Z337" s="455">
        <f t="shared" si="224"/>
        <v>0</v>
      </c>
      <c r="AA337" s="455">
        <f t="shared" si="224"/>
        <v>0</v>
      </c>
      <c r="AB337" s="455">
        <f t="shared" si="224"/>
        <v>0</v>
      </c>
      <c r="AC337" s="455">
        <f t="shared" si="224"/>
        <v>0</v>
      </c>
      <c r="AD337" s="455">
        <f t="shared" si="224"/>
        <v>0</v>
      </c>
      <c r="AE337" s="455">
        <f t="shared" si="224"/>
        <v>0</v>
      </c>
      <c r="AF337" s="455">
        <f t="shared" si="224"/>
        <v>0</v>
      </c>
      <c r="AG337" s="455">
        <f t="shared" si="224"/>
        <v>0</v>
      </c>
      <c r="AH337" s="455">
        <f t="shared" si="224"/>
        <v>0</v>
      </c>
      <c r="AI337" s="455">
        <f t="shared" si="224"/>
        <v>0</v>
      </c>
      <c r="AJ337" s="455">
        <f t="shared" si="224"/>
        <v>0</v>
      </c>
      <c r="AK337" s="455">
        <f t="shared" si="224"/>
        <v>0</v>
      </c>
      <c r="AL337" s="455">
        <f t="shared" si="224"/>
        <v>0</v>
      </c>
      <c r="AM337" s="455">
        <f t="shared" si="224"/>
        <v>0</v>
      </c>
      <c r="AN337" s="455">
        <f t="shared" si="224"/>
        <v>0</v>
      </c>
      <c r="AO337" s="455">
        <f t="shared" si="224"/>
        <v>0</v>
      </c>
      <c r="AP337" s="455">
        <f t="shared" si="224"/>
        <v>0</v>
      </c>
      <c r="AQ337" s="455">
        <f t="shared" si="224"/>
        <v>0</v>
      </c>
      <c r="AR337" s="455">
        <f t="shared" si="224"/>
        <v>0</v>
      </c>
      <c r="AS337" s="455">
        <f t="shared" si="224"/>
        <v>0</v>
      </c>
      <c r="AT337" s="455">
        <f t="shared" si="224"/>
        <v>0</v>
      </c>
      <c r="AU337" s="455">
        <f t="shared" si="224"/>
        <v>0</v>
      </c>
      <c r="AV337" s="455">
        <f t="shared" si="224"/>
        <v>0</v>
      </c>
      <c r="AW337" s="455">
        <f t="shared" si="224"/>
        <v>0</v>
      </c>
      <c r="AX337" s="455">
        <f t="shared" si="224"/>
        <v>0</v>
      </c>
      <c r="AY337" s="455">
        <f t="shared" si="224"/>
        <v>0</v>
      </c>
      <c r="AZ337" s="455">
        <f t="shared" si="224"/>
        <v>0</v>
      </c>
      <c r="BA337" s="455">
        <f t="shared" si="224"/>
        <v>0</v>
      </c>
      <c r="BB337" s="455">
        <f t="shared" si="224"/>
        <v>0</v>
      </c>
      <c r="BC337" s="455">
        <f t="shared" si="224"/>
        <v>0</v>
      </c>
      <c r="BD337" s="455">
        <f t="shared" si="224"/>
        <v>0</v>
      </c>
      <c r="BE337" s="455">
        <f t="shared" si="224"/>
        <v>0</v>
      </c>
      <c r="BF337" s="455">
        <f t="shared" si="224"/>
        <v>0</v>
      </c>
      <c r="BG337" s="455">
        <f t="shared" si="224"/>
        <v>0</v>
      </c>
      <c r="BH337" s="455">
        <f t="shared" si="224"/>
        <v>0</v>
      </c>
      <c r="BI337" s="455">
        <f t="shared" si="224"/>
        <v>0</v>
      </c>
      <c r="BJ337" s="455">
        <f t="shared" si="224"/>
        <v>0</v>
      </c>
      <c r="BK337" s="455">
        <f t="shared" si="224"/>
        <v>0</v>
      </c>
      <c r="BL337" s="455">
        <f t="shared" si="224"/>
        <v>0</v>
      </c>
      <c r="BM337" s="455">
        <f t="shared" si="224"/>
        <v>0</v>
      </c>
      <c r="BN337" s="455">
        <f t="shared" si="224"/>
        <v>0</v>
      </c>
      <c r="BO337" s="455">
        <f t="shared" si="224"/>
        <v>0</v>
      </c>
      <c r="BP337" s="455">
        <f t="shared" si="224"/>
        <v>0</v>
      </c>
      <c r="BQ337" s="455">
        <f t="shared" si="224"/>
        <v>0</v>
      </c>
      <c r="BR337" s="455">
        <f t="shared" si="224"/>
        <v>0</v>
      </c>
      <c r="BS337" s="455">
        <f t="shared" si="224"/>
        <v>0</v>
      </c>
      <c r="BT337" s="455">
        <f t="shared" si="224"/>
        <v>0</v>
      </c>
      <c r="BU337" s="455"/>
      <c r="BV337" s="455"/>
      <c r="BW337" s="455"/>
      <c r="BX337" s="455"/>
      <c r="BY337" s="455"/>
      <c r="BZ337" s="455"/>
      <c r="CA337" s="455"/>
      <c r="CB337" s="455"/>
      <c r="CC337" s="455"/>
      <c r="CD337" s="455"/>
      <c r="CE337" s="455"/>
      <c r="CF337" s="455"/>
      <c r="CG337" s="455"/>
      <c r="CH337" s="455"/>
      <c r="CI337" s="451"/>
      <c r="CK337" s="1086"/>
    </row>
    <row r="338" spans="2:89" x14ac:dyDescent="0.2">
      <c r="B338" s="876" t="s">
        <v>630</v>
      </c>
      <c r="C338" s="877" t="s">
        <v>427</v>
      </c>
      <c r="D338" s="503" t="s">
        <v>428</v>
      </c>
      <c r="E338" s="504" t="s">
        <v>230</v>
      </c>
      <c r="F338" s="505">
        <v>2</v>
      </c>
      <c r="G338" s="1116"/>
      <c r="H338" s="1116"/>
      <c r="I338" s="1116"/>
      <c r="J338" s="1116"/>
      <c r="K338" s="1116"/>
      <c r="L338" s="1116"/>
      <c r="M338" s="499"/>
      <c r="N338" s="499"/>
      <c r="O338" s="499"/>
      <c r="P338" s="499"/>
      <c r="Q338" s="499"/>
      <c r="R338" s="499"/>
      <c r="S338" s="499"/>
      <c r="T338" s="499"/>
      <c r="U338" s="499"/>
      <c r="V338" s="499"/>
      <c r="W338" s="499"/>
      <c r="X338" s="499"/>
      <c r="Y338" s="499"/>
      <c r="Z338" s="499"/>
      <c r="AA338" s="499"/>
      <c r="AB338" s="499"/>
      <c r="AC338" s="499"/>
      <c r="AD338" s="499"/>
      <c r="AE338" s="499"/>
      <c r="AF338" s="499"/>
      <c r="AG338" s="499"/>
      <c r="AH338" s="499"/>
      <c r="AI338" s="499"/>
      <c r="AJ338" s="499"/>
      <c r="AK338" s="499"/>
      <c r="AL338" s="499"/>
      <c r="AM338" s="499"/>
      <c r="AN338" s="499"/>
      <c r="AO338" s="499"/>
      <c r="AP338" s="499"/>
      <c r="AQ338" s="499"/>
      <c r="AR338" s="499"/>
      <c r="AS338" s="499"/>
      <c r="AT338" s="499"/>
      <c r="AU338" s="499"/>
      <c r="AV338" s="499"/>
      <c r="AW338" s="499"/>
      <c r="AX338" s="499"/>
      <c r="AY338" s="499"/>
      <c r="AZ338" s="499"/>
      <c r="BA338" s="499"/>
      <c r="BB338" s="499"/>
      <c r="BC338" s="499"/>
      <c r="BD338" s="499"/>
      <c r="BE338" s="499"/>
      <c r="BF338" s="499"/>
      <c r="BG338" s="499"/>
      <c r="BH338" s="499"/>
      <c r="BI338" s="499"/>
      <c r="BJ338" s="499"/>
      <c r="BK338" s="499"/>
      <c r="BL338" s="499"/>
      <c r="BM338" s="499"/>
      <c r="BN338" s="499"/>
      <c r="BO338" s="499"/>
      <c r="BP338" s="499"/>
      <c r="BQ338" s="499"/>
      <c r="BR338" s="499"/>
      <c r="BS338" s="499"/>
      <c r="BT338" s="499"/>
      <c r="BU338" s="499"/>
      <c r="BV338" s="499"/>
      <c r="BW338" s="499"/>
      <c r="BX338" s="499"/>
      <c r="BY338" s="499"/>
      <c r="BZ338" s="499"/>
      <c r="CA338" s="499"/>
      <c r="CB338" s="499"/>
      <c r="CC338" s="499"/>
      <c r="CD338" s="499"/>
      <c r="CE338" s="499"/>
      <c r="CF338" s="499"/>
      <c r="CG338" s="499"/>
      <c r="CH338" s="499"/>
      <c r="CI338" s="500"/>
      <c r="CK338" s="1086"/>
    </row>
    <row r="339" spans="2:89" x14ac:dyDescent="0.2">
      <c r="B339" s="876" t="s">
        <v>631</v>
      </c>
      <c r="C339" s="877" t="s">
        <v>430</v>
      </c>
      <c r="D339" s="503" t="s">
        <v>431</v>
      </c>
      <c r="E339" s="504" t="s">
        <v>230</v>
      </c>
      <c r="F339" s="505">
        <v>2</v>
      </c>
      <c r="G339" s="1116"/>
      <c r="H339" s="1116"/>
      <c r="I339" s="1116"/>
      <c r="J339" s="1116"/>
      <c r="K339" s="1116"/>
      <c r="L339" s="1116"/>
      <c r="M339" s="499"/>
      <c r="N339" s="499"/>
      <c r="O339" s="499"/>
      <c r="P339" s="499"/>
      <c r="Q339" s="499"/>
      <c r="R339" s="499"/>
      <c r="S339" s="499"/>
      <c r="T339" s="499"/>
      <c r="U339" s="499"/>
      <c r="V339" s="499"/>
      <c r="W339" s="499"/>
      <c r="X339" s="499"/>
      <c r="Y339" s="499"/>
      <c r="Z339" s="499"/>
      <c r="AA339" s="499"/>
      <c r="AB339" s="499"/>
      <c r="AC339" s="499"/>
      <c r="AD339" s="499"/>
      <c r="AE339" s="499"/>
      <c r="AF339" s="499"/>
      <c r="AG339" s="499"/>
      <c r="AH339" s="499"/>
      <c r="AI339" s="499"/>
      <c r="AJ339" s="499"/>
      <c r="AK339" s="499"/>
      <c r="AL339" s="499"/>
      <c r="AM339" s="499"/>
      <c r="AN339" s="499"/>
      <c r="AO339" s="499"/>
      <c r="AP339" s="499"/>
      <c r="AQ339" s="499"/>
      <c r="AR339" s="499"/>
      <c r="AS339" s="499"/>
      <c r="AT339" s="499"/>
      <c r="AU339" s="499"/>
      <c r="AV339" s="499"/>
      <c r="AW339" s="499"/>
      <c r="AX339" s="499"/>
      <c r="AY339" s="499"/>
      <c r="AZ339" s="499"/>
      <c r="BA339" s="499"/>
      <c r="BB339" s="499"/>
      <c r="BC339" s="499"/>
      <c r="BD339" s="499"/>
      <c r="BE339" s="499"/>
      <c r="BF339" s="499"/>
      <c r="BG339" s="499"/>
      <c r="BH339" s="499"/>
      <c r="BI339" s="499"/>
      <c r="BJ339" s="499"/>
      <c r="BK339" s="499"/>
      <c r="BL339" s="499"/>
      <c r="BM339" s="499"/>
      <c r="BN339" s="499"/>
      <c r="BO339" s="499"/>
      <c r="BP339" s="499"/>
      <c r="BQ339" s="499"/>
      <c r="BR339" s="499"/>
      <c r="BS339" s="499"/>
      <c r="BT339" s="499"/>
      <c r="BU339" s="499"/>
      <c r="BV339" s="499"/>
      <c r="BW339" s="499"/>
      <c r="BX339" s="499"/>
      <c r="BY339" s="499"/>
      <c r="BZ339" s="499"/>
      <c r="CA339" s="499"/>
      <c r="CB339" s="499"/>
      <c r="CC339" s="499"/>
      <c r="CD339" s="499"/>
      <c r="CE339" s="499"/>
      <c r="CF339" s="499"/>
      <c r="CG339" s="499"/>
      <c r="CH339" s="499"/>
      <c r="CI339" s="500"/>
      <c r="CK339" s="1086"/>
    </row>
    <row r="340" spans="2:89" x14ac:dyDescent="0.2">
      <c r="B340" s="876" t="s">
        <v>632</v>
      </c>
      <c r="C340" s="877" t="s">
        <v>433</v>
      </c>
      <c r="D340" s="503" t="s">
        <v>434</v>
      </c>
      <c r="E340" s="504" t="s">
        <v>230</v>
      </c>
      <c r="F340" s="505">
        <v>2</v>
      </c>
      <c r="G340" s="1116"/>
      <c r="H340" s="1116"/>
      <c r="I340" s="1116"/>
      <c r="J340" s="1116"/>
      <c r="K340" s="1116"/>
      <c r="L340" s="1116"/>
      <c r="M340" s="499"/>
      <c r="N340" s="499"/>
      <c r="O340" s="499"/>
      <c r="P340" s="499"/>
      <c r="Q340" s="499"/>
      <c r="R340" s="499"/>
      <c r="S340" s="499"/>
      <c r="T340" s="499"/>
      <c r="U340" s="499"/>
      <c r="V340" s="499"/>
      <c r="W340" s="499"/>
      <c r="X340" s="499"/>
      <c r="Y340" s="499"/>
      <c r="Z340" s="499"/>
      <c r="AA340" s="499"/>
      <c r="AB340" s="499"/>
      <c r="AC340" s="499"/>
      <c r="AD340" s="499"/>
      <c r="AE340" s="499"/>
      <c r="AF340" s="499"/>
      <c r="AG340" s="499"/>
      <c r="AH340" s="499"/>
      <c r="AI340" s="499"/>
      <c r="AJ340" s="499"/>
      <c r="AK340" s="499"/>
      <c r="AL340" s="499"/>
      <c r="AM340" s="499"/>
      <c r="AN340" s="499"/>
      <c r="AO340" s="499"/>
      <c r="AP340" s="499"/>
      <c r="AQ340" s="499"/>
      <c r="AR340" s="499"/>
      <c r="AS340" s="499"/>
      <c r="AT340" s="499"/>
      <c r="AU340" s="499"/>
      <c r="AV340" s="499"/>
      <c r="AW340" s="499"/>
      <c r="AX340" s="499"/>
      <c r="AY340" s="499"/>
      <c r="AZ340" s="499"/>
      <c r="BA340" s="499"/>
      <c r="BB340" s="499"/>
      <c r="BC340" s="499"/>
      <c r="BD340" s="499"/>
      <c r="BE340" s="499"/>
      <c r="BF340" s="499"/>
      <c r="BG340" s="499"/>
      <c r="BH340" s="499"/>
      <c r="BI340" s="499"/>
      <c r="BJ340" s="499"/>
      <c r="BK340" s="499"/>
      <c r="BL340" s="499"/>
      <c r="BM340" s="499"/>
      <c r="BN340" s="499"/>
      <c r="BO340" s="499"/>
      <c r="BP340" s="499"/>
      <c r="BQ340" s="499"/>
      <c r="BR340" s="499"/>
      <c r="BS340" s="499"/>
      <c r="BT340" s="499"/>
      <c r="BU340" s="499"/>
      <c r="BV340" s="499"/>
      <c r="BW340" s="499"/>
      <c r="BX340" s="499"/>
      <c r="BY340" s="499"/>
      <c r="BZ340" s="499"/>
      <c r="CA340" s="499"/>
      <c r="CB340" s="499"/>
      <c r="CC340" s="499"/>
      <c r="CD340" s="499"/>
      <c r="CE340" s="499"/>
      <c r="CF340" s="499"/>
      <c r="CG340" s="499"/>
      <c r="CH340" s="499"/>
      <c r="CI340" s="500"/>
      <c r="CK340" s="1086"/>
    </row>
    <row r="341" spans="2:89" ht="28.5" x14ac:dyDescent="0.2">
      <c r="B341" s="876" t="s">
        <v>633</v>
      </c>
      <c r="C341" s="877" t="s">
        <v>436</v>
      </c>
      <c r="D341" s="503" t="s">
        <v>437</v>
      </c>
      <c r="E341" s="504" t="s">
        <v>230</v>
      </c>
      <c r="F341" s="505">
        <v>2</v>
      </c>
      <c r="G341" s="1116"/>
      <c r="H341" s="1116"/>
      <c r="I341" s="1116"/>
      <c r="J341" s="1116"/>
      <c r="K341" s="1116"/>
      <c r="L341" s="1116"/>
      <c r="M341" s="499"/>
      <c r="N341" s="499"/>
      <c r="O341" s="499"/>
      <c r="P341" s="499"/>
      <c r="Q341" s="499"/>
      <c r="R341" s="499"/>
      <c r="S341" s="499"/>
      <c r="T341" s="499"/>
      <c r="U341" s="499"/>
      <c r="V341" s="499"/>
      <c r="W341" s="499"/>
      <c r="X341" s="499"/>
      <c r="Y341" s="499"/>
      <c r="Z341" s="499"/>
      <c r="AA341" s="499"/>
      <c r="AB341" s="499"/>
      <c r="AC341" s="499"/>
      <c r="AD341" s="499"/>
      <c r="AE341" s="499"/>
      <c r="AF341" s="499"/>
      <c r="AG341" s="499"/>
      <c r="AH341" s="499"/>
      <c r="AI341" s="499"/>
      <c r="AJ341" s="499"/>
      <c r="AK341" s="499"/>
      <c r="AL341" s="499"/>
      <c r="AM341" s="499"/>
      <c r="AN341" s="499"/>
      <c r="AO341" s="499"/>
      <c r="AP341" s="499"/>
      <c r="AQ341" s="499"/>
      <c r="AR341" s="499"/>
      <c r="AS341" s="499"/>
      <c r="AT341" s="499"/>
      <c r="AU341" s="499"/>
      <c r="AV341" s="499"/>
      <c r="AW341" s="499"/>
      <c r="AX341" s="499"/>
      <c r="AY341" s="499"/>
      <c r="AZ341" s="499"/>
      <c r="BA341" s="499"/>
      <c r="BB341" s="499"/>
      <c r="BC341" s="499"/>
      <c r="BD341" s="499"/>
      <c r="BE341" s="499"/>
      <c r="BF341" s="499"/>
      <c r="BG341" s="499"/>
      <c r="BH341" s="499"/>
      <c r="BI341" s="499"/>
      <c r="BJ341" s="499"/>
      <c r="BK341" s="499"/>
      <c r="BL341" s="499"/>
      <c r="BM341" s="499"/>
      <c r="BN341" s="499"/>
      <c r="BO341" s="499"/>
      <c r="BP341" s="499"/>
      <c r="BQ341" s="499"/>
      <c r="BR341" s="499"/>
      <c r="BS341" s="499"/>
      <c r="BT341" s="499"/>
      <c r="BU341" s="499"/>
      <c r="BV341" s="499"/>
      <c r="BW341" s="499"/>
      <c r="BX341" s="499"/>
      <c r="BY341" s="499"/>
      <c r="BZ341" s="499"/>
      <c r="CA341" s="499"/>
      <c r="CB341" s="499"/>
      <c r="CC341" s="499"/>
      <c r="CD341" s="499"/>
      <c r="CE341" s="499"/>
      <c r="CF341" s="499"/>
      <c r="CG341" s="499"/>
      <c r="CH341" s="499"/>
      <c r="CI341" s="500"/>
      <c r="CK341" s="1086"/>
    </row>
    <row r="342" spans="2:89" x14ac:dyDescent="0.2">
      <c r="B342" s="876" t="s">
        <v>634</v>
      </c>
      <c r="C342" s="877" t="s">
        <v>439</v>
      </c>
      <c r="D342" s="503" t="s">
        <v>440</v>
      </c>
      <c r="E342" s="504" t="s">
        <v>230</v>
      </c>
      <c r="F342" s="505">
        <v>2</v>
      </c>
      <c r="G342" s="1116"/>
      <c r="H342" s="1116"/>
      <c r="I342" s="1116"/>
      <c r="J342" s="1116"/>
      <c r="K342" s="1116"/>
      <c r="L342" s="1116"/>
      <c r="M342" s="499"/>
      <c r="N342" s="499"/>
      <c r="O342" s="499"/>
      <c r="P342" s="499"/>
      <c r="Q342" s="499"/>
      <c r="R342" s="499"/>
      <c r="S342" s="499"/>
      <c r="T342" s="499"/>
      <c r="U342" s="499"/>
      <c r="V342" s="499"/>
      <c r="W342" s="499"/>
      <c r="X342" s="499"/>
      <c r="Y342" s="499"/>
      <c r="Z342" s="499"/>
      <c r="AA342" s="499"/>
      <c r="AB342" s="499"/>
      <c r="AC342" s="499"/>
      <c r="AD342" s="499"/>
      <c r="AE342" s="499"/>
      <c r="AF342" s="499"/>
      <c r="AG342" s="499"/>
      <c r="AH342" s="499"/>
      <c r="AI342" s="499"/>
      <c r="AJ342" s="499"/>
      <c r="AK342" s="499"/>
      <c r="AL342" s="499"/>
      <c r="AM342" s="499"/>
      <c r="AN342" s="499"/>
      <c r="AO342" s="499"/>
      <c r="AP342" s="499"/>
      <c r="AQ342" s="499"/>
      <c r="AR342" s="499"/>
      <c r="AS342" s="499"/>
      <c r="AT342" s="499"/>
      <c r="AU342" s="499"/>
      <c r="AV342" s="499"/>
      <c r="AW342" s="499"/>
      <c r="AX342" s="499"/>
      <c r="AY342" s="499"/>
      <c r="AZ342" s="499"/>
      <c r="BA342" s="499"/>
      <c r="BB342" s="499"/>
      <c r="BC342" s="499"/>
      <c r="BD342" s="499"/>
      <c r="BE342" s="499"/>
      <c r="BF342" s="499"/>
      <c r="BG342" s="499"/>
      <c r="BH342" s="499"/>
      <c r="BI342" s="499"/>
      <c r="BJ342" s="499"/>
      <c r="BK342" s="499"/>
      <c r="BL342" s="499"/>
      <c r="BM342" s="499"/>
      <c r="BN342" s="499"/>
      <c r="BO342" s="499"/>
      <c r="BP342" s="499"/>
      <c r="BQ342" s="499"/>
      <c r="BR342" s="499"/>
      <c r="BS342" s="499"/>
      <c r="BT342" s="499"/>
      <c r="BU342" s="499"/>
      <c r="BV342" s="499"/>
      <c r="BW342" s="499"/>
      <c r="BX342" s="499"/>
      <c r="BY342" s="499"/>
      <c r="BZ342" s="499"/>
      <c r="CA342" s="499"/>
      <c r="CB342" s="499"/>
      <c r="CC342" s="499"/>
      <c r="CD342" s="499"/>
      <c r="CE342" s="499"/>
      <c r="CF342" s="499"/>
      <c r="CG342" s="499"/>
      <c r="CH342" s="499"/>
      <c r="CI342" s="500"/>
      <c r="CK342" s="1086"/>
    </row>
    <row r="343" spans="2:89" ht="28.5" x14ac:dyDescent="0.2">
      <c r="B343" s="876" t="s">
        <v>635</v>
      </c>
      <c r="C343" s="877" t="s">
        <v>442</v>
      </c>
      <c r="D343" s="503" t="s">
        <v>443</v>
      </c>
      <c r="E343" s="504" t="s">
        <v>230</v>
      </c>
      <c r="F343" s="505">
        <v>2</v>
      </c>
      <c r="G343" s="1116"/>
      <c r="H343" s="1116"/>
      <c r="I343" s="1116"/>
      <c r="J343" s="1116"/>
      <c r="K343" s="1116"/>
      <c r="L343" s="1116"/>
      <c r="M343" s="499"/>
      <c r="N343" s="499"/>
      <c r="O343" s="499"/>
      <c r="P343" s="499"/>
      <c r="Q343" s="499"/>
      <c r="R343" s="499"/>
      <c r="S343" s="499"/>
      <c r="T343" s="499"/>
      <c r="U343" s="499"/>
      <c r="V343" s="499"/>
      <c r="W343" s="499"/>
      <c r="X343" s="499"/>
      <c r="Y343" s="499"/>
      <c r="Z343" s="499"/>
      <c r="AA343" s="499"/>
      <c r="AB343" s="499"/>
      <c r="AC343" s="499"/>
      <c r="AD343" s="499"/>
      <c r="AE343" s="499"/>
      <c r="AF343" s="499"/>
      <c r="AG343" s="499"/>
      <c r="AH343" s="499"/>
      <c r="AI343" s="499"/>
      <c r="AJ343" s="499"/>
      <c r="AK343" s="499"/>
      <c r="AL343" s="499"/>
      <c r="AM343" s="499"/>
      <c r="AN343" s="499"/>
      <c r="AO343" s="499"/>
      <c r="AP343" s="499"/>
      <c r="AQ343" s="499"/>
      <c r="AR343" s="499"/>
      <c r="AS343" s="499"/>
      <c r="AT343" s="499"/>
      <c r="AU343" s="499"/>
      <c r="AV343" s="499"/>
      <c r="AW343" s="499"/>
      <c r="AX343" s="499"/>
      <c r="AY343" s="499"/>
      <c r="AZ343" s="499"/>
      <c r="BA343" s="499"/>
      <c r="BB343" s="499"/>
      <c r="BC343" s="499"/>
      <c r="BD343" s="499"/>
      <c r="BE343" s="499"/>
      <c r="BF343" s="499"/>
      <c r="BG343" s="499"/>
      <c r="BH343" s="499"/>
      <c r="BI343" s="499"/>
      <c r="BJ343" s="499"/>
      <c r="BK343" s="499"/>
      <c r="BL343" s="499"/>
      <c r="BM343" s="499"/>
      <c r="BN343" s="499"/>
      <c r="BO343" s="499"/>
      <c r="BP343" s="499"/>
      <c r="BQ343" s="499"/>
      <c r="BR343" s="499"/>
      <c r="BS343" s="499"/>
      <c r="BT343" s="499"/>
      <c r="BU343" s="499"/>
      <c r="BV343" s="499"/>
      <c r="BW343" s="499"/>
      <c r="BX343" s="499"/>
      <c r="BY343" s="499"/>
      <c r="BZ343" s="499"/>
      <c r="CA343" s="499"/>
      <c r="CB343" s="499"/>
      <c r="CC343" s="499"/>
      <c r="CD343" s="499"/>
      <c r="CE343" s="499"/>
      <c r="CF343" s="499"/>
      <c r="CG343" s="499"/>
      <c r="CH343" s="499"/>
      <c r="CI343" s="500"/>
      <c r="CK343" s="1086"/>
    </row>
    <row r="344" spans="2:89" x14ac:dyDescent="0.2">
      <c r="B344" s="876" t="s">
        <v>636</v>
      </c>
      <c r="C344" s="877" t="s">
        <v>445</v>
      </c>
      <c r="D344" s="821" t="s">
        <v>121</v>
      </c>
      <c r="E344" s="863" t="s">
        <v>230</v>
      </c>
      <c r="F344" s="864">
        <v>2</v>
      </c>
      <c r="G344" s="1116"/>
      <c r="H344" s="1116"/>
      <c r="I344" s="1116"/>
      <c r="J344" s="1116"/>
      <c r="K344" s="1116"/>
      <c r="L344" s="1116"/>
      <c r="M344" s="499"/>
      <c r="N344" s="499"/>
      <c r="O344" s="499"/>
      <c r="P344" s="499"/>
      <c r="Q344" s="499"/>
      <c r="R344" s="499"/>
      <c r="S344" s="499"/>
      <c r="T344" s="499"/>
      <c r="U344" s="499"/>
      <c r="V344" s="499"/>
      <c r="W344" s="499"/>
      <c r="X344" s="499"/>
      <c r="Y344" s="499"/>
      <c r="Z344" s="499"/>
      <c r="AA344" s="499"/>
      <c r="AB344" s="499"/>
      <c r="AC344" s="499"/>
      <c r="AD344" s="499"/>
      <c r="AE344" s="499"/>
      <c r="AF344" s="499"/>
      <c r="AG344" s="499"/>
      <c r="AH344" s="499"/>
      <c r="AI344" s="499"/>
      <c r="AJ344" s="499"/>
      <c r="AK344" s="499"/>
      <c r="AL344" s="499"/>
      <c r="AM344" s="499"/>
      <c r="AN344" s="499"/>
      <c r="AO344" s="499"/>
      <c r="AP344" s="499"/>
      <c r="AQ344" s="499"/>
      <c r="AR344" s="499"/>
      <c r="AS344" s="499"/>
      <c r="AT344" s="499"/>
      <c r="AU344" s="499"/>
      <c r="AV344" s="499"/>
      <c r="AW344" s="499"/>
      <c r="AX344" s="499"/>
      <c r="AY344" s="499"/>
      <c r="AZ344" s="499"/>
      <c r="BA344" s="499"/>
      <c r="BB344" s="499"/>
      <c r="BC344" s="499"/>
      <c r="BD344" s="499"/>
      <c r="BE344" s="499"/>
      <c r="BF344" s="499"/>
      <c r="BG344" s="499"/>
      <c r="BH344" s="499"/>
      <c r="BI344" s="499"/>
      <c r="BJ344" s="499"/>
      <c r="BK344" s="499"/>
      <c r="BL344" s="499"/>
      <c r="BM344" s="499"/>
      <c r="BN344" s="499"/>
      <c r="BO344" s="499"/>
      <c r="BP344" s="499"/>
      <c r="BQ344" s="499"/>
      <c r="BR344" s="499"/>
      <c r="BS344" s="499"/>
      <c r="BT344" s="499"/>
      <c r="BU344" s="499"/>
      <c r="BV344" s="499"/>
      <c r="BW344" s="499"/>
      <c r="BX344" s="499"/>
      <c r="BY344" s="499"/>
      <c r="BZ344" s="499"/>
      <c r="CA344" s="499"/>
      <c r="CB344" s="499"/>
      <c r="CC344" s="499"/>
      <c r="CD344" s="499"/>
      <c r="CE344" s="499"/>
      <c r="CF344" s="499"/>
      <c r="CG344" s="499"/>
      <c r="CH344" s="499"/>
      <c r="CI344" s="500"/>
      <c r="CK344" s="1086"/>
    </row>
    <row r="345" spans="2:89" ht="28.5" x14ac:dyDescent="0.2">
      <c r="B345" s="876" t="s">
        <v>637</v>
      </c>
      <c r="C345" s="877" t="s">
        <v>447</v>
      </c>
      <c r="D345" s="821" t="s">
        <v>121</v>
      </c>
      <c r="E345" s="863" t="s">
        <v>230</v>
      </c>
      <c r="F345" s="864">
        <v>2</v>
      </c>
      <c r="G345" s="1116"/>
      <c r="H345" s="1116"/>
      <c r="I345" s="1116"/>
      <c r="J345" s="1116"/>
      <c r="K345" s="1116"/>
      <c r="L345" s="1116"/>
      <c r="M345" s="499"/>
      <c r="N345" s="499"/>
      <c r="O345" s="499"/>
      <c r="P345" s="499"/>
      <c r="Q345" s="499"/>
      <c r="R345" s="499"/>
      <c r="S345" s="499"/>
      <c r="T345" s="499"/>
      <c r="U345" s="499"/>
      <c r="V345" s="499"/>
      <c r="W345" s="499"/>
      <c r="X345" s="499"/>
      <c r="Y345" s="499"/>
      <c r="Z345" s="499"/>
      <c r="AA345" s="499"/>
      <c r="AB345" s="499"/>
      <c r="AC345" s="499"/>
      <c r="AD345" s="499"/>
      <c r="AE345" s="499"/>
      <c r="AF345" s="499"/>
      <c r="AG345" s="499"/>
      <c r="AH345" s="499"/>
      <c r="AI345" s="499"/>
      <c r="AJ345" s="499"/>
      <c r="AK345" s="499"/>
      <c r="AL345" s="499"/>
      <c r="AM345" s="499"/>
      <c r="AN345" s="499"/>
      <c r="AO345" s="499"/>
      <c r="AP345" s="499"/>
      <c r="AQ345" s="499"/>
      <c r="AR345" s="499"/>
      <c r="AS345" s="499"/>
      <c r="AT345" s="499"/>
      <c r="AU345" s="499"/>
      <c r="AV345" s="499"/>
      <c r="AW345" s="499"/>
      <c r="AX345" s="499"/>
      <c r="AY345" s="499"/>
      <c r="AZ345" s="499"/>
      <c r="BA345" s="499"/>
      <c r="BB345" s="499"/>
      <c r="BC345" s="499"/>
      <c r="BD345" s="499"/>
      <c r="BE345" s="499"/>
      <c r="BF345" s="499"/>
      <c r="BG345" s="499"/>
      <c r="BH345" s="499"/>
      <c r="BI345" s="499"/>
      <c r="BJ345" s="499"/>
      <c r="BK345" s="499"/>
      <c r="BL345" s="499"/>
      <c r="BM345" s="499"/>
      <c r="BN345" s="499"/>
      <c r="BO345" s="499"/>
      <c r="BP345" s="499"/>
      <c r="BQ345" s="499"/>
      <c r="BR345" s="499"/>
      <c r="BS345" s="499"/>
      <c r="BT345" s="499"/>
      <c r="BU345" s="499"/>
      <c r="BV345" s="499"/>
      <c r="BW345" s="499"/>
      <c r="BX345" s="499"/>
      <c r="BY345" s="499"/>
      <c r="BZ345" s="499"/>
      <c r="CA345" s="499"/>
      <c r="CB345" s="499"/>
      <c r="CC345" s="499"/>
      <c r="CD345" s="499"/>
      <c r="CE345" s="499"/>
      <c r="CF345" s="499"/>
      <c r="CG345" s="499"/>
      <c r="CH345" s="499"/>
      <c r="CI345" s="500"/>
      <c r="CK345" s="1086"/>
    </row>
    <row r="346" spans="2:89" x14ac:dyDescent="0.2">
      <c r="B346" s="876" t="s">
        <v>638</v>
      </c>
      <c r="C346" s="877" t="s">
        <v>449</v>
      </c>
      <c r="D346" s="821" t="s">
        <v>121</v>
      </c>
      <c r="E346" s="863" t="s">
        <v>230</v>
      </c>
      <c r="F346" s="864">
        <v>2</v>
      </c>
      <c r="G346" s="1116"/>
      <c r="H346" s="1116"/>
      <c r="I346" s="1116"/>
      <c r="J346" s="1116"/>
      <c r="K346" s="1116"/>
      <c r="L346" s="1116"/>
      <c r="M346" s="499"/>
      <c r="N346" s="499"/>
      <c r="O346" s="499"/>
      <c r="P346" s="499"/>
      <c r="Q346" s="499"/>
      <c r="R346" s="499"/>
      <c r="S346" s="499"/>
      <c r="T346" s="499"/>
      <c r="U346" s="499"/>
      <c r="V346" s="499"/>
      <c r="W346" s="499"/>
      <c r="X346" s="499"/>
      <c r="Y346" s="499"/>
      <c r="Z346" s="499"/>
      <c r="AA346" s="499"/>
      <c r="AB346" s="499"/>
      <c r="AC346" s="499"/>
      <c r="AD346" s="499"/>
      <c r="AE346" s="499"/>
      <c r="AF346" s="499"/>
      <c r="AG346" s="499"/>
      <c r="AH346" s="499"/>
      <c r="AI346" s="499"/>
      <c r="AJ346" s="499"/>
      <c r="AK346" s="499"/>
      <c r="AL346" s="499"/>
      <c r="AM346" s="499"/>
      <c r="AN346" s="499"/>
      <c r="AO346" s="499"/>
      <c r="AP346" s="499"/>
      <c r="AQ346" s="499"/>
      <c r="AR346" s="499"/>
      <c r="AS346" s="499"/>
      <c r="AT346" s="499"/>
      <c r="AU346" s="499"/>
      <c r="AV346" s="499"/>
      <c r="AW346" s="499"/>
      <c r="AX346" s="499"/>
      <c r="AY346" s="499"/>
      <c r="AZ346" s="499"/>
      <c r="BA346" s="499"/>
      <c r="BB346" s="499"/>
      <c r="BC346" s="499"/>
      <c r="BD346" s="499"/>
      <c r="BE346" s="499"/>
      <c r="BF346" s="499"/>
      <c r="BG346" s="499"/>
      <c r="BH346" s="499"/>
      <c r="BI346" s="499"/>
      <c r="BJ346" s="499"/>
      <c r="BK346" s="499"/>
      <c r="BL346" s="499"/>
      <c r="BM346" s="499"/>
      <c r="BN346" s="499"/>
      <c r="BO346" s="499"/>
      <c r="BP346" s="499"/>
      <c r="BQ346" s="499"/>
      <c r="BR346" s="499"/>
      <c r="BS346" s="499"/>
      <c r="BT346" s="499"/>
      <c r="BU346" s="499"/>
      <c r="BV346" s="499"/>
      <c r="BW346" s="499"/>
      <c r="BX346" s="499"/>
      <c r="BY346" s="499"/>
      <c r="BZ346" s="499"/>
      <c r="CA346" s="499"/>
      <c r="CB346" s="499"/>
      <c r="CC346" s="499"/>
      <c r="CD346" s="499"/>
      <c r="CE346" s="499"/>
      <c r="CF346" s="499"/>
      <c r="CG346" s="499"/>
      <c r="CH346" s="499"/>
      <c r="CI346" s="500"/>
      <c r="CK346" s="1086"/>
    </row>
    <row r="347" spans="2:89" ht="29.25" thickBot="1" x14ac:dyDescent="0.25">
      <c r="B347" s="878" t="s">
        <v>639</v>
      </c>
      <c r="C347" s="879" t="s">
        <v>451</v>
      </c>
      <c r="D347" s="880" t="s">
        <v>640</v>
      </c>
      <c r="E347" s="881" t="s">
        <v>230</v>
      </c>
      <c r="F347" s="882">
        <v>2</v>
      </c>
      <c r="G347" s="632">
        <f>SUM(G334:G337)+G344+G345+G346</f>
        <v>0</v>
      </c>
      <c r="H347" s="632">
        <f t="shared" ref="H347:BS347" si="225">SUM(H334:H337)+H344+H345+H346</f>
        <v>0</v>
      </c>
      <c r="I347" s="632">
        <f t="shared" si="225"/>
        <v>0</v>
      </c>
      <c r="J347" s="632">
        <f t="shared" si="225"/>
        <v>0</v>
      </c>
      <c r="K347" s="632">
        <f t="shared" si="225"/>
        <v>0</v>
      </c>
      <c r="L347" s="632">
        <f t="shared" si="225"/>
        <v>0</v>
      </c>
      <c r="M347" s="632">
        <f t="shared" si="225"/>
        <v>0</v>
      </c>
      <c r="N347" s="632">
        <f t="shared" si="225"/>
        <v>0</v>
      </c>
      <c r="O347" s="632">
        <f t="shared" si="225"/>
        <v>0</v>
      </c>
      <c r="P347" s="632">
        <f t="shared" si="225"/>
        <v>0</v>
      </c>
      <c r="Q347" s="632">
        <f t="shared" si="225"/>
        <v>0</v>
      </c>
      <c r="R347" s="632">
        <f t="shared" si="225"/>
        <v>0</v>
      </c>
      <c r="S347" s="632">
        <f t="shared" si="225"/>
        <v>0</v>
      </c>
      <c r="T347" s="632">
        <f t="shared" si="225"/>
        <v>0</v>
      </c>
      <c r="U347" s="632">
        <f t="shared" si="225"/>
        <v>0</v>
      </c>
      <c r="V347" s="632">
        <f t="shared" si="225"/>
        <v>0</v>
      </c>
      <c r="W347" s="632">
        <f t="shared" si="225"/>
        <v>0</v>
      </c>
      <c r="X347" s="632">
        <f t="shared" si="225"/>
        <v>0</v>
      </c>
      <c r="Y347" s="632">
        <f t="shared" si="225"/>
        <v>0</v>
      </c>
      <c r="Z347" s="632">
        <f t="shared" si="225"/>
        <v>0</v>
      </c>
      <c r="AA347" s="632">
        <f t="shared" si="225"/>
        <v>0</v>
      </c>
      <c r="AB347" s="632">
        <f t="shared" si="225"/>
        <v>0</v>
      </c>
      <c r="AC347" s="632">
        <f t="shared" si="225"/>
        <v>0</v>
      </c>
      <c r="AD347" s="632">
        <f t="shared" si="225"/>
        <v>0</v>
      </c>
      <c r="AE347" s="632">
        <f t="shared" si="225"/>
        <v>0</v>
      </c>
      <c r="AF347" s="632">
        <f t="shared" si="225"/>
        <v>0</v>
      </c>
      <c r="AG347" s="632">
        <f t="shared" si="225"/>
        <v>0</v>
      </c>
      <c r="AH347" s="632">
        <f t="shared" si="225"/>
        <v>0</v>
      </c>
      <c r="AI347" s="632">
        <f t="shared" si="225"/>
        <v>0</v>
      </c>
      <c r="AJ347" s="632">
        <f t="shared" si="225"/>
        <v>0</v>
      </c>
      <c r="AK347" s="632">
        <f t="shared" si="225"/>
        <v>0</v>
      </c>
      <c r="AL347" s="632">
        <f t="shared" si="225"/>
        <v>0</v>
      </c>
      <c r="AM347" s="632">
        <f t="shared" si="225"/>
        <v>0</v>
      </c>
      <c r="AN347" s="632">
        <f t="shared" si="225"/>
        <v>0</v>
      </c>
      <c r="AO347" s="632">
        <f t="shared" si="225"/>
        <v>0</v>
      </c>
      <c r="AP347" s="632">
        <f t="shared" si="225"/>
        <v>0</v>
      </c>
      <c r="AQ347" s="632">
        <f t="shared" si="225"/>
        <v>0</v>
      </c>
      <c r="AR347" s="632">
        <f t="shared" si="225"/>
        <v>0</v>
      </c>
      <c r="AS347" s="632">
        <f t="shared" si="225"/>
        <v>0</v>
      </c>
      <c r="AT347" s="632">
        <f t="shared" si="225"/>
        <v>0</v>
      </c>
      <c r="AU347" s="632">
        <f t="shared" si="225"/>
        <v>0</v>
      </c>
      <c r="AV347" s="632">
        <f t="shared" si="225"/>
        <v>0</v>
      </c>
      <c r="AW347" s="632">
        <f t="shared" si="225"/>
        <v>0</v>
      </c>
      <c r="AX347" s="632">
        <f t="shared" si="225"/>
        <v>0</v>
      </c>
      <c r="AY347" s="632">
        <f t="shared" si="225"/>
        <v>0</v>
      </c>
      <c r="AZ347" s="632">
        <f t="shared" si="225"/>
        <v>0</v>
      </c>
      <c r="BA347" s="632">
        <f t="shared" si="225"/>
        <v>0</v>
      </c>
      <c r="BB347" s="632">
        <f t="shared" si="225"/>
        <v>0</v>
      </c>
      <c r="BC347" s="632">
        <f t="shared" si="225"/>
        <v>0</v>
      </c>
      <c r="BD347" s="632">
        <f t="shared" si="225"/>
        <v>0</v>
      </c>
      <c r="BE347" s="632">
        <f t="shared" si="225"/>
        <v>0</v>
      </c>
      <c r="BF347" s="632">
        <f t="shared" si="225"/>
        <v>0</v>
      </c>
      <c r="BG347" s="632">
        <f t="shared" si="225"/>
        <v>0</v>
      </c>
      <c r="BH347" s="632">
        <f t="shared" si="225"/>
        <v>0</v>
      </c>
      <c r="BI347" s="632">
        <f t="shared" si="225"/>
        <v>0</v>
      </c>
      <c r="BJ347" s="632">
        <f t="shared" si="225"/>
        <v>0</v>
      </c>
      <c r="BK347" s="632">
        <f t="shared" si="225"/>
        <v>0</v>
      </c>
      <c r="BL347" s="632">
        <f t="shared" si="225"/>
        <v>0</v>
      </c>
      <c r="BM347" s="632">
        <f t="shared" si="225"/>
        <v>0</v>
      </c>
      <c r="BN347" s="632">
        <f t="shared" si="225"/>
        <v>0</v>
      </c>
      <c r="BO347" s="632">
        <f t="shared" si="225"/>
        <v>0</v>
      </c>
      <c r="BP347" s="632">
        <f t="shared" si="225"/>
        <v>0</v>
      </c>
      <c r="BQ347" s="632">
        <f t="shared" si="225"/>
        <v>0</v>
      </c>
      <c r="BR347" s="632">
        <f t="shared" si="225"/>
        <v>0</v>
      </c>
      <c r="BS347" s="632">
        <f t="shared" si="225"/>
        <v>0</v>
      </c>
      <c r="BT347" s="632">
        <f t="shared" ref="BT347" si="226">SUM(BT334:BT337)+BT344+BT345+BT346</f>
        <v>0</v>
      </c>
      <c r="BU347" s="632"/>
      <c r="BV347" s="632"/>
      <c r="BW347" s="632"/>
      <c r="BX347" s="632"/>
      <c r="BY347" s="632"/>
      <c r="BZ347" s="632"/>
      <c r="CA347" s="632"/>
      <c r="CB347" s="632"/>
      <c r="CC347" s="632"/>
      <c r="CD347" s="632"/>
      <c r="CE347" s="632"/>
      <c r="CF347" s="632"/>
      <c r="CG347" s="632"/>
      <c r="CH347" s="632"/>
      <c r="CI347" s="632"/>
      <c r="CK347" s="1086"/>
    </row>
    <row r="348" spans="2:89" x14ac:dyDescent="0.2">
      <c r="B348" s="836" t="s">
        <v>641</v>
      </c>
      <c r="C348" s="837" t="s">
        <v>454</v>
      </c>
      <c r="D348" s="828" t="s">
        <v>121</v>
      </c>
      <c r="E348" s="883" t="s">
        <v>230</v>
      </c>
      <c r="F348" s="884">
        <v>2</v>
      </c>
      <c r="G348" s="1115"/>
      <c r="H348" s="1115"/>
      <c r="I348" s="1115"/>
      <c r="J348" s="1115"/>
      <c r="K348" s="1115"/>
      <c r="L348" s="1115"/>
      <c r="M348" s="496"/>
      <c r="N348" s="496"/>
      <c r="O348" s="496"/>
      <c r="P348" s="496"/>
      <c r="Q348" s="496"/>
      <c r="R348" s="496"/>
      <c r="S348" s="496"/>
      <c r="T348" s="496"/>
      <c r="U348" s="496"/>
      <c r="V348" s="496"/>
      <c r="W348" s="496"/>
      <c r="X348" s="496"/>
      <c r="Y348" s="496"/>
      <c r="Z348" s="496"/>
      <c r="AA348" s="496"/>
      <c r="AB348" s="496"/>
      <c r="AC348" s="496"/>
      <c r="AD348" s="496"/>
      <c r="AE348" s="496"/>
      <c r="AF348" s="496"/>
      <c r="AG348" s="496"/>
      <c r="AH348" s="496"/>
      <c r="AI348" s="496"/>
      <c r="AJ348" s="496"/>
      <c r="AK348" s="496"/>
      <c r="AL348" s="496"/>
      <c r="AM348" s="496"/>
      <c r="AN348" s="496"/>
      <c r="AO348" s="496"/>
      <c r="AP348" s="496"/>
      <c r="AQ348" s="496"/>
      <c r="AR348" s="496"/>
      <c r="AS348" s="496"/>
      <c r="AT348" s="496"/>
      <c r="AU348" s="496"/>
      <c r="AV348" s="496"/>
      <c r="AW348" s="496"/>
      <c r="AX348" s="496"/>
      <c r="AY348" s="496"/>
      <c r="AZ348" s="496"/>
      <c r="BA348" s="496"/>
      <c r="BB348" s="496"/>
      <c r="BC348" s="496"/>
      <c r="BD348" s="496"/>
      <c r="BE348" s="496"/>
      <c r="BF348" s="496"/>
      <c r="BG348" s="496"/>
      <c r="BH348" s="496"/>
      <c r="BI348" s="496"/>
      <c r="BJ348" s="496"/>
      <c r="BK348" s="496"/>
      <c r="BL348" s="496"/>
      <c r="BM348" s="496"/>
      <c r="BN348" s="496"/>
      <c r="BO348" s="496"/>
      <c r="BP348" s="496"/>
      <c r="BQ348" s="496"/>
      <c r="BR348" s="496"/>
      <c r="BS348" s="496"/>
      <c r="BT348" s="496"/>
      <c r="BU348" s="496"/>
      <c r="BV348" s="496"/>
      <c r="BW348" s="496"/>
      <c r="BX348" s="496"/>
      <c r="BY348" s="496"/>
      <c r="BZ348" s="496"/>
      <c r="CA348" s="496"/>
      <c r="CB348" s="496"/>
      <c r="CC348" s="496"/>
      <c r="CD348" s="496"/>
      <c r="CE348" s="496"/>
      <c r="CF348" s="496"/>
      <c r="CG348" s="496"/>
      <c r="CH348" s="496"/>
      <c r="CI348" s="497"/>
      <c r="CK348" s="1086"/>
    </row>
    <row r="349" spans="2:89" x14ac:dyDescent="0.2">
      <c r="B349" s="843" t="s">
        <v>642</v>
      </c>
      <c r="C349" s="804" t="s">
        <v>456</v>
      </c>
      <c r="D349" s="810" t="s">
        <v>121</v>
      </c>
      <c r="E349" s="885" t="s">
        <v>230</v>
      </c>
      <c r="F349" s="886">
        <v>2</v>
      </c>
      <c r="G349" s="1116"/>
      <c r="H349" s="1116"/>
      <c r="I349" s="1116"/>
      <c r="J349" s="1116"/>
      <c r="K349" s="1116"/>
      <c r="L349" s="1116"/>
      <c r="M349" s="499"/>
      <c r="N349" s="499"/>
      <c r="O349" s="499"/>
      <c r="P349" s="499"/>
      <c r="Q349" s="499"/>
      <c r="R349" s="499"/>
      <c r="S349" s="499"/>
      <c r="T349" s="499"/>
      <c r="U349" s="499"/>
      <c r="V349" s="499"/>
      <c r="W349" s="499"/>
      <c r="X349" s="499"/>
      <c r="Y349" s="499"/>
      <c r="Z349" s="499"/>
      <c r="AA349" s="499"/>
      <c r="AB349" s="499"/>
      <c r="AC349" s="499"/>
      <c r="AD349" s="499"/>
      <c r="AE349" s="499"/>
      <c r="AF349" s="499"/>
      <c r="AG349" s="499"/>
      <c r="AH349" s="499"/>
      <c r="AI349" s="499"/>
      <c r="AJ349" s="499"/>
      <c r="AK349" s="499"/>
      <c r="AL349" s="499"/>
      <c r="AM349" s="499"/>
      <c r="AN349" s="499"/>
      <c r="AO349" s="499"/>
      <c r="AP349" s="499"/>
      <c r="AQ349" s="499"/>
      <c r="AR349" s="499"/>
      <c r="AS349" s="499"/>
      <c r="AT349" s="499"/>
      <c r="AU349" s="499"/>
      <c r="AV349" s="499"/>
      <c r="AW349" s="499"/>
      <c r="AX349" s="499"/>
      <c r="AY349" s="499"/>
      <c r="AZ349" s="499"/>
      <c r="BA349" s="499"/>
      <c r="BB349" s="499"/>
      <c r="BC349" s="499"/>
      <c r="BD349" s="499"/>
      <c r="BE349" s="499"/>
      <c r="BF349" s="499"/>
      <c r="BG349" s="499"/>
      <c r="BH349" s="499"/>
      <c r="BI349" s="499"/>
      <c r="BJ349" s="499"/>
      <c r="BK349" s="499"/>
      <c r="BL349" s="499"/>
      <c r="BM349" s="499"/>
      <c r="BN349" s="499"/>
      <c r="BO349" s="499"/>
      <c r="BP349" s="499"/>
      <c r="BQ349" s="499"/>
      <c r="BR349" s="499"/>
      <c r="BS349" s="499"/>
      <c r="BT349" s="499"/>
      <c r="BU349" s="499"/>
      <c r="BV349" s="499"/>
      <c r="BW349" s="499"/>
      <c r="BX349" s="499"/>
      <c r="BY349" s="499"/>
      <c r="BZ349" s="499"/>
      <c r="CA349" s="499"/>
      <c r="CB349" s="499"/>
      <c r="CC349" s="499"/>
      <c r="CD349" s="499"/>
      <c r="CE349" s="499"/>
      <c r="CF349" s="499"/>
      <c r="CG349" s="499"/>
      <c r="CH349" s="499"/>
      <c r="CI349" s="500"/>
      <c r="CK349" s="1086"/>
    </row>
    <row r="350" spans="2:89" x14ac:dyDescent="0.2">
      <c r="B350" s="840" t="s">
        <v>643</v>
      </c>
      <c r="C350" s="887" t="s">
        <v>458</v>
      </c>
      <c r="D350" s="810" t="s">
        <v>121</v>
      </c>
      <c r="E350" s="885" t="s">
        <v>230</v>
      </c>
      <c r="F350" s="886">
        <v>2</v>
      </c>
      <c r="G350" s="1116"/>
      <c r="H350" s="1116"/>
      <c r="I350" s="1116"/>
      <c r="J350" s="1116"/>
      <c r="K350" s="1116"/>
      <c r="L350" s="1116"/>
      <c r="M350" s="499"/>
      <c r="N350" s="499"/>
      <c r="O350" s="499"/>
      <c r="P350" s="499"/>
      <c r="Q350" s="499"/>
      <c r="R350" s="499"/>
      <c r="S350" s="499"/>
      <c r="T350" s="499"/>
      <c r="U350" s="499"/>
      <c r="V350" s="499"/>
      <c r="W350" s="499"/>
      <c r="X350" s="499"/>
      <c r="Y350" s="499"/>
      <c r="Z350" s="499"/>
      <c r="AA350" s="499"/>
      <c r="AB350" s="499"/>
      <c r="AC350" s="499"/>
      <c r="AD350" s="499"/>
      <c r="AE350" s="499"/>
      <c r="AF350" s="499"/>
      <c r="AG350" s="499"/>
      <c r="AH350" s="499"/>
      <c r="AI350" s="499"/>
      <c r="AJ350" s="499"/>
      <c r="AK350" s="499"/>
      <c r="AL350" s="499"/>
      <c r="AM350" s="499"/>
      <c r="AN350" s="499"/>
      <c r="AO350" s="499"/>
      <c r="AP350" s="499"/>
      <c r="AQ350" s="499"/>
      <c r="AR350" s="499"/>
      <c r="AS350" s="499"/>
      <c r="AT350" s="499"/>
      <c r="AU350" s="499"/>
      <c r="AV350" s="499"/>
      <c r="AW350" s="499"/>
      <c r="AX350" s="499"/>
      <c r="AY350" s="499"/>
      <c r="AZ350" s="499"/>
      <c r="BA350" s="499"/>
      <c r="BB350" s="499"/>
      <c r="BC350" s="499"/>
      <c r="BD350" s="499"/>
      <c r="BE350" s="499"/>
      <c r="BF350" s="499"/>
      <c r="BG350" s="499"/>
      <c r="BH350" s="499"/>
      <c r="BI350" s="499"/>
      <c r="BJ350" s="499"/>
      <c r="BK350" s="499"/>
      <c r="BL350" s="499"/>
      <c r="BM350" s="499"/>
      <c r="BN350" s="499"/>
      <c r="BO350" s="499"/>
      <c r="BP350" s="499"/>
      <c r="BQ350" s="499"/>
      <c r="BR350" s="499"/>
      <c r="BS350" s="499"/>
      <c r="BT350" s="499"/>
      <c r="BU350" s="499"/>
      <c r="BV350" s="499"/>
      <c r="BW350" s="499"/>
      <c r="BX350" s="499"/>
      <c r="BY350" s="499"/>
      <c r="BZ350" s="499"/>
      <c r="CA350" s="499"/>
      <c r="CB350" s="499"/>
      <c r="CC350" s="499"/>
      <c r="CD350" s="499"/>
      <c r="CE350" s="499"/>
      <c r="CF350" s="499"/>
      <c r="CG350" s="499"/>
      <c r="CH350" s="499"/>
      <c r="CI350" s="500"/>
      <c r="CK350" s="1086"/>
    </row>
    <row r="351" spans="2:89" x14ac:dyDescent="0.2">
      <c r="B351" s="840" t="s">
        <v>644</v>
      </c>
      <c r="C351" s="887" t="s">
        <v>460</v>
      </c>
      <c r="D351" s="810" t="s">
        <v>121</v>
      </c>
      <c r="E351" s="885" t="s">
        <v>230</v>
      </c>
      <c r="F351" s="886">
        <v>2</v>
      </c>
      <c r="G351" s="1116"/>
      <c r="H351" s="1116"/>
      <c r="I351" s="1116"/>
      <c r="J351" s="1116"/>
      <c r="K351" s="1116"/>
      <c r="L351" s="1116"/>
      <c r="M351" s="499"/>
      <c r="N351" s="499"/>
      <c r="O351" s="499"/>
      <c r="P351" s="499"/>
      <c r="Q351" s="499"/>
      <c r="R351" s="499"/>
      <c r="S351" s="499"/>
      <c r="T351" s="499"/>
      <c r="U351" s="499"/>
      <c r="V351" s="499"/>
      <c r="W351" s="499"/>
      <c r="X351" s="499"/>
      <c r="Y351" s="499"/>
      <c r="Z351" s="499"/>
      <c r="AA351" s="499"/>
      <c r="AB351" s="499"/>
      <c r="AC351" s="499"/>
      <c r="AD351" s="499"/>
      <c r="AE351" s="499"/>
      <c r="AF351" s="499"/>
      <c r="AG351" s="499"/>
      <c r="AH351" s="499"/>
      <c r="AI351" s="499"/>
      <c r="AJ351" s="499"/>
      <c r="AK351" s="499"/>
      <c r="AL351" s="499"/>
      <c r="AM351" s="499"/>
      <c r="AN351" s="499"/>
      <c r="AO351" s="499"/>
      <c r="AP351" s="499"/>
      <c r="AQ351" s="499"/>
      <c r="AR351" s="499"/>
      <c r="AS351" s="499"/>
      <c r="AT351" s="499"/>
      <c r="AU351" s="499"/>
      <c r="AV351" s="499"/>
      <c r="AW351" s="499"/>
      <c r="AX351" s="499"/>
      <c r="AY351" s="499"/>
      <c r="AZ351" s="499"/>
      <c r="BA351" s="499"/>
      <c r="BB351" s="499"/>
      <c r="BC351" s="499"/>
      <c r="BD351" s="499"/>
      <c r="BE351" s="499"/>
      <c r="BF351" s="499"/>
      <c r="BG351" s="499"/>
      <c r="BH351" s="499"/>
      <c r="BI351" s="499"/>
      <c r="BJ351" s="499"/>
      <c r="BK351" s="499"/>
      <c r="BL351" s="499"/>
      <c r="BM351" s="499"/>
      <c r="BN351" s="499"/>
      <c r="BO351" s="499"/>
      <c r="BP351" s="499"/>
      <c r="BQ351" s="499"/>
      <c r="BR351" s="499"/>
      <c r="BS351" s="499"/>
      <c r="BT351" s="499"/>
      <c r="BU351" s="499"/>
      <c r="BV351" s="499"/>
      <c r="BW351" s="499"/>
      <c r="BX351" s="499"/>
      <c r="BY351" s="499"/>
      <c r="BZ351" s="499"/>
      <c r="CA351" s="499"/>
      <c r="CB351" s="499"/>
      <c r="CC351" s="499"/>
      <c r="CD351" s="499"/>
      <c r="CE351" s="499"/>
      <c r="CF351" s="499"/>
      <c r="CG351" s="499"/>
      <c r="CH351" s="499"/>
      <c r="CI351" s="500"/>
      <c r="CK351" s="1086"/>
    </row>
    <row r="352" spans="2:89" x14ac:dyDescent="0.2">
      <c r="B352" s="888" t="s">
        <v>645</v>
      </c>
      <c r="C352" s="887" t="s">
        <v>462</v>
      </c>
      <c r="D352" s="889" t="s">
        <v>646</v>
      </c>
      <c r="E352" s="885" t="s">
        <v>230</v>
      </c>
      <c r="F352" s="886">
        <v>2</v>
      </c>
      <c r="G352" s="473">
        <f>SUM(G348:G351)</f>
        <v>0</v>
      </c>
      <c r="H352" s="473">
        <f t="shared" ref="H352:BS352" si="227">SUM(H348:H351)</f>
        <v>0</v>
      </c>
      <c r="I352" s="473">
        <f t="shared" si="227"/>
        <v>0</v>
      </c>
      <c r="J352" s="473">
        <f t="shared" si="227"/>
        <v>0</v>
      </c>
      <c r="K352" s="473">
        <f t="shared" si="227"/>
        <v>0</v>
      </c>
      <c r="L352" s="473">
        <f t="shared" si="227"/>
        <v>0</v>
      </c>
      <c r="M352" s="621">
        <f t="shared" si="227"/>
        <v>0</v>
      </c>
      <c r="N352" s="621">
        <f t="shared" si="227"/>
        <v>0</v>
      </c>
      <c r="O352" s="621">
        <f t="shared" si="227"/>
        <v>0</v>
      </c>
      <c r="P352" s="621">
        <f t="shared" si="227"/>
        <v>0</v>
      </c>
      <c r="Q352" s="621">
        <f t="shared" si="227"/>
        <v>0</v>
      </c>
      <c r="R352" s="621">
        <f t="shared" si="227"/>
        <v>0</v>
      </c>
      <c r="S352" s="621">
        <f t="shared" si="227"/>
        <v>0</v>
      </c>
      <c r="T352" s="621">
        <f t="shared" si="227"/>
        <v>0</v>
      </c>
      <c r="U352" s="621">
        <f t="shared" si="227"/>
        <v>0</v>
      </c>
      <c r="V352" s="621">
        <f t="shared" si="227"/>
        <v>0</v>
      </c>
      <c r="W352" s="621">
        <f t="shared" si="227"/>
        <v>0</v>
      </c>
      <c r="X352" s="621">
        <f t="shared" si="227"/>
        <v>0</v>
      </c>
      <c r="Y352" s="621">
        <f t="shared" si="227"/>
        <v>0</v>
      </c>
      <c r="Z352" s="621">
        <f t="shared" si="227"/>
        <v>0</v>
      </c>
      <c r="AA352" s="621">
        <f t="shared" si="227"/>
        <v>0</v>
      </c>
      <c r="AB352" s="621">
        <f t="shared" si="227"/>
        <v>0</v>
      </c>
      <c r="AC352" s="621">
        <f t="shared" si="227"/>
        <v>0</v>
      </c>
      <c r="AD352" s="621">
        <f t="shared" si="227"/>
        <v>0</v>
      </c>
      <c r="AE352" s="621">
        <f t="shared" si="227"/>
        <v>0</v>
      </c>
      <c r="AF352" s="621">
        <f t="shared" si="227"/>
        <v>0</v>
      </c>
      <c r="AG352" s="621">
        <f t="shared" si="227"/>
        <v>0</v>
      </c>
      <c r="AH352" s="621">
        <f t="shared" si="227"/>
        <v>0</v>
      </c>
      <c r="AI352" s="621">
        <f t="shared" si="227"/>
        <v>0</v>
      </c>
      <c r="AJ352" s="621">
        <f t="shared" si="227"/>
        <v>0</v>
      </c>
      <c r="AK352" s="621">
        <f t="shared" si="227"/>
        <v>0</v>
      </c>
      <c r="AL352" s="621">
        <f t="shared" si="227"/>
        <v>0</v>
      </c>
      <c r="AM352" s="621">
        <f t="shared" si="227"/>
        <v>0</v>
      </c>
      <c r="AN352" s="621">
        <f t="shared" si="227"/>
        <v>0</v>
      </c>
      <c r="AO352" s="621">
        <f t="shared" si="227"/>
        <v>0</v>
      </c>
      <c r="AP352" s="621">
        <f t="shared" si="227"/>
        <v>0</v>
      </c>
      <c r="AQ352" s="621">
        <f t="shared" si="227"/>
        <v>0</v>
      </c>
      <c r="AR352" s="621">
        <f t="shared" si="227"/>
        <v>0</v>
      </c>
      <c r="AS352" s="621">
        <f t="shared" si="227"/>
        <v>0</v>
      </c>
      <c r="AT352" s="621">
        <f t="shared" si="227"/>
        <v>0</v>
      </c>
      <c r="AU352" s="621">
        <f t="shared" si="227"/>
        <v>0</v>
      </c>
      <c r="AV352" s="621">
        <f t="shared" si="227"/>
        <v>0</v>
      </c>
      <c r="AW352" s="621">
        <f t="shared" si="227"/>
        <v>0</v>
      </c>
      <c r="AX352" s="621">
        <f t="shared" si="227"/>
        <v>0</v>
      </c>
      <c r="AY352" s="621">
        <f t="shared" si="227"/>
        <v>0</v>
      </c>
      <c r="AZ352" s="621">
        <f t="shared" si="227"/>
        <v>0</v>
      </c>
      <c r="BA352" s="621">
        <f t="shared" si="227"/>
        <v>0</v>
      </c>
      <c r="BB352" s="621">
        <f t="shared" si="227"/>
        <v>0</v>
      </c>
      <c r="BC352" s="621">
        <f t="shared" si="227"/>
        <v>0</v>
      </c>
      <c r="BD352" s="621">
        <f t="shared" si="227"/>
        <v>0</v>
      </c>
      <c r="BE352" s="621">
        <f t="shared" si="227"/>
        <v>0</v>
      </c>
      <c r="BF352" s="621">
        <f t="shared" si="227"/>
        <v>0</v>
      </c>
      <c r="BG352" s="621">
        <f t="shared" si="227"/>
        <v>0</v>
      </c>
      <c r="BH352" s="621">
        <f t="shared" si="227"/>
        <v>0</v>
      </c>
      <c r="BI352" s="621">
        <f t="shared" si="227"/>
        <v>0</v>
      </c>
      <c r="BJ352" s="621">
        <f t="shared" si="227"/>
        <v>0</v>
      </c>
      <c r="BK352" s="621">
        <f t="shared" si="227"/>
        <v>0</v>
      </c>
      <c r="BL352" s="621">
        <f t="shared" si="227"/>
        <v>0</v>
      </c>
      <c r="BM352" s="621">
        <f t="shared" si="227"/>
        <v>0</v>
      </c>
      <c r="BN352" s="621">
        <f t="shared" si="227"/>
        <v>0</v>
      </c>
      <c r="BO352" s="621">
        <f t="shared" si="227"/>
        <v>0</v>
      </c>
      <c r="BP352" s="621">
        <f t="shared" si="227"/>
        <v>0</v>
      </c>
      <c r="BQ352" s="621">
        <f t="shared" si="227"/>
        <v>0</v>
      </c>
      <c r="BR352" s="621">
        <f t="shared" si="227"/>
        <v>0</v>
      </c>
      <c r="BS352" s="621">
        <f t="shared" si="227"/>
        <v>0</v>
      </c>
      <c r="BT352" s="621">
        <f t="shared" ref="BT352" si="228">SUM(BT348:BT351)</f>
        <v>0</v>
      </c>
      <c r="BU352" s="621"/>
      <c r="BV352" s="621"/>
      <c r="BW352" s="621"/>
      <c r="BX352" s="621"/>
      <c r="BY352" s="621"/>
      <c r="BZ352" s="621"/>
      <c r="CA352" s="621"/>
      <c r="CB352" s="621"/>
      <c r="CC352" s="621"/>
      <c r="CD352" s="621"/>
      <c r="CE352" s="621"/>
      <c r="CF352" s="621"/>
      <c r="CG352" s="621"/>
      <c r="CH352" s="621"/>
      <c r="CI352" s="622"/>
      <c r="CK352" s="1086"/>
    </row>
    <row r="353" spans="2:89" ht="28.5" x14ac:dyDescent="0.2">
      <c r="B353" s="888" t="s">
        <v>647</v>
      </c>
      <c r="C353" s="887" t="s">
        <v>465</v>
      </c>
      <c r="D353" s="889" t="s">
        <v>648</v>
      </c>
      <c r="E353" s="885" t="s">
        <v>467</v>
      </c>
      <c r="F353" s="886">
        <v>1</v>
      </c>
      <c r="G353" s="653" t="e">
        <f>(G351+G350)/(G337+G345)</f>
        <v>#DIV/0!</v>
      </c>
      <c r="H353" s="653" t="e">
        <f t="shared" ref="H353:BS353" si="229">(H351+H350)/(H337+H345)</f>
        <v>#DIV/0!</v>
      </c>
      <c r="I353" s="653" t="e">
        <f t="shared" si="229"/>
        <v>#DIV/0!</v>
      </c>
      <c r="J353" s="653" t="e">
        <f t="shared" si="229"/>
        <v>#DIV/0!</v>
      </c>
      <c r="K353" s="653" t="e">
        <f t="shared" si="229"/>
        <v>#DIV/0!</v>
      </c>
      <c r="L353" s="653" t="e">
        <f t="shared" si="229"/>
        <v>#DIV/0!</v>
      </c>
      <c r="M353" s="653" t="e">
        <f t="shared" si="229"/>
        <v>#DIV/0!</v>
      </c>
      <c r="N353" s="653" t="e">
        <f t="shared" si="229"/>
        <v>#DIV/0!</v>
      </c>
      <c r="O353" s="653" t="e">
        <f t="shared" si="229"/>
        <v>#DIV/0!</v>
      </c>
      <c r="P353" s="653" t="e">
        <f t="shared" si="229"/>
        <v>#DIV/0!</v>
      </c>
      <c r="Q353" s="653" t="e">
        <f t="shared" si="229"/>
        <v>#DIV/0!</v>
      </c>
      <c r="R353" s="653" t="e">
        <f t="shared" si="229"/>
        <v>#DIV/0!</v>
      </c>
      <c r="S353" s="653" t="e">
        <f t="shared" si="229"/>
        <v>#DIV/0!</v>
      </c>
      <c r="T353" s="653" t="e">
        <f t="shared" si="229"/>
        <v>#DIV/0!</v>
      </c>
      <c r="U353" s="653" t="e">
        <f t="shared" si="229"/>
        <v>#DIV/0!</v>
      </c>
      <c r="V353" s="653" t="e">
        <f t="shared" si="229"/>
        <v>#DIV/0!</v>
      </c>
      <c r="W353" s="653" t="e">
        <f t="shared" si="229"/>
        <v>#DIV/0!</v>
      </c>
      <c r="X353" s="653" t="e">
        <f t="shared" si="229"/>
        <v>#DIV/0!</v>
      </c>
      <c r="Y353" s="653" t="e">
        <f t="shared" si="229"/>
        <v>#DIV/0!</v>
      </c>
      <c r="Z353" s="653" t="e">
        <f t="shared" si="229"/>
        <v>#DIV/0!</v>
      </c>
      <c r="AA353" s="653" t="e">
        <f t="shared" si="229"/>
        <v>#DIV/0!</v>
      </c>
      <c r="AB353" s="653" t="e">
        <f t="shared" si="229"/>
        <v>#DIV/0!</v>
      </c>
      <c r="AC353" s="653" t="e">
        <f t="shared" si="229"/>
        <v>#DIV/0!</v>
      </c>
      <c r="AD353" s="653" t="e">
        <f t="shared" si="229"/>
        <v>#DIV/0!</v>
      </c>
      <c r="AE353" s="653" t="e">
        <f t="shared" si="229"/>
        <v>#DIV/0!</v>
      </c>
      <c r="AF353" s="653" t="e">
        <f t="shared" si="229"/>
        <v>#DIV/0!</v>
      </c>
      <c r="AG353" s="653" t="e">
        <f t="shared" si="229"/>
        <v>#DIV/0!</v>
      </c>
      <c r="AH353" s="653" t="e">
        <f t="shared" si="229"/>
        <v>#DIV/0!</v>
      </c>
      <c r="AI353" s="653" t="e">
        <f t="shared" si="229"/>
        <v>#DIV/0!</v>
      </c>
      <c r="AJ353" s="653" t="e">
        <f t="shared" si="229"/>
        <v>#DIV/0!</v>
      </c>
      <c r="AK353" s="653" t="e">
        <f t="shared" si="229"/>
        <v>#DIV/0!</v>
      </c>
      <c r="AL353" s="653" t="e">
        <f t="shared" si="229"/>
        <v>#DIV/0!</v>
      </c>
      <c r="AM353" s="653" t="e">
        <f t="shared" si="229"/>
        <v>#DIV/0!</v>
      </c>
      <c r="AN353" s="653" t="e">
        <f t="shared" si="229"/>
        <v>#DIV/0!</v>
      </c>
      <c r="AO353" s="653" t="e">
        <f t="shared" si="229"/>
        <v>#DIV/0!</v>
      </c>
      <c r="AP353" s="653" t="e">
        <f t="shared" si="229"/>
        <v>#DIV/0!</v>
      </c>
      <c r="AQ353" s="653" t="e">
        <f t="shared" si="229"/>
        <v>#DIV/0!</v>
      </c>
      <c r="AR353" s="653" t="e">
        <f t="shared" si="229"/>
        <v>#DIV/0!</v>
      </c>
      <c r="AS353" s="653" t="e">
        <f t="shared" si="229"/>
        <v>#DIV/0!</v>
      </c>
      <c r="AT353" s="653" t="e">
        <f t="shared" si="229"/>
        <v>#DIV/0!</v>
      </c>
      <c r="AU353" s="653" t="e">
        <f t="shared" si="229"/>
        <v>#DIV/0!</v>
      </c>
      <c r="AV353" s="653" t="e">
        <f t="shared" si="229"/>
        <v>#DIV/0!</v>
      </c>
      <c r="AW353" s="653" t="e">
        <f t="shared" si="229"/>
        <v>#DIV/0!</v>
      </c>
      <c r="AX353" s="653" t="e">
        <f t="shared" si="229"/>
        <v>#DIV/0!</v>
      </c>
      <c r="AY353" s="653" t="e">
        <f t="shared" si="229"/>
        <v>#DIV/0!</v>
      </c>
      <c r="AZ353" s="653" t="e">
        <f t="shared" si="229"/>
        <v>#DIV/0!</v>
      </c>
      <c r="BA353" s="653" t="e">
        <f t="shared" si="229"/>
        <v>#DIV/0!</v>
      </c>
      <c r="BB353" s="653" t="e">
        <f t="shared" si="229"/>
        <v>#DIV/0!</v>
      </c>
      <c r="BC353" s="653" t="e">
        <f t="shared" si="229"/>
        <v>#DIV/0!</v>
      </c>
      <c r="BD353" s="653" t="e">
        <f t="shared" si="229"/>
        <v>#DIV/0!</v>
      </c>
      <c r="BE353" s="653" t="e">
        <f t="shared" si="229"/>
        <v>#DIV/0!</v>
      </c>
      <c r="BF353" s="653" t="e">
        <f t="shared" si="229"/>
        <v>#DIV/0!</v>
      </c>
      <c r="BG353" s="653" t="e">
        <f t="shared" si="229"/>
        <v>#DIV/0!</v>
      </c>
      <c r="BH353" s="653" t="e">
        <f t="shared" si="229"/>
        <v>#DIV/0!</v>
      </c>
      <c r="BI353" s="653" t="e">
        <f t="shared" si="229"/>
        <v>#DIV/0!</v>
      </c>
      <c r="BJ353" s="653" t="e">
        <f t="shared" si="229"/>
        <v>#DIV/0!</v>
      </c>
      <c r="BK353" s="653" t="e">
        <f t="shared" si="229"/>
        <v>#DIV/0!</v>
      </c>
      <c r="BL353" s="653" t="e">
        <f t="shared" si="229"/>
        <v>#DIV/0!</v>
      </c>
      <c r="BM353" s="653" t="e">
        <f t="shared" si="229"/>
        <v>#DIV/0!</v>
      </c>
      <c r="BN353" s="653" t="e">
        <f t="shared" si="229"/>
        <v>#DIV/0!</v>
      </c>
      <c r="BO353" s="653" t="e">
        <f t="shared" si="229"/>
        <v>#DIV/0!</v>
      </c>
      <c r="BP353" s="653" t="e">
        <f t="shared" si="229"/>
        <v>#DIV/0!</v>
      </c>
      <c r="BQ353" s="653" t="e">
        <f t="shared" si="229"/>
        <v>#DIV/0!</v>
      </c>
      <c r="BR353" s="653" t="e">
        <f t="shared" si="229"/>
        <v>#DIV/0!</v>
      </c>
      <c r="BS353" s="653" t="e">
        <f t="shared" si="229"/>
        <v>#DIV/0!</v>
      </c>
      <c r="BT353" s="653" t="e">
        <f t="shared" ref="BT353" si="230">(BT351+BT350)/(BT337+BT345)</f>
        <v>#DIV/0!</v>
      </c>
      <c r="BU353" s="653"/>
      <c r="BV353" s="653"/>
      <c r="BW353" s="653"/>
      <c r="BX353" s="653"/>
      <c r="BY353" s="653"/>
      <c r="BZ353" s="653"/>
      <c r="CA353" s="653"/>
      <c r="CB353" s="653"/>
      <c r="CC353" s="653"/>
      <c r="CD353" s="653"/>
      <c r="CE353" s="653"/>
      <c r="CF353" s="653"/>
      <c r="CG353" s="653"/>
      <c r="CH353" s="653"/>
      <c r="CI353" s="653"/>
      <c r="CK353" s="1086"/>
    </row>
    <row r="354" spans="2:89" ht="28.5" x14ac:dyDescent="0.2">
      <c r="B354" s="888" t="s">
        <v>649</v>
      </c>
      <c r="C354" s="887" t="s">
        <v>469</v>
      </c>
      <c r="D354" s="889" t="s">
        <v>650</v>
      </c>
      <c r="E354" s="885" t="s">
        <v>261</v>
      </c>
      <c r="F354" s="886">
        <v>1</v>
      </c>
      <c r="G354" s="646" t="e">
        <f>G337/(G337+G345)</f>
        <v>#DIV/0!</v>
      </c>
      <c r="H354" s="646" t="e">
        <f t="shared" ref="H354:BS354" si="231">H337/(H337+H345)</f>
        <v>#DIV/0!</v>
      </c>
      <c r="I354" s="646" t="e">
        <f t="shared" si="231"/>
        <v>#DIV/0!</v>
      </c>
      <c r="J354" s="646" t="e">
        <f t="shared" si="231"/>
        <v>#DIV/0!</v>
      </c>
      <c r="K354" s="646" t="e">
        <f t="shared" si="231"/>
        <v>#DIV/0!</v>
      </c>
      <c r="L354" s="646" t="e">
        <f t="shared" si="231"/>
        <v>#DIV/0!</v>
      </c>
      <c r="M354" s="647" t="e">
        <f t="shared" si="231"/>
        <v>#DIV/0!</v>
      </c>
      <c r="N354" s="647" t="e">
        <f t="shared" si="231"/>
        <v>#DIV/0!</v>
      </c>
      <c r="O354" s="647" t="e">
        <f t="shared" si="231"/>
        <v>#DIV/0!</v>
      </c>
      <c r="P354" s="647" t="e">
        <f t="shared" si="231"/>
        <v>#DIV/0!</v>
      </c>
      <c r="Q354" s="647" t="e">
        <f t="shared" si="231"/>
        <v>#DIV/0!</v>
      </c>
      <c r="R354" s="647" t="e">
        <f t="shared" si="231"/>
        <v>#DIV/0!</v>
      </c>
      <c r="S354" s="647" t="e">
        <f t="shared" si="231"/>
        <v>#DIV/0!</v>
      </c>
      <c r="T354" s="647" t="e">
        <f t="shared" si="231"/>
        <v>#DIV/0!</v>
      </c>
      <c r="U354" s="647" t="e">
        <f t="shared" si="231"/>
        <v>#DIV/0!</v>
      </c>
      <c r="V354" s="647" t="e">
        <f t="shared" si="231"/>
        <v>#DIV/0!</v>
      </c>
      <c r="W354" s="647" t="e">
        <f t="shared" si="231"/>
        <v>#DIV/0!</v>
      </c>
      <c r="X354" s="647" t="e">
        <f t="shared" si="231"/>
        <v>#DIV/0!</v>
      </c>
      <c r="Y354" s="647" t="e">
        <f t="shared" si="231"/>
        <v>#DIV/0!</v>
      </c>
      <c r="Z354" s="647" t="e">
        <f t="shared" si="231"/>
        <v>#DIV/0!</v>
      </c>
      <c r="AA354" s="647" t="e">
        <f t="shared" si="231"/>
        <v>#DIV/0!</v>
      </c>
      <c r="AB354" s="647" t="e">
        <f t="shared" si="231"/>
        <v>#DIV/0!</v>
      </c>
      <c r="AC354" s="647" t="e">
        <f t="shared" si="231"/>
        <v>#DIV/0!</v>
      </c>
      <c r="AD354" s="647" t="e">
        <f t="shared" si="231"/>
        <v>#DIV/0!</v>
      </c>
      <c r="AE354" s="647" t="e">
        <f t="shared" si="231"/>
        <v>#DIV/0!</v>
      </c>
      <c r="AF354" s="647" t="e">
        <f t="shared" si="231"/>
        <v>#DIV/0!</v>
      </c>
      <c r="AG354" s="647" t="e">
        <f t="shared" si="231"/>
        <v>#DIV/0!</v>
      </c>
      <c r="AH354" s="647" t="e">
        <f t="shared" si="231"/>
        <v>#DIV/0!</v>
      </c>
      <c r="AI354" s="647" t="e">
        <f t="shared" si="231"/>
        <v>#DIV/0!</v>
      </c>
      <c r="AJ354" s="647" t="e">
        <f t="shared" si="231"/>
        <v>#DIV/0!</v>
      </c>
      <c r="AK354" s="647" t="e">
        <f t="shared" si="231"/>
        <v>#DIV/0!</v>
      </c>
      <c r="AL354" s="647" t="e">
        <f t="shared" si="231"/>
        <v>#DIV/0!</v>
      </c>
      <c r="AM354" s="647" t="e">
        <f t="shared" si="231"/>
        <v>#DIV/0!</v>
      </c>
      <c r="AN354" s="647" t="e">
        <f t="shared" si="231"/>
        <v>#DIV/0!</v>
      </c>
      <c r="AO354" s="647" t="e">
        <f t="shared" si="231"/>
        <v>#DIV/0!</v>
      </c>
      <c r="AP354" s="647" t="e">
        <f t="shared" si="231"/>
        <v>#DIV/0!</v>
      </c>
      <c r="AQ354" s="647" t="e">
        <f t="shared" si="231"/>
        <v>#DIV/0!</v>
      </c>
      <c r="AR354" s="647" t="e">
        <f t="shared" si="231"/>
        <v>#DIV/0!</v>
      </c>
      <c r="AS354" s="647" t="e">
        <f t="shared" si="231"/>
        <v>#DIV/0!</v>
      </c>
      <c r="AT354" s="647" t="e">
        <f t="shared" si="231"/>
        <v>#DIV/0!</v>
      </c>
      <c r="AU354" s="647" t="e">
        <f t="shared" si="231"/>
        <v>#DIV/0!</v>
      </c>
      <c r="AV354" s="647" t="e">
        <f t="shared" si="231"/>
        <v>#DIV/0!</v>
      </c>
      <c r="AW354" s="647" t="e">
        <f t="shared" si="231"/>
        <v>#DIV/0!</v>
      </c>
      <c r="AX354" s="647" t="e">
        <f t="shared" si="231"/>
        <v>#DIV/0!</v>
      </c>
      <c r="AY354" s="647" t="e">
        <f t="shared" si="231"/>
        <v>#DIV/0!</v>
      </c>
      <c r="AZ354" s="647" t="e">
        <f t="shared" si="231"/>
        <v>#DIV/0!</v>
      </c>
      <c r="BA354" s="647" t="e">
        <f t="shared" si="231"/>
        <v>#DIV/0!</v>
      </c>
      <c r="BB354" s="647" t="e">
        <f t="shared" si="231"/>
        <v>#DIV/0!</v>
      </c>
      <c r="BC354" s="647" t="e">
        <f t="shared" si="231"/>
        <v>#DIV/0!</v>
      </c>
      <c r="BD354" s="647" t="e">
        <f t="shared" si="231"/>
        <v>#DIV/0!</v>
      </c>
      <c r="BE354" s="647" t="e">
        <f t="shared" si="231"/>
        <v>#DIV/0!</v>
      </c>
      <c r="BF354" s="647" t="e">
        <f t="shared" si="231"/>
        <v>#DIV/0!</v>
      </c>
      <c r="BG354" s="647" t="e">
        <f t="shared" si="231"/>
        <v>#DIV/0!</v>
      </c>
      <c r="BH354" s="647" t="e">
        <f t="shared" si="231"/>
        <v>#DIV/0!</v>
      </c>
      <c r="BI354" s="647" t="e">
        <f t="shared" si="231"/>
        <v>#DIV/0!</v>
      </c>
      <c r="BJ354" s="647" t="e">
        <f t="shared" si="231"/>
        <v>#DIV/0!</v>
      </c>
      <c r="BK354" s="647" t="e">
        <f t="shared" si="231"/>
        <v>#DIV/0!</v>
      </c>
      <c r="BL354" s="647" t="e">
        <f t="shared" si="231"/>
        <v>#DIV/0!</v>
      </c>
      <c r="BM354" s="647" t="e">
        <f t="shared" si="231"/>
        <v>#DIV/0!</v>
      </c>
      <c r="BN354" s="647" t="e">
        <f t="shared" si="231"/>
        <v>#DIV/0!</v>
      </c>
      <c r="BO354" s="647" t="e">
        <f t="shared" si="231"/>
        <v>#DIV/0!</v>
      </c>
      <c r="BP354" s="647" t="e">
        <f t="shared" si="231"/>
        <v>#DIV/0!</v>
      </c>
      <c r="BQ354" s="647" t="e">
        <f t="shared" si="231"/>
        <v>#DIV/0!</v>
      </c>
      <c r="BR354" s="647" t="e">
        <f t="shared" si="231"/>
        <v>#DIV/0!</v>
      </c>
      <c r="BS354" s="647" t="e">
        <f t="shared" si="231"/>
        <v>#DIV/0!</v>
      </c>
      <c r="BT354" s="647" t="e">
        <f t="shared" ref="BT354" si="232">BT337/(BT337+BT345)</f>
        <v>#DIV/0!</v>
      </c>
      <c r="BU354" s="647"/>
      <c r="BV354" s="647"/>
      <c r="BW354" s="647"/>
      <c r="BX354" s="647"/>
      <c r="BY354" s="647"/>
      <c r="BZ354" s="647"/>
      <c r="CA354" s="647"/>
      <c r="CB354" s="647"/>
      <c r="CC354" s="647"/>
      <c r="CD354" s="647"/>
      <c r="CE354" s="647"/>
      <c r="CF354" s="647"/>
      <c r="CG354" s="647"/>
      <c r="CH354" s="647"/>
      <c r="CI354" s="648"/>
      <c r="CK354" s="1086"/>
    </row>
    <row r="355" spans="2:89" ht="29.25" thickBot="1" x14ac:dyDescent="0.25">
      <c r="B355" s="890" t="s">
        <v>651</v>
      </c>
      <c r="C355" s="891" t="s">
        <v>472</v>
      </c>
      <c r="D355" s="892" t="s">
        <v>652</v>
      </c>
      <c r="E355" s="893" t="s">
        <v>261</v>
      </c>
      <c r="F355" s="894">
        <v>1</v>
      </c>
      <c r="G355" s="688" t="e">
        <f>(G337)/(G337+G346+G345+G344)</f>
        <v>#DIV/0!</v>
      </c>
      <c r="H355" s="688" t="e">
        <f t="shared" ref="H355:BS355" si="233">(H337)/(H337+H346+H345+H344)</f>
        <v>#DIV/0!</v>
      </c>
      <c r="I355" s="688" t="e">
        <f t="shared" si="233"/>
        <v>#DIV/0!</v>
      </c>
      <c r="J355" s="688" t="e">
        <f t="shared" si="233"/>
        <v>#DIV/0!</v>
      </c>
      <c r="K355" s="688" t="e">
        <f t="shared" si="233"/>
        <v>#DIV/0!</v>
      </c>
      <c r="L355" s="688" t="e">
        <f t="shared" si="233"/>
        <v>#DIV/0!</v>
      </c>
      <c r="M355" s="688" t="e">
        <f t="shared" si="233"/>
        <v>#DIV/0!</v>
      </c>
      <c r="N355" s="688" t="e">
        <f t="shared" si="233"/>
        <v>#DIV/0!</v>
      </c>
      <c r="O355" s="688" t="e">
        <f t="shared" si="233"/>
        <v>#DIV/0!</v>
      </c>
      <c r="P355" s="688" t="e">
        <f t="shared" si="233"/>
        <v>#DIV/0!</v>
      </c>
      <c r="Q355" s="688" t="e">
        <f t="shared" si="233"/>
        <v>#DIV/0!</v>
      </c>
      <c r="R355" s="688" t="e">
        <f t="shared" si="233"/>
        <v>#DIV/0!</v>
      </c>
      <c r="S355" s="688" t="e">
        <f t="shared" si="233"/>
        <v>#DIV/0!</v>
      </c>
      <c r="T355" s="688" t="e">
        <f t="shared" si="233"/>
        <v>#DIV/0!</v>
      </c>
      <c r="U355" s="688" t="e">
        <f t="shared" si="233"/>
        <v>#DIV/0!</v>
      </c>
      <c r="V355" s="688" t="e">
        <f t="shared" si="233"/>
        <v>#DIV/0!</v>
      </c>
      <c r="W355" s="688" t="e">
        <f t="shared" si="233"/>
        <v>#DIV/0!</v>
      </c>
      <c r="X355" s="688" t="e">
        <f t="shared" si="233"/>
        <v>#DIV/0!</v>
      </c>
      <c r="Y355" s="688" t="e">
        <f t="shared" si="233"/>
        <v>#DIV/0!</v>
      </c>
      <c r="Z355" s="688" t="e">
        <f t="shared" si="233"/>
        <v>#DIV/0!</v>
      </c>
      <c r="AA355" s="688" t="e">
        <f t="shared" si="233"/>
        <v>#DIV/0!</v>
      </c>
      <c r="AB355" s="688" t="e">
        <f t="shared" si="233"/>
        <v>#DIV/0!</v>
      </c>
      <c r="AC355" s="688" t="e">
        <f t="shared" si="233"/>
        <v>#DIV/0!</v>
      </c>
      <c r="AD355" s="688" t="e">
        <f t="shared" si="233"/>
        <v>#DIV/0!</v>
      </c>
      <c r="AE355" s="688" t="e">
        <f t="shared" si="233"/>
        <v>#DIV/0!</v>
      </c>
      <c r="AF355" s="688" t="e">
        <f t="shared" si="233"/>
        <v>#DIV/0!</v>
      </c>
      <c r="AG355" s="688" t="e">
        <f t="shared" si="233"/>
        <v>#DIV/0!</v>
      </c>
      <c r="AH355" s="688" t="e">
        <f t="shared" si="233"/>
        <v>#DIV/0!</v>
      </c>
      <c r="AI355" s="688" t="e">
        <f t="shared" si="233"/>
        <v>#DIV/0!</v>
      </c>
      <c r="AJ355" s="688" t="e">
        <f t="shared" si="233"/>
        <v>#DIV/0!</v>
      </c>
      <c r="AK355" s="688" t="e">
        <f t="shared" si="233"/>
        <v>#DIV/0!</v>
      </c>
      <c r="AL355" s="688" t="e">
        <f t="shared" si="233"/>
        <v>#DIV/0!</v>
      </c>
      <c r="AM355" s="688" t="e">
        <f t="shared" si="233"/>
        <v>#DIV/0!</v>
      </c>
      <c r="AN355" s="688" t="e">
        <f t="shared" si="233"/>
        <v>#DIV/0!</v>
      </c>
      <c r="AO355" s="688" t="e">
        <f t="shared" si="233"/>
        <v>#DIV/0!</v>
      </c>
      <c r="AP355" s="688" t="e">
        <f t="shared" si="233"/>
        <v>#DIV/0!</v>
      </c>
      <c r="AQ355" s="688" t="e">
        <f t="shared" si="233"/>
        <v>#DIV/0!</v>
      </c>
      <c r="AR355" s="688" t="e">
        <f t="shared" si="233"/>
        <v>#DIV/0!</v>
      </c>
      <c r="AS355" s="688" t="e">
        <f t="shared" si="233"/>
        <v>#DIV/0!</v>
      </c>
      <c r="AT355" s="688" t="e">
        <f t="shared" si="233"/>
        <v>#DIV/0!</v>
      </c>
      <c r="AU355" s="688" t="e">
        <f t="shared" si="233"/>
        <v>#DIV/0!</v>
      </c>
      <c r="AV355" s="688" t="e">
        <f t="shared" si="233"/>
        <v>#DIV/0!</v>
      </c>
      <c r="AW355" s="688" t="e">
        <f t="shared" si="233"/>
        <v>#DIV/0!</v>
      </c>
      <c r="AX355" s="688" t="e">
        <f t="shared" si="233"/>
        <v>#DIV/0!</v>
      </c>
      <c r="AY355" s="688" t="e">
        <f t="shared" si="233"/>
        <v>#DIV/0!</v>
      </c>
      <c r="AZ355" s="688" t="e">
        <f t="shared" si="233"/>
        <v>#DIV/0!</v>
      </c>
      <c r="BA355" s="688" t="e">
        <f t="shared" si="233"/>
        <v>#DIV/0!</v>
      </c>
      <c r="BB355" s="688" t="e">
        <f t="shared" si="233"/>
        <v>#DIV/0!</v>
      </c>
      <c r="BC355" s="688" t="e">
        <f t="shared" si="233"/>
        <v>#DIV/0!</v>
      </c>
      <c r="BD355" s="688" t="e">
        <f t="shared" si="233"/>
        <v>#DIV/0!</v>
      </c>
      <c r="BE355" s="688" t="e">
        <f t="shared" si="233"/>
        <v>#DIV/0!</v>
      </c>
      <c r="BF355" s="688" t="e">
        <f t="shared" si="233"/>
        <v>#DIV/0!</v>
      </c>
      <c r="BG355" s="688" t="e">
        <f t="shared" si="233"/>
        <v>#DIV/0!</v>
      </c>
      <c r="BH355" s="688" t="e">
        <f t="shared" si="233"/>
        <v>#DIV/0!</v>
      </c>
      <c r="BI355" s="688" t="e">
        <f t="shared" si="233"/>
        <v>#DIV/0!</v>
      </c>
      <c r="BJ355" s="688" t="e">
        <f t="shared" si="233"/>
        <v>#DIV/0!</v>
      </c>
      <c r="BK355" s="688" t="e">
        <f t="shared" si="233"/>
        <v>#DIV/0!</v>
      </c>
      <c r="BL355" s="688" t="e">
        <f t="shared" si="233"/>
        <v>#DIV/0!</v>
      </c>
      <c r="BM355" s="688" t="e">
        <f t="shared" si="233"/>
        <v>#DIV/0!</v>
      </c>
      <c r="BN355" s="688" t="e">
        <f t="shared" si="233"/>
        <v>#DIV/0!</v>
      </c>
      <c r="BO355" s="688" t="e">
        <f t="shared" si="233"/>
        <v>#DIV/0!</v>
      </c>
      <c r="BP355" s="688" t="e">
        <f t="shared" si="233"/>
        <v>#DIV/0!</v>
      </c>
      <c r="BQ355" s="688" t="e">
        <f t="shared" si="233"/>
        <v>#DIV/0!</v>
      </c>
      <c r="BR355" s="688" t="e">
        <f t="shared" si="233"/>
        <v>#DIV/0!</v>
      </c>
      <c r="BS355" s="688" t="e">
        <f t="shared" si="233"/>
        <v>#DIV/0!</v>
      </c>
      <c r="BT355" s="688" t="e">
        <f t="shared" ref="BT355" si="234">(BT337)/(BT337+BT346+BT345+BT344)</f>
        <v>#DIV/0!</v>
      </c>
      <c r="BU355" s="688"/>
      <c r="BV355" s="688"/>
      <c r="BW355" s="688"/>
      <c r="BX355" s="688"/>
      <c r="BY355" s="688"/>
      <c r="BZ355" s="688"/>
      <c r="CA355" s="688"/>
      <c r="CB355" s="688"/>
      <c r="CC355" s="688"/>
      <c r="CD355" s="688"/>
      <c r="CE355" s="688"/>
      <c r="CF355" s="688"/>
      <c r="CG355" s="688"/>
      <c r="CH355" s="688"/>
      <c r="CI355" s="688"/>
      <c r="CK355" s="1086"/>
    </row>
    <row r="356" spans="2:89" ht="28.5" x14ac:dyDescent="0.2">
      <c r="B356" s="895" t="s">
        <v>653</v>
      </c>
      <c r="C356" s="896" t="s">
        <v>131</v>
      </c>
      <c r="D356" s="896" t="s">
        <v>672</v>
      </c>
      <c r="E356" s="896" t="s">
        <v>122</v>
      </c>
      <c r="F356" s="897">
        <v>2</v>
      </c>
      <c r="G356" s="530">
        <f>SUM(G316:G318)+G314+G325+G330+G331+G324</f>
        <v>0</v>
      </c>
      <c r="H356" s="530">
        <f t="shared" ref="H356:BS356" si="235">SUM(H316:H318)+H314+H325+H330+H331+H324</f>
        <v>0</v>
      </c>
      <c r="I356" s="530">
        <f t="shared" si="235"/>
        <v>0</v>
      </c>
      <c r="J356" s="530">
        <f t="shared" si="235"/>
        <v>0</v>
      </c>
      <c r="K356" s="530">
        <f t="shared" si="235"/>
        <v>0</v>
      </c>
      <c r="L356" s="530">
        <f t="shared" si="235"/>
        <v>0</v>
      </c>
      <c r="M356" s="530">
        <f t="shared" si="235"/>
        <v>0</v>
      </c>
      <c r="N356" s="530">
        <f t="shared" si="235"/>
        <v>0</v>
      </c>
      <c r="O356" s="530">
        <f t="shared" si="235"/>
        <v>0</v>
      </c>
      <c r="P356" s="530">
        <f t="shared" si="235"/>
        <v>0</v>
      </c>
      <c r="Q356" s="530">
        <f t="shared" si="235"/>
        <v>0</v>
      </c>
      <c r="R356" s="530">
        <f t="shared" si="235"/>
        <v>0</v>
      </c>
      <c r="S356" s="530">
        <f t="shared" si="235"/>
        <v>0</v>
      </c>
      <c r="T356" s="530">
        <f t="shared" si="235"/>
        <v>0</v>
      </c>
      <c r="U356" s="530">
        <f t="shared" si="235"/>
        <v>0</v>
      </c>
      <c r="V356" s="530">
        <f t="shared" si="235"/>
        <v>0</v>
      </c>
      <c r="W356" s="530">
        <f t="shared" si="235"/>
        <v>0</v>
      </c>
      <c r="X356" s="530">
        <f t="shared" si="235"/>
        <v>0</v>
      </c>
      <c r="Y356" s="530">
        <f t="shared" si="235"/>
        <v>0</v>
      </c>
      <c r="Z356" s="530">
        <f t="shared" si="235"/>
        <v>0</v>
      </c>
      <c r="AA356" s="530">
        <f t="shared" si="235"/>
        <v>0</v>
      </c>
      <c r="AB356" s="530">
        <f t="shared" si="235"/>
        <v>0</v>
      </c>
      <c r="AC356" s="530">
        <f t="shared" si="235"/>
        <v>0</v>
      </c>
      <c r="AD356" s="530">
        <f t="shared" si="235"/>
        <v>0</v>
      </c>
      <c r="AE356" s="530">
        <f t="shared" si="235"/>
        <v>0</v>
      </c>
      <c r="AF356" s="530">
        <f t="shared" si="235"/>
        <v>0</v>
      </c>
      <c r="AG356" s="530">
        <f t="shared" si="235"/>
        <v>0</v>
      </c>
      <c r="AH356" s="530">
        <f t="shared" si="235"/>
        <v>0</v>
      </c>
      <c r="AI356" s="530">
        <f t="shared" si="235"/>
        <v>0</v>
      </c>
      <c r="AJ356" s="530">
        <f t="shared" si="235"/>
        <v>0</v>
      </c>
      <c r="AK356" s="530">
        <f t="shared" si="235"/>
        <v>0</v>
      </c>
      <c r="AL356" s="530">
        <f t="shared" si="235"/>
        <v>0</v>
      </c>
      <c r="AM356" s="530">
        <f t="shared" si="235"/>
        <v>0</v>
      </c>
      <c r="AN356" s="530">
        <f t="shared" si="235"/>
        <v>0</v>
      </c>
      <c r="AO356" s="530">
        <f t="shared" si="235"/>
        <v>0</v>
      </c>
      <c r="AP356" s="530">
        <f t="shared" si="235"/>
        <v>0</v>
      </c>
      <c r="AQ356" s="530">
        <f t="shared" si="235"/>
        <v>0</v>
      </c>
      <c r="AR356" s="530">
        <f t="shared" si="235"/>
        <v>0</v>
      </c>
      <c r="AS356" s="530">
        <f t="shared" si="235"/>
        <v>0</v>
      </c>
      <c r="AT356" s="530">
        <f t="shared" si="235"/>
        <v>0</v>
      </c>
      <c r="AU356" s="530">
        <f t="shared" si="235"/>
        <v>0</v>
      </c>
      <c r="AV356" s="530">
        <f t="shared" si="235"/>
        <v>0</v>
      </c>
      <c r="AW356" s="530">
        <f t="shared" si="235"/>
        <v>0</v>
      </c>
      <c r="AX356" s="530">
        <f t="shared" si="235"/>
        <v>0</v>
      </c>
      <c r="AY356" s="530">
        <f t="shared" si="235"/>
        <v>0</v>
      </c>
      <c r="AZ356" s="530">
        <f t="shared" si="235"/>
        <v>0</v>
      </c>
      <c r="BA356" s="530">
        <f t="shared" si="235"/>
        <v>0</v>
      </c>
      <c r="BB356" s="530">
        <f t="shared" si="235"/>
        <v>0</v>
      </c>
      <c r="BC356" s="530">
        <f t="shared" si="235"/>
        <v>0</v>
      </c>
      <c r="BD356" s="530">
        <f t="shared" si="235"/>
        <v>0</v>
      </c>
      <c r="BE356" s="530">
        <f t="shared" si="235"/>
        <v>0</v>
      </c>
      <c r="BF356" s="530">
        <f t="shared" si="235"/>
        <v>0</v>
      </c>
      <c r="BG356" s="530">
        <f t="shared" si="235"/>
        <v>0</v>
      </c>
      <c r="BH356" s="530">
        <f t="shared" si="235"/>
        <v>0</v>
      </c>
      <c r="BI356" s="530">
        <f t="shared" si="235"/>
        <v>0</v>
      </c>
      <c r="BJ356" s="530">
        <f t="shared" si="235"/>
        <v>0</v>
      </c>
      <c r="BK356" s="530">
        <f t="shared" si="235"/>
        <v>0</v>
      </c>
      <c r="BL356" s="530">
        <f t="shared" si="235"/>
        <v>0</v>
      </c>
      <c r="BM356" s="530">
        <f t="shared" si="235"/>
        <v>0</v>
      </c>
      <c r="BN356" s="530">
        <f t="shared" si="235"/>
        <v>0</v>
      </c>
      <c r="BO356" s="530">
        <f t="shared" si="235"/>
        <v>0</v>
      </c>
      <c r="BP356" s="530">
        <f t="shared" si="235"/>
        <v>0</v>
      </c>
      <c r="BQ356" s="530">
        <f t="shared" si="235"/>
        <v>0</v>
      </c>
      <c r="BR356" s="530">
        <f t="shared" si="235"/>
        <v>0</v>
      </c>
      <c r="BS356" s="530">
        <f t="shared" si="235"/>
        <v>0</v>
      </c>
      <c r="BT356" s="530">
        <f t="shared" ref="BT356" si="236">SUM(BT316:BT318)+BT314+BT325+BT330+BT331+BT324</f>
        <v>0</v>
      </c>
      <c r="BU356" s="530"/>
      <c r="BV356" s="530"/>
      <c r="BW356" s="530"/>
      <c r="BX356" s="530"/>
      <c r="BY356" s="530"/>
      <c r="BZ356" s="530"/>
      <c r="CA356" s="530"/>
      <c r="CB356" s="530"/>
      <c r="CC356" s="530"/>
      <c r="CD356" s="530"/>
      <c r="CE356" s="530"/>
      <c r="CF356" s="530"/>
      <c r="CG356" s="530"/>
      <c r="CH356" s="530"/>
      <c r="CI356" s="530"/>
      <c r="CK356" s="1086"/>
    </row>
    <row r="357" spans="2:89" ht="28.5" x14ac:dyDescent="0.2">
      <c r="B357" s="826" t="s">
        <v>655</v>
      </c>
      <c r="C357" s="827" t="s">
        <v>477</v>
      </c>
      <c r="D357" s="828" t="s">
        <v>121</v>
      </c>
      <c r="E357" s="827" t="s">
        <v>122</v>
      </c>
      <c r="F357" s="898">
        <v>2</v>
      </c>
      <c r="G357" s="1117"/>
      <c r="H357" s="1117"/>
      <c r="I357" s="1117"/>
      <c r="J357" s="1117"/>
      <c r="K357" s="1117"/>
      <c r="L357" s="1117"/>
      <c r="M357" s="534"/>
      <c r="N357" s="534"/>
      <c r="O357" s="534"/>
      <c r="P357" s="534"/>
      <c r="Q357" s="534"/>
      <c r="R357" s="534"/>
      <c r="S357" s="534"/>
      <c r="T357" s="534"/>
      <c r="U357" s="534"/>
      <c r="V357" s="534"/>
      <c r="W357" s="534"/>
      <c r="X357" s="534"/>
      <c r="Y357" s="534"/>
      <c r="Z357" s="534"/>
      <c r="AA357" s="534"/>
      <c r="AB357" s="534"/>
      <c r="AC357" s="534"/>
      <c r="AD357" s="534"/>
      <c r="AE357" s="534"/>
      <c r="AF357" s="534"/>
      <c r="AG357" s="534"/>
      <c r="AH357" s="534"/>
      <c r="AI357" s="534"/>
      <c r="AJ357" s="534"/>
      <c r="AK357" s="534"/>
      <c r="AL357" s="534"/>
      <c r="AM357" s="534"/>
      <c r="AN357" s="534"/>
      <c r="AO357" s="534"/>
      <c r="AP357" s="534"/>
      <c r="AQ357" s="534"/>
      <c r="AR357" s="534"/>
      <c r="AS357" s="534"/>
      <c r="AT357" s="534"/>
      <c r="AU357" s="534"/>
      <c r="AV357" s="534"/>
      <c r="AW357" s="534"/>
      <c r="AX357" s="534"/>
      <c r="AY357" s="534"/>
      <c r="AZ357" s="534"/>
      <c r="BA357" s="534"/>
      <c r="BB357" s="534"/>
      <c r="BC357" s="534"/>
      <c r="BD357" s="534"/>
      <c r="BE357" s="534"/>
      <c r="BF357" s="534"/>
      <c r="BG357" s="534"/>
      <c r="BH357" s="534"/>
      <c r="BI357" s="534"/>
      <c r="BJ357" s="534"/>
      <c r="BK357" s="534"/>
      <c r="BL357" s="534"/>
      <c r="BM357" s="534"/>
      <c r="BN357" s="534"/>
      <c r="BO357" s="534"/>
      <c r="BP357" s="534"/>
      <c r="BQ357" s="534"/>
      <c r="BR357" s="534"/>
      <c r="BS357" s="534"/>
      <c r="BT357" s="534"/>
      <c r="BU357" s="534"/>
      <c r="BV357" s="534"/>
      <c r="BW357" s="534"/>
      <c r="BX357" s="534"/>
      <c r="BY357" s="534"/>
      <c r="BZ357" s="534"/>
      <c r="CA357" s="534"/>
      <c r="CB357" s="534"/>
      <c r="CC357" s="534"/>
      <c r="CD357" s="534"/>
      <c r="CE357" s="534"/>
      <c r="CF357" s="534"/>
      <c r="CG357" s="534"/>
      <c r="CH357" s="534"/>
      <c r="CI357" s="535"/>
    </row>
    <row r="358" spans="2:89" x14ac:dyDescent="0.2">
      <c r="B358" s="808" t="s">
        <v>656</v>
      </c>
      <c r="C358" s="809" t="s">
        <v>479</v>
      </c>
      <c r="D358" s="810" t="s">
        <v>121</v>
      </c>
      <c r="E358" s="809" t="s">
        <v>122</v>
      </c>
      <c r="F358" s="805">
        <v>2</v>
      </c>
      <c r="G358" s="1118"/>
      <c r="H358" s="1118"/>
      <c r="I358" s="1118"/>
      <c r="J358" s="1118"/>
      <c r="K358" s="1118"/>
      <c r="L358" s="1118"/>
      <c r="M358" s="539"/>
      <c r="N358" s="539"/>
      <c r="O358" s="539"/>
      <c r="P358" s="539"/>
      <c r="Q358" s="539"/>
      <c r="R358" s="539"/>
      <c r="S358" s="539"/>
      <c r="T358" s="539"/>
      <c r="U358" s="539"/>
      <c r="V358" s="539"/>
      <c r="W358" s="539"/>
      <c r="X358" s="539"/>
      <c r="Y358" s="539"/>
      <c r="Z358" s="539"/>
      <c r="AA358" s="539"/>
      <c r="AB358" s="539"/>
      <c r="AC358" s="539"/>
      <c r="AD358" s="539"/>
      <c r="AE358" s="539"/>
      <c r="AF358" s="539"/>
      <c r="AG358" s="539"/>
      <c r="AH358" s="539"/>
      <c r="AI358" s="539"/>
      <c r="AJ358" s="539"/>
      <c r="AK358" s="539"/>
      <c r="AL358" s="539"/>
      <c r="AM358" s="539"/>
      <c r="AN358" s="539"/>
      <c r="AO358" s="539"/>
      <c r="AP358" s="539"/>
      <c r="AQ358" s="539"/>
      <c r="AR358" s="539"/>
      <c r="AS358" s="539"/>
      <c r="AT358" s="539"/>
      <c r="AU358" s="539"/>
      <c r="AV358" s="539"/>
      <c r="AW358" s="539"/>
      <c r="AX358" s="539"/>
      <c r="AY358" s="539"/>
      <c r="AZ358" s="539"/>
      <c r="BA358" s="539"/>
      <c r="BB358" s="539"/>
      <c r="BC358" s="539"/>
      <c r="BD358" s="539"/>
      <c r="BE358" s="539"/>
      <c r="BF358" s="539"/>
      <c r="BG358" s="539"/>
      <c r="BH358" s="539"/>
      <c r="BI358" s="539"/>
      <c r="BJ358" s="539"/>
      <c r="BK358" s="539"/>
      <c r="BL358" s="539"/>
      <c r="BM358" s="539"/>
      <c r="BN358" s="539"/>
      <c r="BO358" s="539"/>
      <c r="BP358" s="539"/>
      <c r="BQ358" s="539"/>
      <c r="BR358" s="539"/>
      <c r="BS358" s="539"/>
      <c r="BT358" s="539"/>
      <c r="BU358" s="539"/>
      <c r="BV358" s="539"/>
      <c r="BW358" s="539"/>
      <c r="BX358" s="539"/>
      <c r="BY358" s="539"/>
      <c r="BZ358" s="539"/>
      <c r="CA358" s="539"/>
      <c r="CB358" s="539"/>
      <c r="CC358" s="539"/>
      <c r="CD358" s="539"/>
      <c r="CE358" s="539"/>
      <c r="CF358" s="539"/>
      <c r="CG358" s="539"/>
      <c r="CH358" s="539"/>
      <c r="CI358" s="540"/>
    </row>
    <row r="359" spans="2:89" x14ac:dyDescent="0.2">
      <c r="B359" s="808" t="s">
        <v>657</v>
      </c>
      <c r="C359" s="809" t="s">
        <v>270</v>
      </c>
      <c r="D359" s="810" t="s">
        <v>658</v>
      </c>
      <c r="E359" s="809" t="s">
        <v>122</v>
      </c>
      <c r="F359" s="805">
        <v>2</v>
      </c>
      <c r="G359" s="698">
        <f t="shared" ref="G359:BR359" si="237">G357+G358</f>
        <v>0</v>
      </c>
      <c r="H359" s="698">
        <f t="shared" si="237"/>
        <v>0</v>
      </c>
      <c r="I359" s="698">
        <f t="shared" si="237"/>
        <v>0</v>
      </c>
      <c r="J359" s="698">
        <f t="shared" si="237"/>
        <v>0</v>
      </c>
      <c r="K359" s="698">
        <f t="shared" si="237"/>
        <v>0</v>
      </c>
      <c r="L359" s="698">
        <f t="shared" si="237"/>
        <v>0</v>
      </c>
      <c r="M359" s="699">
        <f t="shared" si="237"/>
        <v>0</v>
      </c>
      <c r="N359" s="699">
        <f t="shared" si="237"/>
        <v>0</v>
      </c>
      <c r="O359" s="699">
        <f t="shared" si="237"/>
        <v>0</v>
      </c>
      <c r="P359" s="699">
        <f t="shared" si="237"/>
        <v>0</v>
      </c>
      <c r="Q359" s="699">
        <f t="shared" si="237"/>
        <v>0</v>
      </c>
      <c r="R359" s="699">
        <f t="shared" si="237"/>
        <v>0</v>
      </c>
      <c r="S359" s="699">
        <f t="shared" si="237"/>
        <v>0</v>
      </c>
      <c r="T359" s="699">
        <f t="shared" si="237"/>
        <v>0</v>
      </c>
      <c r="U359" s="699">
        <f t="shared" si="237"/>
        <v>0</v>
      </c>
      <c r="V359" s="699">
        <f t="shared" si="237"/>
        <v>0</v>
      </c>
      <c r="W359" s="699">
        <f t="shared" si="237"/>
        <v>0</v>
      </c>
      <c r="X359" s="699">
        <f t="shared" si="237"/>
        <v>0</v>
      </c>
      <c r="Y359" s="699">
        <f t="shared" si="237"/>
        <v>0</v>
      </c>
      <c r="Z359" s="699">
        <f t="shared" si="237"/>
        <v>0</v>
      </c>
      <c r="AA359" s="699">
        <f t="shared" si="237"/>
        <v>0</v>
      </c>
      <c r="AB359" s="699">
        <f t="shared" si="237"/>
        <v>0</v>
      </c>
      <c r="AC359" s="699">
        <f t="shared" si="237"/>
        <v>0</v>
      </c>
      <c r="AD359" s="699">
        <f t="shared" si="237"/>
        <v>0</v>
      </c>
      <c r="AE359" s="699">
        <f t="shared" si="237"/>
        <v>0</v>
      </c>
      <c r="AF359" s="699">
        <f t="shared" si="237"/>
        <v>0</v>
      </c>
      <c r="AG359" s="699">
        <f t="shared" si="237"/>
        <v>0</v>
      </c>
      <c r="AH359" s="699">
        <f t="shared" si="237"/>
        <v>0</v>
      </c>
      <c r="AI359" s="699">
        <f t="shared" si="237"/>
        <v>0</v>
      </c>
      <c r="AJ359" s="699">
        <f t="shared" si="237"/>
        <v>0</v>
      </c>
      <c r="AK359" s="699">
        <f t="shared" si="237"/>
        <v>0</v>
      </c>
      <c r="AL359" s="699">
        <f t="shared" si="237"/>
        <v>0</v>
      </c>
      <c r="AM359" s="699">
        <f t="shared" si="237"/>
        <v>0</v>
      </c>
      <c r="AN359" s="699">
        <f t="shared" si="237"/>
        <v>0</v>
      </c>
      <c r="AO359" s="699">
        <f t="shared" si="237"/>
        <v>0</v>
      </c>
      <c r="AP359" s="699">
        <f t="shared" si="237"/>
        <v>0</v>
      </c>
      <c r="AQ359" s="699">
        <f t="shared" si="237"/>
        <v>0</v>
      </c>
      <c r="AR359" s="699">
        <f t="shared" si="237"/>
        <v>0</v>
      </c>
      <c r="AS359" s="699">
        <f t="shared" si="237"/>
        <v>0</v>
      </c>
      <c r="AT359" s="699">
        <f t="shared" si="237"/>
        <v>0</v>
      </c>
      <c r="AU359" s="699">
        <f t="shared" si="237"/>
        <v>0</v>
      </c>
      <c r="AV359" s="699">
        <f t="shared" si="237"/>
        <v>0</v>
      </c>
      <c r="AW359" s="699">
        <f t="shared" si="237"/>
        <v>0</v>
      </c>
      <c r="AX359" s="699">
        <f t="shared" si="237"/>
        <v>0</v>
      </c>
      <c r="AY359" s="699">
        <f t="shared" si="237"/>
        <v>0</v>
      </c>
      <c r="AZ359" s="699">
        <f t="shared" si="237"/>
        <v>0</v>
      </c>
      <c r="BA359" s="699">
        <f t="shared" si="237"/>
        <v>0</v>
      </c>
      <c r="BB359" s="699">
        <f t="shared" si="237"/>
        <v>0</v>
      </c>
      <c r="BC359" s="699">
        <f t="shared" si="237"/>
        <v>0</v>
      </c>
      <c r="BD359" s="699">
        <f t="shared" si="237"/>
        <v>0</v>
      </c>
      <c r="BE359" s="699">
        <f t="shared" si="237"/>
        <v>0</v>
      </c>
      <c r="BF359" s="699">
        <f t="shared" si="237"/>
        <v>0</v>
      </c>
      <c r="BG359" s="699">
        <f t="shared" si="237"/>
        <v>0</v>
      </c>
      <c r="BH359" s="699">
        <f t="shared" si="237"/>
        <v>0</v>
      </c>
      <c r="BI359" s="699">
        <f t="shared" si="237"/>
        <v>0</v>
      </c>
      <c r="BJ359" s="699">
        <f t="shared" si="237"/>
        <v>0</v>
      </c>
      <c r="BK359" s="699">
        <f t="shared" si="237"/>
        <v>0</v>
      </c>
      <c r="BL359" s="699">
        <f t="shared" si="237"/>
        <v>0</v>
      </c>
      <c r="BM359" s="699">
        <f t="shared" si="237"/>
        <v>0</v>
      </c>
      <c r="BN359" s="699">
        <f t="shared" si="237"/>
        <v>0</v>
      </c>
      <c r="BO359" s="699">
        <f t="shared" si="237"/>
        <v>0</v>
      </c>
      <c r="BP359" s="699">
        <f t="shared" si="237"/>
        <v>0</v>
      </c>
      <c r="BQ359" s="699">
        <f t="shared" si="237"/>
        <v>0</v>
      </c>
      <c r="BR359" s="699">
        <f t="shared" si="237"/>
        <v>0</v>
      </c>
      <c r="BS359" s="699">
        <f t="shared" ref="BS359:BT359" si="238">BS357+BS358</f>
        <v>0</v>
      </c>
      <c r="BT359" s="699">
        <f t="shared" si="238"/>
        <v>0</v>
      </c>
      <c r="BU359" s="699"/>
      <c r="BV359" s="699"/>
      <c r="BW359" s="699"/>
      <c r="BX359" s="699"/>
      <c r="BY359" s="699"/>
      <c r="BZ359" s="699"/>
      <c r="CA359" s="699"/>
      <c r="CB359" s="699"/>
      <c r="CC359" s="699"/>
      <c r="CD359" s="699"/>
      <c r="CE359" s="699"/>
      <c r="CF359" s="699"/>
      <c r="CG359" s="699"/>
      <c r="CH359" s="699"/>
      <c r="CI359" s="700"/>
    </row>
    <row r="360" spans="2:89" x14ac:dyDescent="0.2">
      <c r="B360" s="968" t="s">
        <v>659</v>
      </c>
      <c r="C360" s="969" t="s">
        <v>483</v>
      </c>
      <c r="D360" s="970" t="s">
        <v>660</v>
      </c>
      <c r="E360" s="969" t="s">
        <v>122</v>
      </c>
      <c r="F360" s="971">
        <v>2</v>
      </c>
      <c r="G360" s="701">
        <f>G313-G356</f>
        <v>0</v>
      </c>
      <c r="H360" s="701">
        <f t="shared" ref="H360:BS360" si="239">H313-H356</f>
        <v>0</v>
      </c>
      <c r="I360" s="701">
        <f t="shared" si="239"/>
        <v>0</v>
      </c>
      <c r="J360" s="701">
        <f t="shared" si="239"/>
        <v>0</v>
      </c>
      <c r="K360" s="701">
        <f t="shared" si="239"/>
        <v>0</v>
      </c>
      <c r="L360" s="701">
        <f t="shared" si="239"/>
        <v>0</v>
      </c>
      <c r="M360" s="702">
        <f t="shared" si="239"/>
        <v>0</v>
      </c>
      <c r="N360" s="702">
        <f t="shared" si="239"/>
        <v>0</v>
      </c>
      <c r="O360" s="702">
        <f t="shared" si="239"/>
        <v>0</v>
      </c>
      <c r="P360" s="702">
        <f t="shared" si="239"/>
        <v>0</v>
      </c>
      <c r="Q360" s="702">
        <f t="shared" si="239"/>
        <v>0</v>
      </c>
      <c r="R360" s="702">
        <f t="shared" si="239"/>
        <v>0</v>
      </c>
      <c r="S360" s="702">
        <f t="shared" si="239"/>
        <v>0</v>
      </c>
      <c r="T360" s="702">
        <f t="shared" si="239"/>
        <v>0</v>
      </c>
      <c r="U360" s="702">
        <f t="shared" si="239"/>
        <v>0</v>
      </c>
      <c r="V360" s="702">
        <f t="shared" si="239"/>
        <v>0</v>
      </c>
      <c r="W360" s="702">
        <f t="shared" si="239"/>
        <v>0</v>
      </c>
      <c r="X360" s="702">
        <f t="shared" si="239"/>
        <v>0</v>
      </c>
      <c r="Y360" s="702">
        <f t="shared" si="239"/>
        <v>0</v>
      </c>
      <c r="Z360" s="702">
        <f t="shared" si="239"/>
        <v>0</v>
      </c>
      <c r="AA360" s="702">
        <f t="shared" si="239"/>
        <v>0</v>
      </c>
      <c r="AB360" s="702">
        <f t="shared" si="239"/>
        <v>0</v>
      </c>
      <c r="AC360" s="702">
        <f t="shared" si="239"/>
        <v>0</v>
      </c>
      <c r="AD360" s="702">
        <f t="shared" si="239"/>
        <v>0</v>
      </c>
      <c r="AE360" s="702">
        <f t="shared" si="239"/>
        <v>0</v>
      </c>
      <c r="AF360" s="702">
        <f t="shared" si="239"/>
        <v>0</v>
      </c>
      <c r="AG360" s="702">
        <f t="shared" si="239"/>
        <v>0</v>
      </c>
      <c r="AH360" s="702">
        <f t="shared" si="239"/>
        <v>0</v>
      </c>
      <c r="AI360" s="702">
        <f t="shared" si="239"/>
        <v>0</v>
      </c>
      <c r="AJ360" s="702">
        <f t="shared" si="239"/>
        <v>0</v>
      </c>
      <c r="AK360" s="702">
        <f t="shared" si="239"/>
        <v>0</v>
      </c>
      <c r="AL360" s="702">
        <f t="shared" si="239"/>
        <v>0</v>
      </c>
      <c r="AM360" s="702">
        <f t="shared" si="239"/>
        <v>0</v>
      </c>
      <c r="AN360" s="702">
        <f t="shared" si="239"/>
        <v>0</v>
      </c>
      <c r="AO360" s="702">
        <f t="shared" si="239"/>
        <v>0</v>
      </c>
      <c r="AP360" s="702">
        <f t="shared" si="239"/>
        <v>0</v>
      </c>
      <c r="AQ360" s="702">
        <f t="shared" si="239"/>
        <v>0</v>
      </c>
      <c r="AR360" s="702">
        <f t="shared" si="239"/>
        <v>0</v>
      </c>
      <c r="AS360" s="702">
        <f t="shared" si="239"/>
        <v>0</v>
      </c>
      <c r="AT360" s="702">
        <f t="shared" si="239"/>
        <v>0</v>
      </c>
      <c r="AU360" s="702">
        <f t="shared" si="239"/>
        <v>0</v>
      </c>
      <c r="AV360" s="702">
        <f t="shared" si="239"/>
        <v>0</v>
      </c>
      <c r="AW360" s="702">
        <f t="shared" si="239"/>
        <v>0</v>
      </c>
      <c r="AX360" s="702">
        <f t="shared" si="239"/>
        <v>0</v>
      </c>
      <c r="AY360" s="702">
        <f t="shared" si="239"/>
        <v>0</v>
      </c>
      <c r="AZ360" s="702">
        <f t="shared" si="239"/>
        <v>0</v>
      </c>
      <c r="BA360" s="702">
        <f t="shared" si="239"/>
        <v>0</v>
      </c>
      <c r="BB360" s="702">
        <f t="shared" si="239"/>
        <v>0</v>
      </c>
      <c r="BC360" s="702">
        <f t="shared" si="239"/>
        <v>0</v>
      </c>
      <c r="BD360" s="702">
        <f t="shared" si="239"/>
        <v>0</v>
      </c>
      <c r="BE360" s="702">
        <f t="shared" si="239"/>
        <v>0</v>
      </c>
      <c r="BF360" s="702">
        <f t="shared" si="239"/>
        <v>0</v>
      </c>
      <c r="BG360" s="702">
        <f t="shared" si="239"/>
        <v>0</v>
      </c>
      <c r="BH360" s="702">
        <f t="shared" si="239"/>
        <v>0</v>
      </c>
      <c r="BI360" s="702">
        <f t="shared" si="239"/>
        <v>0</v>
      </c>
      <c r="BJ360" s="702">
        <f t="shared" si="239"/>
        <v>0</v>
      </c>
      <c r="BK360" s="702">
        <f t="shared" si="239"/>
        <v>0</v>
      </c>
      <c r="BL360" s="702">
        <f t="shared" si="239"/>
        <v>0</v>
      </c>
      <c r="BM360" s="702">
        <f t="shared" si="239"/>
        <v>0</v>
      </c>
      <c r="BN360" s="702">
        <f t="shared" si="239"/>
        <v>0</v>
      </c>
      <c r="BO360" s="702">
        <f t="shared" si="239"/>
        <v>0</v>
      </c>
      <c r="BP360" s="702">
        <f t="shared" si="239"/>
        <v>0</v>
      </c>
      <c r="BQ360" s="702">
        <f t="shared" si="239"/>
        <v>0</v>
      </c>
      <c r="BR360" s="702">
        <f t="shared" si="239"/>
        <v>0</v>
      </c>
      <c r="BS360" s="702">
        <f t="shared" si="239"/>
        <v>0</v>
      </c>
      <c r="BT360" s="702">
        <f t="shared" ref="BT360" si="240">BT313-BT356</f>
        <v>0</v>
      </c>
      <c r="BU360" s="702"/>
      <c r="BV360" s="702"/>
      <c r="BW360" s="702"/>
      <c r="BX360" s="702"/>
      <c r="BY360" s="702"/>
      <c r="BZ360" s="702"/>
      <c r="CA360" s="702"/>
      <c r="CB360" s="702"/>
      <c r="CC360" s="702"/>
      <c r="CD360" s="702"/>
      <c r="CE360" s="702"/>
      <c r="CF360" s="702"/>
      <c r="CG360" s="702"/>
      <c r="CH360" s="702"/>
      <c r="CI360" s="703"/>
    </row>
    <row r="361" spans="2:89" x14ac:dyDescent="0.2">
      <c r="B361" s="808" t="s">
        <v>661</v>
      </c>
      <c r="C361" s="809" t="s">
        <v>486</v>
      </c>
      <c r="D361" s="810" t="s">
        <v>662</v>
      </c>
      <c r="E361" s="809" t="s">
        <v>122</v>
      </c>
      <c r="F361" s="805">
        <v>2</v>
      </c>
      <c r="G361" s="701">
        <f t="shared" ref="G361:BR361" si="241">G304-G315</f>
        <v>0</v>
      </c>
      <c r="H361" s="701">
        <f t="shared" si="241"/>
        <v>0</v>
      </c>
      <c r="I361" s="701">
        <f t="shared" si="241"/>
        <v>0</v>
      </c>
      <c r="J361" s="701">
        <f t="shared" si="241"/>
        <v>0</v>
      </c>
      <c r="K361" s="701">
        <f t="shared" si="241"/>
        <v>0</v>
      </c>
      <c r="L361" s="701">
        <f t="shared" si="241"/>
        <v>0</v>
      </c>
      <c r="M361" s="701">
        <f t="shared" si="241"/>
        <v>0</v>
      </c>
      <c r="N361" s="701">
        <f t="shared" si="241"/>
        <v>0</v>
      </c>
      <c r="O361" s="701">
        <f t="shared" si="241"/>
        <v>0</v>
      </c>
      <c r="P361" s="701">
        <f t="shared" si="241"/>
        <v>0</v>
      </c>
      <c r="Q361" s="701">
        <f t="shared" si="241"/>
        <v>0</v>
      </c>
      <c r="R361" s="701">
        <f t="shared" si="241"/>
        <v>0</v>
      </c>
      <c r="S361" s="701">
        <f t="shared" si="241"/>
        <v>0</v>
      </c>
      <c r="T361" s="701">
        <f t="shared" si="241"/>
        <v>0</v>
      </c>
      <c r="U361" s="701">
        <f t="shared" si="241"/>
        <v>0</v>
      </c>
      <c r="V361" s="701">
        <f t="shared" si="241"/>
        <v>0</v>
      </c>
      <c r="W361" s="701">
        <f t="shared" si="241"/>
        <v>0</v>
      </c>
      <c r="X361" s="701">
        <f t="shared" si="241"/>
        <v>0</v>
      </c>
      <c r="Y361" s="701">
        <f t="shared" si="241"/>
        <v>0</v>
      </c>
      <c r="Z361" s="701">
        <f t="shared" si="241"/>
        <v>0</v>
      </c>
      <c r="AA361" s="701">
        <f t="shared" si="241"/>
        <v>0</v>
      </c>
      <c r="AB361" s="701">
        <f t="shared" si="241"/>
        <v>0</v>
      </c>
      <c r="AC361" s="701">
        <f t="shared" si="241"/>
        <v>0</v>
      </c>
      <c r="AD361" s="701">
        <f t="shared" si="241"/>
        <v>0</v>
      </c>
      <c r="AE361" s="701">
        <f t="shared" si="241"/>
        <v>0</v>
      </c>
      <c r="AF361" s="701">
        <f t="shared" si="241"/>
        <v>0</v>
      </c>
      <c r="AG361" s="701">
        <f t="shared" si="241"/>
        <v>0</v>
      </c>
      <c r="AH361" s="701">
        <f t="shared" si="241"/>
        <v>0</v>
      </c>
      <c r="AI361" s="701">
        <f t="shared" si="241"/>
        <v>0</v>
      </c>
      <c r="AJ361" s="701">
        <f t="shared" si="241"/>
        <v>0</v>
      </c>
      <c r="AK361" s="701">
        <f t="shared" si="241"/>
        <v>0</v>
      </c>
      <c r="AL361" s="701">
        <f t="shared" si="241"/>
        <v>0</v>
      </c>
      <c r="AM361" s="701">
        <f t="shared" si="241"/>
        <v>0</v>
      </c>
      <c r="AN361" s="701">
        <f t="shared" si="241"/>
        <v>0</v>
      </c>
      <c r="AO361" s="701">
        <f t="shared" si="241"/>
        <v>0</v>
      </c>
      <c r="AP361" s="701">
        <f t="shared" si="241"/>
        <v>0</v>
      </c>
      <c r="AQ361" s="701">
        <f t="shared" si="241"/>
        <v>0</v>
      </c>
      <c r="AR361" s="701">
        <f t="shared" si="241"/>
        <v>0</v>
      </c>
      <c r="AS361" s="701">
        <f t="shared" si="241"/>
        <v>0</v>
      </c>
      <c r="AT361" s="701">
        <f t="shared" si="241"/>
        <v>0</v>
      </c>
      <c r="AU361" s="701">
        <f t="shared" si="241"/>
        <v>0</v>
      </c>
      <c r="AV361" s="701">
        <f t="shared" si="241"/>
        <v>0</v>
      </c>
      <c r="AW361" s="701">
        <f t="shared" si="241"/>
        <v>0</v>
      </c>
      <c r="AX361" s="701">
        <f t="shared" si="241"/>
        <v>0</v>
      </c>
      <c r="AY361" s="701">
        <f t="shared" si="241"/>
        <v>0</v>
      </c>
      <c r="AZ361" s="701">
        <f t="shared" si="241"/>
        <v>0</v>
      </c>
      <c r="BA361" s="701">
        <f t="shared" si="241"/>
        <v>0</v>
      </c>
      <c r="BB361" s="701">
        <f t="shared" si="241"/>
        <v>0</v>
      </c>
      <c r="BC361" s="701">
        <f t="shared" si="241"/>
        <v>0</v>
      </c>
      <c r="BD361" s="701">
        <f t="shared" si="241"/>
        <v>0</v>
      </c>
      <c r="BE361" s="701">
        <f t="shared" si="241"/>
        <v>0</v>
      </c>
      <c r="BF361" s="701">
        <f t="shared" si="241"/>
        <v>0</v>
      </c>
      <c r="BG361" s="701">
        <f t="shared" si="241"/>
        <v>0</v>
      </c>
      <c r="BH361" s="701">
        <f t="shared" si="241"/>
        <v>0</v>
      </c>
      <c r="BI361" s="701">
        <f t="shared" si="241"/>
        <v>0</v>
      </c>
      <c r="BJ361" s="701">
        <f t="shared" si="241"/>
        <v>0</v>
      </c>
      <c r="BK361" s="701">
        <f t="shared" si="241"/>
        <v>0</v>
      </c>
      <c r="BL361" s="701">
        <f t="shared" si="241"/>
        <v>0</v>
      </c>
      <c r="BM361" s="701">
        <f t="shared" si="241"/>
        <v>0</v>
      </c>
      <c r="BN361" s="701">
        <f t="shared" si="241"/>
        <v>0</v>
      </c>
      <c r="BO361" s="701">
        <f t="shared" si="241"/>
        <v>0</v>
      </c>
      <c r="BP361" s="701">
        <f t="shared" si="241"/>
        <v>0</v>
      </c>
      <c r="BQ361" s="701">
        <f t="shared" si="241"/>
        <v>0</v>
      </c>
      <c r="BR361" s="701">
        <f t="shared" si="241"/>
        <v>0</v>
      </c>
      <c r="BS361" s="701">
        <f t="shared" ref="BS361:BT361" si="242">BS304-BS315</f>
        <v>0</v>
      </c>
      <c r="BT361" s="701">
        <f t="shared" si="242"/>
        <v>0</v>
      </c>
      <c r="BU361" s="701"/>
      <c r="BV361" s="701"/>
      <c r="BW361" s="701"/>
      <c r="BX361" s="701"/>
      <c r="BY361" s="701"/>
      <c r="BZ361" s="701"/>
      <c r="CA361" s="701"/>
      <c r="CB361" s="701"/>
      <c r="CC361" s="701"/>
      <c r="CD361" s="701"/>
      <c r="CE361" s="701"/>
      <c r="CF361" s="701"/>
      <c r="CG361" s="701"/>
      <c r="CH361" s="701"/>
      <c r="CI361" s="701"/>
    </row>
    <row r="362" spans="2:89" x14ac:dyDescent="0.2">
      <c r="B362" s="899" t="s">
        <v>663</v>
      </c>
      <c r="C362" s="900" t="s">
        <v>279</v>
      </c>
      <c r="D362" s="901" t="s">
        <v>664</v>
      </c>
      <c r="E362" s="900" t="s">
        <v>122</v>
      </c>
      <c r="F362" s="902">
        <v>2</v>
      </c>
      <c r="G362" s="708">
        <f>G360-G359</f>
        <v>0</v>
      </c>
      <c r="H362" s="708">
        <f t="shared" ref="H362:BS362" si="243">H360-H359</f>
        <v>0</v>
      </c>
      <c r="I362" s="708">
        <f t="shared" si="243"/>
        <v>0</v>
      </c>
      <c r="J362" s="708">
        <f t="shared" si="243"/>
        <v>0</v>
      </c>
      <c r="K362" s="708">
        <f t="shared" si="243"/>
        <v>0</v>
      </c>
      <c r="L362" s="708">
        <f t="shared" si="243"/>
        <v>0</v>
      </c>
      <c r="M362" s="709">
        <f t="shared" si="243"/>
        <v>0</v>
      </c>
      <c r="N362" s="709">
        <f t="shared" si="243"/>
        <v>0</v>
      </c>
      <c r="O362" s="709">
        <f t="shared" si="243"/>
        <v>0</v>
      </c>
      <c r="P362" s="709">
        <f t="shared" si="243"/>
        <v>0</v>
      </c>
      <c r="Q362" s="709">
        <f t="shared" si="243"/>
        <v>0</v>
      </c>
      <c r="R362" s="709">
        <f t="shared" si="243"/>
        <v>0</v>
      </c>
      <c r="S362" s="709">
        <f t="shared" si="243"/>
        <v>0</v>
      </c>
      <c r="T362" s="709">
        <f t="shared" si="243"/>
        <v>0</v>
      </c>
      <c r="U362" s="709">
        <f t="shared" si="243"/>
        <v>0</v>
      </c>
      <c r="V362" s="709">
        <f t="shared" si="243"/>
        <v>0</v>
      </c>
      <c r="W362" s="709">
        <f t="shared" si="243"/>
        <v>0</v>
      </c>
      <c r="X362" s="709">
        <f t="shared" si="243"/>
        <v>0</v>
      </c>
      <c r="Y362" s="709">
        <f t="shared" si="243"/>
        <v>0</v>
      </c>
      <c r="Z362" s="709">
        <f t="shared" si="243"/>
        <v>0</v>
      </c>
      <c r="AA362" s="709">
        <f t="shared" si="243"/>
        <v>0</v>
      </c>
      <c r="AB362" s="709">
        <f t="shared" si="243"/>
        <v>0</v>
      </c>
      <c r="AC362" s="709">
        <f t="shared" si="243"/>
        <v>0</v>
      </c>
      <c r="AD362" s="709">
        <f t="shared" si="243"/>
        <v>0</v>
      </c>
      <c r="AE362" s="709">
        <f t="shared" si="243"/>
        <v>0</v>
      </c>
      <c r="AF362" s="709">
        <f t="shared" si="243"/>
        <v>0</v>
      </c>
      <c r="AG362" s="709">
        <f t="shared" si="243"/>
        <v>0</v>
      </c>
      <c r="AH362" s="709">
        <f t="shared" si="243"/>
        <v>0</v>
      </c>
      <c r="AI362" s="709">
        <f t="shared" si="243"/>
        <v>0</v>
      </c>
      <c r="AJ362" s="709">
        <f t="shared" si="243"/>
        <v>0</v>
      </c>
      <c r="AK362" s="709">
        <f t="shared" si="243"/>
        <v>0</v>
      </c>
      <c r="AL362" s="709">
        <f t="shared" si="243"/>
        <v>0</v>
      </c>
      <c r="AM362" s="709">
        <f t="shared" si="243"/>
        <v>0</v>
      </c>
      <c r="AN362" s="709">
        <f t="shared" si="243"/>
        <v>0</v>
      </c>
      <c r="AO362" s="709">
        <f t="shared" si="243"/>
        <v>0</v>
      </c>
      <c r="AP362" s="709">
        <f t="shared" si="243"/>
        <v>0</v>
      </c>
      <c r="AQ362" s="709">
        <f t="shared" si="243"/>
        <v>0</v>
      </c>
      <c r="AR362" s="709">
        <f t="shared" si="243"/>
        <v>0</v>
      </c>
      <c r="AS362" s="709">
        <f t="shared" si="243"/>
        <v>0</v>
      </c>
      <c r="AT362" s="709">
        <f t="shared" si="243"/>
        <v>0</v>
      </c>
      <c r="AU362" s="709">
        <f t="shared" si="243"/>
        <v>0</v>
      </c>
      <c r="AV362" s="709">
        <f t="shared" si="243"/>
        <v>0</v>
      </c>
      <c r="AW362" s="709">
        <f t="shared" si="243"/>
        <v>0</v>
      </c>
      <c r="AX362" s="709">
        <f t="shared" si="243"/>
        <v>0</v>
      </c>
      <c r="AY362" s="709">
        <f t="shared" si="243"/>
        <v>0</v>
      </c>
      <c r="AZ362" s="709">
        <f t="shared" si="243"/>
        <v>0</v>
      </c>
      <c r="BA362" s="709">
        <f t="shared" si="243"/>
        <v>0</v>
      </c>
      <c r="BB362" s="709">
        <f t="shared" si="243"/>
        <v>0</v>
      </c>
      <c r="BC362" s="709">
        <f t="shared" si="243"/>
        <v>0</v>
      </c>
      <c r="BD362" s="709">
        <f t="shared" si="243"/>
        <v>0</v>
      </c>
      <c r="BE362" s="709">
        <f t="shared" si="243"/>
        <v>0</v>
      </c>
      <c r="BF362" s="709">
        <f t="shared" si="243"/>
        <v>0</v>
      </c>
      <c r="BG362" s="709">
        <f t="shared" si="243"/>
        <v>0</v>
      </c>
      <c r="BH362" s="709">
        <f t="shared" si="243"/>
        <v>0</v>
      </c>
      <c r="BI362" s="709">
        <f t="shared" si="243"/>
        <v>0</v>
      </c>
      <c r="BJ362" s="709">
        <f t="shared" si="243"/>
        <v>0</v>
      </c>
      <c r="BK362" s="709">
        <f t="shared" si="243"/>
        <v>0</v>
      </c>
      <c r="BL362" s="709">
        <f t="shared" si="243"/>
        <v>0</v>
      </c>
      <c r="BM362" s="709">
        <f t="shared" si="243"/>
        <v>0</v>
      </c>
      <c r="BN362" s="709">
        <f t="shared" si="243"/>
        <v>0</v>
      </c>
      <c r="BO362" s="709">
        <f t="shared" si="243"/>
        <v>0</v>
      </c>
      <c r="BP362" s="709">
        <f t="shared" si="243"/>
        <v>0</v>
      </c>
      <c r="BQ362" s="709">
        <f t="shared" si="243"/>
        <v>0</v>
      </c>
      <c r="BR362" s="709">
        <f t="shared" si="243"/>
        <v>0</v>
      </c>
      <c r="BS362" s="709">
        <f t="shared" si="243"/>
        <v>0</v>
      </c>
      <c r="BT362" s="709">
        <f t="shared" ref="BT362" si="244">BT360-BT359</f>
        <v>0</v>
      </c>
      <c r="BU362" s="709"/>
      <c r="BV362" s="709"/>
      <c r="BW362" s="709"/>
      <c r="BX362" s="709"/>
      <c r="BY362" s="709"/>
      <c r="BZ362" s="709"/>
      <c r="CA362" s="709"/>
      <c r="CB362" s="709"/>
      <c r="CC362" s="709"/>
      <c r="CD362" s="709"/>
      <c r="CE362" s="709"/>
      <c r="CF362" s="709"/>
      <c r="CG362" s="709"/>
      <c r="CH362" s="709"/>
      <c r="CI362" s="710"/>
    </row>
    <row r="365" spans="2:89" ht="15" x14ac:dyDescent="0.2">
      <c r="B365" s="1088" t="s">
        <v>673</v>
      </c>
      <c r="C365" s="1089"/>
      <c r="D365" s="1089"/>
      <c r="E365" s="1089"/>
      <c r="F365" s="1089"/>
      <c r="G365" s="1089"/>
      <c r="H365" s="1089"/>
      <c r="I365" s="1089"/>
      <c r="J365" s="1089"/>
      <c r="K365" s="1089"/>
      <c r="L365" s="1089"/>
      <c r="M365" s="1089"/>
      <c r="N365" s="1089"/>
      <c r="O365" s="1089"/>
      <c r="P365" s="1089"/>
      <c r="Q365" s="1089"/>
      <c r="R365" s="1089"/>
      <c r="S365" s="1089"/>
      <c r="T365" s="1089"/>
      <c r="U365" s="1089"/>
      <c r="V365" s="1089"/>
      <c r="W365" s="1089"/>
      <c r="X365" s="1089"/>
      <c r="Y365" s="1089"/>
      <c r="Z365" s="1089"/>
      <c r="AA365" s="1089"/>
      <c r="AB365" s="1089"/>
      <c r="AC365" s="1089"/>
      <c r="AD365" s="1089"/>
      <c r="AE365" s="1089"/>
      <c r="AF365" s="1089"/>
      <c r="AG365" s="1089"/>
      <c r="AH365" s="1089"/>
      <c r="AI365" s="1089"/>
      <c r="AJ365" s="1089"/>
      <c r="AK365" s="1089"/>
      <c r="AL365" s="1089"/>
      <c r="AM365" s="1089"/>
      <c r="AN365" s="1089"/>
      <c r="AO365" s="1089"/>
      <c r="AP365" s="1089"/>
      <c r="AQ365" s="1089"/>
      <c r="AR365" s="1089"/>
      <c r="AS365" s="1089"/>
      <c r="AT365" s="1089"/>
      <c r="AU365" s="1089"/>
      <c r="AV365" s="1089"/>
      <c r="AW365" s="1089"/>
      <c r="AX365" s="1089"/>
      <c r="AY365" s="1089"/>
      <c r="AZ365" s="1089"/>
      <c r="BA365" s="1089"/>
      <c r="BB365" s="1089"/>
      <c r="BC365" s="1089"/>
      <c r="BD365" s="1089"/>
      <c r="BE365" s="1089"/>
      <c r="BF365" s="1089"/>
      <c r="BG365" s="1089"/>
      <c r="BH365" s="1089"/>
      <c r="BI365" s="1089"/>
      <c r="BJ365" s="1089"/>
      <c r="BK365" s="1089"/>
      <c r="BL365" s="1089"/>
      <c r="BM365" s="1089"/>
      <c r="BN365" s="1089"/>
      <c r="BO365" s="1089"/>
      <c r="BP365" s="1089"/>
      <c r="BQ365" s="1089"/>
      <c r="BR365" s="1089"/>
      <c r="BS365" s="1089"/>
      <c r="BT365" s="1089"/>
      <c r="BU365" s="1089"/>
      <c r="BV365" s="1089"/>
      <c r="BW365" s="1089"/>
      <c r="BX365" s="1089"/>
      <c r="BY365" s="1089"/>
      <c r="BZ365" s="1089"/>
      <c r="CA365" s="1089"/>
      <c r="CB365" s="1089"/>
      <c r="CC365" s="1089"/>
      <c r="CD365" s="1089"/>
      <c r="CE365" s="1089"/>
      <c r="CF365" s="1089"/>
      <c r="CG365" s="1089"/>
      <c r="CH365" s="1089"/>
      <c r="CI365" s="1090"/>
    </row>
    <row r="366" spans="2:89" x14ac:dyDescent="0.2">
      <c r="B366" s="1091"/>
      <c r="C366" s="1092"/>
      <c r="D366" s="1092"/>
      <c r="E366" s="1092"/>
      <c r="F366" s="1092"/>
      <c r="G366" s="1092"/>
      <c r="H366" s="1092"/>
      <c r="I366" s="1092"/>
      <c r="J366" s="1092"/>
      <c r="K366" s="1092"/>
      <c r="L366" s="1092"/>
      <c r="M366" s="1092"/>
      <c r="N366" s="1092"/>
      <c r="O366" s="1092"/>
      <c r="P366" s="1092"/>
      <c r="Q366" s="1092"/>
      <c r="R366" s="1092"/>
      <c r="S366" s="1092"/>
      <c r="T366" s="1092"/>
      <c r="U366" s="1092"/>
      <c r="V366" s="1092"/>
      <c r="W366" s="1092"/>
      <c r="X366" s="1092"/>
      <c r="Y366" s="1092"/>
      <c r="Z366" s="1092"/>
      <c r="AA366" s="1092"/>
      <c r="AB366" s="1092"/>
      <c r="AC366" s="1092"/>
      <c r="AD366" s="1092"/>
      <c r="AE366" s="1092"/>
      <c r="AF366" s="1092"/>
      <c r="AG366" s="1092"/>
      <c r="AH366" s="1092"/>
      <c r="AI366" s="1092"/>
      <c r="AJ366" s="1092"/>
      <c r="AK366" s="1092"/>
      <c r="AL366" s="1092"/>
      <c r="AM366" s="1092"/>
      <c r="AN366" s="1092"/>
      <c r="AO366" s="1092"/>
      <c r="AP366" s="1092"/>
      <c r="AQ366" s="1092"/>
      <c r="AR366" s="1092"/>
      <c r="AS366" s="1092"/>
      <c r="AT366" s="1092"/>
      <c r="AU366" s="1092"/>
      <c r="AV366" s="1092"/>
      <c r="AW366" s="1092"/>
      <c r="AX366" s="1092"/>
      <c r="AY366" s="1092"/>
      <c r="AZ366" s="1092"/>
      <c r="BA366" s="1092"/>
      <c r="BB366" s="1092"/>
      <c r="BC366" s="1092"/>
      <c r="BD366" s="1092"/>
      <c r="BE366" s="1092"/>
      <c r="BF366" s="1092"/>
      <c r="BG366" s="1092"/>
      <c r="BH366" s="1092"/>
      <c r="BI366" s="1092"/>
      <c r="BJ366" s="1092"/>
      <c r="BK366" s="1092"/>
      <c r="BL366" s="1092"/>
      <c r="BM366" s="1092"/>
      <c r="BN366" s="1092"/>
      <c r="BO366" s="1092"/>
      <c r="BP366" s="1092"/>
      <c r="BQ366" s="1092"/>
      <c r="BR366" s="1092"/>
      <c r="BS366" s="1092"/>
      <c r="BT366" s="1092"/>
      <c r="BU366" s="1092"/>
      <c r="BV366" s="1092"/>
      <c r="BW366" s="1092"/>
      <c r="BX366" s="1092"/>
      <c r="BY366" s="1092"/>
      <c r="BZ366" s="1092"/>
      <c r="CA366" s="1092"/>
      <c r="CB366" s="1092"/>
      <c r="CC366" s="1092"/>
      <c r="CD366" s="1092"/>
      <c r="CE366" s="1092"/>
      <c r="CF366" s="1092"/>
      <c r="CG366" s="1092"/>
      <c r="CH366" s="1092"/>
      <c r="CI366" s="1093"/>
    </row>
    <row r="367" spans="2:89" x14ac:dyDescent="0.2">
      <c r="B367" s="1091" t="s">
        <v>674</v>
      </c>
      <c r="C367" s="1092"/>
      <c r="D367" s="1092"/>
      <c r="E367" s="1092"/>
      <c r="F367" s="1092"/>
      <c r="G367" s="903" t="s">
        <v>93</v>
      </c>
      <c r="H367" s="903" t="s">
        <v>94</v>
      </c>
      <c r="I367" s="903" t="s">
        <v>95</v>
      </c>
      <c r="J367" s="903" t="s">
        <v>96</v>
      </c>
      <c r="K367" s="903" t="s">
        <v>97</v>
      </c>
      <c r="L367" s="903" t="s">
        <v>98</v>
      </c>
      <c r="M367" s="903" t="s">
        <v>99</v>
      </c>
      <c r="N367" s="903" t="s">
        <v>100</v>
      </c>
      <c r="O367" s="903" t="s">
        <v>101</v>
      </c>
      <c r="P367" s="903" t="s">
        <v>102</v>
      </c>
      <c r="Q367" s="903" t="s">
        <v>103</v>
      </c>
      <c r="R367" s="903" t="s">
        <v>133</v>
      </c>
      <c r="S367" s="903" t="s">
        <v>134</v>
      </c>
      <c r="T367" s="903" t="s">
        <v>135</v>
      </c>
      <c r="U367" s="903" t="s">
        <v>136</v>
      </c>
      <c r="V367" s="903" t="s">
        <v>104</v>
      </c>
      <c r="W367" s="903" t="s">
        <v>137</v>
      </c>
      <c r="X367" s="903" t="s">
        <v>138</v>
      </c>
      <c r="Y367" s="903" t="s">
        <v>139</v>
      </c>
      <c r="Z367" s="903" t="s">
        <v>140</v>
      </c>
      <c r="AA367" s="903" t="s">
        <v>105</v>
      </c>
      <c r="AB367" s="903" t="s">
        <v>141</v>
      </c>
      <c r="AC367" s="903" t="s">
        <v>142</v>
      </c>
      <c r="AD367" s="903" t="s">
        <v>143</v>
      </c>
      <c r="AE367" s="903" t="s">
        <v>144</v>
      </c>
      <c r="AF367" s="903" t="s">
        <v>106</v>
      </c>
      <c r="AG367" s="903" t="s">
        <v>145</v>
      </c>
      <c r="AH367" s="903" t="s">
        <v>146</v>
      </c>
      <c r="AI367" s="903" t="s">
        <v>147</v>
      </c>
      <c r="AJ367" s="903" t="s">
        <v>148</v>
      </c>
      <c r="AK367" s="903" t="s">
        <v>107</v>
      </c>
      <c r="AL367" s="903" t="s">
        <v>149</v>
      </c>
      <c r="AM367" s="903" t="s">
        <v>150</v>
      </c>
      <c r="AN367" s="903" t="s">
        <v>151</v>
      </c>
      <c r="AO367" s="903" t="s">
        <v>152</v>
      </c>
      <c r="AP367" s="903" t="s">
        <v>108</v>
      </c>
      <c r="AQ367" s="903" t="s">
        <v>153</v>
      </c>
      <c r="AR367" s="903" t="s">
        <v>154</v>
      </c>
      <c r="AS367" s="903" t="s">
        <v>155</v>
      </c>
      <c r="AT367" s="903" t="s">
        <v>156</v>
      </c>
      <c r="AU367" s="903" t="s">
        <v>109</v>
      </c>
      <c r="AV367" s="903" t="s">
        <v>157</v>
      </c>
      <c r="AW367" s="903" t="s">
        <v>158</v>
      </c>
      <c r="AX367" s="903" t="s">
        <v>159</v>
      </c>
      <c r="AY367" s="903" t="s">
        <v>160</v>
      </c>
      <c r="AZ367" s="903" t="s">
        <v>110</v>
      </c>
      <c r="BA367" s="903" t="s">
        <v>161</v>
      </c>
      <c r="BB367" s="903" t="s">
        <v>162</v>
      </c>
      <c r="BC367" s="903" t="s">
        <v>163</v>
      </c>
      <c r="BD367" s="903" t="s">
        <v>164</v>
      </c>
      <c r="BE367" s="903" t="s">
        <v>111</v>
      </c>
      <c r="BF367" s="903" t="s">
        <v>165</v>
      </c>
      <c r="BG367" s="903" t="s">
        <v>166</v>
      </c>
      <c r="BH367" s="903" t="s">
        <v>167</v>
      </c>
      <c r="BI367" s="903" t="s">
        <v>168</v>
      </c>
      <c r="BJ367" s="903" t="s">
        <v>112</v>
      </c>
      <c r="BK367" s="903" t="s">
        <v>169</v>
      </c>
      <c r="BL367" s="903" t="s">
        <v>170</v>
      </c>
      <c r="BM367" s="903" t="s">
        <v>171</v>
      </c>
      <c r="BN367" s="903" t="s">
        <v>172</v>
      </c>
      <c r="BO367" s="903" t="s">
        <v>113</v>
      </c>
      <c r="BP367" s="903" t="s">
        <v>173</v>
      </c>
      <c r="BQ367" s="903" t="s">
        <v>174</v>
      </c>
      <c r="BR367" s="903" t="s">
        <v>175</v>
      </c>
      <c r="BS367" s="903" t="s">
        <v>176</v>
      </c>
      <c r="BT367" s="903" t="s">
        <v>114</v>
      </c>
      <c r="BU367" s="903" t="s">
        <v>177</v>
      </c>
      <c r="BV367" s="903" t="s">
        <v>178</v>
      </c>
      <c r="BW367" s="903" t="s">
        <v>179</v>
      </c>
      <c r="BX367" s="903" t="s">
        <v>180</v>
      </c>
      <c r="BY367" s="903" t="s">
        <v>115</v>
      </c>
      <c r="BZ367" s="903" t="s">
        <v>181</v>
      </c>
      <c r="CA367" s="903" t="s">
        <v>182</v>
      </c>
      <c r="CB367" s="903" t="s">
        <v>183</v>
      </c>
      <c r="CC367" s="903" t="s">
        <v>184</v>
      </c>
      <c r="CD367" s="903" t="s">
        <v>116</v>
      </c>
      <c r="CE367" s="903" t="s">
        <v>185</v>
      </c>
      <c r="CF367" s="903" t="s">
        <v>186</v>
      </c>
      <c r="CG367" s="903" t="s">
        <v>187</v>
      </c>
      <c r="CH367" s="903" t="s">
        <v>188</v>
      </c>
      <c r="CI367" s="904" t="s">
        <v>117</v>
      </c>
    </row>
    <row r="368" spans="2:89" x14ac:dyDescent="0.2">
      <c r="B368" s="1091"/>
      <c r="C368" s="1092" t="s">
        <v>675</v>
      </c>
      <c r="D368" s="1092"/>
      <c r="E368" s="1092" t="s">
        <v>122</v>
      </c>
      <c r="F368" s="1092">
        <v>2</v>
      </c>
      <c r="G368" s="905">
        <f t="shared" ref="G368:BR369" si="245">G46-G57</f>
        <v>1.6253606511441365</v>
      </c>
      <c r="H368" s="905">
        <f t="shared" si="245"/>
        <v>1.8865820537620079</v>
      </c>
      <c r="I368" s="905">
        <f t="shared" si="245"/>
        <v>1.8501470516594225</v>
      </c>
      <c r="J368" s="905">
        <f t="shared" si="245"/>
        <v>1.8872072879771649</v>
      </c>
      <c r="K368" s="905">
        <f t="shared" si="245"/>
        <v>1.9491072894761605</v>
      </c>
      <c r="L368" s="905">
        <f t="shared" si="245"/>
        <v>2.013924656097839</v>
      </c>
      <c r="M368" s="905">
        <f t="shared" si="245"/>
        <v>2.1213807755185354</v>
      </c>
      <c r="N368" s="905">
        <f t="shared" si="245"/>
        <v>2.2234169364648979</v>
      </c>
      <c r="O368" s="905">
        <f t="shared" si="245"/>
        <v>2.3151349194120185</v>
      </c>
      <c r="P368" s="905">
        <f t="shared" si="245"/>
        <v>2.3968042579026512</v>
      </c>
      <c r="Q368" s="905">
        <f t="shared" si="245"/>
        <v>2.4665278400816408</v>
      </c>
      <c r="R368" s="905">
        <f t="shared" si="245"/>
        <v>2.5236085160116395</v>
      </c>
      <c r="S368" s="905">
        <f t="shared" si="245"/>
        <v>2.5730353073702643</v>
      </c>
      <c r="T368" s="905">
        <f t="shared" si="245"/>
        <v>2.6208279763182842</v>
      </c>
      <c r="U368" s="905">
        <f t="shared" si="245"/>
        <v>2.667201188669329</v>
      </c>
      <c r="V368" s="905">
        <f t="shared" si="245"/>
        <v>2.7116905893305985</v>
      </c>
      <c r="W368" s="905">
        <f t="shared" si="245"/>
        <v>2.7546514297155715</v>
      </c>
      <c r="X368" s="905">
        <f t="shared" si="245"/>
        <v>2.7958864692960304</v>
      </c>
      <c r="Y368" s="905">
        <f t="shared" si="245"/>
        <v>2.8346660825470651</v>
      </c>
      <c r="Z368" s="905">
        <f t="shared" si="245"/>
        <v>2.8717534552086521</v>
      </c>
      <c r="AA368" s="905">
        <f t="shared" si="245"/>
        <v>2.9072424039103995</v>
      </c>
      <c r="AB368" s="905">
        <f t="shared" si="245"/>
        <v>2.9405814404974437</v>
      </c>
      <c r="AC368" s="905">
        <f t="shared" si="245"/>
        <v>2.9719019979878105</v>
      </c>
      <c r="AD368" s="905">
        <f t="shared" si="245"/>
        <v>3.0026924739104555</v>
      </c>
      <c r="AE368" s="905">
        <f t="shared" si="245"/>
        <v>3.0329043182342041</v>
      </c>
      <c r="AF368" s="905">
        <f t="shared" si="245"/>
        <v>3.0634814936734047</v>
      </c>
      <c r="AG368" s="905">
        <f t="shared" si="245"/>
        <v>3.091863798253506</v>
      </c>
      <c r="AH368" s="905">
        <f t="shared" si="245"/>
        <v>3.119210512877987</v>
      </c>
      <c r="AI368" s="905">
        <f t="shared" si="245"/>
        <v>3.1458061466037344</v>
      </c>
      <c r="AJ368" s="905">
        <f t="shared" si="245"/>
        <v>3.1713144515938181</v>
      </c>
      <c r="AK368" s="905">
        <f t="shared" si="245"/>
        <v>3.1954769614154221</v>
      </c>
      <c r="AL368" s="905">
        <f t="shared" si="245"/>
        <v>3.2162776212177042</v>
      </c>
      <c r="AM368" s="905">
        <f t="shared" si="245"/>
        <v>3.2356717836146363</v>
      </c>
      <c r="AN368" s="905">
        <f t="shared" si="245"/>
        <v>3.254021801449575</v>
      </c>
      <c r="AO368" s="905">
        <f t="shared" si="245"/>
        <v>3.2708294924713295</v>
      </c>
      <c r="AP368" s="905">
        <f t="shared" si="245"/>
        <v>3.2862492197255904</v>
      </c>
      <c r="AQ368" s="905">
        <f t="shared" si="245"/>
        <v>3.3008695536878365</v>
      </c>
      <c r="AR368" s="905">
        <f t="shared" si="245"/>
        <v>3.3146017715359899</v>
      </c>
      <c r="AS368" s="905">
        <f t="shared" si="245"/>
        <v>3.3266908041461356</v>
      </c>
      <c r="AT368" s="905">
        <f t="shared" si="245"/>
        <v>3.3376685644173327</v>
      </c>
      <c r="AU368" s="905">
        <f t="shared" si="245"/>
        <v>3.3478299495111776</v>
      </c>
      <c r="AV368" s="905">
        <f t="shared" si="245"/>
        <v>3.3575241251171777</v>
      </c>
      <c r="AW368" s="905">
        <f t="shared" si="245"/>
        <v>3.3679332703972316</v>
      </c>
      <c r="AX368" s="905">
        <f t="shared" si="245"/>
        <v>3.3787218321590413</v>
      </c>
      <c r="AY368" s="905">
        <f t="shared" si="245"/>
        <v>3.389810856299269</v>
      </c>
      <c r="AZ368" s="905">
        <f t="shared" si="245"/>
        <v>3.4011595790848386</v>
      </c>
      <c r="BA368" s="905">
        <f t="shared" si="245"/>
        <v>3.4128266240413163</v>
      </c>
      <c r="BB368" s="905">
        <f t="shared" si="245"/>
        <v>3.4245161088419414</v>
      </c>
      <c r="BC368" s="905">
        <f t="shared" si="245"/>
        <v>3.4363272702338197</v>
      </c>
      <c r="BD368" s="905">
        <f t="shared" si="245"/>
        <v>3.4485762818928842</v>
      </c>
      <c r="BE368" s="905">
        <f t="shared" si="245"/>
        <v>3.4611053844084605</v>
      </c>
      <c r="BF368" s="905">
        <f t="shared" si="245"/>
        <v>3.4736973575299248</v>
      </c>
      <c r="BG368" s="905">
        <f t="shared" si="245"/>
        <v>3.4866676399152303</v>
      </c>
      <c r="BH368" s="905">
        <f t="shared" si="245"/>
        <v>3.4999783810592744</v>
      </c>
      <c r="BI368" s="905">
        <f t="shared" si="245"/>
        <v>3.5129178409819319</v>
      </c>
      <c r="BJ368" s="905">
        <f t="shared" si="245"/>
        <v>3.5257637718322719</v>
      </c>
      <c r="BK368" s="905">
        <f t="shared" si="245"/>
        <v>3.5386137576020125</v>
      </c>
      <c r="BL368" s="905">
        <f t="shared" si="245"/>
        <v>3.5513709063658712</v>
      </c>
      <c r="BM368" s="905">
        <f t="shared" si="245"/>
        <v>3.5636610885034226</v>
      </c>
      <c r="BN368" s="905">
        <f t="shared" si="245"/>
        <v>3.5758352094943602</v>
      </c>
      <c r="BO368" s="905">
        <f t="shared" si="245"/>
        <v>3.5878567870030502</v>
      </c>
      <c r="BP368" s="905">
        <f t="shared" si="245"/>
        <v>3.5997012986690775</v>
      </c>
      <c r="BQ368" s="905">
        <f t="shared" si="245"/>
        <v>3.6114286836299638</v>
      </c>
      <c r="BR368" s="905">
        <f t="shared" si="245"/>
        <v>3.6230386019990921</v>
      </c>
      <c r="BS368" s="905">
        <f t="shared" ref="BS368:BT369" si="246">BS46-BS57</f>
        <v>3.6344954285461819</v>
      </c>
      <c r="BT368" s="905">
        <f t="shared" si="246"/>
        <v>3.6461735407295195</v>
      </c>
      <c r="BU368" s="905"/>
      <c r="BV368" s="905"/>
      <c r="BW368" s="905"/>
      <c r="BX368" s="905"/>
      <c r="BY368" s="905"/>
      <c r="BZ368" s="905"/>
      <c r="CA368" s="905"/>
      <c r="CB368" s="905"/>
      <c r="CC368" s="905"/>
      <c r="CD368" s="905"/>
      <c r="CE368" s="905"/>
      <c r="CF368" s="905"/>
      <c r="CG368" s="905"/>
      <c r="CH368" s="905"/>
      <c r="CI368" s="906"/>
    </row>
    <row r="369" spans="2:87" x14ac:dyDescent="0.2">
      <c r="B369" s="1091"/>
      <c r="C369" s="1092" t="s">
        <v>676</v>
      </c>
      <c r="D369" s="1092"/>
      <c r="E369" s="1092" t="s">
        <v>122</v>
      </c>
      <c r="F369" s="1092">
        <v>2</v>
      </c>
      <c r="G369" s="905">
        <f t="shared" si="245"/>
        <v>2.4912270080963861</v>
      </c>
      <c r="H369" s="905">
        <f t="shared" si="245"/>
        <v>2.7259813254396743</v>
      </c>
      <c r="I369" s="905">
        <f t="shared" si="245"/>
        <v>2.4908396875263263</v>
      </c>
      <c r="J369" s="905">
        <f t="shared" si="245"/>
        <v>2.3661150024052113</v>
      </c>
      <c r="K369" s="905">
        <f t="shared" si="245"/>
        <v>2.3047101723105343</v>
      </c>
      <c r="L369" s="905">
        <f t="shared" si="245"/>
        <v>2.2401810438193341</v>
      </c>
      <c r="M369" s="905">
        <f t="shared" si="245"/>
        <v>2.181811453027767</v>
      </c>
      <c r="N369" s="905">
        <f t="shared" si="245"/>
        <v>2.122277365393848</v>
      </c>
      <c r="O369" s="905">
        <f t="shared" si="245"/>
        <v>2.0629639245546918</v>
      </c>
      <c r="P369" s="905">
        <f t="shared" si="245"/>
        <v>2.0033289889896277</v>
      </c>
      <c r="Q369" s="905">
        <f t="shared" si="245"/>
        <v>1.9433094223949219</v>
      </c>
      <c r="R369" s="905">
        <f t="shared" si="245"/>
        <v>1.8899306260355415</v>
      </c>
      <c r="S369" s="905">
        <f t="shared" si="245"/>
        <v>1.8401026189606524</v>
      </c>
      <c r="T369" s="905">
        <f t="shared" si="245"/>
        <v>1.7929596217339594</v>
      </c>
      <c r="U369" s="905">
        <f t="shared" si="245"/>
        <v>1.7478143268847022</v>
      </c>
      <c r="V369" s="905">
        <f t="shared" si="245"/>
        <v>1.7047567227126295</v>
      </c>
      <c r="W369" s="905">
        <f t="shared" si="245"/>
        <v>1.6632190796123083</v>
      </c>
      <c r="X369" s="905">
        <f t="shared" si="245"/>
        <v>1.6235465001724168</v>
      </c>
      <c r="Y369" s="905">
        <f t="shared" si="245"/>
        <v>1.5857247124007374</v>
      </c>
      <c r="Z369" s="905">
        <f t="shared" si="245"/>
        <v>1.5495797929548263</v>
      </c>
      <c r="AA369" s="905">
        <f t="shared" si="245"/>
        <v>1.5151514246434479</v>
      </c>
      <c r="AB369" s="905">
        <f t="shared" si="245"/>
        <v>1.4824025076774743</v>
      </c>
      <c r="AC369" s="905">
        <f t="shared" si="245"/>
        <v>1.451134169940469</v>
      </c>
      <c r="AD369" s="905">
        <f t="shared" si="245"/>
        <v>1.421714769822539</v>
      </c>
      <c r="AE369" s="905">
        <f t="shared" si="245"/>
        <v>1.3938624089872234</v>
      </c>
      <c r="AF369" s="905">
        <f t="shared" si="245"/>
        <v>1.3683753336138933</v>
      </c>
      <c r="AG369" s="905">
        <f t="shared" si="245"/>
        <v>1.3442579022492018</v>
      </c>
      <c r="AH369" s="905">
        <f t="shared" si="245"/>
        <v>1.3218206385272528</v>
      </c>
      <c r="AI369" s="905">
        <f t="shared" si="245"/>
        <v>1.3011856451581878</v>
      </c>
      <c r="AJ369" s="905">
        <f t="shared" si="245"/>
        <v>1.2822046189294443</v>
      </c>
      <c r="AK369" s="905">
        <f t="shared" si="245"/>
        <v>1.2648804074310462</v>
      </c>
      <c r="AL369" s="905">
        <f t="shared" si="245"/>
        <v>1.2483010592693136</v>
      </c>
      <c r="AM369" s="905">
        <f t="shared" si="245"/>
        <v>1.233471455640073</v>
      </c>
      <c r="AN369" s="905">
        <f t="shared" si="245"/>
        <v>1.2202417490668394</v>
      </c>
      <c r="AO369" s="905">
        <f t="shared" si="245"/>
        <v>1.2086222045696702</v>
      </c>
      <c r="AP369" s="905">
        <f t="shared" si="245"/>
        <v>1.1985856211516168</v>
      </c>
      <c r="AQ369" s="905">
        <f t="shared" si="245"/>
        <v>1.1900813937636912</v>
      </c>
      <c r="AR369" s="905">
        <f t="shared" si="245"/>
        <v>1.1832741770723743</v>
      </c>
      <c r="AS369" s="905">
        <f t="shared" si="245"/>
        <v>1.1782609398156147</v>
      </c>
      <c r="AT369" s="905">
        <f t="shared" si="245"/>
        <v>1.1749668172795786</v>
      </c>
      <c r="AU369" s="905">
        <f t="shared" si="245"/>
        <v>1.1732329160308836</v>
      </c>
      <c r="AV369" s="905">
        <f t="shared" si="245"/>
        <v>1.1731963408591601</v>
      </c>
      <c r="AW369" s="905">
        <f t="shared" si="245"/>
        <v>1.1731472224452444</v>
      </c>
      <c r="AX369" s="905">
        <f t="shared" si="245"/>
        <v>1.1730546353661633</v>
      </c>
      <c r="AY369" s="905">
        <f t="shared" si="245"/>
        <v>1.1728001469430975</v>
      </c>
      <c r="AZ369" s="905">
        <f t="shared" si="245"/>
        <v>1.1724608824155369</v>
      </c>
      <c r="BA369" s="905">
        <f t="shared" si="245"/>
        <v>1.1720589342896957</v>
      </c>
      <c r="BB369" s="905">
        <f t="shared" si="245"/>
        <v>1.1717571613827695</v>
      </c>
      <c r="BC369" s="905">
        <f t="shared" si="245"/>
        <v>1.1715008315268289</v>
      </c>
      <c r="BD369" s="905">
        <f t="shared" si="245"/>
        <v>1.1712245028969896</v>
      </c>
      <c r="BE369" s="905">
        <f t="shared" si="245"/>
        <v>1.1709609554913216</v>
      </c>
      <c r="BF369" s="905">
        <f t="shared" si="245"/>
        <v>1.1707214555571515</v>
      </c>
      <c r="BG369" s="905">
        <f t="shared" si="245"/>
        <v>1.1704413734830768</v>
      </c>
      <c r="BH369" s="905">
        <f t="shared" si="245"/>
        <v>1.1701952183224231</v>
      </c>
      <c r="BI369" s="905">
        <f t="shared" si="245"/>
        <v>1.1699952448322619</v>
      </c>
      <c r="BJ369" s="905">
        <f t="shared" si="245"/>
        <v>1.1698507202082868</v>
      </c>
      <c r="BK369" s="905">
        <f t="shared" si="245"/>
        <v>1.1697085733189116</v>
      </c>
      <c r="BL369" s="905">
        <f t="shared" si="245"/>
        <v>1.1696212368966534</v>
      </c>
      <c r="BM369" s="905">
        <f t="shared" si="245"/>
        <v>1.1696307775902097</v>
      </c>
      <c r="BN369" s="905">
        <f t="shared" si="245"/>
        <v>1.1696004717070003</v>
      </c>
      <c r="BO369" s="905">
        <f t="shared" si="245"/>
        <v>1.1696032449914531</v>
      </c>
      <c r="BP369" s="905">
        <f t="shared" si="245"/>
        <v>1.1695457587702194</v>
      </c>
      <c r="BQ369" s="905">
        <f t="shared" si="245"/>
        <v>1.1694489062975058</v>
      </c>
      <c r="BR369" s="905">
        <f t="shared" si="245"/>
        <v>1.1693129598415455</v>
      </c>
      <c r="BS369" s="905">
        <f t="shared" si="246"/>
        <v>1.1692101426354513</v>
      </c>
      <c r="BT369" s="905">
        <f t="shared" si="246"/>
        <v>1.1690985498401139</v>
      </c>
      <c r="BU369" s="905"/>
      <c r="BV369" s="905"/>
      <c r="BW369" s="905"/>
      <c r="BX369" s="905"/>
      <c r="BY369" s="905"/>
      <c r="BZ369" s="905"/>
      <c r="CA369" s="905"/>
      <c r="CB369" s="905"/>
      <c r="CC369" s="905"/>
      <c r="CD369" s="905"/>
      <c r="CE369" s="905"/>
      <c r="CF369" s="905"/>
      <c r="CG369" s="905"/>
      <c r="CH369" s="905"/>
      <c r="CI369" s="906"/>
    </row>
    <row r="370" spans="2:87" x14ac:dyDescent="0.2">
      <c r="B370" s="1091"/>
      <c r="C370" s="1092" t="s">
        <v>677</v>
      </c>
      <c r="D370" s="1092"/>
      <c r="E370" s="1092" t="s">
        <v>122</v>
      </c>
      <c r="F370" s="1092">
        <v>2</v>
      </c>
      <c r="G370" s="905">
        <f t="shared" ref="G370:BR370" si="247">G43+G45-G55-G56</f>
        <v>1.445583984165993</v>
      </c>
      <c r="H370" s="905">
        <f t="shared" si="247"/>
        <v>1.2587876849688586</v>
      </c>
      <c r="I370" s="905">
        <f t="shared" si="247"/>
        <v>1.333753204048616</v>
      </c>
      <c r="J370" s="905">
        <f t="shared" si="247"/>
        <v>1.4946528877942757</v>
      </c>
      <c r="K370" s="905">
        <f t="shared" si="247"/>
        <v>1.4919037823124377</v>
      </c>
      <c r="L370" s="905">
        <f t="shared" si="247"/>
        <v>1.4885334789728217</v>
      </c>
      <c r="M370" s="905">
        <f t="shared" si="247"/>
        <v>1.4859486923803706</v>
      </c>
      <c r="N370" s="905">
        <f t="shared" si="247"/>
        <v>1.4842483602699481</v>
      </c>
      <c r="O370" s="905">
        <f t="shared" si="247"/>
        <v>1.4818735871288018</v>
      </c>
      <c r="P370" s="905">
        <f t="shared" si="247"/>
        <v>1.4795514019119111</v>
      </c>
      <c r="Q370" s="905">
        <f t="shared" si="247"/>
        <v>1.4773863464241077</v>
      </c>
      <c r="R370" s="905">
        <f t="shared" si="247"/>
        <v>1.4759495082233618</v>
      </c>
      <c r="S370" s="905">
        <f t="shared" si="247"/>
        <v>1.473941972609899</v>
      </c>
      <c r="T370" s="905">
        <f t="shared" si="247"/>
        <v>1.4719346481861773</v>
      </c>
      <c r="U370" s="905">
        <f t="shared" si="247"/>
        <v>1.4707606087432477</v>
      </c>
      <c r="V370" s="905">
        <f t="shared" si="247"/>
        <v>1.4689106912985805</v>
      </c>
      <c r="W370" s="905">
        <f t="shared" si="247"/>
        <v>1.4678214181305196</v>
      </c>
      <c r="X370" s="905">
        <f t="shared" si="247"/>
        <v>1.4660558623952495</v>
      </c>
      <c r="Y370" s="905">
        <f t="shared" si="247"/>
        <v>1.4650716720803931</v>
      </c>
      <c r="Z370" s="905">
        <f t="shared" si="247"/>
        <v>1.4641923253270377</v>
      </c>
      <c r="AA370" s="905">
        <f t="shared" si="247"/>
        <v>1.4633132465740653</v>
      </c>
      <c r="AB370" s="905">
        <f t="shared" si="247"/>
        <v>1.461757660831507</v>
      </c>
      <c r="AC370" s="905">
        <f t="shared" si="247"/>
        <v>1.4610359855151733</v>
      </c>
      <c r="AD370" s="905">
        <f t="shared" si="247"/>
        <v>1.4603145479696755</v>
      </c>
      <c r="AE370" s="905">
        <f t="shared" si="247"/>
        <v>1.458916209751939</v>
      </c>
      <c r="AF370" s="905">
        <f t="shared" si="247"/>
        <v>1.4582474271014163</v>
      </c>
      <c r="AG370" s="905">
        <f t="shared" si="247"/>
        <v>1.4576171883995419</v>
      </c>
      <c r="AH370" s="905">
        <f t="shared" si="247"/>
        <v>1.4570393947614497</v>
      </c>
      <c r="AI370" s="905">
        <f t="shared" si="247"/>
        <v>1.4565140395231426</v>
      </c>
      <c r="AJ370" s="905">
        <f t="shared" si="247"/>
        <v>1.4559888354639252</v>
      </c>
      <c r="AK370" s="905">
        <f t="shared" si="247"/>
        <v>1.4555160577886923</v>
      </c>
      <c r="AL370" s="905">
        <f t="shared" si="247"/>
        <v>1.455095700898587</v>
      </c>
      <c r="AM370" s="905">
        <f t="shared" si="247"/>
        <v>1.4546754788107248</v>
      </c>
      <c r="AN370" s="905">
        <f t="shared" si="247"/>
        <v>1.4542553867456127</v>
      </c>
      <c r="AO370" s="905">
        <f t="shared" si="247"/>
        <v>1.4538877007198292</v>
      </c>
      <c r="AP370" s="905">
        <f t="shared" si="247"/>
        <v>1.4535201357387451</v>
      </c>
      <c r="AQ370" s="905">
        <f t="shared" si="247"/>
        <v>1.4532049681459396</v>
      </c>
      <c r="AR370" s="905">
        <f t="shared" si="247"/>
        <v>1.4529421938850657</v>
      </c>
      <c r="AS370" s="905">
        <f t="shared" si="247"/>
        <v>1.4526795287789787</v>
      </c>
      <c r="AT370" s="905">
        <f t="shared" si="247"/>
        <v>1.4524169693130251</v>
      </c>
      <c r="AU370" s="905">
        <f t="shared" si="247"/>
        <v>1.45220679237496</v>
      </c>
      <c r="AV370" s="905">
        <f t="shared" si="247"/>
        <v>1.45220679237496</v>
      </c>
      <c r="AW370" s="905">
        <f t="shared" si="247"/>
        <v>1.45220679237496</v>
      </c>
      <c r="AX370" s="905">
        <f t="shared" si="247"/>
        <v>1.45220679237496</v>
      </c>
      <c r="AY370" s="905">
        <f t="shared" si="247"/>
        <v>1.45220679237496</v>
      </c>
      <c r="AZ370" s="905">
        <f t="shared" si="247"/>
        <v>1.45220679237496</v>
      </c>
      <c r="BA370" s="905">
        <f t="shared" si="247"/>
        <v>1.45220679237496</v>
      </c>
      <c r="BB370" s="905">
        <f t="shared" si="247"/>
        <v>1.45220679237496</v>
      </c>
      <c r="BC370" s="905">
        <f t="shared" si="247"/>
        <v>1.45220679237496</v>
      </c>
      <c r="BD370" s="905">
        <f t="shared" si="247"/>
        <v>1.45220679237496</v>
      </c>
      <c r="BE370" s="905">
        <f t="shared" si="247"/>
        <v>1.45220679237496</v>
      </c>
      <c r="BF370" s="905">
        <f t="shared" si="247"/>
        <v>1.45220679237496</v>
      </c>
      <c r="BG370" s="905">
        <f t="shared" si="247"/>
        <v>1.45220679237496</v>
      </c>
      <c r="BH370" s="905">
        <f t="shared" si="247"/>
        <v>1.45220679237496</v>
      </c>
      <c r="BI370" s="905">
        <f t="shared" si="247"/>
        <v>1.45220679237496</v>
      </c>
      <c r="BJ370" s="905">
        <f t="shared" si="247"/>
        <v>1.45220679237496</v>
      </c>
      <c r="BK370" s="905">
        <f t="shared" si="247"/>
        <v>1.45220679237496</v>
      </c>
      <c r="BL370" s="905">
        <f t="shared" si="247"/>
        <v>1.45220679237496</v>
      </c>
      <c r="BM370" s="905">
        <f t="shared" si="247"/>
        <v>1.45220679237496</v>
      </c>
      <c r="BN370" s="905">
        <f t="shared" si="247"/>
        <v>1.45220679237496</v>
      </c>
      <c r="BO370" s="905">
        <f t="shared" si="247"/>
        <v>1.45220679237496</v>
      </c>
      <c r="BP370" s="905">
        <f t="shared" si="247"/>
        <v>1.45220679237496</v>
      </c>
      <c r="BQ370" s="905">
        <f t="shared" si="247"/>
        <v>1.45220679237496</v>
      </c>
      <c r="BR370" s="905">
        <f t="shared" si="247"/>
        <v>1.45220679237496</v>
      </c>
      <c r="BS370" s="905">
        <f t="shared" ref="BS370:BT370" si="248">BS43+BS45-BS55-BS56</f>
        <v>1.45220679237496</v>
      </c>
      <c r="BT370" s="905">
        <f t="shared" si="248"/>
        <v>1.45220679237496</v>
      </c>
      <c r="BU370" s="905"/>
      <c r="BV370" s="905"/>
      <c r="BW370" s="905"/>
      <c r="BX370" s="905"/>
      <c r="BY370" s="905"/>
      <c r="BZ370" s="905"/>
      <c r="CA370" s="905"/>
      <c r="CB370" s="905"/>
      <c r="CC370" s="905"/>
      <c r="CD370" s="905"/>
      <c r="CE370" s="905"/>
      <c r="CF370" s="905"/>
      <c r="CG370" s="905"/>
      <c r="CH370" s="905"/>
      <c r="CI370" s="906"/>
    </row>
    <row r="371" spans="2:87" x14ac:dyDescent="0.2">
      <c r="B371" s="1091"/>
      <c r="C371" s="1092" t="s">
        <v>129</v>
      </c>
      <c r="D371" s="1092"/>
      <c r="E371" s="1092" t="s">
        <v>122</v>
      </c>
      <c r="F371" s="1092">
        <v>2</v>
      </c>
      <c r="G371" s="905">
        <f t="shared" ref="G371:BR371" si="249">G61</f>
        <v>1.4438691957199397</v>
      </c>
      <c r="H371" s="905">
        <f t="shared" si="249"/>
        <v>1.4438833685626584</v>
      </c>
      <c r="I371" s="905">
        <f t="shared" si="249"/>
        <v>1.4438833685626582</v>
      </c>
      <c r="J371" s="905">
        <f t="shared" si="249"/>
        <v>1.4438833685626584</v>
      </c>
      <c r="K371" s="905">
        <f t="shared" si="249"/>
        <v>1.4438833685626584</v>
      </c>
      <c r="L371" s="905">
        <f t="shared" si="249"/>
        <v>1.4438833685626584</v>
      </c>
      <c r="M371" s="905">
        <f t="shared" si="249"/>
        <v>1.4438833685626586</v>
      </c>
      <c r="N371" s="905">
        <f t="shared" si="249"/>
        <v>1.4438833685626584</v>
      </c>
      <c r="O371" s="905">
        <f t="shared" si="249"/>
        <v>1.4438833685626584</v>
      </c>
      <c r="P371" s="905">
        <f t="shared" si="249"/>
        <v>1.4438833685626584</v>
      </c>
      <c r="Q371" s="905">
        <f t="shared" si="249"/>
        <v>1.4438833685626584</v>
      </c>
      <c r="R371" s="905">
        <f t="shared" si="249"/>
        <v>1.4438833685626584</v>
      </c>
      <c r="S371" s="905">
        <f t="shared" si="249"/>
        <v>1.4438833685626584</v>
      </c>
      <c r="T371" s="905">
        <f t="shared" si="249"/>
        <v>1.4438833685626582</v>
      </c>
      <c r="U371" s="905">
        <f t="shared" si="249"/>
        <v>1.4438833685626584</v>
      </c>
      <c r="V371" s="905">
        <f t="shared" si="249"/>
        <v>1.4438833685626584</v>
      </c>
      <c r="W371" s="905">
        <f t="shared" si="249"/>
        <v>1.4438833685626584</v>
      </c>
      <c r="X371" s="905">
        <f t="shared" si="249"/>
        <v>1.4438833685626584</v>
      </c>
      <c r="Y371" s="905">
        <f t="shared" si="249"/>
        <v>1.4438833685626582</v>
      </c>
      <c r="Z371" s="905">
        <f t="shared" si="249"/>
        <v>1.4438833685626584</v>
      </c>
      <c r="AA371" s="905">
        <f t="shared" si="249"/>
        <v>1.4438833685626584</v>
      </c>
      <c r="AB371" s="905">
        <f t="shared" si="249"/>
        <v>1.4438833685626584</v>
      </c>
      <c r="AC371" s="905">
        <f t="shared" si="249"/>
        <v>1.4438833685626584</v>
      </c>
      <c r="AD371" s="905">
        <f t="shared" si="249"/>
        <v>1.4438833685626586</v>
      </c>
      <c r="AE371" s="905">
        <f t="shared" si="249"/>
        <v>1.4438833685626584</v>
      </c>
      <c r="AF371" s="905">
        <f t="shared" si="249"/>
        <v>1.4438833685626584</v>
      </c>
      <c r="AG371" s="905">
        <f t="shared" si="249"/>
        <v>1.4438833685626584</v>
      </c>
      <c r="AH371" s="905">
        <f t="shared" si="249"/>
        <v>1.4438833685626584</v>
      </c>
      <c r="AI371" s="905">
        <f t="shared" si="249"/>
        <v>1.4438833685626584</v>
      </c>
      <c r="AJ371" s="905">
        <f t="shared" si="249"/>
        <v>1.4438833685626584</v>
      </c>
      <c r="AK371" s="905">
        <f t="shared" si="249"/>
        <v>1.4438833685626584</v>
      </c>
      <c r="AL371" s="905">
        <f t="shared" si="249"/>
        <v>1.4438833685626582</v>
      </c>
      <c r="AM371" s="905">
        <f t="shared" si="249"/>
        <v>1.4438833685626584</v>
      </c>
      <c r="AN371" s="905">
        <f t="shared" si="249"/>
        <v>1.4438833685626584</v>
      </c>
      <c r="AO371" s="905">
        <f t="shared" si="249"/>
        <v>1.4438833685626584</v>
      </c>
      <c r="AP371" s="905">
        <f t="shared" si="249"/>
        <v>1.4438833685626584</v>
      </c>
      <c r="AQ371" s="905">
        <f t="shared" si="249"/>
        <v>1.4438833685626586</v>
      </c>
      <c r="AR371" s="905">
        <f t="shared" si="249"/>
        <v>1.4438833685626584</v>
      </c>
      <c r="AS371" s="905">
        <f t="shared" si="249"/>
        <v>1.4438833685626584</v>
      </c>
      <c r="AT371" s="905">
        <f t="shared" si="249"/>
        <v>1.4438833685626584</v>
      </c>
      <c r="AU371" s="905">
        <f t="shared" si="249"/>
        <v>1.4438833685626584</v>
      </c>
      <c r="AV371" s="905">
        <f t="shared" si="249"/>
        <v>1.4438833685626584</v>
      </c>
      <c r="AW371" s="905">
        <f t="shared" si="249"/>
        <v>1.4438833685626582</v>
      </c>
      <c r="AX371" s="905">
        <f t="shared" si="249"/>
        <v>1.4438833685626584</v>
      </c>
      <c r="AY371" s="905">
        <f t="shared" si="249"/>
        <v>1.4438833685626584</v>
      </c>
      <c r="AZ371" s="905">
        <f t="shared" si="249"/>
        <v>1.4438833685626584</v>
      </c>
      <c r="BA371" s="905">
        <f t="shared" si="249"/>
        <v>1.4438833685626584</v>
      </c>
      <c r="BB371" s="905">
        <f t="shared" si="249"/>
        <v>1.4438833685626584</v>
      </c>
      <c r="BC371" s="905">
        <f t="shared" si="249"/>
        <v>1.4438833685626584</v>
      </c>
      <c r="BD371" s="905">
        <f t="shared" si="249"/>
        <v>1.4438833685626582</v>
      </c>
      <c r="BE371" s="905">
        <f t="shared" si="249"/>
        <v>1.4438833685626584</v>
      </c>
      <c r="BF371" s="905">
        <f t="shared" si="249"/>
        <v>1.4438833685626586</v>
      </c>
      <c r="BG371" s="905">
        <f t="shared" si="249"/>
        <v>1.4438833685626582</v>
      </c>
      <c r="BH371" s="905">
        <f t="shared" si="249"/>
        <v>1.4438833685626586</v>
      </c>
      <c r="BI371" s="905">
        <f t="shared" si="249"/>
        <v>1.4438833685626586</v>
      </c>
      <c r="BJ371" s="905">
        <f t="shared" si="249"/>
        <v>1.4438833685626582</v>
      </c>
      <c r="BK371" s="905">
        <f t="shared" si="249"/>
        <v>1.4438833685626584</v>
      </c>
      <c r="BL371" s="905">
        <f t="shared" si="249"/>
        <v>1.4438833685626586</v>
      </c>
      <c r="BM371" s="905">
        <f t="shared" si="249"/>
        <v>1.4438833685626586</v>
      </c>
      <c r="BN371" s="905">
        <f t="shared" si="249"/>
        <v>1.4438833685626586</v>
      </c>
      <c r="BO371" s="905">
        <f t="shared" si="249"/>
        <v>1.4438833685626584</v>
      </c>
      <c r="BP371" s="905">
        <f t="shared" si="249"/>
        <v>1.4438833685626584</v>
      </c>
      <c r="BQ371" s="905">
        <f t="shared" si="249"/>
        <v>1.4438833685626584</v>
      </c>
      <c r="BR371" s="905">
        <f t="shared" si="249"/>
        <v>1.4438833685626584</v>
      </c>
      <c r="BS371" s="905">
        <f t="shared" ref="BS371:BT371" si="250">BS61</f>
        <v>1.4438833685626586</v>
      </c>
      <c r="BT371" s="905">
        <f t="shared" si="250"/>
        <v>1.4438833685626584</v>
      </c>
      <c r="BU371" s="905"/>
      <c r="BV371" s="905"/>
      <c r="BW371" s="905"/>
      <c r="BX371" s="905"/>
      <c r="BY371" s="905"/>
      <c r="BZ371" s="905"/>
      <c r="CA371" s="905"/>
      <c r="CB371" s="905"/>
      <c r="CC371" s="905"/>
      <c r="CD371" s="905"/>
      <c r="CE371" s="905"/>
      <c r="CF371" s="905"/>
      <c r="CG371" s="905"/>
      <c r="CH371" s="905"/>
      <c r="CI371" s="906"/>
    </row>
    <row r="372" spans="2:87" x14ac:dyDescent="0.2">
      <c r="B372" s="1091"/>
      <c r="C372" s="1092" t="s">
        <v>678</v>
      </c>
      <c r="D372" s="1092"/>
      <c r="E372" s="1092" t="s">
        <v>122</v>
      </c>
      <c r="F372" s="1092">
        <v>2</v>
      </c>
      <c r="G372" s="905">
        <f t="shared" ref="G372:AL372" si="251">G85-SUM(G368:G371)</f>
        <v>0.17256120981074652</v>
      </c>
      <c r="H372" s="905">
        <f t="shared" si="251"/>
        <v>0.17256120981074741</v>
      </c>
      <c r="I372" s="905">
        <f t="shared" si="251"/>
        <v>0.17256120981074652</v>
      </c>
      <c r="J372" s="905">
        <f t="shared" si="251"/>
        <v>0.17256120981074563</v>
      </c>
      <c r="K372" s="905">
        <f t="shared" si="251"/>
        <v>0.17256120981074741</v>
      </c>
      <c r="L372" s="905">
        <f t="shared" si="251"/>
        <v>0.17256120981074652</v>
      </c>
      <c r="M372" s="905">
        <f t="shared" si="251"/>
        <v>0.17256120981074563</v>
      </c>
      <c r="N372" s="905">
        <f t="shared" si="251"/>
        <v>0.17256120981074741</v>
      </c>
      <c r="O372" s="905">
        <f t="shared" si="251"/>
        <v>0.17256120981074741</v>
      </c>
      <c r="P372" s="905">
        <f t="shared" si="251"/>
        <v>0.17256120981074652</v>
      </c>
      <c r="Q372" s="905">
        <f t="shared" si="251"/>
        <v>0.17256120981074563</v>
      </c>
      <c r="R372" s="905">
        <f t="shared" si="251"/>
        <v>0.17256120981074563</v>
      </c>
      <c r="S372" s="905">
        <f t="shared" si="251"/>
        <v>0.17256120981074652</v>
      </c>
      <c r="T372" s="905">
        <f t="shared" si="251"/>
        <v>0.17256120981074741</v>
      </c>
      <c r="U372" s="905">
        <f t="shared" si="251"/>
        <v>0.1725612098107483</v>
      </c>
      <c r="V372" s="905">
        <f t="shared" si="251"/>
        <v>0.17256120981074652</v>
      </c>
      <c r="W372" s="905">
        <f t="shared" si="251"/>
        <v>0.17256120981074741</v>
      </c>
      <c r="X372" s="905">
        <f t="shared" si="251"/>
        <v>0.17256120981074652</v>
      </c>
      <c r="Y372" s="905">
        <f t="shared" si="251"/>
        <v>0.17256120981074652</v>
      </c>
      <c r="Z372" s="905">
        <f t="shared" si="251"/>
        <v>0.17256120981074652</v>
      </c>
      <c r="AA372" s="905">
        <f t="shared" si="251"/>
        <v>0.17256120981074741</v>
      </c>
      <c r="AB372" s="905">
        <f t="shared" si="251"/>
        <v>0.17256120981074652</v>
      </c>
      <c r="AC372" s="905">
        <f t="shared" si="251"/>
        <v>0.17256120981074741</v>
      </c>
      <c r="AD372" s="905">
        <f t="shared" si="251"/>
        <v>0.17256120981074741</v>
      </c>
      <c r="AE372" s="905">
        <f t="shared" si="251"/>
        <v>0.17256120981074741</v>
      </c>
      <c r="AF372" s="905">
        <f t="shared" si="251"/>
        <v>0.17256120981074652</v>
      </c>
      <c r="AG372" s="905">
        <f t="shared" si="251"/>
        <v>0.17256120981074563</v>
      </c>
      <c r="AH372" s="905">
        <f t="shared" si="251"/>
        <v>0.17256120981074741</v>
      </c>
      <c r="AI372" s="905">
        <f t="shared" si="251"/>
        <v>0.17256120981074652</v>
      </c>
      <c r="AJ372" s="905">
        <f t="shared" si="251"/>
        <v>0.17256120981074741</v>
      </c>
      <c r="AK372" s="905">
        <f t="shared" si="251"/>
        <v>0.17256120981074741</v>
      </c>
      <c r="AL372" s="905">
        <f t="shared" si="251"/>
        <v>0.17256120981074652</v>
      </c>
      <c r="AM372" s="905">
        <f t="shared" ref="AM372:BR372" si="252">AM85-SUM(AM368:AM371)</f>
        <v>0.1725612098107483</v>
      </c>
      <c r="AN372" s="905">
        <f t="shared" si="252"/>
        <v>0.17256120981074741</v>
      </c>
      <c r="AO372" s="905">
        <f t="shared" si="252"/>
        <v>0.1725612098107483</v>
      </c>
      <c r="AP372" s="905">
        <f t="shared" si="252"/>
        <v>0.17256120981074652</v>
      </c>
      <c r="AQ372" s="905">
        <f t="shared" si="252"/>
        <v>0.17256120981074652</v>
      </c>
      <c r="AR372" s="905">
        <f t="shared" si="252"/>
        <v>0.17256120981074652</v>
      </c>
      <c r="AS372" s="905">
        <f t="shared" si="252"/>
        <v>0.17256120981074652</v>
      </c>
      <c r="AT372" s="905">
        <f t="shared" si="252"/>
        <v>0.17256120981074741</v>
      </c>
      <c r="AU372" s="905">
        <f t="shared" si="252"/>
        <v>0.17256120981074652</v>
      </c>
      <c r="AV372" s="905">
        <f t="shared" si="252"/>
        <v>0.17256120981074652</v>
      </c>
      <c r="AW372" s="905">
        <f t="shared" si="252"/>
        <v>0.17256120981074652</v>
      </c>
      <c r="AX372" s="905">
        <f t="shared" si="252"/>
        <v>0.17256120981074741</v>
      </c>
      <c r="AY372" s="905">
        <f t="shared" si="252"/>
        <v>0.17256120981074652</v>
      </c>
      <c r="AZ372" s="905">
        <f t="shared" si="252"/>
        <v>0.17256120981074741</v>
      </c>
      <c r="BA372" s="905">
        <f t="shared" si="252"/>
        <v>0.17256120981074741</v>
      </c>
      <c r="BB372" s="905">
        <f t="shared" si="252"/>
        <v>0.17256120981074652</v>
      </c>
      <c r="BC372" s="905">
        <f t="shared" si="252"/>
        <v>0.17256120981074652</v>
      </c>
      <c r="BD372" s="905">
        <f t="shared" si="252"/>
        <v>0.1725612098107483</v>
      </c>
      <c r="BE372" s="905">
        <f t="shared" si="252"/>
        <v>0.17256120981074652</v>
      </c>
      <c r="BF372" s="905">
        <f t="shared" si="252"/>
        <v>0.17256120981074741</v>
      </c>
      <c r="BG372" s="905">
        <f t="shared" si="252"/>
        <v>0.17256120981074652</v>
      </c>
      <c r="BH372" s="905">
        <f t="shared" si="252"/>
        <v>0.17256120981074741</v>
      </c>
      <c r="BI372" s="905">
        <f t="shared" si="252"/>
        <v>0.17256120981074741</v>
      </c>
      <c r="BJ372" s="905">
        <f t="shared" si="252"/>
        <v>0.17256120981074741</v>
      </c>
      <c r="BK372" s="905">
        <f t="shared" si="252"/>
        <v>0.17256120981074652</v>
      </c>
      <c r="BL372" s="905">
        <f t="shared" si="252"/>
        <v>0.17256120981074741</v>
      </c>
      <c r="BM372" s="905">
        <f t="shared" si="252"/>
        <v>0.17256120981074741</v>
      </c>
      <c r="BN372" s="905">
        <f t="shared" si="252"/>
        <v>0.17256120981074741</v>
      </c>
      <c r="BO372" s="905">
        <f t="shared" si="252"/>
        <v>0.1725612098107483</v>
      </c>
      <c r="BP372" s="905">
        <f t="shared" si="252"/>
        <v>0.17256120981074741</v>
      </c>
      <c r="BQ372" s="905">
        <f t="shared" si="252"/>
        <v>0.17256120981074652</v>
      </c>
      <c r="BR372" s="905">
        <f t="shared" si="252"/>
        <v>0.17256120981074652</v>
      </c>
      <c r="BS372" s="905">
        <f t="shared" ref="BS372:BT372" si="253">BS85-SUM(BS368:BS371)</f>
        <v>0.17256120981074563</v>
      </c>
      <c r="BT372" s="905">
        <f t="shared" si="253"/>
        <v>0.17256120981074741</v>
      </c>
      <c r="BU372" s="905"/>
      <c r="BV372" s="905"/>
      <c r="BW372" s="905"/>
      <c r="BX372" s="905"/>
      <c r="BY372" s="905"/>
      <c r="BZ372" s="905"/>
      <c r="CA372" s="905"/>
      <c r="CB372" s="905"/>
      <c r="CC372" s="905"/>
      <c r="CD372" s="905"/>
      <c r="CE372" s="905"/>
      <c r="CF372" s="905"/>
      <c r="CG372" s="905"/>
      <c r="CH372" s="905"/>
      <c r="CI372" s="906"/>
    </row>
    <row r="373" spans="2:87" x14ac:dyDescent="0.2">
      <c r="B373" s="1091"/>
      <c r="C373" s="1092" t="s">
        <v>679</v>
      </c>
      <c r="D373" s="1092"/>
      <c r="E373" s="1092" t="s">
        <v>122</v>
      </c>
      <c r="F373" s="1092">
        <v>2</v>
      </c>
      <c r="G373" s="905">
        <f t="shared" ref="G373:BR373" si="254">G42</f>
        <v>13.420467108719169</v>
      </c>
      <c r="H373" s="905">
        <f t="shared" si="254"/>
        <v>13.40082695174732</v>
      </c>
      <c r="I373" s="905">
        <f t="shared" si="254"/>
        <v>13.38106627398928</v>
      </c>
      <c r="J373" s="905">
        <f t="shared" si="254"/>
        <v>13.361188260347332</v>
      </c>
      <c r="K373" s="905">
        <f t="shared" si="254"/>
        <v>13.341195914316856</v>
      </c>
      <c r="L373" s="905">
        <f t="shared" si="254"/>
        <v>13.321092073522715</v>
      </c>
      <c r="M373" s="905">
        <f t="shared" si="254"/>
        <v>13.300879423505561</v>
      </c>
      <c r="N373" s="905">
        <f t="shared" si="254"/>
        <v>13.280560509999734</v>
      </c>
      <c r="O373" s="905">
        <f t="shared" si="254"/>
        <v>13.260137749905269</v>
      </c>
      <c r="P373" s="905">
        <f t="shared" si="254"/>
        <v>13.239613441124577</v>
      </c>
      <c r="Q373" s="905">
        <f t="shared" si="254"/>
        <v>13.218989771408145</v>
      </c>
      <c r="R373" s="905">
        <f t="shared" si="254"/>
        <v>13.19826882633205</v>
      </c>
      <c r="S373" s="905">
        <f t="shared" si="254"/>
        <v>13.177452596512111</v>
      </c>
      <c r="T373" s="905">
        <f t="shared" si="254"/>
        <v>13.156542984144643</v>
      </c>
      <c r="U373" s="905">
        <f t="shared" si="254"/>
        <v>13.135541808951247</v>
      </c>
      <c r="V373" s="905">
        <f t="shared" si="254"/>
        <v>13.114450813594562</v>
      </c>
      <c r="W373" s="905">
        <f t="shared" si="254"/>
        <v>13.093271668623066</v>
      </c>
      <c r="X373" s="905">
        <f t="shared" si="254"/>
        <v>13.072005976995451</v>
      </c>
      <c r="Y373" s="905">
        <f t="shared" si="254"/>
        <v>13.050655278228716</v>
      </c>
      <c r="Z373" s="905">
        <f t="shared" si="254"/>
        <v>13.029221052208609</v>
      </c>
      <c r="AA373" s="905">
        <f t="shared" si="254"/>
        <v>13.007704722696426</v>
      </c>
      <c r="AB373" s="905">
        <f t="shared" si="254"/>
        <v>12.986107660562023</v>
      </c>
      <c r="AC373" s="905">
        <f t="shared" si="254"/>
        <v>12.964431186769543</v>
      </c>
      <c r="AD373" s="905">
        <f t="shared" si="254"/>
        <v>12.942676575139192</v>
      </c>
      <c r="AE373" s="905">
        <f t="shared" si="254"/>
        <v>12.920845054905932</v>
      </c>
      <c r="AF373" s="905">
        <f t="shared" si="254"/>
        <v>12.898937813093502</v>
      </c>
      <c r="AG373" s="905">
        <f t="shared" si="254"/>
        <v>12.876955996720346</v>
      </c>
      <c r="AH373" s="905">
        <f t="shared" si="254"/>
        <v>12.854900714852157</v>
      </c>
      <c r="AI373" s="905">
        <f t="shared" si="254"/>
        <v>12.832773040514258</v>
      </c>
      <c r="AJ373" s="905">
        <f t="shared" si="254"/>
        <v>12.81057401247571</v>
      </c>
      <c r="AK373" s="905">
        <f t="shared" si="254"/>
        <v>12.788304636915793</v>
      </c>
      <c r="AL373" s="905">
        <f t="shared" si="254"/>
        <v>12.7659658889825</v>
      </c>
      <c r="AM373" s="905">
        <f t="shared" si="254"/>
        <v>12.743558714251712</v>
      </c>
      <c r="AN373" s="905">
        <f t="shared" si="254"/>
        <v>12.721084030094929</v>
      </c>
      <c r="AO373" s="905">
        <f t="shared" si="254"/>
        <v>12.698542726962662</v>
      </c>
      <c r="AP373" s="905">
        <f t="shared" si="254"/>
        <v>12.675935669589936</v>
      </c>
      <c r="AQ373" s="905">
        <f t="shared" si="254"/>
        <v>12.653263698129797</v>
      </c>
      <c r="AR373" s="905">
        <f t="shared" si="254"/>
        <v>12.630527629220158</v>
      </c>
      <c r="AS373" s="905">
        <f t="shared" si="254"/>
        <v>12.607728256988846</v>
      </c>
      <c r="AT373" s="905">
        <f t="shared" si="254"/>
        <v>12.584866354001312</v>
      </c>
      <c r="AU373" s="905">
        <f t="shared" si="254"/>
        <v>12.56194267215508</v>
      </c>
      <c r="AV373" s="905">
        <f t="shared" si="254"/>
        <v>12.538957943524622</v>
      </c>
      <c r="AW373" s="905">
        <f t="shared" si="254"/>
        <v>12.515912881160126</v>
      </c>
      <c r="AX373" s="905">
        <f t="shared" si="254"/>
        <v>12.492808179843253</v>
      </c>
      <c r="AY373" s="905">
        <f t="shared" si="254"/>
        <v>12.469644516802768</v>
      </c>
      <c r="AZ373" s="905">
        <f t="shared" si="254"/>
        <v>12.446422552392722</v>
      </c>
      <c r="BA373" s="905">
        <f t="shared" si="254"/>
        <v>12.423142930735596</v>
      </c>
      <c r="BB373" s="905">
        <f t="shared" si="254"/>
        <v>12.399806280332665</v>
      </c>
      <c r="BC373" s="905">
        <f t="shared" si="254"/>
        <v>12.376413214643692</v>
      </c>
      <c r="BD373" s="905">
        <f t="shared" si="254"/>
        <v>12.352964332637827</v>
      </c>
      <c r="BE373" s="905">
        <f t="shared" si="254"/>
        <v>12.32946021931753</v>
      </c>
      <c r="BF373" s="905">
        <f t="shared" si="254"/>
        <v>12.305901446217144</v>
      </c>
      <c r="BG373" s="905">
        <f t="shared" si="254"/>
        <v>12.282288571877656</v>
      </c>
      <c r="BH373" s="905">
        <f t="shared" si="254"/>
        <v>12.258622142299059</v>
      </c>
      <c r="BI373" s="905">
        <f t="shared" si="254"/>
        <v>12.234902691371625</v>
      </c>
      <c r="BJ373" s="905">
        <f t="shared" si="254"/>
        <v>12.211130741287342</v>
      </c>
      <c r="BK373" s="905">
        <f t="shared" si="254"/>
        <v>12.187306802932609</v>
      </c>
      <c r="BL373" s="905">
        <f t="shared" si="254"/>
        <v>12.163431376263306</v>
      </c>
      <c r="BM373" s="905">
        <f t="shared" si="254"/>
        <v>12.139504950663172</v>
      </c>
      <c r="BN373" s="905">
        <f t="shared" si="254"/>
        <v>12.115528005286468</v>
      </c>
      <c r="BO373" s="905">
        <f t="shared" si="254"/>
        <v>12.091501009385741</v>
      </c>
      <c r="BP373" s="905">
        <f t="shared" si="254"/>
        <v>12.06742442262553</v>
      </c>
      <c r="BQ373" s="905">
        <f t="shared" si="254"/>
        <v>12.043298695382747</v>
      </c>
      <c r="BR373" s="905">
        <f t="shared" si="254"/>
        <v>12.01912426903445</v>
      </c>
      <c r="BS373" s="905">
        <f t="shared" ref="BS373:BT373" si="255">BS42</f>
        <v>11.994901576233673</v>
      </c>
      <c r="BT373" s="905">
        <f t="shared" si="255"/>
        <v>11.970631041173897</v>
      </c>
      <c r="BU373" s="905"/>
      <c r="BV373" s="905"/>
      <c r="BW373" s="905"/>
      <c r="BX373" s="905"/>
      <c r="BY373" s="905"/>
      <c r="BZ373" s="905"/>
      <c r="CA373" s="905"/>
      <c r="CB373" s="905"/>
      <c r="CC373" s="905"/>
      <c r="CD373" s="905"/>
      <c r="CE373" s="905"/>
      <c r="CF373" s="905"/>
      <c r="CG373" s="905"/>
      <c r="CH373" s="905"/>
      <c r="CI373" s="906"/>
    </row>
    <row r="374" spans="2:87" x14ac:dyDescent="0.2">
      <c r="B374" s="1091"/>
      <c r="C374" s="1092" t="s">
        <v>680</v>
      </c>
      <c r="D374" s="1092"/>
      <c r="E374" s="1092" t="s">
        <v>122</v>
      </c>
      <c r="F374" s="1092">
        <v>2</v>
      </c>
      <c r="G374" s="905">
        <f t="shared" ref="G374:AL374" si="256">SUM(G368:G372)+G88</f>
        <v>8.2083037089372031</v>
      </c>
      <c r="H374" s="905">
        <f t="shared" si="256"/>
        <v>8.517497302543946</v>
      </c>
      <c r="I374" s="905">
        <f t="shared" si="256"/>
        <v>8.3187068316077699</v>
      </c>
      <c r="J374" s="905">
        <f t="shared" si="256"/>
        <v>8.3897626265500556</v>
      </c>
      <c r="K374" s="905">
        <f t="shared" si="256"/>
        <v>8.3853292424725385</v>
      </c>
      <c r="L374" s="905">
        <f t="shared" si="256"/>
        <v>8.3800678372634003</v>
      </c>
      <c r="M374" s="905">
        <f t="shared" si="256"/>
        <v>8.424390139300078</v>
      </c>
      <c r="N374" s="905">
        <f t="shared" si="256"/>
        <v>8.4658444305021003</v>
      </c>
      <c r="O374" s="905">
        <f t="shared" si="256"/>
        <v>8.4965266494689171</v>
      </c>
      <c r="P374" s="905">
        <f t="shared" si="256"/>
        <v>8.516891427177594</v>
      </c>
      <c r="Q374" s="905">
        <f t="shared" si="256"/>
        <v>8.5250828372740752</v>
      </c>
      <c r="R374" s="905">
        <f t="shared" si="256"/>
        <v>8.5280003286439463</v>
      </c>
      <c r="S374" s="905">
        <f t="shared" si="256"/>
        <v>8.4924190873142216</v>
      </c>
      <c r="T374" s="905">
        <f t="shared" si="256"/>
        <v>8.4578889346118267</v>
      </c>
      <c r="U374" s="905">
        <f t="shared" si="256"/>
        <v>8.4247702126706852</v>
      </c>
      <c r="V374" s="905">
        <f t="shared" si="256"/>
        <v>8.3911796017152138</v>
      </c>
      <c r="W374" s="905">
        <f t="shared" si="256"/>
        <v>8.3583410258318054</v>
      </c>
      <c r="X374" s="905">
        <f t="shared" si="256"/>
        <v>8.3610313402371013</v>
      </c>
      <c r="Y374" s="905">
        <f t="shared" si="256"/>
        <v>8.3638984754016015</v>
      </c>
      <c r="Z374" s="905">
        <f t="shared" si="256"/>
        <v>8.3668549918639208</v>
      </c>
      <c r="AA374" s="905">
        <f t="shared" si="256"/>
        <v>8.3699300035013184</v>
      </c>
      <c r="AB374" s="905">
        <f t="shared" si="256"/>
        <v>8.371857937379831</v>
      </c>
      <c r="AC374" s="905">
        <f t="shared" si="256"/>
        <v>8.3473280418168585</v>
      </c>
      <c r="AD374" s="905">
        <f t="shared" si="256"/>
        <v>8.3241172500760747</v>
      </c>
      <c r="AE374" s="905">
        <f t="shared" si="256"/>
        <v>8.3012179553467718</v>
      </c>
      <c r="AF374" s="905">
        <f t="shared" si="256"/>
        <v>8.2817788327621198</v>
      </c>
      <c r="AG374" s="905">
        <f t="shared" si="256"/>
        <v>8.2615530272756548</v>
      </c>
      <c r="AH374" s="905">
        <f t="shared" si="256"/>
        <v>8.2694069945400948</v>
      </c>
      <c r="AI374" s="905">
        <f t="shared" si="256"/>
        <v>8.2783645896584694</v>
      </c>
      <c r="AJ374" s="905">
        <f t="shared" si="256"/>
        <v>8.2878889743605928</v>
      </c>
      <c r="AK374" s="905">
        <f t="shared" si="256"/>
        <v>8.2977768050085654</v>
      </c>
      <c r="AL374" s="905">
        <f t="shared" si="256"/>
        <v>8.3051000697590087</v>
      </c>
      <c r="AM374" s="905">
        <f t="shared" ref="AM374:BR374" si="257">SUM(AM368:AM372)+AM88</f>
        <v>8.3118592364388402</v>
      </c>
      <c r="AN374" s="905">
        <f t="shared" si="257"/>
        <v>8.3191741756354318</v>
      </c>
      <c r="AO374" s="905">
        <f t="shared" si="257"/>
        <v>8.3266094661342347</v>
      </c>
      <c r="AP374" s="905">
        <f t="shared" si="257"/>
        <v>8.3342397749893564</v>
      </c>
      <c r="AQ374" s="905">
        <f t="shared" si="257"/>
        <v>8.3426555339708717</v>
      </c>
      <c r="AR374" s="905">
        <f t="shared" si="257"/>
        <v>8.3533269608668341</v>
      </c>
      <c r="AS374" s="905">
        <f t="shared" si="257"/>
        <v>8.3641493911141342</v>
      </c>
      <c r="AT374" s="905">
        <f t="shared" si="257"/>
        <v>8.3755797593833421</v>
      </c>
      <c r="AU374" s="905">
        <f t="shared" si="257"/>
        <v>8.3878062662904256</v>
      </c>
      <c r="AV374" s="905">
        <f t="shared" si="257"/>
        <v>8.4014731567247019</v>
      </c>
      <c r="AW374" s="905">
        <f t="shared" si="257"/>
        <v>8.4169476835908412</v>
      </c>
      <c r="AX374" s="905">
        <f t="shared" si="257"/>
        <v>8.4327581482735692</v>
      </c>
      <c r="AY374" s="905">
        <f t="shared" si="257"/>
        <v>8.4487071739907318</v>
      </c>
      <c r="AZ374" s="905">
        <f t="shared" si="257"/>
        <v>8.4648311222487411</v>
      </c>
      <c r="BA374" s="905">
        <f t="shared" si="257"/>
        <v>8.4812106090793762</v>
      </c>
      <c r="BB374" s="905">
        <f t="shared" si="257"/>
        <v>8.4956042909730751</v>
      </c>
      <c r="BC374" s="905">
        <f t="shared" si="257"/>
        <v>8.5101650825090136</v>
      </c>
      <c r="BD374" s="905">
        <f t="shared" si="257"/>
        <v>8.52514373553824</v>
      </c>
      <c r="BE374" s="905">
        <f t="shared" si="257"/>
        <v>8.5404151606481467</v>
      </c>
      <c r="BF374" s="905">
        <f t="shared" si="257"/>
        <v>8.5557736038354424</v>
      </c>
      <c r="BG374" s="905">
        <f t="shared" si="257"/>
        <v>8.5745653841466716</v>
      </c>
      <c r="BH374" s="905">
        <f t="shared" si="257"/>
        <v>8.5937316601300644</v>
      </c>
      <c r="BI374" s="905">
        <f t="shared" si="257"/>
        <v>8.6125727365625586</v>
      </c>
      <c r="BJ374" s="905">
        <f t="shared" si="257"/>
        <v>8.6313758327889243</v>
      </c>
      <c r="BK374" s="905">
        <f t="shared" si="257"/>
        <v>8.6501852616692894</v>
      </c>
      <c r="BL374" s="905">
        <f t="shared" si="257"/>
        <v>8.6670912240108891</v>
      </c>
      <c r="BM374" s="905">
        <f t="shared" si="257"/>
        <v>8.6836272068419973</v>
      </c>
      <c r="BN374" s="905">
        <f t="shared" si="257"/>
        <v>8.7000071819497258</v>
      </c>
      <c r="BO374" s="905">
        <f t="shared" si="257"/>
        <v>8.7162677927428689</v>
      </c>
      <c r="BP374" s="905">
        <f t="shared" si="257"/>
        <v>8.7322909681876624</v>
      </c>
      <c r="BQ374" s="905">
        <f t="shared" si="257"/>
        <v>8.7494139706758336</v>
      </c>
      <c r="BR374" s="905">
        <f t="shared" si="257"/>
        <v>8.7663803125890034</v>
      </c>
      <c r="BS374" s="905">
        <f t="shared" ref="BS374:BT374" si="258">SUM(BS368:BS372)+BS88</f>
        <v>8.783226791929998</v>
      </c>
      <c r="BT374" s="905">
        <f t="shared" si="258"/>
        <v>8.8002856813179982</v>
      </c>
      <c r="BU374" s="905"/>
      <c r="BV374" s="905"/>
      <c r="BW374" s="905"/>
      <c r="BX374" s="905"/>
      <c r="BY374" s="905"/>
      <c r="BZ374" s="905"/>
      <c r="CA374" s="905"/>
      <c r="CB374" s="905"/>
      <c r="CC374" s="905"/>
      <c r="CD374" s="905"/>
      <c r="CE374" s="905"/>
      <c r="CF374" s="905"/>
      <c r="CG374" s="905"/>
      <c r="CH374" s="905"/>
      <c r="CI374" s="906"/>
    </row>
    <row r="375" spans="2:87" x14ac:dyDescent="0.2">
      <c r="B375" s="1091"/>
      <c r="C375" s="1092"/>
      <c r="D375" s="1092"/>
      <c r="E375" s="1092"/>
      <c r="F375" s="1092"/>
      <c r="G375" s="1092"/>
      <c r="H375" s="1092"/>
      <c r="I375" s="1092"/>
      <c r="J375" s="1092"/>
      <c r="K375" s="1092"/>
      <c r="L375" s="1092"/>
      <c r="M375" s="1092"/>
      <c r="N375" s="1092"/>
      <c r="O375" s="1092"/>
      <c r="P375" s="1092"/>
      <c r="Q375" s="1092"/>
      <c r="R375" s="1092"/>
      <c r="S375" s="1092"/>
      <c r="T375" s="1092"/>
      <c r="U375" s="1092"/>
      <c r="V375" s="1092"/>
      <c r="W375" s="1092"/>
      <c r="X375" s="1092"/>
      <c r="Y375" s="1092"/>
      <c r="Z375" s="1092"/>
      <c r="AA375" s="1092"/>
      <c r="AB375" s="1092"/>
      <c r="AC375" s="1092"/>
      <c r="AD375" s="1092"/>
      <c r="AE375" s="1092"/>
      <c r="AF375" s="1092"/>
      <c r="AG375" s="1092"/>
      <c r="AH375" s="1092"/>
      <c r="AI375" s="1092"/>
      <c r="AJ375" s="1092"/>
      <c r="AK375" s="1092"/>
      <c r="AL375" s="1092"/>
      <c r="AM375" s="1092"/>
      <c r="AN375" s="1092"/>
      <c r="AO375" s="1092"/>
      <c r="AP375" s="1092"/>
      <c r="AQ375" s="1092"/>
      <c r="AR375" s="1092"/>
      <c r="AS375" s="1092"/>
      <c r="AT375" s="1092"/>
      <c r="AU375" s="1092"/>
      <c r="AV375" s="1092"/>
      <c r="AW375" s="1092"/>
      <c r="AX375" s="1092"/>
      <c r="AY375" s="1092"/>
      <c r="AZ375" s="1092"/>
      <c r="BA375" s="1092"/>
      <c r="BB375" s="1092"/>
      <c r="BC375" s="1092"/>
      <c r="BD375" s="1092"/>
      <c r="BE375" s="1092"/>
      <c r="BF375" s="1092"/>
      <c r="BG375" s="1092"/>
      <c r="BH375" s="1092"/>
      <c r="BI375" s="1092"/>
      <c r="BJ375" s="1092"/>
      <c r="BK375" s="1092"/>
      <c r="BL375" s="1092"/>
      <c r="BM375" s="1092"/>
      <c r="BN375" s="1092"/>
      <c r="BO375" s="1092"/>
      <c r="BP375" s="1092"/>
      <c r="BQ375" s="1092"/>
      <c r="BR375" s="1092"/>
      <c r="BS375" s="1092"/>
      <c r="BT375" s="1092"/>
      <c r="BU375" s="1092"/>
      <c r="BV375" s="1092"/>
      <c r="BW375" s="1092"/>
      <c r="BX375" s="1092"/>
      <c r="BY375" s="1092"/>
      <c r="BZ375" s="1092"/>
      <c r="CA375" s="1092"/>
      <c r="CB375" s="1092"/>
      <c r="CC375" s="1092"/>
      <c r="CD375" s="1092"/>
      <c r="CE375" s="1092"/>
      <c r="CF375" s="1092"/>
      <c r="CG375" s="1092"/>
      <c r="CH375" s="1092"/>
      <c r="CI375" s="1093"/>
    </row>
    <row r="376" spans="2:87" x14ac:dyDescent="0.2">
      <c r="B376" s="1091" t="s">
        <v>681</v>
      </c>
      <c r="C376" s="1092"/>
      <c r="D376" s="1092"/>
      <c r="E376" s="1092"/>
      <c r="F376" s="1092"/>
      <c r="G376" s="903" t="s">
        <v>93</v>
      </c>
      <c r="H376" s="903" t="s">
        <v>94</v>
      </c>
      <c r="I376" s="903" t="s">
        <v>95</v>
      </c>
      <c r="J376" s="903" t="s">
        <v>96</v>
      </c>
      <c r="K376" s="903" t="s">
        <v>97</v>
      </c>
      <c r="L376" s="903" t="s">
        <v>98</v>
      </c>
      <c r="M376" s="903" t="s">
        <v>99</v>
      </c>
      <c r="N376" s="903" t="s">
        <v>100</v>
      </c>
      <c r="O376" s="903" t="s">
        <v>101</v>
      </c>
      <c r="P376" s="903" t="s">
        <v>102</v>
      </c>
      <c r="Q376" s="903" t="s">
        <v>103</v>
      </c>
      <c r="R376" s="903" t="s">
        <v>133</v>
      </c>
      <c r="S376" s="903" t="s">
        <v>134</v>
      </c>
      <c r="T376" s="903" t="s">
        <v>135</v>
      </c>
      <c r="U376" s="903" t="s">
        <v>136</v>
      </c>
      <c r="V376" s="903" t="s">
        <v>104</v>
      </c>
      <c r="W376" s="903" t="s">
        <v>137</v>
      </c>
      <c r="X376" s="903" t="s">
        <v>138</v>
      </c>
      <c r="Y376" s="903" t="s">
        <v>139</v>
      </c>
      <c r="Z376" s="903" t="s">
        <v>140</v>
      </c>
      <c r="AA376" s="903" t="s">
        <v>105</v>
      </c>
      <c r="AB376" s="903" t="s">
        <v>141</v>
      </c>
      <c r="AC376" s="903" t="s">
        <v>142</v>
      </c>
      <c r="AD376" s="903" t="s">
        <v>143</v>
      </c>
      <c r="AE376" s="903" t="s">
        <v>144</v>
      </c>
      <c r="AF376" s="903" t="s">
        <v>106</v>
      </c>
      <c r="AG376" s="903" t="s">
        <v>145</v>
      </c>
      <c r="AH376" s="903" t="s">
        <v>146</v>
      </c>
      <c r="AI376" s="903" t="s">
        <v>147</v>
      </c>
      <c r="AJ376" s="903" t="s">
        <v>148</v>
      </c>
      <c r="AK376" s="903" t="s">
        <v>107</v>
      </c>
      <c r="AL376" s="903" t="s">
        <v>149</v>
      </c>
      <c r="AM376" s="903" t="s">
        <v>150</v>
      </c>
      <c r="AN376" s="903" t="s">
        <v>151</v>
      </c>
      <c r="AO376" s="903" t="s">
        <v>152</v>
      </c>
      <c r="AP376" s="903" t="s">
        <v>108</v>
      </c>
      <c r="AQ376" s="903" t="s">
        <v>153</v>
      </c>
      <c r="AR376" s="903" t="s">
        <v>154</v>
      </c>
      <c r="AS376" s="903" t="s">
        <v>155</v>
      </c>
      <c r="AT376" s="903" t="s">
        <v>156</v>
      </c>
      <c r="AU376" s="903" t="s">
        <v>109</v>
      </c>
      <c r="AV376" s="903" t="s">
        <v>157</v>
      </c>
      <c r="AW376" s="903" t="s">
        <v>158</v>
      </c>
      <c r="AX376" s="903" t="s">
        <v>159</v>
      </c>
      <c r="AY376" s="903" t="s">
        <v>160</v>
      </c>
      <c r="AZ376" s="903" t="s">
        <v>110</v>
      </c>
      <c r="BA376" s="903" t="s">
        <v>161</v>
      </c>
      <c r="BB376" s="903" t="s">
        <v>162</v>
      </c>
      <c r="BC376" s="903" t="s">
        <v>163</v>
      </c>
      <c r="BD376" s="903" t="s">
        <v>164</v>
      </c>
      <c r="BE376" s="903" t="s">
        <v>111</v>
      </c>
      <c r="BF376" s="903" t="s">
        <v>165</v>
      </c>
      <c r="BG376" s="903" t="s">
        <v>166</v>
      </c>
      <c r="BH376" s="903" t="s">
        <v>167</v>
      </c>
      <c r="BI376" s="903" t="s">
        <v>168</v>
      </c>
      <c r="BJ376" s="903" t="s">
        <v>112</v>
      </c>
      <c r="BK376" s="903" t="s">
        <v>169</v>
      </c>
      <c r="BL376" s="903" t="s">
        <v>170</v>
      </c>
      <c r="BM376" s="903" t="s">
        <v>171</v>
      </c>
      <c r="BN376" s="903" t="s">
        <v>172</v>
      </c>
      <c r="BO376" s="903" t="s">
        <v>113</v>
      </c>
      <c r="BP376" s="903" t="s">
        <v>173</v>
      </c>
      <c r="BQ376" s="903" t="s">
        <v>174</v>
      </c>
      <c r="BR376" s="903" t="s">
        <v>175</v>
      </c>
      <c r="BS376" s="903" t="s">
        <v>176</v>
      </c>
      <c r="BT376" s="903" t="s">
        <v>114</v>
      </c>
      <c r="BU376" s="903" t="s">
        <v>177</v>
      </c>
      <c r="BV376" s="903" t="s">
        <v>178</v>
      </c>
      <c r="BW376" s="903" t="s">
        <v>179</v>
      </c>
      <c r="BX376" s="903" t="s">
        <v>180</v>
      </c>
      <c r="BY376" s="903" t="s">
        <v>115</v>
      </c>
      <c r="BZ376" s="903" t="s">
        <v>181</v>
      </c>
      <c r="CA376" s="903" t="s">
        <v>182</v>
      </c>
      <c r="CB376" s="903" t="s">
        <v>183</v>
      </c>
      <c r="CC376" s="903" t="s">
        <v>184</v>
      </c>
      <c r="CD376" s="903" t="s">
        <v>116</v>
      </c>
      <c r="CE376" s="903" t="s">
        <v>185</v>
      </c>
      <c r="CF376" s="903" t="s">
        <v>186</v>
      </c>
      <c r="CG376" s="903" t="s">
        <v>187</v>
      </c>
      <c r="CH376" s="903" t="s">
        <v>188</v>
      </c>
      <c r="CI376" s="904" t="s">
        <v>117</v>
      </c>
    </row>
    <row r="377" spans="2:87" x14ac:dyDescent="0.2">
      <c r="B377" s="1091"/>
      <c r="C377" s="1092" t="s">
        <v>675</v>
      </c>
      <c r="D377" s="1092"/>
      <c r="E377" s="1092" t="s">
        <v>122</v>
      </c>
      <c r="F377" s="1092">
        <v>2</v>
      </c>
      <c r="G377" s="905">
        <f t="shared" ref="G377:BR378" si="259">G136-G147</f>
        <v>1.6253606511441365</v>
      </c>
      <c r="H377" s="905">
        <f t="shared" si="259"/>
        <v>1.8865820537620079</v>
      </c>
      <c r="I377" s="905">
        <f t="shared" si="259"/>
        <v>1.8501470516594225</v>
      </c>
      <c r="J377" s="905">
        <f t="shared" si="259"/>
        <v>1.8872072879771649</v>
      </c>
      <c r="K377" s="905">
        <f t="shared" si="259"/>
        <v>1.9491072894761605</v>
      </c>
      <c r="L377" s="905">
        <f t="shared" si="259"/>
        <v>2.013924656097839</v>
      </c>
      <c r="M377" s="905">
        <f t="shared" si="259"/>
        <v>2.1183599940413789</v>
      </c>
      <c r="N377" s="905">
        <f t="shared" si="259"/>
        <v>2.2112671957623435</v>
      </c>
      <c r="O377" s="905">
        <f t="shared" si="259"/>
        <v>2.2864929599011798</v>
      </c>
      <c r="P377" s="905">
        <f t="shared" si="259"/>
        <v>2.3479315889838928</v>
      </c>
      <c r="Q377" s="905">
        <f t="shared" si="259"/>
        <v>2.3995416378714771</v>
      </c>
      <c r="R377" s="905">
        <f t="shared" si="259"/>
        <v>2.4435673815845158</v>
      </c>
      <c r="S377" s="905">
        <f t="shared" si="259"/>
        <v>2.4850970282614302</v>
      </c>
      <c r="T377" s="905">
        <f t="shared" si="259"/>
        <v>2.5260545067467191</v>
      </c>
      <c r="U377" s="905">
        <f t="shared" si="259"/>
        <v>2.5627513267693693</v>
      </c>
      <c r="V377" s="905">
        <f t="shared" si="259"/>
        <v>2.5907697979425004</v>
      </c>
      <c r="W377" s="905">
        <f t="shared" si="259"/>
        <v>2.6192185749769892</v>
      </c>
      <c r="X377" s="905">
        <f t="shared" si="259"/>
        <v>2.6469624964981016</v>
      </c>
      <c r="Y377" s="905">
        <f t="shared" si="259"/>
        <v>2.6712735685800988</v>
      </c>
      <c r="Z377" s="905">
        <f t="shared" si="259"/>
        <v>2.6938989274222571</v>
      </c>
      <c r="AA377" s="905">
        <f t="shared" si="259"/>
        <v>2.7139323895359113</v>
      </c>
      <c r="AB377" s="905">
        <f t="shared" si="259"/>
        <v>2.7330405787415946</v>
      </c>
      <c r="AC377" s="905">
        <f t="shared" si="259"/>
        <v>2.7511353358822848</v>
      </c>
      <c r="AD377" s="905">
        <f t="shared" si="259"/>
        <v>2.7676664464896401</v>
      </c>
      <c r="AE377" s="905">
        <f t="shared" si="259"/>
        <v>2.782622530771508</v>
      </c>
      <c r="AF377" s="905">
        <f t="shared" si="259"/>
        <v>2.7989074976471575</v>
      </c>
      <c r="AG377" s="905">
        <f t="shared" si="259"/>
        <v>2.8123839338540857</v>
      </c>
      <c r="AH377" s="905">
        <f t="shared" si="259"/>
        <v>2.8248265897346654</v>
      </c>
      <c r="AI377" s="905">
        <f t="shared" si="259"/>
        <v>2.836478111173816</v>
      </c>
      <c r="AJ377" s="905">
        <f t="shared" si="259"/>
        <v>2.8470641403824808</v>
      </c>
      <c r="AK377" s="905">
        <f t="shared" si="259"/>
        <v>2.8562625112670941</v>
      </c>
      <c r="AL377" s="905">
        <f t="shared" si="259"/>
        <v>2.8761171433863506</v>
      </c>
      <c r="AM377" s="905">
        <f t="shared" si="259"/>
        <v>2.8945543784255743</v>
      </c>
      <c r="AN377" s="905">
        <f t="shared" si="259"/>
        <v>2.9119474687293798</v>
      </c>
      <c r="AO377" s="905">
        <f t="shared" si="259"/>
        <v>2.9278197681292619</v>
      </c>
      <c r="AP377" s="905">
        <f t="shared" si="259"/>
        <v>2.9423041033714479</v>
      </c>
      <c r="AQ377" s="905">
        <f t="shared" si="259"/>
        <v>2.9559890449314197</v>
      </c>
      <c r="AR377" s="905">
        <f t="shared" si="259"/>
        <v>2.9687858699871037</v>
      </c>
      <c r="AS377" s="905">
        <f t="shared" si="259"/>
        <v>2.9809610449336592</v>
      </c>
      <c r="AT377" s="905">
        <f t="shared" si="259"/>
        <v>2.9910249468475998</v>
      </c>
      <c r="AU377" s="905">
        <f t="shared" si="259"/>
        <v>3.0002509377182882</v>
      </c>
      <c r="AV377" s="905">
        <f t="shared" si="259"/>
        <v>3.010031253753136</v>
      </c>
      <c r="AW377" s="905">
        <f t="shared" si="259"/>
        <v>3.019483468987497</v>
      </c>
      <c r="AX377" s="905">
        <f t="shared" si="259"/>
        <v>3.0303366353556238</v>
      </c>
      <c r="AY377" s="905">
        <f t="shared" si="259"/>
        <v>3.0404687290166366</v>
      </c>
      <c r="AZ377" s="905">
        <f t="shared" si="259"/>
        <v>3.0518605211495835</v>
      </c>
      <c r="BA377" s="905">
        <f t="shared" si="259"/>
        <v>3.0625491007147225</v>
      </c>
      <c r="BB377" s="905">
        <f t="shared" si="259"/>
        <v>3.0732816546026163</v>
      </c>
      <c r="BC377" s="905">
        <f t="shared" si="259"/>
        <v>3.085114350473102</v>
      </c>
      <c r="BD377" s="905">
        <f t="shared" si="259"/>
        <v>3.0963633621321662</v>
      </c>
      <c r="BE377" s="905">
        <f t="shared" si="259"/>
        <v>3.1078924646477426</v>
      </c>
      <c r="BF377" s="905">
        <f t="shared" si="259"/>
        <v>3.1204629032905995</v>
      </c>
      <c r="BG377" s="905">
        <f t="shared" si="259"/>
        <v>3.1323901165886361</v>
      </c>
      <c r="BH377" s="905">
        <f t="shared" si="259"/>
        <v>3.1446362537766417</v>
      </c>
      <c r="BI377" s="905">
        <f t="shared" si="259"/>
        <v>3.1575326441785148</v>
      </c>
      <c r="BJ377" s="905">
        <f t="shared" si="259"/>
        <v>3.1693355053346615</v>
      </c>
      <c r="BK377" s="905">
        <f t="shared" si="259"/>
        <v>3.1811424212368005</v>
      </c>
      <c r="BL377" s="905">
        <f t="shared" si="259"/>
        <v>3.1928349648741117</v>
      </c>
      <c r="BM377" s="905">
        <f t="shared" si="259"/>
        <v>3.2050820767105335</v>
      </c>
      <c r="BN377" s="905">
        <f t="shared" si="259"/>
        <v>3.2162346624858764</v>
      </c>
      <c r="BO377" s="905">
        <f t="shared" si="259"/>
        <v>3.2272347047356185</v>
      </c>
      <c r="BP377" s="905">
        <f t="shared" si="259"/>
        <v>3.2390576810993443</v>
      </c>
      <c r="BQ377" s="905">
        <f t="shared" si="259"/>
        <v>3.2498066013625322</v>
      </c>
      <c r="BR377" s="905">
        <f t="shared" si="259"/>
        <v>3.2614165197316605</v>
      </c>
      <c r="BS377" s="905">
        <f t="shared" ref="BS377:BT378" si="260">BS136-BS147</f>
        <v>3.2718948815376976</v>
      </c>
      <c r="BT377" s="905">
        <f t="shared" si="260"/>
        <v>3.2825945289366305</v>
      </c>
      <c r="BU377" s="905"/>
      <c r="BV377" s="905"/>
      <c r="BW377" s="905"/>
      <c r="BX377" s="905"/>
      <c r="BY377" s="905"/>
      <c r="BZ377" s="905"/>
      <c r="CA377" s="905"/>
      <c r="CB377" s="905"/>
      <c r="CC377" s="905"/>
      <c r="CD377" s="905"/>
      <c r="CE377" s="905"/>
      <c r="CF377" s="905"/>
      <c r="CG377" s="905"/>
      <c r="CH377" s="905"/>
      <c r="CI377" s="906"/>
    </row>
    <row r="378" spans="2:87" x14ac:dyDescent="0.2">
      <c r="B378" s="1091"/>
      <c r="C378" s="1092" t="s">
        <v>676</v>
      </c>
      <c r="D378" s="1092"/>
      <c r="E378" s="1092" t="s">
        <v>122</v>
      </c>
      <c r="F378" s="1092">
        <v>2</v>
      </c>
      <c r="G378" s="905">
        <f t="shared" si="259"/>
        <v>2.4912270080963861</v>
      </c>
      <c r="H378" s="905">
        <f t="shared" si="259"/>
        <v>2.7259813254396743</v>
      </c>
      <c r="I378" s="905">
        <f t="shared" si="259"/>
        <v>2.4908396875263263</v>
      </c>
      <c r="J378" s="905">
        <f t="shared" si="259"/>
        <v>2.3661150024052113</v>
      </c>
      <c r="K378" s="905">
        <f t="shared" si="259"/>
        <v>2.3047101723105343</v>
      </c>
      <c r="L378" s="905">
        <f t="shared" si="259"/>
        <v>2.2401810438193341</v>
      </c>
      <c r="M378" s="905">
        <f t="shared" si="259"/>
        <v>2.181811453027767</v>
      </c>
      <c r="N378" s="905">
        <f t="shared" si="259"/>
        <v>2.122277365393848</v>
      </c>
      <c r="O378" s="905">
        <f t="shared" si="259"/>
        <v>2.0629639245546918</v>
      </c>
      <c r="P378" s="905">
        <f t="shared" si="259"/>
        <v>2.0033289889896277</v>
      </c>
      <c r="Q378" s="905">
        <f t="shared" si="259"/>
        <v>1.9433094223949219</v>
      </c>
      <c r="R378" s="905">
        <f t="shared" si="259"/>
        <v>1.8899306260355415</v>
      </c>
      <c r="S378" s="905">
        <f t="shared" si="259"/>
        <v>1.8401026189606524</v>
      </c>
      <c r="T378" s="905">
        <f t="shared" si="259"/>
        <v>1.7919596217339595</v>
      </c>
      <c r="U378" s="905">
        <f t="shared" si="259"/>
        <v>1.7448143268847023</v>
      </c>
      <c r="V378" s="905">
        <f t="shared" si="259"/>
        <v>1.6967567227126295</v>
      </c>
      <c r="W378" s="905">
        <f t="shared" si="259"/>
        <v>1.6522190796123084</v>
      </c>
      <c r="X378" s="905">
        <f t="shared" si="259"/>
        <v>1.6085465001724168</v>
      </c>
      <c r="Y378" s="905">
        <f t="shared" si="259"/>
        <v>1.5677247124007374</v>
      </c>
      <c r="Z378" s="905">
        <f t="shared" si="259"/>
        <v>1.5275797929548263</v>
      </c>
      <c r="AA378" s="905">
        <f t="shared" si="259"/>
        <v>1.490151424643448</v>
      </c>
      <c r="AB378" s="905">
        <f t="shared" si="259"/>
        <v>1.4544025076774743</v>
      </c>
      <c r="AC378" s="905">
        <f t="shared" si="259"/>
        <v>1.4211341699404689</v>
      </c>
      <c r="AD378" s="905">
        <f t="shared" si="259"/>
        <v>1.3887147698225391</v>
      </c>
      <c r="AE378" s="905">
        <f t="shared" si="259"/>
        <v>1.3578624089872233</v>
      </c>
      <c r="AF378" s="905">
        <f t="shared" si="259"/>
        <v>1.3303753336138933</v>
      </c>
      <c r="AG378" s="905">
        <f t="shared" si="259"/>
        <v>1.3032579022492019</v>
      </c>
      <c r="AH378" s="905">
        <f t="shared" si="259"/>
        <v>1.2788206385272529</v>
      </c>
      <c r="AI378" s="905">
        <f t="shared" si="259"/>
        <v>1.2561856451581879</v>
      </c>
      <c r="AJ378" s="905">
        <f t="shared" si="259"/>
        <v>1.2342046189294442</v>
      </c>
      <c r="AK378" s="905">
        <f t="shared" si="259"/>
        <v>1.2148804074310462</v>
      </c>
      <c r="AL378" s="905">
        <f t="shared" si="259"/>
        <v>1.1993010592693136</v>
      </c>
      <c r="AM378" s="905">
        <f t="shared" si="259"/>
        <v>1.1844714556400731</v>
      </c>
      <c r="AN378" s="905">
        <f t="shared" si="259"/>
        <v>1.1722417490668393</v>
      </c>
      <c r="AO378" s="905">
        <f t="shared" si="259"/>
        <v>1.1606222045696701</v>
      </c>
      <c r="AP378" s="905">
        <f t="shared" si="259"/>
        <v>1.1515856211516169</v>
      </c>
      <c r="AQ378" s="905">
        <f t="shared" si="259"/>
        <v>1.1430813937636912</v>
      </c>
      <c r="AR378" s="905">
        <f t="shared" si="259"/>
        <v>1.1362741770723743</v>
      </c>
      <c r="AS378" s="905">
        <f t="shared" si="259"/>
        <v>1.1312609398156148</v>
      </c>
      <c r="AT378" s="905">
        <f t="shared" si="259"/>
        <v>1.1279668172795787</v>
      </c>
      <c r="AU378" s="905">
        <f t="shared" si="259"/>
        <v>1.1272329160308836</v>
      </c>
      <c r="AV378" s="905">
        <f t="shared" si="259"/>
        <v>1.1271963408591601</v>
      </c>
      <c r="AW378" s="905">
        <f t="shared" si="259"/>
        <v>1.1271472224452443</v>
      </c>
      <c r="AX378" s="905">
        <f t="shared" si="259"/>
        <v>1.1270546353661632</v>
      </c>
      <c r="AY378" s="905">
        <f t="shared" si="259"/>
        <v>1.1268001469430975</v>
      </c>
      <c r="AZ378" s="905">
        <f t="shared" si="259"/>
        <v>1.1264608824155369</v>
      </c>
      <c r="BA378" s="905">
        <f t="shared" si="259"/>
        <v>1.1260589342896956</v>
      </c>
      <c r="BB378" s="905">
        <f t="shared" si="259"/>
        <v>1.1257571613827695</v>
      </c>
      <c r="BC378" s="905">
        <f t="shared" si="259"/>
        <v>1.1255008315268289</v>
      </c>
      <c r="BD378" s="905">
        <f t="shared" si="259"/>
        <v>1.1252245028969896</v>
      </c>
      <c r="BE378" s="905">
        <f t="shared" si="259"/>
        <v>1.1249609554913216</v>
      </c>
      <c r="BF378" s="905">
        <f t="shared" si="259"/>
        <v>1.1247214555571514</v>
      </c>
      <c r="BG378" s="905">
        <f t="shared" si="259"/>
        <v>1.1244413734830767</v>
      </c>
      <c r="BH378" s="905">
        <f t="shared" si="259"/>
        <v>1.1241952183224231</v>
      </c>
      <c r="BI378" s="905">
        <f t="shared" si="259"/>
        <v>1.1239952448322619</v>
      </c>
      <c r="BJ378" s="905">
        <f t="shared" si="259"/>
        <v>1.1238507202082868</v>
      </c>
      <c r="BK378" s="905">
        <f t="shared" si="259"/>
        <v>1.1237085733189116</v>
      </c>
      <c r="BL378" s="905">
        <f t="shared" si="259"/>
        <v>1.1236212368966534</v>
      </c>
      <c r="BM378" s="905">
        <f t="shared" si="259"/>
        <v>1.1236307775902097</v>
      </c>
      <c r="BN378" s="905">
        <f t="shared" si="259"/>
        <v>1.1236004717070003</v>
      </c>
      <c r="BO378" s="905">
        <f t="shared" si="259"/>
        <v>1.123603244991453</v>
      </c>
      <c r="BP378" s="905">
        <f t="shared" si="259"/>
        <v>1.1235457587702193</v>
      </c>
      <c r="BQ378" s="905">
        <f t="shared" si="259"/>
        <v>1.1234489062975057</v>
      </c>
      <c r="BR378" s="905">
        <f t="shared" si="259"/>
        <v>1.1233129598415454</v>
      </c>
      <c r="BS378" s="905">
        <f t="shared" si="260"/>
        <v>1.1232101426354513</v>
      </c>
      <c r="BT378" s="905">
        <f t="shared" si="260"/>
        <v>1.1230985498401138</v>
      </c>
      <c r="BU378" s="905"/>
      <c r="BV378" s="905"/>
      <c r="BW378" s="905"/>
      <c r="BX378" s="905"/>
      <c r="BY378" s="905"/>
      <c r="BZ378" s="905"/>
      <c r="CA378" s="905"/>
      <c r="CB378" s="905"/>
      <c r="CC378" s="905"/>
      <c r="CD378" s="905"/>
      <c r="CE378" s="905"/>
      <c r="CF378" s="905"/>
      <c r="CG378" s="905"/>
      <c r="CH378" s="905"/>
      <c r="CI378" s="906"/>
    </row>
    <row r="379" spans="2:87" x14ac:dyDescent="0.2">
      <c r="B379" s="1091"/>
      <c r="C379" s="1092" t="s">
        <v>677</v>
      </c>
      <c r="D379" s="1092"/>
      <c r="E379" s="1092" t="s">
        <v>122</v>
      </c>
      <c r="F379" s="1092">
        <v>2</v>
      </c>
      <c r="G379" s="905">
        <f t="shared" ref="G379:BR379" si="261">G133+G135-G145-G146</f>
        <v>1.445583984165993</v>
      </c>
      <c r="H379" s="905">
        <f t="shared" si="261"/>
        <v>1.2587876849688586</v>
      </c>
      <c r="I379" s="905">
        <f t="shared" si="261"/>
        <v>1.333753204048616</v>
      </c>
      <c r="J379" s="905">
        <f t="shared" si="261"/>
        <v>1.4946528877942757</v>
      </c>
      <c r="K379" s="905">
        <f t="shared" si="261"/>
        <v>1.4919037823124377</v>
      </c>
      <c r="L379" s="905">
        <f t="shared" si="261"/>
        <v>1.4885334789728217</v>
      </c>
      <c r="M379" s="905">
        <f t="shared" si="261"/>
        <v>1.4848807609545833</v>
      </c>
      <c r="N379" s="905">
        <f t="shared" si="261"/>
        <v>1.4793996154129334</v>
      </c>
      <c r="O379" s="905">
        <f t="shared" si="261"/>
        <v>1.4704835946218837</v>
      </c>
      <c r="P379" s="905">
        <f t="shared" si="261"/>
        <v>1.4599336130826568</v>
      </c>
      <c r="Q379" s="905">
        <f t="shared" si="261"/>
        <v>1.4506278142120317</v>
      </c>
      <c r="R379" s="905">
        <f t="shared" si="261"/>
        <v>1.4441065607394763</v>
      </c>
      <c r="S379" s="905">
        <f t="shared" si="261"/>
        <v>1.4390909778143748</v>
      </c>
      <c r="T379" s="905">
        <f t="shared" si="261"/>
        <v>1.4350415298241384</v>
      </c>
      <c r="U379" s="905">
        <f t="shared" si="261"/>
        <v>1.431817303743419</v>
      </c>
      <c r="V379" s="905">
        <f t="shared" si="261"/>
        <v>1.4279259461522293</v>
      </c>
      <c r="W379" s="905">
        <f t="shared" si="261"/>
        <v>1.4265856406364874</v>
      </c>
      <c r="X379" s="905">
        <f t="shared" si="261"/>
        <v>1.4245757074541834</v>
      </c>
      <c r="Y379" s="905">
        <f t="shared" si="261"/>
        <v>1.4233539204246097</v>
      </c>
      <c r="Z379" s="905">
        <f t="shared" si="261"/>
        <v>1.4222374806068594</v>
      </c>
      <c r="AA379" s="905">
        <f t="shared" si="261"/>
        <v>1.4211218124174028</v>
      </c>
      <c r="AB379" s="905">
        <f t="shared" si="261"/>
        <v>1.4194739834807106</v>
      </c>
      <c r="AC379" s="905">
        <f t="shared" si="261"/>
        <v>1.4186603583829762</v>
      </c>
      <c r="AD379" s="905">
        <f t="shared" si="261"/>
        <v>1.4178342493364666</v>
      </c>
      <c r="AE379" s="905">
        <f t="shared" si="261"/>
        <v>1.4163314493212369</v>
      </c>
      <c r="AF379" s="905">
        <f t="shared" si="261"/>
        <v>1.4155453156527578</v>
      </c>
      <c r="AG379" s="905">
        <f t="shared" si="261"/>
        <v>1.4149347253222349</v>
      </c>
      <c r="AH379" s="905">
        <f t="shared" si="261"/>
        <v>1.4143765799368258</v>
      </c>
      <c r="AI379" s="905">
        <f t="shared" si="261"/>
        <v>1.4138577740897089</v>
      </c>
      <c r="AJ379" s="905">
        <f t="shared" si="261"/>
        <v>1.413345668773317</v>
      </c>
      <c r="AK379" s="905">
        <f t="shared" si="261"/>
        <v>1.4128728910980841</v>
      </c>
      <c r="AL379" s="905">
        <f t="shared" si="261"/>
        <v>1.4124721822233284</v>
      </c>
      <c r="AM379" s="905">
        <f t="shared" si="261"/>
        <v>1.4120650587464407</v>
      </c>
      <c r="AN379" s="905">
        <f t="shared" si="261"/>
        <v>1.4116580652395636</v>
      </c>
      <c r="AO379" s="905">
        <f t="shared" si="261"/>
        <v>1.4113100269522463</v>
      </c>
      <c r="AP379" s="905">
        <f t="shared" si="261"/>
        <v>1.4109621095909655</v>
      </c>
      <c r="AQ379" s="905">
        <f t="shared" si="261"/>
        <v>1.4106665894993018</v>
      </c>
      <c r="AR379" s="905">
        <f t="shared" si="261"/>
        <v>1.4104234626209093</v>
      </c>
      <c r="AS379" s="905">
        <f t="shared" si="261"/>
        <v>1.4101869938402165</v>
      </c>
      <c r="AT379" s="905">
        <f t="shared" si="261"/>
        <v>1.4099506304887099</v>
      </c>
      <c r="AU379" s="905">
        <f t="shared" si="261"/>
        <v>1.4097601004980469</v>
      </c>
      <c r="AV379" s="905">
        <f t="shared" si="261"/>
        <v>1.4097862962433418</v>
      </c>
      <c r="AW379" s="905">
        <f t="shared" si="261"/>
        <v>1.4097993940368865</v>
      </c>
      <c r="AX379" s="905">
        <f t="shared" si="261"/>
        <v>1.4098190406283255</v>
      </c>
      <c r="AY379" s="905">
        <f t="shared" si="261"/>
        <v>1.4098321382900338</v>
      </c>
      <c r="AZ379" s="905">
        <f t="shared" si="261"/>
        <v>1.4098452358990081</v>
      </c>
      <c r="BA379" s="905">
        <f t="shared" si="261"/>
        <v>1.40985178468372</v>
      </c>
      <c r="BB379" s="905">
        <f t="shared" si="261"/>
        <v>1.409864882213594</v>
      </c>
      <c r="BC379" s="905">
        <f t="shared" si="261"/>
        <v>1.4098714309587557</v>
      </c>
      <c r="BD379" s="905">
        <f t="shared" si="261"/>
        <v>1.4098714309587557</v>
      </c>
      <c r="BE379" s="905">
        <f t="shared" si="261"/>
        <v>1.4098714309587559</v>
      </c>
      <c r="BF379" s="905">
        <f t="shared" si="261"/>
        <v>1.4098648822135937</v>
      </c>
      <c r="BG379" s="905">
        <f t="shared" si="261"/>
        <v>1.40985178468372</v>
      </c>
      <c r="BH379" s="905">
        <f t="shared" si="261"/>
        <v>1.4098321382900338</v>
      </c>
      <c r="BI379" s="905">
        <f t="shared" si="261"/>
        <v>1.4098190406283257</v>
      </c>
      <c r="BJ379" s="905">
        <f t="shared" si="261"/>
        <v>1.4098059429138829</v>
      </c>
      <c r="BK379" s="905">
        <f t="shared" si="261"/>
        <v>1.4097928451467059</v>
      </c>
      <c r="BL379" s="905">
        <f t="shared" si="261"/>
        <v>1.4097731983970623</v>
      </c>
      <c r="BM379" s="905">
        <f t="shared" si="261"/>
        <v>1.4097601004980471</v>
      </c>
      <c r="BN379" s="905">
        <f t="shared" si="261"/>
        <v>1.4097535515287636</v>
      </c>
      <c r="BO379" s="905">
        <f t="shared" si="261"/>
        <v>1.4097470025462959</v>
      </c>
      <c r="BP379" s="905">
        <f t="shared" si="261"/>
        <v>1.4097404535506448</v>
      </c>
      <c r="BQ379" s="905">
        <f t="shared" si="261"/>
        <v>1.4097470025462961</v>
      </c>
      <c r="BR379" s="905">
        <f t="shared" si="261"/>
        <v>1.4097470025462961</v>
      </c>
      <c r="BS379" s="905">
        <f t="shared" ref="BS379:BT379" si="262">BS133+BS135-BS145-BS146</f>
        <v>1.4097535515287636</v>
      </c>
      <c r="BT379" s="905">
        <f t="shared" si="262"/>
        <v>1.4097601004980469</v>
      </c>
      <c r="BU379" s="905"/>
      <c r="BV379" s="905"/>
      <c r="BW379" s="905"/>
      <c r="BX379" s="905"/>
      <c r="BY379" s="905"/>
      <c r="BZ379" s="905"/>
      <c r="CA379" s="905"/>
      <c r="CB379" s="905"/>
      <c r="CC379" s="905"/>
      <c r="CD379" s="905"/>
      <c r="CE379" s="905"/>
      <c r="CF379" s="905"/>
      <c r="CG379" s="905"/>
      <c r="CH379" s="905"/>
      <c r="CI379" s="906"/>
    </row>
    <row r="380" spans="2:87" x14ac:dyDescent="0.2">
      <c r="B380" s="1091"/>
      <c r="C380" s="1092" t="s">
        <v>129</v>
      </c>
      <c r="D380" s="1092"/>
      <c r="E380" s="1092" t="s">
        <v>122</v>
      </c>
      <c r="F380" s="1092">
        <v>2</v>
      </c>
      <c r="G380" s="905">
        <f t="shared" ref="G380:BR380" si="263">G151</f>
        <v>1.4438691957199397</v>
      </c>
      <c r="H380" s="905">
        <f t="shared" si="263"/>
        <v>1.4438833685626584</v>
      </c>
      <c r="I380" s="905">
        <f t="shared" si="263"/>
        <v>1.4438833685626582</v>
      </c>
      <c r="J380" s="905">
        <f t="shared" si="263"/>
        <v>1.4438833685626584</v>
      </c>
      <c r="K380" s="905">
        <f t="shared" si="263"/>
        <v>1.4438833685626584</v>
      </c>
      <c r="L380" s="905">
        <f t="shared" si="263"/>
        <v>1.4438833685626584</v>
      </c>
      <c r="M380" s="905">
        <f t="shared" si="263"/>
        <v>1.4399576522479101</v>
      </c>
      <c r="N380" s="905">
        <f t="shared" si="263"/>
        <v>1.4296393425396117</v>
      </c>
      <c r="O380" s="905">
        <f t="shared" si="263"/>
        <v>1.4168202663396701</v>
      </c>
      <c r="P380" s="905">
        <f t="shared" si="263"/>
        <v>1.4039093438340942</v>
      </c>
      <c r="Q380" s="905">
        <f t="shared" si="263"/>
        <v>1.3926053921942358</v>
      </c>
      <c r="R380" s="905">
        <f t="shared" si="263"/>
        <v>1.3853500635554858</v>
      </c>
      <c r="S380" s="905">
        <f t="shared" si="263"/>
        <v>1.3807147186181465</v>
      </c>
      <c r="T380" s="905">
        <f t="shared" si="263"/>
        <v>1.376321279393564</v>
      </c>
      <c r="U380" s="905">
        <f t="shared" si="263"/>
        <v>1.3720473947633192</v>
      </c>
      <c r="V380" s="905">
        <f t="shared" si="263"/>
        <v>1.3679302138989891</v>
      </c>
      <c r="W380" s="905">
        <f t="shared" si="263"/>
        <v>1.3643750542146249</v>
      </c>
      <c r="X380" s="905">
        <f t="shared" si="263"/>
        <v>1.3608369310417603</v>
      </c>
      <c r="Y380" s="905">
        <f t="shared" si="263"/>
        <v>1.3573174885625172</v>
      </c>
      <c r="Z380" s="905">
        <f t="shared" si="263"/>
        <v>1.3538046235753622</v>
      </c>
      <c r="AA380" s="905">
        <f t="shared" si="263"/>
        <v>1.3502983359611143</v>
      </c>
      <c r="AB380" s="905">
        <f t="shared" si="263"/>
        <v>1.3479351524517806</v>
      </c>
      <c r="AC380" s="905">
        <f t="shared" si="263"/>
        <v>1.3455772407775435</v>
      </c>
      <c r="AD380" s="905">
        <f t="shared" si="263"/>
        <v>1.3431937515130659</v>
      </c>
      <c r="AE380" s="905">
        <f t="shared" si="263"/>
        <v>1.3408140280115801</v>
      </c>
      <c r="AF380" s="905">
        <f t="shared" si="263"/>
        <v>1.3384057148107447</v>
      </c>
      <c r="AG380" s="905">
        <f t="shared" si="263"/>
        <v>1.3366731994178687</v>
      </c>
      <c r="AH380" s="905">
        <f t="shared" si="263"/>
        <v>1.3349423234915068</v>
      </c>
      <c r="AI380" s="905">
        <f t="shared" si="263"/>
        <v>1.3331790923192064</v>
      </c>
      <c r="AJ380" s="905">
        <f t="shared" si="263"/>
        <v>1.3314336783192431</v>
      </c>
      <c r="AK380" s="905">
        <f t="shared" si="263"/>
        <v>1.3296542696216793</v>
      </c>
      <c r="AL380" s="905">
        <f t="shared" si="263"/>
        <v>1.3297069011512663</v>
      </c>
      <c r="AM380" s="905">
        <f t="shared" si="263"/>
        <v>1.3297419886610629</v>
      </c>
      <c r="AN380" s="905">
        <f t="shared" si="263"/>
        <v>1.3297770760295844</v>
      </c>
      <c r="AO380" s="905">
        <f t="shared" si="263"/>
        <v>1.329829706817478</v>
      </c>
      <c r="AP380" s="905">
        <f t="shared" si="263"/>
        <v>1.3298823372875077</v>
      </c>
      <c r="AQ380" s="905">
        <f t="shared" si="263"/>
        <v>1.3299349674396765</v>
      </c>
      <c r="AR380" s="905">
        <f t="shared" si="263"/>
        <v>1.329987597273987</v>
      </c>
      <c r="AS380" s="905">
        <f t="shared" si="263"/>
        <v>1.33005776989196</v>
      </c>
      <c r="AT380" s="905">
        <f t="shared" si="263"/>
        <v>1.3301279419448642</v>
      </c>
      <c r="AU380" s="905">
        <f t="shared" si="263"/>
        <v>1.3301805706137195</v>
      </c>
      <c r="AV380" s="905">
        <f t="shared" si="263"/>
        <v>1.3302507416777689</v>
      </c>
      <c r="AW380" s="905">
        <f t="shared" si="263"/>
        <v>1.330285826997899</v>
      </c>
      <c r="AX380" s="905">
        <f t="shared" si="263"/>
        <v>1.3303384547132295</v>
      </c>
      <c r="AY380" s="905">
        <f t="shared" si="263"/>
        <v>1.330373539680207</v>
      </c>
      <c r="AZ380" s="905">
        <f t="shared" si="263"/>
        <v>1.330408624505925</v>
      </c>
      <c r="BA380" s="905">
        <f t="shared" si="263"/>
        <v>1.3304261668658119</v>
      </c>
      <c r="BB380" s="905">
        <f t="shared" si="263"/>
        <v>1.3304612514796421</v>
      </c>
      <c r="BC380" s="905">
        <f t="shared" si="263"/>
        <v>1.3304787937335856</v>
      </c>
      <c r="BD380" s="905">
        <f t="shared" si="263"/>
        <v>1.3304787937335854</v>
      </c>
      <c r="BE380" s="905">
        <f t="shared" si="263"/>
        <v>1.3304787937335856</v>
      </c>
      <c r="BF380" s="905">
        <f t="shared" si="263"/>
        <v>1.3304612514796423</v>
      </c>
      <c r="BG380" s="905">
        <f t="shared" si="263"/>
        <v>1.3304261668658119</v>
      </c>
      <c r="BH380" s="905">
        <f t="shared" si="263"/>
        <v>1.330373539680207</v>
      </c>
      <c r="BI380" s="905">
        <f t="shared" si="263"/>
        <v>1.3303384547132295</v>
      </c>
      <c r="BJ380" s="905">
        <f t="shared" si="263"/>
        <v>1.3303033696049913</v>
      </c>
      <c r="BK380" s="905">
        <f t="shared" si="263"/>
        <v>1.3302682843554918</v>
      </c>
      <c r="BL380" s="905">
        <f t="shared" si="263"/>
        <v>1.3302156562163761</v>
      </c>
      <c r="BM380" s="905">
        <f t="shared" si="263"/>
        <v>1.3301805706137195</v>
      </c>
      <c r="BN380" s="905">
        <f t="shared" si="263"/>
        <v>1.3301630277594172</v>
      </c>
      <c r="BO380" s="905">
        <f t="shared" si="263"/>
        <v>1.3301454848697989</v>
      </c>
      <c r="BP380" s="905">
        <f t="shared" si="263"/>
        <v>1.3301279419448642</v>
      </c>
      <c r="BQ380" s="905">
        <f t="shared" si="263"/>
        <v>1.3301454848697989</v>
      </c>
      <c r="BR380" s="905">
        <f t="shared" si="263"/>
        <v>1.3301454848697989</v>
      </c>
      <c r="BS380" s="905">
        <f t="shared" ref="BS380:BT380" si="264">BS151</f>
        <v>1.3301630277594172</v>
      </c>
      <c r="BT380" s="905">
        <f t="shared" si="264"/>
        <v>1.3301805706137195</v>
      </c>
      <c r="BU380" s="905"/>
      <c r="BV380" s="905"/>
      <c r="BW380" s="905"/>
      <c r="BX380" s="905"/>
      <c r="BY380" s="905"/>
      <c r="BZ380" s="905"/>
      <c r="CA380" s="905"/>
      <c r="CB380" s="905"/>
      <c r="CC380" s="905"/>
      <c r="CD380" s="905"/>
      <c r="CE380" s="905"/>
      <c r="CF380" s="905"/>
      <c r="CG380" s="905"/>
      <c r="CH380" s="905"/>
      <c r="CI380" s="906"/>
    </row>
    <row r="381" spans="2:87" x14ac:dyDescent="0.2">
      <c r="B381" s="1091"/>
      <c r="C381" s="1092" t="s">
        <v>678</v>
      </c>
      <c r="D381" s="1092"/>
      <c r="E381" s="1092" t="s">
        <v>122</v>
      </c>
      <c r="F381" s="1092">
        <v>2</v>
      </c>
      <c r="G381" s="905">
        <f t="shared" ref="G381:AL381" si="265">G175-SUM(G377:G380)</f>
        <v>0.17256120981074652</v>
      </c>
      <c r="H381" s="905">
        <f t="shared" si="265"/>
        <v>0.17256120981074741</v>
      </c>
      <c r="I381" s="905">
        <f t="shared" si="265"/>
        <v>0.17256120981074652</v>
      </c>
      <c r="J381" s="905">
        <f t="shared" si="265"/>
        <v>0.17256120981074563</v>
      </c>
      <c r="K381" s="905">
        <f t="shared" si="265"/>
        <v>0.17256120981074741</v>
      </c>
      <c r="L381" s="905">
        <f t="shared" si="265"/>
        <v>0.17256120981074652</v>
      </c>
      <c r="M381" s="905">
        <f t="shared" si="265"/>
        <v>0.17256120981074652</v>
      </c>
      <c r="N381" s="905">
        <f t="shared" si="265"/>
        <v>0.17256120981074741</v>
      </c>
      <c r="O381" s="905">
        <f t="shared" si="265"/>
        <v>0.17256120981074741</v>
      </c>
      <c r="P381" s="905">
        <f t="shared" si="265"/>
        <v>0.17256120981074652</v>
      </c>
      <c r="Q381" s="905">
        <f t="shared" si="265"/>
        <v>0.17256120981074563</v>
      </c>
      <c r="R381" s="905">
        <f t="shared" si="265"/>
        <v>0.17256120981074474</v>
      </c>
      <c r="S381" s="905">
        <f t="shared" si="265"/>
        <v>0.17256120981074741</v>
      </c>
      <c r="T381" s="905">
        <f t="shared" si="265"/>
        <v>0.17256120981074652</v>
      </c>
      <c r="U381" s="905">
        <f t="shared" si="265"/>
        <v>0.17256120981074741</v>
      </c>
      <c r="V381" s="905">
        <f t="shared" si="265"/>
        <v>0.17256120981074652</v>
      </c>
      <c r="W381" s="905">
        <f t="shared" si="265"/>
        <v>0.1725612098107483</v>
      </c>
      <c r="X381" s="905">
        <f t="shared" si="265"/>
        <v>0.17256120981074652</v>
      </c>
      <c r="Y381" s="905">
        <f t="shared" si="265"/>
        <v>0.17256120981074563</v>
      </c>
      <c r="Z381" s="905">
        <f t="shared" si="265"/>
        <v>0.17256120981074652</v>
      </c>
      <c r="AA381" s="905">
        <f t="shared" si="265"/>
        <v>0.17256120981074652</v>
      </c>
      <c r="AB381" s="905">
        <f t="shared" si="265"/>
        <v>0.17256120981074652</v>
      </c>
      <c r="AC381" s="905">
        <f t="shared" si="265"/>
        <v>0.17256120981074652</v>
      </c>
      <c r="AD381" s="905">
        <f t="shared" si="265"/>
        <v>0.17256120981074652</v>
      </c>
      <c r="AE381" s="905">
        <f t="shared" si="265"/>
        <v>0.17256120981074741</v>
      </c>
      <c r="AF381" s="905">
        <f t="shared" si="265"/>
        <v>0.17256120981074563</v>
      </c>
      <c r="AG381" s="905">
        <f t="shared" si="265"/>
        <v>0.17256120981074652</v>
      </c>
      <c r="AH381" s="905">
        <f t="shared" si="265"/>
        <v>0.17256120981074741</v>
      </c>
      <c r="AI381" s="905">
        <f t="shared" si="265"/>
        <v>0.17256120981074652</v>
      </c>
      <c r="AJ381" s="905">
        <f t="shared" si="265"/>
        <v>0.17256120981074741</v>
      </c>
      <c r="AK381" s="905">
        <f t="shared" si="265"/>
        <v>0.17256120981074741</v>
      </c>
      <c r="AL381" s="905">
        <f t="shared" si="265"/>
        <v>0.17256120981074652</v>
      </c>
      <c r="AM381" s="905">
        <f t="shared" ref="AM381:BR381" si="266">AM175-SUM(AM377:AM380)</f>
        <v>0.17256120981074652</v>
      </c>
      <c r="AN381" s="905">
        <f t="shared" si="266"/>
        <v>0.17256120981074652</v>
      </c>
      <c r="AO381" s="905">
        <f t="shared" si="266"/>
        <v>0.17256120981074563</v>
      </c>
      <c r="AP381" s="905">
        <f t="shared" si="266"/>
        <v>0.17256120981074741</v>
      </c>
      <c r="AQ381" s="905">
        <f t="shared" si="266"/>
        <v>0.17256120981074741</v>
      </c>
      <c r="AR381" s="905">
        <f t="shared" si="266"/>
        <v>0.17256120981074652</v>
      </c>
      <c r="AS381" s="905">
        <f t="shared" si="266"/>
        <v>0.17256120981074652</v>
      </c>
      <c r="AT381" s="905">
        <f t="shared" si="266"/>
        <v>0.17256120981074563</v>
      </c>
      <c r="AU381" s="905">
        <f t="shared" si="266"/>
        <v>0.17256120981074741</v>
      </c>
      <c r="AV381" s="905">
        <f t="shared" si="266"/>
        <v>0.17256120981074563</v>
      </c>
      <c r="AW381" s="905">
        <f t="shared" si="266"/>
        <v>0.17256120981074652</v>
      </c>
      <c r="AX381" s="905">
        <f t="shared" si="266"/>
        <v>0.17256120981074741</v>
      </c>
      <c r="AY381" s="905">
        <f t="shared" si="266"/>
        <v>0.17256120981074563</v>
      </c>
      <c r="AZ381" s="905">
        <f t="shared" si="266"/>
        <v>0.17256120981074652</v>
      </c>
      <c r="BA381" s="905">
        <f t="shared" si="266"/>
        <v>0.17256120981074652</v>
      </c>
      <c r="BB381" s="905">
        <f t="shared" si="266"/>
        <v>0.17256120981074741</v>
      </c>
      <c r="BC381" s="905">
        <f t="shared" si="266"/>
        <v>0.17256120981074652</v>
      </c>
      <c r="BD381" s="905">
        <f t="shared" si="266"/>
        <v>0.1725612098107483</v>
      </c>
      <c r="BE381" s="905">
        <f t="shared" si="266"/>
        <v>0.17256120981074563</v>
      </c>
      <c r="BF381" s="905">
        <f t="shared" si="266"/>
        <v>0.1725612098107483</v>
      </c>
      <c r="BG381" s="905">
        <f t="shared" si="266"/>
        <v>0.17256120981074563</v>
      </c>
      <c r="BH381" s="905">
        <f t="shared" si="266"/>
        <v>0.17256120981074741</v>
      </c>
      <c r="BI381" s="905">
        <f t="shared" si="266"/>
        <v>0.17256120981074563</v>
      </c>
      <c r="BJ381" s="905">
        <f t="shared" si="266"/>
        <v>0.17256120981074741</v>
      </c>
      <c r="BK381" s="905">
        <f t="shared" si="266"/>
        <v>0.17256120981074563</v>
      </c>
      <c r="BL381" s="905">
        <f t="shared" si="266"/>
        <v>0.17256120981074563</v>
      </c>
      <c r="BM381" s="905">
        <f t="shared" si="266"/>
        <v>0.17256120981074563</v>
      </c>
      <c r="BN381" s="905">
        <f t="shared" si="266"/>
        <v>0.17256120981074741</v>
      </c>
      <c r="BO381" s="905">
        <f t="shared" si="266"/>
        <v>0.17256120981074563</v>
      </c>
      <c r="BP381" s="905">
        <f t="shared" si="266"/>
        <v>0.17256120981074652</v>
      </c>
      <c r="BQ381" s="905">
        <f t="shared" si="266"/>
        <v>0.17256120981074563</v>
      </c>
      <c r="BR381" s="905">
        <f t="shared" si="266"/>
        <v>0.17256120981074652</v>
      </c>
      <c r="BS381" s="905">
        <f t="shared" ref="BS381:BT381" si="267">BS175-SUM(BS377:BS380)</f>
        <v>0.17256120981074741</v>
      </c>
      <c r="BT381" s="905">
        <f t="shared" si="267"/>
        <v>0.17256120981074652</v>
      </c>
      <c r="BU381" s="905"/>
      <c r="BV381" s="905"/>
      <c r="BW381" s="905"/>
      <c r="BX381" s="905"/>
      <c r="BY381" s="905"/>
      <c r="BZ381" s="905"/>
      <c r="CA381" s="905"/>
      <c r="CB381" s="905"/>
      <c r="CC381" s="905"/>
      <c r="CD381" s="905"/>
      <c r="CE381" s="905"/>
      <c r="CF381" s="905"/>
      <c r="CG381" s="905"/>
      <c r="CH381" s="905"/>
      <c r="CI381" s="906"/>
    </row>
    <row r="382" spans="2:87" x14ac:dyDescent="0.2">
      <c r="B382" s="1091"/>
      <c r="C382" s="1092" t="s">
        <v>679</v>
      </c>
      <c r="D382" s="1092"/>
      <c r="E382" s="1092" t="s">
        <v>122</v>
      </c>
      <c r="F382" s="1092">
        <v>2</v>
      </c>
      <c r="G382" s="905">
        <f t="shared" ref="G382:BR382" si="268">G132</f>
        <v>13.420467108719169</v>
      </c>
      <c r="H382" s="905">
        <f t="shared" si="268"/>
        <v>13.40082695174732</v>
      </c>
      <c r="I382" s="905">
        <f t="shared" si="268"/>
        <v>13.38106627398928</v>
      </c>
      <c r="J382" s="905">
        <f t="shared" si="268"/>
        <v>13.361188260347332</v>
      </c>
      <c r="K382" s="905">
        <f t="shared" si="268"/>
        <v>13.341195914316856</v>
      </c>
      <c r="L382" s="905">
        <f t="shared" si="268"/>
        <v>13.321092073522715</v>
      </c>
      <c r="M382" s="905">
        <f t="shared" si="268"/>
        <v>13.300879423505561</v>
      </c>
      <c r="N382" s="905">
        <f t="shared" si="268"/>
        <v>13.280560509999734</v>
      </c>
      <c r="O382" s="905">
        <f t="shared" si="268"/>
        <v>13.260137749905269</v>
      </c>
      <c r="P382" s="905">
        <f t="shared" si="268"/>
        <v>13.239613441124577</v>
      </c>
      <c r="Q382" s="905">
        <f t="shared" si="268"/>
        <v>13.218989771408145</v>
      </c>
      <c r="R382" s="905">
        <f t="shared" si="268"/>
        <v>13.19826882633205</v>
      </c>
      <c r="S382" s="905">
        <f t="shared" si="268"/>
        <v>13.177452596512111</v>
      </c>
      <c r="T382" s="905">
        <f t="shared" si="268"/>
        <v>13.156542984144643</v>
      </c>
      <c r="U382" s="905">
        <f t="shared" si="268"/>
        <v>13.135541808951247</v>
      </c>
      <c r="V382" s="905">
        <f t="shared" si="268"/>
        <v>13.114450813594562</v>
      </c>
      <c r="W382" s="905">
        <f t="shared" si="268"/>
        <v>13.093271668623066</v>
      </c>
      <c r="X382" s="905">
        <f t="shared" si="268"/>
        <v>13.072005976995451</v>
      </c>
      <c r="Y382" s="905">
        <f t="shared" si="268"/>
        <v>13.050655278228716</v>
      </c>
      <c r="Z382" s="905">
        <f t="shared" si="268"/>
        <v>13.029221052208609</v>
      </c>
      <c r="AA382" s="905">
        <f t="shared" si="268"/>
        <v>13.007704722696426</v>
      </c>
      <c r="AB382" s="905">
        <f t="shared" si="268"/>
        <v>12.986107660562023</v>
      </c>
      <c r="AC382" s="905">
        <f t="shared" si="268"/>
        <v>12.964431186769543</v>
      </c>
      <c r="AD382" s="905">
        <f t="shared" si="268"/>
        <v>12.942676575139192</v>
      </c>
      <c r="AE382" s="905">
        <f t="shared" si="268"/>
        <v>12.920845054905932</v>
      </c>
      <c r="AF382" s="905">
        <f t="shared" si="268"/>
        <v>12.898937813093502</v>
      </c>
      <c r="AG382" s="905">
        <f t="shared" si="268"/>
        <v>12.876955996720346</v>
      </c>
      <c r="AH382" s="905">
        <f t="shared" si="268"/>
        <v>12.854900714852157</v>
      </c>
      <c r="AI382" s="905">
        <f t="shared" si="268"/>
        <v>12.832773040514258</v>
      </c>
      <c r="AJ382" s="905">
        <f t="shared" si="268"/>
        <v>12.81057401247571</v>
      </c>
      <c r="AK382" s="905">
        <f t="shared" si="268"/>
        <v>12.788304636915793</v>
      </c>
      <c r="AL382" s="905">
        <f t="shared" si="268"/>
        <v>12.7659658889825</v>
      </c>
      <c r="AM382" s="905">
        <f t="shared" si="268"/>
        <v>12.743558714251712</v>
      </c>
      <c r="AN382" s="905">
        <f t="shared" si="268"/>
        <v>12.721084030094929</v>
      </c>
      <c r="AO382" s="905">
        <f t="shared" si="268"/>
        <v>12.698542726962662</v>
      </c>
      <c r="AP382" s="905">
        <f t="shared" si="268"/>
        <v>12.675935669589936</v>
      </c>
      <c r="AQ382" s="905">
        <f t="shared" si="268"/>
        <v>12.653263698129797</v>
      </c>
      <c r="AR382" s="905">
        <f t="shared" si="268"/>
        <v>12.630527629220158</v>
      </c>
      <c r="AS382" s="905">
        <f t="shared" si="268"/>
        <v>12.607728256988846</v>
      </c>
      <c r="AT382" s="905">
        <f t="shared" si="268"/>
        <v>12.584866354001312</v>
      </c>
      <c r="AU382" s="905">
        <f t="shared" si="268"/>
        <v>12.56194267215508</v>
      </c>
      <c r="AV382" s="905">
        <f t="shared" si="268"/>
        <v>12.538957943524622</v>
      </c>
      <c r="AW382" s="905">
        <f t="shared" si="268"/>
        <v>12.515912881160126</v>
      </c>
      <c r="AX382" s="905">
        <f t="shared" si="268"/>
        <v>12.492808179843253</v>
      </c>
      <c r="AY382" s="905">
        <f t="shared" si="268"/>
        <v>12.469644516802768</v>
      </c>
      <c r="AZ382" s="905">
        <f t="shared" si="268"/>
        <v>12.446422552392722</v>
      </c>
      <c r="BA382" s="905">
        <f t="shared" si="268"/>
        <v>12.423142930735596</v>
      </c>
      <c r="BB382" s="905">
        <f t="shared" si="268"/>
        <v>12.399806280332665</v>
      </c>
      <c r="BC382" s="905">
        <f t="shared" si="268"/>
        <v>12.376413214643692</v>
      </c>
      <c r="BD382" s="905">
        <f t="shared" si="268"/>
        <v>12.352964332637827</v>
      </c>
      <c r="BE382" s="905">
        <f t="shared" si="268"/>
        <v>12.32946021931753</v>
      </c>
      <c r="BF382" s="905">
        <f t="shared" si="268"/>
        <v>12.305901446217144</v>
      </c>
      <c r="BG382" s="905">
        <f t="shared" si="268"/>
        <v>12.282288571877656</v>
      </c>
      <c r="BH382" s="905">
        <f t="shared" si="268"/>
        <v>12.258622142299059</v>
      </c>
      <c r="BI382" s="905">
        <f t="shared" si="268"/>
        <v>12.234902691371625</v>
      </c>
      <c r="BJ382" s="905">
        <f t="shared" si="268"/>
        <v>12.211130741287342</v>
      </c>
      <c r="BK382" s="905">
        <f t="shared" si="268"/>
        <v>12.187306802932609</v>
      </c>
      <c r="BL382" s="905">
        <f t="shared" si="268"/>
        <v>12.163431376263306</v>
      </c>
      <c r="BM382" s="905">
        <f t="shared" si="268"/>
        <v>12.139504950663172</v>
      </c>
      <c r="BN382" s="905">
        <f t="shared" si="268"/>
        <v>12.115528005286468</v>
      </c>
      <c r="BO382" s="905">
        <f t="shared" si="268"/>
        <v>12.091501009385741</v>
      </c>
      <c r="BP382" s="905">
        <f t="shared" si="268"/>
        <v>12.06742442262553</v>
      </c>
      <c r="BQ382" s="905">
        <f t="shared" si="268"/>
        <v>12.043298695382747</v>
      </c>
      <c r="BR382" s="905">
        <f t="shared" si="268"/>
        <v>12.01912426903445</v>
      </c>
      <c r="BS382" s="905">
        <f t="shared" ref="BS382:BT382" si="269">BS132</f>
        <v>11.994901576233673</v>
      </c>
      <c r="BT382" s="905">
        <f t="shared" si="269"/>
        <v>11.970631041173897</v>
      </c>
      <c r="BU382" s="905"/>
      <c r="BV382" s="905"/>
      <c r="BW382" s="905"/>
      <c r="BX382" s="905"/>
      <c r="BY382" s="905"/>
      <c r="BZ382" s="905"/>
      <c r="CA382" s="905"/>
      <c r="CB382" s="905"/>
      <c r="CC382" s="905"/>
      <c r="CD382" s="905"/>
      <c r="CE382" s="905"/>
      <c r="CF382" s="905"/>
      <c r="CG382" s="905"/>
      <c r="CH382" s="905"/>
      <c r="CI382" s="906"/>
    </row>
    <row r="383" spans="2:87" x14ac:dyDescent="0.2">
      <c r="B383" s="1091"/>
      <c r="C383" s="1092" t="s">
        <v>680</v>
      </c>
      <c r="D383" s="1092"/>
      <c r="E383" s="1092" t="s">
        <v>122</v>
      </c>
      <c r="F383" s="1092">
        <v>2</v>
      </c>
      <c r="G383" s="905">
        <f t="shared" ref="G383:AL383" si="270">SUM(G377:G381)+G178</f>
        <v>8.198602048937202</v>
      </c>
      <c r="H383" s="905">
        <f t="shared" si="270"/>
        <v>8.5077956425439467</v>
      </c>
      <c r="I383" s="905">
        <f t="shared" si="270"/>
        <v>8.3211845216077691</v>
      </c>
      <c r="J383" s="905">
        <f t="shared" si="270"/>
        <v>8.3844197565500558</v>
      </c>
      <c r="K383" s="905">
        <f t="shared" si="270"/>
        <v>8.3821658224725386</v>
      </c>
      <c r="L383" s="905">
        <f t="shared" si="270"/>
        <v>8.3790837572634</v>
      </c>
      <c r="M383" s="905">
        <f t="shared" si="270"/>
        <v>8.4175710700823849</v>
      </c>
      <c r="N383" s="905">
        <f t="shared" si="270"/>
        <v>8.4351447289194841</v>
      </c>
      <c r="O383" s="905">
        <f t="shared" si="270"/>
        <v>8.4293219552281737</v>
      </c>
      <c r="P383" s="905">
        <f t="shared" si="270"/>
        <v>8.4076647447010178</v>
      </c>
      <c r="Q383" s="905">
        <f t="shared" si="270"/>
        <v>8.3786454764834133</v>
      </c>
      <c r="R383" s="905">
        <f t="shared" si="270"/>
        <v>8.3655158417257649</v>
      </c>
      <c r="S383" s="905">
        <f t="shared" si="270"/>
        <v>8.3075665534653513</v>
      </c>
      <c r="T383" s="905">
        <f t="shared" si="270"/>
        <v>8.2619381475091274</v>
      </c>
      <c r="U383" s="905">
        <f t="shared" si="270"/>
        <v>8.2039915619715575</v>
      </c>
      <c r="V383" s="905">
        <f t="shared" si="270"/>
        <v>8.1459438905170956</v>
      </c>
      <c r="W383" s="905">
        <f t="shared" si="270"/>
        <v>8.0849595592511569</v>
      </c>
      <c r="X383" s="905">
        <f t="shared" si="270"/>
        <v>8.0734828449772085</v>
      </c>
      <c r="Y383" s="905">
        <f t="shared" si="270"/>
        <v>8.05223089977871</v>
      </c>
      <c r="Z383" s="905">
        <f t="shared" si="270"/>
        <v>8.0400820343700516</v>
      </c>
      <c r="AA383" s="905">
        <f t="shared" si="270"/>
        <v>8.0180651723686225</v>
      </c>
      <c r="AB383" s="905">
        <f t="shared" si="270"/>
        <v>7.9974134321623067</v>
      </c>
      <c r="AC383" s="905">
        <f t="shared" si="270"/>
        <v>7.9590683147940195</v>
      </c>
      <c r="AD383" s="905">
        <f t="shared" si="270"/>
        <v>7.9099704269724587</v>
      </c>
      <c r="AE383" s="905">
        <f t="shared" si="270"/>
        <v>7.8601916269022958</v>
      </c>
      <c r="AF383" s="905">
        <f t="shared" si="270"/>
        <v>7.8357950715352995</v>
      </c>
      <c r="AG383" s="905">
        <f t="shared" si="270"/>
        <v>7.7898109706541376</v>
      </c>
      <c r="AH383" s="905">
        <f t="shared" si="270"/>
        <v>7.7755273415009976</v>
      </c>
      <c r="AI383" s="905">
        <f t="shared" si="270"/>
        <v>7.7722618325516653</v>
      </c>
      <c r="AJ383" s="905">
        <f t="shared" si="270"/>
        <v>7.7586093162152325</v>
      </c>
      <c r="AK383" s="905">
        <f t="shared" si="270"/>
        <v>7.7562312892286513</v>
      </c>
      <c r="AL383" s="905">
        <f t="shared" si="270"/>
        <v>7.7601584958410044</v>
      </c>
      <c r="AM383" s="905">
        <f t="shared" ref="AM383:BR383" si="271">SUM(AM377:AM381)+AM178</f>
        <v>7.7733940912838975</v>
      </c>
      <c r="AN383" s="905">
        <f t="shared" si="271"/>
        <v>7.7681855688761132</v>
      </c>
      <c r="AO383" s="905">
        <f t="shared" si="271"/>
        <v>7.7721429162794031</v>
      </c>
      <c r="AP383" s="905">
        <f t="shared" si="271"/>
        <v>7.7872953812122852</v>
      </c>
      <c r="AQ383" s="905">
        <f t="shared" si="271"/>
        <v>7.7922332054448367</v>
      </c>
      <c r="AR383" s="905">
        <f t="shared" si="271"/>
        <v>7.8080323167651207</v>
      </c>
      <c r="AS383" s="905">
        <f t="shared" si="271"/>
        <v>7.8150279582921973</v>
      </c>
      <c r="AT383" s="905">
        <f t="shared" si="271"/>
        <v>7.8316315463714989</v>
      </c>
      <c r="AU383" s="905">
        <f t="shared" si="271"/>
        <v>7.8399857346716848</v>
      </c>
      <c r="AV383" s="905">
        <f t="shared" si="271"/>
        <v>7.8498258423441527</v>
      </c>
      <c r="AW383" s="905">
        <f t="shared" si="271"/>
        <v>7.8592771222782725</v>
      </c>
      <c r="AX383" s="905">
        <f t="shared" si="271"/>
        <v>7.8801099758740882</v>
      </c>
      <c r="AY383" s="905">
        <f t="shared" si="271"/>
        <v>7.9000357637407213</v>
      </c>
      <c r="AZ383" s="905">
        <f t="shared" si="271"/>
        <v>7.9111364737808003</v>
      </c>
      <c r="BA383" s="905">
        <f t="shared" si="271"/>
        <v>7.9314471963646964</v>
      </c>
      <c r="BB383" s="905">
        <f t="shared" si="271"/>
        <v>7.9419261594893689</v>
      </c>
      <c r="BC383" s="905">
        <f t="shared" si="271"/>
        <v>7.9635266165030183</v>
      </c>
      <c r="BD383" s="905">
        <f t="shared" si="271"/>
        <v>7.9644992995322443</v>
      </c>
      <c r="BE383" s="905">
        <f t="shared" si="271"/>
        <v>7.9857648546421514</v>
      </c>
      <c r="BF383" s="905">
        <f t="shared" si="271"/>
        <v>7.9980717023517345</v>
      </c>
      <c r="BG383" s="905">
        <f t="shared" si="271"/>
        <v>8.0196706514319906</v>
      </c>
      <c r="BH383" s="905">
        <f t="shared" si="271"/>
        <v>8.0415983598800516</v>
      </c>
      <c r="BI383" s="905">
        <f t="shared" si="271"/>
        <v>8.0542465941630788</v>
      </c>
      <c r="BJ383" s="905">
        <f t="shared" si="271"/>
        <v>8.0658567478725693</v>
      </c>
      <c r="BK383" s="905">
        <f t="shared" si="271"/>
        <v>8.0874733338686564</v>
      </c>
      <c r="BL383" s="905">
        <f t="shared" si="271"/>
        <v>8.1090062661949496</v>
      </c>
      <c r="BM383" s="905">
        <f t="shared" si="271"/>
        <v>8.1212147352232567</v>
      </c>
      <c r="BN383" s="905">
        <f t="shared" si="271"/>
        <v>8.1423129232918043</v>
      </c>
      <c r="BO383" s="905">
        <f t="shared" si="271"/>
        <v>8.1532916469539121</v>
      </c>
      <c r="BP383" s="905">
        <f t="shared" si="271"/>
        <v>8.1750330451758195</v>
      </c>
      <c r="BQ383" s="905">
        <f t="shared" si="271"/>
        <v>8.1857092048868783</v>
      </c>
      <c r="BR383" s="905">
        <f t="shared" si="271"/>
        <v>8.1971831768000474</v>
      </c>
      <c r="BS383" s="905">
        <f t="shared" ref="BS383:BT383" si="272">SUM(BS377:BS381)+BS178</f>
        <v>8.2175828132720756</v>
      </c>
      <c r="BT383" s="905">
        <f t="shared" si="272"/>
        <v>8.238194959699257</v>
      </c>
      <c r="BU383" s="905"/>
      <c r="BV383" s="905"/>
      <c r="BW383" s="905"/>
      <c r="BX383" s="905"/>
      <c r="BY383" s="905"/>
      <c r="BZ383" s="905"/>
      <c r="CA383" s="905"/>
      <c r="CB383" s="905"/>
      <c r="CC383" s="905"/>
      <c r="CD383" s="905"/>
      <c r="CE383" s="905"/>
      <c r="CF383" s="905"/>
      <c r="CG383" s="905"/>
      <c r="CH383" s="905"/>
      <c r="CI383" s="906"/>
    </row>
    <row r="384" spans="2:87" x14ac:dyDescent="0.2">
      <c r="B384" s="1091"/>
      <c r="C384" s="1092"/>
      <c r="D384" s="1092"/>
      <c r="E384" s="1092"/>
      <c r="F384" s="1092"/>
      <c r="G384" s="1092"/>
      <c r="H384" s="1092"/>
      <c r="I384" s="1092"/>
      <c r="J384" s="1092"/>
      <c r="K384" s="1092"/>
      <c r="L384" s="1092"/>
      <c r="M384" s="1092"/>
      <c r="N384" s="1092"/>
      <c r="O384" s="1092"/>
      <c r="P384" s="1092"/>
      <c r="Q384" s="1092"/>
      <c r="R384" s="1092"/>
      <c r="S384" s="1092"/>
      <c r="T384" s="1092"/>
      <c r="U384" s="1092"/>
      <c r="V384" s="1092"/>
      <c r="W384" s="1092"/>
      <c r="X384" s="1092"/>
      <c r="Y384" s="1092"/>
      <c r="Z384" s="1092"/>
      <c r="AA384" s="1092"/>
      <c r="AB384" s="1092"/>
      <c r="AC384" s="1092"/>
      <c r="AD384" s="1092"/>
      <c r="AE384" s="1092"/>
      <c r="AF384" s="1092"/>
      <c r="AG384" s="1092"/>
      <c r="AH384" s="1092"/>
      <c r="AI384" s="1092"/>
      <c r="AJ384" s="1092"/>
      <c r="AK384" s="1092"/>
      <c r="AL384" s="1092"/>
      <c r="AM384" s="1092"/>
      <c r="AN384" s="1092"/>
      <c r="AO384" s="1092"/>
      <c r="AP384" s="1092"/>
      <c r="AQ384" s="1092"/>
      <c r="AR384" s="1092"/>
      <c r="AS384" s="1092"/>
      <c r="AT384" s="1092"/>
      <c r="AU384" s="1092"/>
      <c r="AV384" s="1092"/>
      <c r="AW384" s="1092"/>
      <c r="AX384" s="1092"/>
      <c r="AY384" s="1092"/>
      <c r="AZ384" s="1092"/>
      <c r="BA384" s="1092"/>
      <c r="BB384" s="1092"/>
      <c r="BC384" s="1092"/>
      <c r="BD384" s="1092"/>
      <c r="BE384" s="1092"/>
      <c r="BF384" s="1092"/>
      <c r="BG384" s="1092"/>
      <c r="BH384" s="1092"/>
      <c r="BI384" s="1092"/>
      <c r="BJ384" s="1092"/>
      <c r="BK384" s="1092"/>
      <c r="BL384" s="1092"/>
      <c r="BM384" s="1092"/>
      <c r="BN384" s="1092"/>
      <c r="BO384" s="1092"/>
      <c r="BP384" s="1092"/>
      <c r="BQ384" s="1092"/>
      <c r="BR384" s="1092"/>
      <c r="BS384" s="1092"/>
      <c r="BT384" s="1092"/>
      <c r="BU384" s="1092"/>
      <c r="BV384" s="1092"/>
      <c r="BW384" s="1092"/>
      <c r="BX384" s="1092"/>
      <c r="BY384" s="1092"/>
      <c r="BZ384" s="1092"/>
      <c r="CA384" s="1092"/>
      <c r="CB384" s="1092"/>
      <c r="CC384" s="1092"/>
      <c r="CD384" s="1092"/>
      <c r="CE384" s="1092"/>
      <c r="CF384" s="1092"/>
      <c r="CG384" s="1092"/>
      <c r="CH384" s="1092"/>
      <c r="CI384" s="1093"/>
    </row>
    <row r="385" spans="2:87" x14ac:dyDescent="0.2">
      <c r="B385" s="1091" t="s">
        <v>682</v>
      </c>
      <c r="C385" s="1092"/>
      <c r="D385" s="1092"/>
      <c r="E385" s="1092"/>
      <c r="F385" s="1092"/>
      <c r="G385" s="903" t="s">
        <v>93</v>
      </c>
      <c r="H385" s="903" t="s">
        <v>94</v>
      </c>
      <c r="I385" s="903" t="s">
        <v>95</v>
      </c>
      <c r="J385" s="903" t="s">
        <v>96</v>
      </c>
      <c r="K385" s="903" t="s">
        <v>97</v>
      </c>
      <c r="L385" s="903" t="s">
        <v>98</v>
      </c>
      <c r="M385" s="903" t="s">
        <v>99</v>
      </c>
      <c r="N385" s="903" t="s">
        <v>100</v>
      </c>
      <c r="O385" s="903" t="s">
        <v>101</v>
      </c>
      <c r="P385" s="903" t="s">
        <v>102</v>
      </c>
      <c r="Q385" s="903" t="s">
        <v>103</v>
      </c>
      <c r="R385" s="903" t="s">
        <v>133</v>
      </c>
      <c r="S385" s="903" t="s">
        <v>134</v>
      </c>
      <c r="T385" s="903" t="s">
        <v>135</v>
      </c>
      <c r="U385" s="903" t="s">
        <v>136</v>
      </c>
      <c r="V385" s="903" t="s">
        <v>104</v>
      </c>
      <c r="W385" s="903" t="s">
        <v>137</v>
      </c>
      <c r="X385" s="903" t="s">
        <v>138</v>
      </c>
      <c r="Y385" s="903" t="s">
        <v>139</v>
      </c>
      <c r="Z385" s="903" t="s">
        <v>140</v>
      </c>
      <c r="AA385" s="903" t="s">
        <v>105</v>
      </c>
      <c r="AB385" s="903" t="s">
        <v>141</v>
      </c>
      <c r="AC385" s="903" t="s">
        <v>142</v>
      </c>
      <c r="AD385" s="903" t="s">
        <v>143</v>
      </c>
      <c r="AE385" s="903" t="s">
        <v>144</v>
      </c>
      <c r="AF385" s="903" t="s">
        <v>106</v>
      </c>
      <c r="AG385" s="903" t="s">
        <v>145</v>
      </c>
      <c r="AH385" s="903" t="s">
        <v>146</v>
      </c>
      <c r="AI385" s="903" t="s">
        <v>147</v>
      </c>
      <c r="AJ385" s="903" t="s">
        <v>148</v>
      </c>
      <c r="AK385" s="903" t="s">
        <v>107</v>
      </c>
      <c r="AL385" s="903" t="s">
        <v>149</v>
      </c>
      <c r="AM385" s="903" t="s">
        <v>150</v>
      </c>
      <c r="AN385" s="903" t="s">
        <v>151</v>
      </c>
      <c r="AO385" s="903" t="s">
        <v>152</v>
      </c>
      <c r="AP385" s="903" t="s">
        <v>108</v>
      </c>
      <c r="AQ385" s="903" t="s">
        <v>153</v>
      </c>
      <c r="AR385" s="903" t="s">
        <v>154</v>
      </c>
      <c r="AS385" s="903" t="s">
        <v>155</v>
      </c>
      <c r="AT385" s="903" t="s">
        <v>156</v>
      </c>
      <c r="AU385" s="903" t="s">
        <v>109</v>
      </c>
      <c r="AV385" s="903" t="s">
        <v>157</v>
      </c>
      <c r="AW385" s="903" t="s">
        <v>158</v>
      </c>
      <c r="AX385" s="903" t="s">
        <v>159</v>
      </c>
      <c r="AY385" s="903" t="s">
        <v>160</v>
      </c>
      <c r="AZ385" s="903" t="s">
        <v>110</v>
      </c>
      <c r="BA385" s="903" t="s">
        <v>161</v>
      </c>
      <c r="BB385" s="903" t="s">
        <v>162</v>
      </c>
      <c r="BC385" s="903" t="s">
        <v>163</v>
      </c>
      <c r="BD385" s="903" t="s">
        <v>164</v>
      </c>
      <c r="BE385" s="903" t="s">
        <v>111</v>
      </c>
      <c r="BF385" s="903" t="s">
        <v>165</v>
      </c>
      <c r="BG385" s="903" t="s">
        <v>166</v>
      </c>
      <c r="BH385" s="903" t="s">
        <v>167</v>
      </c>
      <c r="BI385" s="903" t="s">
        <v>168</v>
      </c>
      <c r="BJ385" s="903" t="s">
        <v>112</v>
      </c>
      <c r="BK385" s="903" t="s">
        <v>169</v>
      </c>
      <c r="BL385" s="903" t="s">
        <v>170</v>
      </c>
      <c r="BM385" s="903" t="s">
        <v>171</v>
      </c>
      <c r="BN385" s="903" t="s">
        <v>172</v>
      </c>
      <c r="BO385" s="903" t="s">
        <v>113</v>
      </c>
      <c r="BP385" s="903" t="s">
        <v>173</v>
      </c>
      <c r="BQ385" s="903" t="s">
        <v>174</v>
      </c>
      <c r="BR385" s="903" t="s">
        <v>175</v>
      </c>
      <c r="BS385" s="903" t="s">
        <v>176</v>
      </c>
      <c r="BT385" s="903" t="s">
        <v>114</v>
      </c>
      <c r="BU385" s="903" t="s">
        <v>177</v>
      </c>
      <c r="BV385" s="903" t="s">
        <v>178</v>
      </c>
      <c r="BW385" s="903" t="s">
        <v>179</v>
      </c>
      <c r="BX385" s="903" t="s">
        <v>180</v>
      </c>
      <c r="BY385" s="903" t="s">
        <v>115</v>
      </c>
      <c r="BZ385" s="903" t="s">
        <v>181</v>
      </c>
      <c r="CA385" s="903" t="s">
        <v>182</v>
      </c>
      <c r="CB385" s="903" t="s">
        <v>183</v>
      </c>
      <c r="CC385" s="903" t="s">
        <v>184</v>
      </c>
      <c r="CD385" s="903" t="s">
        <v>116</v>
      </c>
      <c r="CE385" s="903" t="s">
        <v>185</v>
      </c>
      <c r="CF385" s="903" t="s">
        <v>186</v>
      </c>
      <c r="CG385" s="903" t="s">
        <v>187</v>
      </c>
      <c r="CH385" s="903" t="s">
        <v>188</v>
      </c>
      <c r="CI385" s="904" t="s">
        <v>117</v>
      </c>
    </row>
    <row r="386" spans="2:87" x14ac:dyDescent="0.2">
      <c r="B386" s="1091"/>
      <c r="C386" s="1092" t="s">
        <v>675</v>
      </c>
      <c r="D386" s="1092"/>
      <c r="E386" s="1092" t="s">
        <v>122</v>
      </c>
      <c r="F386" s="1092">
        <v>2</v>
      </c>
      <c r="G386" s="905">
        <f t="shared" ref="G386:BR387" si="273">G227-G238</f>
        <v>0</v>
      </c>
      <c r="H386" s="905">
        <f t="shared" si="273"/>
        <v>0</v>
      </c>
      <c r="I386" s="905">
        <f t="shared" si="273"/>
        <v>0</v>
      </c>
      <c r="J386" s="905">
        <f t="shared" si="273"/>
        <v>0</v>
      </c>
      <c r="K386" s="905">
        <f t="shared" si="273"/>
        <v>0</v>
      </c>
      <c r="L386" s="905">
        <f t="shared" si="273"/>
        <v>0</v>
      </c>
      <c r="M386" s="905">
        <f t="shared" si="273"/>
        <v>0</v>
      </c>
      <c r="N386" s="905">
        <f t="shared" si="273"/>
        <v>0</v>
      </c>
      <c r="O386" s="905">
        <f t="shared" si="273"/>
        <v>0</v>
      </c>
      <c r="P386" s="905">
        <f t="shared" si="273"/>
        <v>0</v>
      </c>
      <c r="Q386" s="905">
        <f t="shared" si="273"/>
        <v>0</v>
      </c>
      <c r="R386" s="905">
        <f t="shared" si="273"/>
        <v>0</v>
      </c>
      <c r="S386" s="905">
        <f t="shared" si="273"/>
        <v>0</v>
      </c>
      <c r="T386" s="905">
        <f t="shared" si="273"/>
        <v>0</v>
      </c>
      <c r="U386" s="905">
        <f t="shared" si="273"/>
        <v>0</v>
      </c>
      <c r="V386" s="905">
        <f t="shared" si="273"/>
        <v>0</v>
      </c>
      <c r="W386" s="905">
        <f t="shared" si="273"/>
        <v>0</v>
      </c>
      <c r="X386" s="905">
        <f t="shared" si="273"/>
        <v>0</v>
      </c>
      <c r="Y386" s="905">
        <f t="shared" si="273"/>
        <v>0</v>
      </c>
      <c r="Z386" s="905">
        <f t="shared" si="273"/>
        <v>0</v>
      </c>
      <c r="AA386" s="905">
        <f t="shared" si="273"/>
        <v>0</v>
      </c>
      <c r="AB386" s="905">
        <f t="shared" si="273"/>
        <v>0</v>
      </c>
      <c r="AC386" s="905">
        <f t="shared" si="273"/>
        <v>0</v>
      </c>
      <c r="AD386" s="905">
        <f t="shared" si="273"/>
        <v>0</v>
      </c>
      <c r="AE386" s="905">
        <f t="shared" si="273"/>
        <v>0</v>
      </c>
      <c r="AF386" s="905">
        <f t="shared" si="273"/>
        <v>0</v>
      </c>
      <c r="AG386" s="905">
        <f t="shared" si="273"/>
        <v>0</v>
      </c>
      <c r="AH386" s="905">
        <f t="shared" si="273"/>
        <v>0</v>
      </c>
      <c r="AI386" s="905">
        <f t="shared" si="273"/>
        <v>0</v>
      </c>
      <c r="AJ386" s="905">
        <f t="shared" si="273"/>
        <v>0</v>
      </c>
      <c r="AK386" s="905">
        <f t="shared" si="273"/>
        <v>0</v>
      </c>
      <c r="AL386" s="905">
        <f t="shared" si="273"/>
        <v>0</v>
      </c>
      <c r="AM386" s="905">
        <f t="shared" si="273"/>
        <v>0</v>
      </c>
      <c r="AN386" s="905">
        <f t="shared" si="273"/>
        <v>0</v>
      </c>
      <c r="AO386" s="905">
        <f t="shared" si="273"/>
        <v>0</v>
      </c>
      <c r="AP386" s="905">
        <f t="shared" si="273"/>
        <v>0</v>
      </c>
      <c r="AQ386" s="905">
        <f t="shared" si="273"/>
        <v>0</v>
      </c>
      <c r="AR386" s="905">
        <f t="shared" si="273"/>
        <v>0</v>
      </c>
      <c r="AS386" s="905">
        <f t="shared" si="273"/>
        <v>0</v>
      </c>
      <c r="AT386" s="905">
        <f t="shared" si="273"/>
        <v>0</v>
      </c>
      <c r="AU386" s="905">
        <f t="shared" si="273"/>
        <v>0</v>
      </c>
      <c r="AV386" s="905">
        <f t="shared" si="273"/>
        <v>0</v>
      </c>
      <c r="AW386" s="905">
        <f t="shared" si="273"/>
        <v>0</v>
      </c>
      <c r="AX386" s="905">
        <f t="shared" si="273"/>
        <v>0</v>
      </c>
      <c r="AY386" s="905">
        <f t="shared" si="273"/>
        <v>0</v>
      </c>
      <c r="AZ386" s="905">
        <f t="shared" si="273"/>
        <v>0</v>
      </c>
      <c r="BA386" s="905">
        <f t="shared" si="273"/>
        <v>0</v>
      </c>
      <c r="BB386" s="905">
        <f t="shared" si="273"/>
        <v>0</v>
      </c>
      <c r="BC386" s="905">
        <f t="shared" si="273"/>
        <v>0</v>
      </c>
      <c r="BD386" s="905">
        <f t="shared" si="273"/>
        <v>0</v>
      </c>
      <c r="BE386" s="905">
        <f t="shared" si="273"/>
        <v>0</v>
      </c>
      <c r="BF386" s="905">
        <f t="shared" si="273"/>
        <v>0</v>
      </c>
      <c r="BG386" s="905">
        <f t="shared" si="273"/>
        <v>0</v>
      </c>
      <c r="BH386" s="905">
        <f t="shared" si="273"/>
        <v>0</v>
      </c>
      <c r="BI386" s="905">
        <f t="shared" si="273"/>
        <v>0</v>
      </c>
      <c r="BJ386" s="905">
        <f t="shared" si="273"/>
        <v>0</v>
      </c>
      <c r="BK386" s="905">
        <f t="shared" si="273"/>
        <v>0</v>
      </c>
      <c r="BL386" s="905">
        <f t="shared" si="273"/>
        <v>0</v>
      </c>
      <c r="BM386" s="905">
        <f t="shared" si="273"/>
        <v>0</v>
      </c>
      <c r="BN386" s="905">
        <f t="shared" si="273"/>
        <v>0</v>
      </c>
      <c r="BO386" s="905">
        <f t="shared" si="273"/>
        <v>0</v>
      </c>
      <c r="BP386" s="905">
        <f t="shared" si="273"/>
        <v>0</v>
      </c>
      <c r="BQ386" s="905">
        <f t="shared" si="273"/>
        <v>0</v>
      </c>
      <c r="BR386" s="905">
        <f t="shared" si="273"/>
        <v>0</v>
      </c>
      <c r="BS386" s="905">
        <f t="shared" ref="BS386:BT387" si="274">BS227-BS238</f>
        <v>0</v>
      </c>
      <c r="BT386" s="905">
        <f t="shared" si="274"/>
        <v>0</v>
      </c>
      <c r="BU386" s="905"/>
      <c r="BV386" s="905"/>
      <c r="BW386" s="905"/>
      <c r="BX386" s="905"/>
      <c r="BY386" s="905"/>
      <c r="BZ386" s="905"/>
      <c r="CA386" s="905"/>
      <c r="CB386" s="905"/>
      <c r="CC386" s="905"/>
      <c r="CD386" s="905"/>
      <c r="CE386" s="905"/>
      <c r="CF386" s="905"/>
      <c r="CG386" s="905"/>
      <c r="CH386" s="905"/>
      <c r="CI386" s="906"/>
    </row>
    <row r="387" spans="2:87" x14ac:dyDescent="0.2">
      <c r="B387" s="1091"/>
      <c r="C387" s="1092" t="s">
        <v>676</v>
      </c>
      <c r="D387" s="1092"/>
      <c r="E387" s="1092" t="s">
        <v>122</v>
      </c>
      <c r="F387" s="1092">
        <v>2</v>
      </c>
      <c r="G387" s="905">
        <f t="shared" si="273"/>
        <v>0</v>
      </c>
      <c r="H387" s="905">
        <f t="shared" si="273"/>
        <v>0</v>
      </c>
      <c r="I387" s="905">
        <f t="shared" si="273"/>
        <v>0</v>
      </c>
      <c r="J387" s="905">
        <f t="shared" si="273"/>
        <v>0</v>
      </c>
      <c r="K387" s="905">
        <f t="shared" si="273"/>
        <v>0</v>
      </c>
      <c r="L387" s="905">
        <f t="shared" si="273"/>
        <v>0</v>
      </c>
      <c r="M387" s="905">
        <f t="shared" si="273"/>
        <v>0</v>
      </c>
      <c r="N387" s="905">
        <f t="shared" si="273"/>
        <v>0</v>
      </c>
      <c r="O387" s="905">
        <f t="shared" si="273"/>
        <v>0</v>
      </c>
      <c r="P387" s="905">
        <f t="shared" si="273"/>
        <v>0</v>
      </c>
      <c r="Q387" s="905">
        <f t="shared" si="273"/>
        <v>0</v>
      </c>
      <c r="R387" s="905">
        <f t="shared" si="273"/>
        <v>0</v>
      </c>
      <c r="S387" s="905">
        <f t="shared" si="273"/>
        <v>0</v>
      </c>
      <c r="T387" s="905">
        <f t="shared" si="273"/>
        <v>0</v>
      </c>
      <c r="U387" s="905">
        <f t="shared" si="273"/>
        <v>0</v>
      </c>
      <c r="V387" s="905">
        <f t="shared" si="273"/>
        <v>0</v>
      </c>
      <c r="W387" s="905">
        <f t="shared" si="273"/>
        <v>0</v>
      </c>
      <c r="X387" s="905">
        <f t="shared" si="273"/>
        <v>0</v>
      </c>
      <c r="Y387" s="905">
        <f t="shared" si="273"/>
        <v>0</v>
      </c>
      <c r="Z387" s="905">
        <f t="shared" si="273"/>
        <v>0</v>
      </c>
      <c r="AA387" s="905">
        <f t="shared" si="273"/>
        <v>0</v>
      </c>
      <c r="AB387" s="905">
        <f t="shared" si="273"/>
        <v>0</v>
      </c>
      <c r="AC387" s="905">
        <f t="shared" si="273"/>
        <v>0</v>
      </c>
      <c r="AD387" s="905">
        <f t="shared" si="273"/>
        <v>0</v>
      </c>
      <c r="AE387" s="905">
        <f t="shared" si="273"/>
        <v>0</v>
      </c>
      <c r="AF387" s="905">
        <f t="shared" si="273"/>
        <v>0</v>
      </c>
      <c r="AG387" s="905">
        <f t="shared" si="273"/>
        <v>0</v>
      </c>
      <c r="AH387" s="905">
        <f t="shared" si="273"/>
        <v>0</v>
      </c>
      <c r="AI387" s="905">
        <f t="shared" si="273"/>
        <v>0</v>
      </c>
      <c r="AJ387" s="905">
        <f t="shared" si="273"/>
        <v>0</v>
      </c>
      <c r="AK387" s="905">
        <f t="shared" si="273"/>
        <v>0</v>
      </c>
      <c r="AL387" s="905">
        <f t="shared" si="273"/>
        <v>0</v>
      </c>
      <c r="AM387" s="905">
        <f t="shared" si="273"/>
        <v>0</v>
      </c>
      <c r="AN387" s="905">
        <f t="shared" si="273"/>
        <v>0</v>
      </c>
      <c r="AO387" s="905">
        <f t="shared" si="273"/>
        <v>0</v>
      </c>
      <c r="AP387" s="905">
        <f t="shared" si="273"/>
        <v>0</v>
      </c>
      <c r="AQ387" s="905">
        <f t="shared" si="273"/>
        <v>0</v>
      </c>
      <c r="AR387" s="905">
        <f t="shared" si="273"/>
        <v>0</v>
      </c>
      <c r="AS387" s="905">
        <f t="shared" si="273"/>
        <v>0</v>
      </c>
      <c r="AT387" s="905">
        <f t="shared" si="273"/>
        <v>0</v>
      </c>
      <c r="AU387" s="905">
        <f t="shared" si="273"/>
        <v>0</v>
      </c>
      <c r="AV387" s="905">
        <f t="shared" si="273"/>
        <v>0</v>
      </c>
      <c r="AW387" s="905">
        <f t="shared" si="273"/>
        <v>0</v>
      </c>
      <c r="AX387" s="905">
        <f t="shared" si="273"/>
        <v>0</v>
      </c>
      <c r="AY387" s="905">
        <f t="shared" si="273"/>
        <v>0</v>
      </c>
      <c r="AZ387" s="905">
        <f t="shared" si="273"/>
        <v>0</v>
      </c>
      <c r="BA387" s="905">
        <f t="shared" si="273"/>
        <v>0</v>
      </c>
      <c r="BB387" s="905">
        <f t="shared" si="273"/>
        <v>0</v>
      </c>
      <c r="BC387" s="905">
        <f t="shared" si="273"/>
        <v>0</v>
      </c>
      <c r="BD387" s="905">
        <f t="shared" si="273"/>
        <v>0</v>
      </c>
      <c r="BE387" s="905">
        <f t="shared" si="273"/>
        <v>0</v>
      </c>
      <c r="BF387" s="905">
        <f t="shared" si="273"/>
        <v>0</v>
      </c>
      <c r="BG387" s="905">
        <f t="shared" si="273"/>
        <v>0</v>
      </c>
      <c r="BH387" s="905">
        <f t="shared" si="273"/>
        <v>0</v>
      </c>
      <c r="BI387" s="905">
        <f t="shared" si="273"/>
        <v>0</v>
      </c>
      <c r="BJ387" s="905">
        <f t="shared" si="273"/>
        <v>0</v>
      </c>
      <c r="BK387" s="905">
        <f t="shared" si="273"/>
        <v>0</v>
      </c>
      <c r="BL387" s="905">
        <f t="shared" si="273"/>
        <v>0</v>
      </c>
      <c r="BM387" s="905">
        <f t="shared" si="273"/>
        <v>0</v>
      </c>
      <c r="BN387" s="905">
        <f t="shared" si="273"/>
        <v>0</v>
      </c>
      <c r="BO387" s="905">
        <f t="shared" si="273"/>
        <v>0</v>
      </c>
      <c r="BP387" s="905">
        <f t="shared" si="273"/>
        <v>0</v>
      </c>
      <c r="BQ387" s="905">
        <f t="shared" si="273"/>
        <v>0</v>
      </c>
      <c r="BR387" s="905">
        <f t="shared" si="273"/>
        <v>0</v>
      </c>
      <c r="BS387" s="905">
        <f t="shared" si="274"/>
        <v>0</v>
      </c>
      <c r="BT387" s="905">
        <f t="shared" si="274"/>
        <v>0</v>
      </c>
      <c r="BU387" s="905"/>
      <c r="BV387" s="905"/>
      <c r="BW387" s="905"/>
      <c r="BX387" s="905"/>
      <c r="BY387" s="905"/>
      <c r="BZ387" s="905"/>
      <c r="CA387" s="905"/>
      <c r="CB387" s="905"/>
      <c r="CC387" s="905"/>
      <c r="CD387" s="905"/>
      <c r="CE387" s="905"/>
      <c r="CF387" s="905"/>
      <c r="CG387" s="905"/>
      <c r="CH387" s="905"/>
      <c r="CI387" s="906"/>
    </row>
    <row r="388" spans="2:87" x14ac:dyDescent="0.2">
      <c r="B388" s="1091"/>
      <c r="C388" s="1092" t="s">
        <v>677</v>
      </c>
      <c r="D388" s="1092"/>
      <c r="E388" s="1092" t="s">
        <v>122</v>
      </c>
      <c r="F388" s="1092">
        <v>2</v>
      </c>
      <c r="G388" s="905">
        <f t="shared" ref="G388:BR388" si="275">G224+G226-G236-G237</f>
        <v>0</v>
      </c>
      <c r="H388" s="905">
        <f t="shared" si="275"/>
        <v>0</v>
      </c>
      <c r="I388" s="905">
        <f t="shared" si="275"/>
        <v>0</v>
      </c>
      <c r="J388" s="905">
        <f t="shared" si="275"/>
        <v>0</v>
      </c>
      <c r="K388" s="905">
        <f t="shared" si="275"/>
        <v>0</v>
      </c>
      <c r="L388" s="905">
        <f t="shared" si="275"/>
        <v>0</v>
      </c>
      <c r="M388" s="905">
        <f t="shared" si="275"/>
        <v>0</v>
      </c>
      <c r="N388" s="905">
        <f t="shared" si="275"/>
        <v>0</v>
      </c>
      <c r="O388" s="905">
        <f t="shared" si="275"/>
        <v>0</v>
      </c>
      <c r="P388" s="905">
        <f t="shared" si="275"/>
        <v>0</v>
      </c>
      <c r="Q388" s="905">
        <f t="shared" si="275"/>
        <v>0</v>
      </c>
      <c r="R388" s="905">
        <f t="shared" si="275"/>
        <v>0</v>
      </c>
      <c r="S388" s="905">
        <f t="shared" si="275"/>
        <v>0</v>
      </c>
      <c r="T388" s="905">
        <f t="shared" si="275"/>
        <v>0</v>
      </c>
      <c r="U388" s="905">
        <f t="shared" si="275"/>
        <v>0</v>
      </c>
      <c r="V388" s="905">
        <f t="shared" si="275"/>
        <v>0</v>
      </c>
      <c r="W388" s="905">
        <f t="shared" si="275"/>
        <v>0</v>
      </c>
      <c r="X388" s="905">
        <f t="shared" si="275"/>
        <v>0</v>
      </c>
      <c r="Y388" s="905">
        <f t="shared" si="275"/>
        <v>0</v>
      </c>
      <c r="Z388" s="905">
        <f t="shared" si="275"/>
        <v>0</v>
      </c>
      <c r="AA388" s="905">
        <f t="shared" si="275"/>
        <v>0</v>
      </c>
      <c r="AB388" s="905">
        <f t="shared" si="275"/>
        <v>0</v>
      </c>
      <c r="AC388" s="905">
        <f t="shared" si="275"/>
        <v>0</v>
      </c>
      <c r="AD388" s="905">
        <f t="shared" si="275"/>
        <v>0</v>
      </c>
      <c r="AE388" s="905">
        <f t="shared" si="275"/>
        <v>0</v>
      </c>
      <c r="AF388" s="905">
        <f t="shared" si="275"/>
        <v>0</v>
      </c>
      <c r="AG388" s="905">
        <f t="shared" si="275"/>
        <v>0</v>
      </c>
      <c r="AH388" s="905">
        <f t="shared" si="275"/>
        <v>0</v>
      </c>
      <c r="AI388" s="905">
        <f t="shared" si="275"/>
        <v>0</v>
      </c>
      <c r="AJ388" s="905">
        <f t="shared" si="275"/>
        <v>0</v>
      </c>
      <c r="AK388" s="905">
        <f t="shared" si="275"/>
        <v>0</v>
      </c>
      <c r="AL388" s="905">
        <f t="shared" si="275"/>
        <v>0</v>
      </c>
      <c r="AM388" s="905">
        <f t="shared" si="275"/>
        <v>0</v>
      </c>
      <c r="AN388" s="905">
        <f t="shared" si="275"/>
        <v>0</v>
      </c>
      <c r="AO388" s="905">
        <f t="shared" si="275"/>
        <v>0</v>
      </c>
      <c r="AP388" s="905">
        <f t="shared" si="275"/>
        <v>0</v>
      </c>
      <c r="AQ388" s="905">
        <f t="shared" si="275"/>
        <v>0</v>
      </c>
      <c r="AR388" s="905">
        <f t="shared" si="275"/>
        <v>0</v>
      </c>
      <c r="AS388" s="905">
        <f t="shared" si="275"/>
        <v>0</v>
      </c>
      <c r="AT388" s="905">
        <f t="shared" si="275"/>
        <v>0</v>
      </c>
      <c r="AU388" s="905">
        <f t="shared" si="275"/>
        <v>0</v>
      </c>
      <c r="AV388" s="905">
        <f t="shared" si="275"/>
        <v>0</v>
      </c>
      <c r="AW388" s="905">
        <f t="shared" si="275"/>
        <v>0</v>
      </c>
      <c r="AX388" s="905">
        <f t="shared" si="275"/>
        <v>0</v>
      </c>
      <c r="AY388" s="905">
        <f t="shared" si="275"/>
        <v>0</v>
      </c>
      <c r="AZ388" s="905">
        <f t="shared" si="275"/>
        <v>0</v>
      </c>
      <c r="BA388" s="905">
        <f t="shared" si="275"/>
        <v>0</v>
      </c>
      <c r="BB388" s="905">
        <f t="shared" si="275"/>
        <v>0</v>
      </c>
      <c r="BC388" s="905">
        <f t="shared" si="275"/>
        <v>0</v>
      </c>
      <c r="BD388" s="905">
        <f t="shared" si="275"/>
        <v>0</v>
      </c>
      <c r="BE388" s="905">
        <f t="shared" si="275"/>
        <v>0</v>
      </c>
      <c r="BF388" s="905">
        <f t="shared" si="275"/>
        <v>0</v>
      </c>
      <c r="BG388" s="905">
        <f t="shared" si="275"/>
        <v>0</v>
      </c>
      <c r="BH388" s="905">
        <f t="shared" si="275"/>
        <v>0</v>
      </c>
      <c r="BI388" s="905">
        <f t="shared" si="275"/>
        <v>0</v>
      </c>
      <c r="BJ388" s="905">
        <f t="shared" si="275"/>
        <v>0</v>
      </c>
      <c r="BK388" s="905">
        <f t="shared" si="275"/>
        <v>0</v>
      </c>
      <c r="BL388" s="905">
        <f t="shared" si="275"/>
        <v>0</v>
      </c>
      <c r="BM388" s="905">
        <f t="shared" si="275"/>
        <v>0</v>
      </c>
      <c r="BN388" s="905">
        <f t="shared" si="275"/>
        <v>0</v>
      </c>
      <c r="BO388" s="905">
        <f t="shared" si="275"/>
        <v>0</v>
      </c>
      <c r="BP388" s="905">
        <f t="shared" si="275"/>
        <v>0</v>
      </c>
      <c r="BQ388" s="905">
        <f t="shared" si="275"/>
        <v>0</v>
      </c>
      <c r="BR388" s="905">
        <f t="shared" si="275"/>
        <v>0</v>
      </c>
      <c r="BS388" s="905">
        <f t="shared" ref="BS388:BT388" si="276">BS224+BS226-BS236-BS237</f>
        <v>0</v>
      </c>
      <c r="BT388" s="905">
        <f t="shared" si="276"/>
        <v>0</v>
      </c>
      <c r="BU388" s="905"/>
      <c r="BV388" s="905"/>
      <c r="BW388" s="905"/>
      <c r="BX388" s="905"/>
      <c r="BY388" s="905"/>
      <c r="BZ388" s="905"/>
      <c r="CA388" s="905"/>
      <c r="CB388" s="905"/>
      <c r="CC388" s="905"/>
      <c r="CD388" s="905"/>
      <c r="CE388" s="905"/>
      <c r="CF388" s="905"/>
      <c r="CG388" s="905"/>
      <c r="CH388" s="905"/>
      <c r="CI388" s="906"/>
    </row>
    <row r="389" spans="2:87" x14ac:dyDescent="0.2">
      <c r="B389" s="1091"/>
      <c r="C389" s="1092" t="s">
        <v>129</v>
      </c>
      <c r="D389" s="1092"/>
      <c r="E389" s="1092" t="s">
        <v>122</v>
      </c>
      <c r="F389" s="1092">
        <v>2</v>
      </c>
      <c r="G389" s="905">
        <f t="shared" ref="G389:BR389" si="277">G242</f>
        <v>0</v>
      </c>
      <c r="H389" s="905">
        <f t="shared" si="277"/>
        <v>0</v>
      </c>
      <c r="I389" s="905">
        <f t="shared" si="277"/>
        <v>0</v>
      </c>
      <c r="J389" s="905">
        <f t="shared" si="277"/>
        <v>0</v>
      </c>
      <c r="K389" s="905">
        <f t="shared" si="277"/>
        <v>0</v>
      </c>
      <c r="L389" s="905">
        <f t="shared" si="277"/>
        <v>0</v>
      </c>
      <c r="M389" s="905">
        <f t="shared" si="277"/>
        <v>0</v>
      </c>
      <c r="N389" s="905">
        <f t="shared" si="277"/>
        <v>0</v>
      </c>
      <c r="O389" s="905">
        <f t="shared" si="277"/>
        <v>0</v>
      </c>
      <c r="P389" s="905">
        <f t="shared" si="277"/>
        <v>0</v>
      </c>
      <c r="Q389" s="905">
        <f t="shared" si="277"/>
        <v>0</v>
      </c>
      <c r="R389" s="905">
        <f t="shared" si="277"/>
        <v>0</v>
      </c>
      <c r="S389" s="905">
        <f t="shared" si="277"/>
        <v>0</v>
      </c>
      <c r="T389" s="905">
        <f t="shared" si="277"/>
        <v>0</v>
      </c>
      <c r="U389" s="905">
        <f t="shared" si="277"/>
        <v>0</v>
      </c>
      <c r="V389" s="905">
        <f t="shared" si="277"/>
        <v>0</v>
      </c>
      <c r="W389" s="905">
        <f t="shared" si="277"/>
        <v>0</v>
      </c>
      <c r="X389" s="905">
        <f t="shared" si="277"/>
        <v>0</v>
      </c>
      <c r="Y389" s="905">
        <f t="shared" si="277"/>
        <v>0</v>
      </c>
      <c r="Z389" s="905">
        <f t="shared" si="277"/>
        <v>0</v>
      </c>
      <c r="AA389" s="905">
        <f t="shared" si="277"/>
        <v>0</v>
      </c>
      <c r="AB389" s="905">
        <f t="shared" si="277"/>
        <v>0</v>
      </c>
      <c r="AC389" s="905">
        <f t="shared" si="277"/>
        <v>0</v>
      </c>
      <c r="AD389" s="905">
        <f t="shared" si="277"/>
        <v>0</v>
      </c>
      <c r="AE389" s="905">
        <f t="shared" si="277"/>
        <v>0</v>
      </c>
      <c r="AF389" s="905">
        <f t="shared" si="277"/>
        <v>0</v>
      </c>
      <c r="AG389" s="905">
        <f t="shared" si="277"/>
        <v>0</v>
      </c>
      <c r="AH389" s="905">
        <f t="shared" si="277"/>
        <v>0</v>
      </c>
      <c r="AI389" s="905">
        <f t="shared" si="277"/>
        <v>0</v>
      </c>
      <c r="AJ389" s="905">
        <f t="shared" si="277"/>
        <v>0</v>
      </c>
      <c r="AK389" s="905">
        <f t="shared" si="277"/>
        <v>0</v>
      </c>
      <c r="AL389" s="905">
        <f t="shared" si="277"/>
        <v>0</v>
      </c>
      <c r="AM389" s="905">
        <f t="shared" si="277"/>
        <v>0</v>
      </c>
      <c r="AN389" s="905">
        <f t="shared" si="277"/>
        <v>0</v>
      </c>
      <c r="AO389" s="905">
        <f t="shared" si="277"/>
        <v>0</v>
      </c>
      <c r="AP389" s="905">
        <f t="shared" si="277"/>
        <v>0</v>
      </c>
      <c r="AQ389" s="905">
        <f t="shared" si="277"/>
        <v>0</v>
      </c>
      <c r="AR389" s="905">
        <f t="shared" si="277"/>
        <v>0</v>
      </c>
      <c r="AS389" s="905">
        <f t="shared" si="277"/>
        <v>0</v>
      </c>
      <c r="AT389" s="905">
        <f t="shared" si="277"/>
        <v>0</v>
      </c>
      <c r="AU389" s="905">
        <f t="shared" si="277"/>
        <v>0</v>
      </c>
      <c r="AV389" s="905">
        <f t="shared" si="277"/>
        <v>0</v>
      </c>
      <c r="AW389" s="905">
        <f t="shared" si="277"/>
        <v>0</v>
      </c>
      <c r="AX389" s="905">
        <f t="shared" si="277"/>
        <v>0</v>
      </c>
      <c r="AY389" s="905">
        <f t="shared" si="277"/>
        <v>0</v>
      </c>
      <c r="AZ389" s="905">
        <f t="shared" si="277"/>
        <v>0</v>
      </c>
      <c r="BA389" s="905">
        <f t="shared" si="277"/>
        <v>0</v>
      </c>
      <c r="BB389" s="905">
        <f t="shared" si="277"/>
        <v>0</v>
      </c>
      <c r="BC389" s="905">
        <f t="shared" si="277"/>
        <v>0</v>
      </c>
      <c r="BD389" s="905">
        <f t="shared" si="277"/>
        <v>0</v>
      </c>
      <c r="BE389" s="905">
        <f t="shared" si="277"/>
        <v>0</v>
      </c>
      <c r="BF389" s="905">
        <f t="shared" si="277"/>
        <v>0</v>
      </c>
      <c r="BG389" s="905">
        <f t="shared" si="277"/>
        <v>0</v>
      </c>
      <c r="BH389" s="905">
        <f t="shared" si="277"/>
        <v>0</v>
      </c>
      <c r="BI389" s="905">
        <f t="shared" si="277"/>
        <v>0</v>
      </c>
      <c r="BJ389" s="905">
        <f t="shared" si="277"/>
        <v>0</v>
      </c>
      <c r="BK389" s="905">
        <f t="shared" si="277"/>
        <v>0</v>
      </c>
      <c r="BL389" s="905">
        <f t="shared" si="277"/>
        <v>0</v>
      </c>
      <c r="BM389" s="905">
        <f t="shared" si="277"/>
        <v>0</v>
      </c>
      <c r="BN389" s="905">
        <f t="shared" si="277"/>
        <v>0</v>
      </c>
      <c r="BO389" s="905">
        <f t="shared" si="277"/>
        <v>0</v>
      </c>
      <c r="BP389" s="905">
        <f t="shared" si="277"/>
        <v>0</v>
      </c>
      <c r="BQ389" s="905">
        <f t="shared" si="277"/>
        <v>0</v>
      </c>
      <c r="BR389" s="905">
        <f t="shared" si="277"/>
        <v>0</v>
      </c>
      <c r="BS389" s="905">
        <f t="shared" ref="BS389:BT389" si="278">BS242</f>
        <v>0</v>
      </c>
      <c r="BT389" s="905">
        <f t="shared" si="278"/>
        <v>0</v>
      </c>
      <c r="BU389" s="905"/>
      <c r="BV389" s="905"/>
      <c r="BW389" s="905"/>
      <c r="BX389" s="905"/>
      <c r="BY389" s="905"/>
      <c r="BZ389" s="905"/>
      <c r="CA389" s="905"/>
      <c r="CB389" s="905"/>
      <c r="CC389" s="905"/>
      <c r="CD389" s="905"/>
      <c r="CE389" s="905"/>
      <c r="CF389" s="905"/>
      <c r="CG389" s="905"/>
      <c r="CH389" s="905"/>
      <c r="CI389" s="906"/>
    </row>
    <row r="390" spans="2:87" x14ac:dyDescent="0.2">
      <c r="B390" s="1091"/>
      <c r="C390" s="1092" t="s">
        <v>678</v>
      </c>
      <c r="D390" s="1092"/>
      <c r="E390" s="1092" t="s">
        <v>122</v>
      </c>
      <c r="F390" s="1092">
        <v>2</v>
      </c>
      <c r="G390" s="905">
        <f t="shared" ref="G390:AL390" si="279">G266-SUM(G386:G389)</f>
        <v>0</v>
      </c>
      <c r="H390" s="905">
        <f t="shared" si="279"/>
        <v>0</v>
      </c>
      <c r="I390" s="905">
        <f t="shared" si="279"/>
        <v>0</v>
      </c>
      <c r="J390" s="905">
        <f t="shared" si="279"/>
        <v>0</v>
      </c>
      <c r="K390" s="905">
        <f t="shared" si="279"/>
        <v>0</v>
      </c>
      <c r="L390" s="905">
        <f t="shared" si="279"/>
        <v>0</v>
      </c>
      <c r="M390" s="905">
        <f t="shared" si="279"/>
        <v>0</v>
      </c>
      <c r="N390" s="905">
        <f t="shared" si="279"/>
        <v>0</v>
      </c>
      <c r="O390" s="905">
        <f t="shared" si="279"/>
        <v>0</v>
      </c>
      <c r="P390" s="905">
        <f t="shared" si="279"/>
        <v>0</v>
      </c>
      <c r="Q390" s="905">
        <f t="shared" si="279"/>
        <v>0</v>
      </c>
      <c r="R390" s="905">
        <f t="shared" si="279"/>
        <v>0</v>
      </c>
      <c r="S390" s="905">
        <f t="shared" si="279"/>
        <v>0</v>
      </c>
      <c r="T390" s="905">
        <f t="shared" si="279"/>
        <v>0</v>
      </c>
      <c r="U390" s="905">
        <f t="shared" si="279"/>
        <v>0</v>
      </c>
      <c r="V390" s="905">
        <f t="shared" si="279"/>
        <v>0</v>
      </c>
      <c r="W390" s="905">
        <f t="shared" si="279"/>
        <v>0</v>
      </c>
      <c r="X390" s="905">
        <f t="shared" si="279"/>
        <v>0</v>
      </c>
      <c r="Y390" s="905">
        <f t="shared" si="279"/>
        <v>0</v>
      </c>
      <c r="Z390" s="905">
        <f t="shared" si="279"/>
        <v>0</v>
      </c>
      <c r="AA390" s="905">
        <f t="shared" si="279"/>
        <v>0</v>
      </c>
      <c r="AB390" s="905">
        <f t="shared" si="279"/>
        <v>0</v>
      </c>
      <c r="AC390" s="905">
        <f t="shared" si="279"/>
        <v>0</v>
      </c>
      <c r="AD390" s="905">
        <f t="shared" si="279"/>
        <v>0</v>
      </c>
      <c r="AE390" s="905">
        <f t="shared" si="279"/>
        <v>0</v>
      </c>
      <c r="AF390" s="905">
        <f t="shared" si="279"/>
        <v>0</v>
      </c>
      <c r="AG390" s="905">
        <f t="shared" si="279"/>
        <v>0</v>
      </c>
      <c r="AH390" s="905">
        <f t="shared" si="279"/>
        <v>0</v>
      </c>
      <c r="AI390" s="905">
        <f t="shared" si="279"/>
        <v>0</v>
      </c>
      <c r="AJ390" s="905">
        <f t="shared" si="279"/>
        <v>0</v>
      </c>
      <c r="AK390" s="905">
        <f t="shared" si="279"/>
        <v>0</v>
      </c>
      <c r="AL390" s="905">
        <f t="shared" si="279"/>
        <v>0</v>
      </c>
      <c r="AM390" s="905">
        <f t="shared" ref="AM390:BR390" si="280">AM266-SUM(AM386:AM389)</f>
        <v>0</v>
      </c>
      <c r="AN390" s="905">
        <f t="shared" si="280"/>
        <v>0</v>
      </c>
      <c r="AO390" s="905">
        <f t="shared" si="280"/>
        <v>0</v>
      </c>
      <c r="AP390" s="905">
        <f t="shared" si="280"/>
        <v>0</v>
      </c>
      <c r="AQ390" s="905">
        <f t="shared" si="280"/>
        <v>0</v>
      </c>
      <c r="AR390" s="905">
        <f t="shared" si="280"/>
        <v>0</v>
      </c>
      <c r="AS390" s="905">
        <f t="shared" si="280"/>
        <v>0</v>
      </c>
      <c r="AT390" s="905">
        <f t="shared" si="280"/>
        <v>0</v>
      </c>
      <c r="AU390" s="905">
        <f t="shared" si="280"/>
        <v>0</v>
      </c>
      <c r="AV390" s="905">
        <f t="shared" si="280"/>
        <v>0</v>
      </c>
      <c r="AW390" s="905">
        <f t="shared" si="280"/>
        <v>0</v>
      </c>
      <c r="AX390" s="905">
        <f t="shared" si="280"/>
        <v>0</v>
      </c>
      <c r="AY390" s="905">
        <f t="shared" si="280"/>
        <v>0</v>
      </c>
      <c r="AZ390" s="905">
        <f t="shared" si="280"/>
        <v>0</v>
      </c>
      <c r="BA390" s="905">
        <f t="shared" si="280"/>
        <v>0</v>
      </c>
      <c r="BB390" s="905">
        <f t="shared" si="280"/>
        <v>0</v>
      </c>
      <c r="BC390" s="905">
        <f t="shared" si="280"/>
        <v>0</v>
      </c>
      <c r="BD390" s="905">
        <f t="shared" si="280"/>
        <v>0</v>
      </c>
      <c r="BE390" s="905">
        <f t="shared" si="280"/>
        <v>0</v>
      </c>
      <c r="BF390" s="905">
        <f t="shared" si="280"/>
        <v>0</v>
      </c>
      <c r="BG390" s="905">
        <f t="shared" si="280"/>
        <v>0</v>
      </c>
      <c r="BH390" s="905">
        <f t="shared" si="280"/>
        <v>0</v>
      </c>
      <c r="BI390" s="905">
        <f t="shared" si="280"/>
        <v>0</v>
      </c>
      <c r="BJ390" s="905">
        <f t="shared" si="280"/>
        <v>0</v>
      </c>
      <c r="BK390" s="905">
        <f t="shared" si="280"/>
        <v>0</v>
      </c>
      <c r="BL390" s="905">
        <f t="shared" si="280"/>
        <v>0</v>
      </c>
      <c r="BM390" s="905">
        <f t="shared" si="280"/>
        <v>0</v>
      </c>
      <c r="BN390" s="905">
        <f t="shared" si="280"/>
        <v>0</v>
      </c>
      <c r="BO390" s="905">
        <f t="shared" si="280"/>
        <v>0</v>
      </c>
      <c r="BP390" s="905">
        <f t="shared" si="280"/>
        <v>0</v>
      </c>
      <c r="BQ390" s="905">
        <f t="shared" si="280"/>
        <v>0</v>
      </c>
      <c r="BR390" s="905">
        <f t="shared" si="280"/>
        <v>0</v>
      </c>
      <c r="BS390" s="905">
        <f t="shared" ref="BS390:BT390" si="281">BS266-SUM(BS386:BS389)</f>
        <v>0</v>
      </c>
      <c r="BT390" s="905">
        <f t="shared" si="281"/>
        <v>0</v>
      </c>
      <c r="BU390" s="905"/>
      <c r="BV390" s="905"/>
      <c r="BW390" s="905"/>
      <c r="BX390" s="905"/>
      <c r="BY390" s="905"/>
      <c r="BZ390" s="905"/>
      <c r="CA390" s="905"/>
      <c r="CB390" s="905"/>
      <c r="CC390" s="905"/>
      <c r="CD390" s="905"/>
      <c r="CE390" s="905"/>
      <c r="CF390" s="905"/>
      <c r="CG390" s="905"/>
      <c r="CH390" s="905"/>
      <c r="CI390" s="906"/>
    </row>
    <row r="391" spans="2:87" x14ac:dyDescent="0.2">
      <c r="B391" s="1091"/>
      <c r="C391" s="1092" t="s">
        <v>679</v>
      </c>
      <c r="D391" s="1092"/>
      <c r="E391" s="1092" t="s">
        <v>122</v>
      </c>
      <c r="F391" s="1092">
        <v>2</v>
      </c>
      <c r="G391" s="905">
        <f t="shared" ref="G391:BR391" si="282">G223</f>
        <v>0</v>
      </c>
      <c r="H391" s="905">
        <f t="shared" si="282"/>
        <v>0</v>
      </c>
      <c r="I391" s="905">
        <f t="shared" si="282"/>
        <v>0</v>
      </c>
      <c r="J391" s="905">
        <f t="shared" si="282"/>
        <v>0</v>
      </c>
      <c r="K391" s="905">
        <f t="shared" si="282"/>
        <v>0</v>
      </c>
      <c r="L391" s="905">
        <f t="shared" si="282"/>
        <v>0</v>
      </c>
      <c r="M391" s="905">
        <f t="shared" si="282"/>
        <v>0</v>
      </c>
      <c r="N391" s="905">
        <f t="shared" si="282"/>
        <v>0</v>
      </c>
      <c r="O391" s="905">
        <f t="shared" si="282"/>
        <v>0</v>
      </c>
      <c r="P391" s="905">
        <f t="shared" si="282"/>
        <v>0</v>
      </c>
      <c r="Q391" s="905">
        <f t="shared" si="282"/>
        <v>0</v>
      </c>
      <c r="R391" s="905">
        <f t="shared" si="282"/>
        <v>0</v>
      </c>
      <c r="S391" s="905">
        <f t="shared" si="282"/>
        <v>0</v>
      </c>
      <c r="T391" s="905">
        <f t="shared" si="282"/>
        <v>0</v>
      </c>
      <c r="U391" s="905">
        <f t="shared" si="282"/>
        <v>0</v>
      </c>
      <c r="V391" s="905">
        <f t="shared" si="282"/>
        <v>0</v>
      </c>
      <c r="W391" s="905">
        <f t="shared" si="282"/>
        <v>0</v>
      </c>
      <c r="X391" s="905">
        <f t="shared" si="282"/>
        <v>0</v>
      </c>
      <c r="Y391" s="905">
        <f t="shared" si="282"/>
        <v>0</v>
      </c>
      <c r="Z391" s="905">
        <f t="shared" si="282"/>
        <v>0</v>
      </c>
      <c r="AA391" s="905">
        <f t="shared" si="282"/>
        <v>0</v>
      </c>
      <c r="AB391" s="905">
        <f t="shared" si="282"/>
        <v>0</v>
      </c>
      <c r="AC391" s="905">
        <f t="shared" si="282"/>
        <v>0</v>
      </c>
      <c r="AD391" s="905">
        <f t="shared" si="282"/>
        <v>0</v>
      </c>
      <c r="AE391" s="905">
        <f t="shared" si="282"/>
        <v>0</v>
      </c>
      <c r="AF391" s="905">
        <f t="shared" si="282"/>
        <v>0</v>
      </c>
      <c r="AG391" s="905">
        <f t="shared" si="282"/>
        <v>0</v>
      </c>
      <c r="AH391" s="905">
        <f t="shared" si="282"/>
        <v>0</v>
      </c>
      <c r="AI391" s="905">
        <f t="shared" si="282"/>
        <v>0</v>
      </c>
      <c r="AJ391" s="905">
        <f t="shared" si="282"/>
        <v>0</v>
      </c>
      <c r="AK391" s="905">
        <f t="shared" si="282"/>
        <v>0</v>
      </c>
      <c r="AL391" s="905">
        <f t="shared" si="282"/>
        <v>0</v>
      </c>
      <c r="AM391" s="905">
        <f t="shared" si="282"/>
        <v>0</v>
      </c>
      <c r="AN391" s="905">
        <f t="shared" si="282"/>
        <v>0</v>
      </c>
      <c r="AO391" s="905">
        <f t="shared" si="282"/>
        <v>0</v>
      </c>
      <c r="AP391" s="905">
        <f t="shared" si="282"/>
        <v>0</v>
      </c>
      <c r="AQ391" s="905">
        <f t="shared" si="282"/>
        <v>0</v>
      </c>
      <c r="AR391" s="905">
        <f t="shared" si="282"/>
        <v>0</v>
      </c>
      <c r="AS391" s="905">
        <f t="shared" si="282"/>
        <v>0</v>
      </c>
      <c r="AT391" s="905">
        <f t="shared" si="282"/>
        <v>0</v>
      </c>
      <c r="AU391" s="905">
        <f t="shared" si="282"/>
        <v>0</v>
      </c>
      <c r="AV391" s="905">
        <f t="shared" si="282"/>
        <v>0</v>
      </c>
      <c r="AW391" s="905">
        <f t="shared" si="282"/>
        <v>0</v>
      </c>
      <c r="AX391" s="905">
        <f t="shared" si="282"/>
        <v>0</v>
      </c>
      <c r="AY391" s="905">
        <f t="shared" si="282"/>
        <v>0</v>
      </c>
      <c r="AZ391" s="905">
        <f t="shared" si="282"/>
        <v>0</v>
      </c>
      <c r="BA391" s="905">
        <f t="shared" si="282"/>
        <v>0</v>
      </c>
      <c r="BB391" s="905">
        <f t="shared" si="282"/>
        <v>0</v>
      </c>
      <c r="BC391" s="905">
        <f t="shared" si="282"/>
        <v>0</v>
      </c>
      <c r="BD391" s="905">
        <f t="shared" si="282"/>
        <v>0</v>
      </c>
      <c r="BE391" s="905">
        <f t="shared" si="282"/>
        <v>0</v>
      </c>
      <c r="BF391" s="905">
        <f t="shared" si="282"/>
        <v>0</v>
      </c>
      <c r="BG391" s="905">
        <f t="shared" si="282"/>
        <v>0</v>
      </c>
      <c r="BH391" s="905">
        <f t="shared" si="282"/>
        <v>0</v>
      </c>
      <c r="BI391" s="905">
        <f t="shared" si="282"/>
        <v>0</v>
      </c>
      <c r="BJ391" s="905">
        <f t="shared" si="282"/>
        <v>0</v>
      </c>
      <c r="BK391" s="905">
        <f t="shared" si="282"/>
        <v>0</v>
      </c>
      <c r="BL391" s="905">
        <f t="shared" si="282"/>
        <v>0</v>
      </c>
      <c r="BM391" s="905">
        <f t="shared" si="282"/>
        <v>0</v>
      </c>
      <c r="BN391" s="905">
        <f t="shared" si="282"/>
        <v>0</v>
      </c>
      <c r="BO391" s="905">
        <f t="shared" si="282"/>
        <v>0</v>
      </c>
      <c r="BP391" s="905">
        <f t="shared" si="282"/>
        <v>0</v>
      </c>
      <c r="BQ391" s="905">
        <f t="shared" si="282"/>
        <v>0</v>
      </c>
      <c r="BR391" s="905">
        <f t="shared" si="282"/>
        <v>0</v>
      </c>
      <c r="BS391" s="905">
        <f t="shared" ref="BS391:BT391" si="283">BS223</f>
        <v>0</v>
      </c>
      <c r="BT391" s="905">
        <f t="shared" si="283"/>
        <v>0</v>
      </c>
      <c r="BU391" s="905"/>
      <c r="BV391" s="905"/>
      <c r="BW391" s="905"/>
      <c r="BX391" s="905"/>
      <c r="BY391" s="905"/>
      <c r="BZ391" s="905"/>
      <c r="CA391" s="905"/>
      <c r="CB391" s="905"/>
      <c r="CC391" s="905"/>
      <c r="CD391" s="905"/>
      <c r="CE391" s="905"/>
      <c r="CF391" s="905"/>
      <c r="CG391" s="905"/>
      <c r="CH391" s="905"/>
      <c r="CI391" s="906"/>
    </row>
    <row r="392" spans="2:87" x14ac:dyDescent="0.2">
      <c r="B392" s="1091"/>
      <c r="C392" s="1092" t="s">
        <v>680</v>
      </c>
      <c r="D392" s="1092"/>
      <c r="E392" s="1092" t="s">
        <v>122</v>
      </c>
      <c r="F392" s="1092">
        <v>2</v>
      </c>
      <c r="G392" s="905">
        <f t="shared" ref="G392:AL392" si="284">SUM(G386:G390)+G269</f>
        <v>0</v>
      </c>
      <c r="H392" s="905">
        <f t="shared" si="284"/>
        <v>0</v>
      </c>
      <c r="I392" s="905">
        <f t="shared" si="284"/>
        <v>0</v>
      </c>
      <c r="J392" s="905">
        <f t="shared" si="284"/>
        <v>0</v>
      </c>
      <c r="K392" s="905">
        <f t="shared" si="284"/>
        <v>0</v>
      </c>
      <c r="L392" s="905">
        <f t="shared" si="284"/>
        <v>0</v>
      </c>
      <c r="M392" s="905">
        <f t="shared" si="284"/>
        <v>0</v>
      </c>
      <c r="N392" s="905">
        <f t="shared" si="284"/>
        <v>0</v>
      </c>
      <c r="O392" s="905">
        <f t="shared" si="284"/>
        <v>0</v>
      </c>
      <c r="P392" s="905">
        <f t="shared" si="284"/>
        <v>0</v>
      </c>
      <c r="Q392" s="905">
        <f t="shared" si="284"/>
        <v>0</v>
      </c>
      <c r="R392" s="905">
        <f t="shared" si="284"/>
        <v>0</v>
      </c>
      <c r="S392" s="905">
        <f t="shared" si="284"/>
        <v>0</v>
      </c>
      <c r="T392" s="905">
        <f t="shared" si="284"/>
        <v>0</v>
      </c>
      <c r="U392" s="905">
        <f t="shared" si="284"/>
        <v>0</v>
      </c>
      <c r="V392" s="905">
        <f t="shared" si="284"/>
        <v>0</v>
      </c>
      <c r="W392" s="905">
        <f t="shared" si="284"/>
        <v>0</v>
      </c>
      <c r="X392" s="905">
        <f t="shared" si="284"/>
        <v>0</v>
      </c>
      <c r="Y392" s="905">
        <f t="shared" si="284"/>
        <v>0</v>
      </c>
      <c r="Z392" s="905">
        <f t="shared" si="284"/>
        <v>0</v>
      </c>
      <c r="AA392" s="905">
        <f t="shared" si="284"/>
        <v>0</v>
      </c>
      <c r="AB392" s="905">
        <f t="shared" si="284"/>
        <v>0</v>
      </c>
      <c r="AC392" s="905">
        <f t="shared" si="284"/>
        <v>0</v>
      </c>
      <c r="AD392" s="905">
        <f t="shared" si="284"/>
        <v>0</v>
      </c>
      <c r="AE392" s="905">
        <f t="shared" si="284"/>
        <v>0</v>
      </c>
      <c r="AF392" s="905">
        <f t="shared" si="284"/>
        <v>0</v>
      </c>
      <c r="AG392" s="905">
        <f t="shared" si="284"/>
        <v>0</v>
      </c>
      <c r="AH392" s="905">
        <f t="shared" si="284"/>
        <v>0</v>
      </c>
      <c r="AI392" s="905">
        <f t="shared" si="284"/>
        <v>0</v>
      </c>
      <c r="AJ392" s="905">
        <f t="shared" si="284"/>
        <v>0</v>
      </c>
      <c r="AK392" s="905">
        <f t="shared" si="284"/>
        <v>0</v>
      </c>
      <c r="AL392" s="905">
        <f t="shared" si="284"/>
        <v>0</v>
      </c>
      <c r="AM392" s="905">
        <f t="shared" ref="AM392:BR392" si="285">SUM(AM386:AM390)+AM269</f>
        <v>0</v>
      </c>
      <c r="AN392" s="905">
        <f t="shared" si="285"/>
        <v>0</v>
      </c>
      <c r="AO392" s="905">
        <f t="shared" si="285"/>
        <v>0</v>
      </c>
      <c r="AP392" s="905">
        <f t="shared" si="285"/>
        <v>0</v>
      </c>
      <c r="AQ392" s="905">
        <f t="shared" si="285"/>
        <v>0</v>
      </c>
      <c r="AR392" s="905">
        <f t="shared" si="285"/>
        <v>0</v>
      </c>
      <c r="AS392" s="905">
        <f t="shared" si="285"/>
        <v>0</v>
      </c>
      <c r="AT392" s="905">
        <f t="shared" si="285"/>
        <v>0</v>
      </c>
      <c r="AU392" s="905">
        <f t="shared" si="285"/>
        <v>0</v>
      </c>
      <c r="AV392" s="905">
        <f t="shared" si="285"/>
        <v>0</v>
      </c>
      <c r="AW392" s="905">
        <f t="shared" si="285"/>
        <v>0</v>
      </c>
      <c r="AX392" s="905">
        <f t="shared" si="285"/>
        <v>0</v>
      </c>
      <c r="AY392" s="905">
        <f t="shared" si="285"/>
        <v>0</v>
      </c>
      <c r="AZ392" s="905">
        <f t="shared" si="285"/>
        <v>0</v>
      </c>
      <c r="BA392" s="905">
        <f t="shared" si="285"/>
        <v>0</v>
      </c>
      <c r="BB392" s="905">
        <f t="shared" si="285"/>
        <v>0</v>
      </c>
      <c r="BC392" s="905">
        <f t="shared" si="285"/>
        <v>0</v>
      </c>
      <c r="BD392" s="905">
        <f t="shared" si="285"/>
        <v>0</v>
      </c>
      <c r="BE392" s="905">
        <f t="shared" si="285"/>
        <v>0</v>
      </c>
      <c r="BF392" s="905">
        <f t="shared" si="285"/>
        <v>0</v>
      </c>
      <c r="BG392" s="905">
        <f t="shared" si="285"/>
        <v>0</v>
      </c>
      <c r="BH392" s="905">
        <f t="shared" si="285"/>
        <v>0</v>
      </c>
      <c r="BI392" s="905">
        <f t="shared" si="285"/>
        <v>0</v>
      </c>
      <c r="BJ392" s="905">
        <f t="shared" si="285"/>
        <v>0</v>
      </c>
      <c r="BK392" s="905">
        <f t="shared" si="285"/>
        <v>0</v>
      </c>
      <c r="BL392" s="905">
        <f t="shared" si="285"/>
        <v>0</v>
      </c>
      <c r="BM392" s="905">
        <f t="shared" si="285"/>
        <v>0</v>
      </c>
      <c r="BN392" s="905">
        <f t="shared" si="285"/>
        <v>0</v>
      </c>
      <c r="BO392" s="905">
        <f t="shared" si="285"/>
        <v>0</v>
      </c>
      <c r="BP392" s="905">
        <f t="shared" si="285"/>
        <v>0</v>
      </c>
      <c r="BQ392" s="905">
        <f t="shared" si="285"/>
        <v>0</v>
      </c>
      <c r="BR392" s="905">
        <f t="shared" si="285"/>
        <v>0</v>
      </c>
      <c r="BS392" s="905">
        <f t="shared" ref="BS392:BT392" si="286">SUM(BS386:BS390)+BS269</f>
        <v>0</v>
      </c>
      <c r="BT392" s="905">
        <f t="shared" si="286"/>
        <v>0</v>
      </c>
      <c r="BU392" s="905"/>
      <c r="BV392" s="905"/>
      <c r="BW392" s="905"/>
      <c r="BX392" s="905"/>
      <c r="BY392" s="905"/>
      <c r="BZ392" s="905"/>
      <c r="CA392" s="905"/>
      <c r="CB392" s="905"/>
      <c r="CC392" s="905"/>
      <c r="CD392" s="905"/>
      <c r="CE392" s="905"/>
      <c r="CF392" s="905"/>
      <c r="CG392" s="905"/>
      <c r="CH392" s="905"/>
      <c r="CI392" s="906"/>
    </row>
    <row r="393" spans="2:87" x14ac:dyDescent="0.2">
      <c r="B393" s="1091"/>
      <c r="C393" s="1092"/>
      <c r="D393" s="1092"/>
      <c r="E393" s="1092"/>
      <c r="F393" s="1092"/>
      <c r="G393" s="1092"/>
      <c r="H393" s="1092"/>
      <c r="I393" s="1092"/>
      <c r="J393" s="1092"/>
      <c r="K393" s="1092"/>
      <c r="L393" s="1092"/>
      <c r="M393" s="1092"/>
      <c r="N393" s="1092"/>
      <c r="O393" s="1092"/>
      <c r="P393" s="1092"/>
      <c r="Q393" s="1092"/>
      <c r="R393" s="1092"/>
      <c r="S393" s="1092"/>
      <c r="T393" s="1092"/>
      <c r="U393" s="1092"/>
      <c r="V393" s="1092"/>
      <c r="W393" s="1092"/>
      <c r="X393" s="1092"/>
      <c r="Y393" s="1092"/>
      <c r="Z393" s="1092"/>
      <c r="AA393" s="1092"/>
      <c r="AB393" s="1092"/>
      <c r="AC393" s="1092"/>
      <c r="AD393" s="1092"/>
      <c r="AE393" s="1092"/>
      <c r="AF393" s="1092"/>
      <c r="AG393" s="1092"/>
      <c r="AH393" s="1092"/>
      <c r="AI393" s="1092"/>
      <c r="AJ393" s="1092"/>
      <c r="AK393" s="1092"/>
      <c r="AL393" s="1092"/>
      <c r="AM393" s="1092"/>
      <c r="AN393" s="1092"/>
      <c r="AO393" s="1092"/>
      <c r="AP393" s="1092"/>
      <c r="AQ393" s="1092"/>
      <c r="AR393" s="1092"/>
      <c r="AS393" s="1092"/>
      <c r="AT393" s="1092"/>
      <c r="AU393" s="1092"/>
      <c r="AV393" s="1092"/>
      <c r="AW393" s="1092"/>
      <c r="AX393" s="1092"/>
      <c r="AY393" s="1092"/>
      <c r="AZ393" s="1092"/>
      <c r="BA393" s="1092"/>
      <c r="BB393" s="1092"/>
      <c r="BC393" s="1092"/>
      <c r="BD393" s="1092"/>
      <c r="BE393" s="1092"/>
      <c r="BF393" s="1092"/>
      <c r="BG393" s="1092"/>
      <c r="BH393" s="1092"/>
      <c r="BI393" s="1092"/>
      <c r="BJ393" s="1092"/>
      <c r="BK393" s="1092"/>
      <c r="BL393" s="1092"/>
      <c r="BM393" s="1092"/>
      <c r="BN393" s="1092"/>
      <c r="BO393" s="1092"/>
      <c r="BP393" s="1092"/>
      <c r="BQ393" s="1092"/>
      <c r="BR393" s="1092"/>
      <c r="BS393" s="1092"/>
      <c r="BT393" s="1092"/>
      <c r="BU393" s="1092"/>
      <c r="BV393" s="1092"/>
      <c r="BW393" s="1092"/>
      <c r="BX393" s="1092"/>
      <c r="BY393" s="1092"/>
      <c r="BZ393" s="1092"/>
      <c r="CA393" s="1092"/>
      <c r="CB393" s="1092"/>
      <c r="CC393" s="1092"/>
      <c r="CD393" s="1092"/>
      <c r="CE393" s="1092"/>
      <c r="CF393" s="1092"/>
      <c r="CG393" s="1092"/>
      <c r="CH393" s="1092"/>
      <c r="CI393" s="1093"/>
    </row>
    <row r="394" spans="2:87" x14ac:dyDescent="0.2">
      <c r="B394" s="1091" t="s">
        <v>683</v>
      </c>
      <c r="C394" s="1092"/>
      <c r="D394" s="1092"/>
      <c r="E394" s="1092"/>
      <c r="F394" s="1092"/>
      <c r="G394" s="903" t="s">
        <v>93</v>
      </c>
      <c r="H394" s="903" t="s">
        <v>94</v>
      </c>
      <c r="I394" s="903" t="s">
        <v>95</v>
      </c>
      <c r="J394" s="903" t="s">
        <v>96</v>
      </c>
      <c r="K394" s="903" t="s">
        <v>97</v>
      </c>
      <c r="L394" s="903" t="s">
        <v>98</v>
      </c>
      <c r="M394" s="903" t="s">
        <v>99</v>
      </c>
      <c r="N394" s="903" t="s">
        <v>100</v>
      </c>
      <c r="O394" s="903" t="s">
        <v>101</v>
      </c>
      <c r="P394" s="903" t="s">
        <v>102</v>
      </c>
      <c r="Q394" s="903" t="s">
        <v>103</v>
      </c>
      <c r="R394" s="903" t="s">
        <v>133</v>
      </c>
      <c r="S394" s="903" t="s">
        <v>134</v>
      </c>
      <c r="T394" s="903" t="s">
        <v>135</v>
      </c>
      <c r="U394" s="903" t="s">
        <v>136</v>
      </c>
      <c r="V394" s="903" t="s">
        <v>104</v>
      </c>
      <c r="W394" s="903" t="s">
        <v>137</v>
      </c>
      <c r="X394" s="903" t="s">
        <v>138</v>
      </c>
      <c r="Y394" s="903" t="s">
        <v>139</v>
      </c>
      <c r="Z394" s="903" t="s">
        <v>140</v>
      </c>
      <c r="AA394" s="903" t="s">
        <v>105</v>
      </c>
      <c r="AB394" s="903" t="s">
        <v>141</v>
      </c>
      <c r="AC394" s="903" t="s">
        <v>142</v>
      </c>
      <c r="AD394" s="903" t="s">
        <v>143</v>
      </c>
      <c r="AE394" s="903" t="s">
        <v>144</v>
      </c>
      <c r="AF394" s="903" t="s">
        <v>106</v>
      </c>
      <c r="AG394" s="903" t="s">
        <v>145</v>
      </c>
      <c r="AH394" s="903" t="s">
        <v>146</v>
      </c>
      <c r="AI394" s="903" t="s">
        <v>147</v>
      </c>
      <c r="AJ394" s="903" t="s">
        <v>148</v>
      </c>
      <c r="AK394" s="903" t="s">
        <v>107</v>
      </c>
      <c r="AL394" s="903" t="s">
        <v>149</v>
      </c>
      <c r="AM394" s="903" t="s">
        <v>150</v>
      </c>
      <c r="AN394" s="903" t="s">
        <v>151</v>
      </c>
      <c r="AO394" s="903" t="s">
        <v>152</v>
      </c>
      <c r="AP394" s="903" t="s">
        <v>108</v>
      </c>
      <c r="AQ394" s="903" t="s">
        <v>153</v>
      </c>
      <c r="AR394" s="903" t="s">
        <v>154</v>
      </c>
      <c r="AS394" s="903" t="s">
        <v>155</v>
      </c>
      <c r="AT394" s="903" t="s">
        <v>156</v>
      </c>
      <c r="AU394" s="903" t="s">
        <v>109</v>
      </c>
      <c r="AV394" s="903" t="s">
        <v>157</v>
      </c>
      <c r="AW394" s="903" t="s">
        <v>158</v>
      </c>
      <c r="AX394" s="903" t="s">
        <v>159</v>
      </c>
      <c r="AY394" s="903" t="s">
        <v>160</v>
      </c>
      <c r="AZ394" s="903" t="s">
        <v>110</v>
      </c>
      <c r="BA394" s="903" t="s">
        <v>161</v>
      </c>
      <c r="BB394" s="903" t="s">
        <v>162</v>
      </c>
      <c r="BC394" s="903" t="s">
        <v>163</v>
      </c>
      <c r="BD394" s="903" t="s">
        <v>164</v>
      </c>
      <c r="BE394" s="903" t="s">
        <v>111</v>
      </c>
      <c r="BF394" s="903" t="s">
        <v>165</v>
      </c>
      <c r="BG394" s="903" t="s">
        <v>166</v>
      </c>
      <c r="BH394" s="903" t="s">
        <v>167</v>
      </c>
      <c r="BI394" s="903" t="s">
        <v>168</v>
      </c>
      <c r="BJ394" s="903" t="s">
        <v>112</v>
      </c>
      <c r="BK394" s="903" t="s">
        <v>169</v>
      </c>
      <c r="BL394" s="903" t="s">
        <v>170</v>
      </c>
      <c r="BM394" s="903" t="s">
        <v>171</v>
      </c>
      <c r="BN394" s="903" t="s">
        <v>172</v>
      </c>
      <c r="BO394" s="903" t="s">
        <v>113</v>
      </c>
      <c r="BP394" s="903" t="s">
        <v>173</v>
      </c>
      <c r="BQ394" s="903" t="s">
        <v>174</v>
      </c>
      <c r="BR394" s="903" t="s">
        <v>175</v>
      </c>
      <c r="BS394" s="903" t="s">
        <v>176</v>
      </c>
      <c r="BT394" s="903" t="s">
        <v>114</v>
      </c>
      <c r="BU394" s="903" t="s">
        <v>177</v>
      </c>
      <c r="BV394" s="903" t="s">
        <v>178</v>
      </c>
      <c r="BW394" s="903" t="s">
        <v>179</v>
      </c>
      <c r="BX394" s="903" t="s">
        <v>180</v>
      </c>
      <c r="BY394" s="903" t="s">
        <v>115</v>
      </c>
      <c r="BZ394" s="903" t="s">
        <v>181</v>
      </c>
      <c r="CA394" s="903" t="s">
        <v>182</v>
      </c>
      <c r="CB394" s="903" t="s">
        <v>183</v>
      </c>
      <c r="CC394" s="903" t="s">
        <v>184</v>
      </c>
      <c r="CD394" s="903" t="s">
        <v>116</v>
      </c>
      <c r="CE394" s="903" t="s">
        <v>185</v>
      </c>
      <c r="CF394" s="903" t="s">
        <v>186</v>
      </c>
      <c r="CG394" s="903" t="s">
        <v>187</v>
      </c>
      <c r="CH394" s="903" t="s">
        <v>188</v>
      </c>
      <c r="CI394" s="904" t="s">
        <v>117</v>
      </c>
    </row>
    <row r="395" spans="2:87" x14ac:dyDescent="0.2">
      <c r="B395" s="1091"/>
      <c r="C395" s="1092" t="s">
        <v>675</v>
      </c>
      <c r="D395" s="1092"/>
      <c r="E395" s="1092" t="s">
        <v>122</v>
      </c>
      <c r="F395" s="1092">
        <v>2</v>
      </c>
      <c r="G395" s="905">
        <f t="shared" ref="G395:BR396" si="287">G317-G328</f>
        <v>0</v>
      </c>
      <c r="H395" s="905">
        <f t="shared" si="287"/>
        <v>0</v>
      </c>
      <c r="I395" s="905">
        <f t="shared" si="287"/>
        <v>0</v>
      </c>
      <c r="J395" s="905">
        <f t="shared" si="287"/>
        <v>0</v>
      </c>
      <c r="K395" s="905">
        <f t="shared" si="287"/>
        <v>0</v>
      </c>
      <c r="L395" s="905">
        <f t="shared" si="287"/>
        <v>0</v>
      </c>
      <c r="M395" s="905">
        <f t="shared" si="287"/>
        <v>0</v>
      </c>
      <c r="N395" s="905">
        <f t="shared" si="287"/>
        <v>0</v>
      </c>
      <c r="O395" s="905">
        <f t="shared" si="287"/>
        <v>0</v>
      </c>
      <c r="P395" s="905">
        <f t="shared" si="287"/>
        <v>0</v>
      </c>
      <c r="Q395" s="905">
        <f t="shared" si="287"/>
        <v>0</v>
      </c>
      <c r="R395" s="905">
        <f t="shared" si="287"/>
        <v>0</v>
      </c>
      <c r="S395" s="905">
        <f t="shared" si="287"/>
        <v>0</v>
      </c>
      <c r="T395" s="905">
        <f t="shared" si="287"/>
        <v>0</v>
      </c>
      <c r="U395" s="905">
        <f t="shared" si="287"/>
        <v>0</v>
      </c>
      <c r="V395" s="905">
        <f t="shared" si="287"/>
        <v>0</v>
      </c>
      <c r="W395" s="905">
        <f t="shared" si="287"/>
        <v>0</v>
      </c>
      <c r="X395" s="905">
        <f t="shared" si="287"/>
        <v>0</v>
      </c>
      <c r="Y395" s="905">
        <f t="shared" si="287"/>
        <v>0</v>
      </c>
      <c r="Z395" s="905">
        <f t="shared" si="287"/>
        <v>0</v>
      </c>
      <c r="AA395" s="905">
        <f t="shared" si="287"/>
        <v>0</v>
      </c>
      <c r="AB395" s="905">
        <f t="shared" si="287"/>
        <v>0</v>
      </c>
      <c r="AC395" s="905">
        <f t="shared" si="287"/>
        <v>0</v>
      </c>
      <c r="AD395" s="905">
        <f t="shared" si="287"/>
        <v>0</v>
      </c>
      <c r="AE395" s="905">
        <f t="shared" si="287"/>
        <v>0</v>
      </c>
      <c r="AF395" s="905">
        <f t="shared" si="287"/>
        <v>0</v>
      </c>
      <c r="AG395" s="905">
        <f t="shared" si="287"/>
        <v>0</v>
      </c>
      <c r="AH395" s="905">
        <f t="shared" si="287"/>
        <v>0</v>
      </c>
      <c r="AI395" s="905">
        <f t="shared" si="287"/>
        <v>0</v>
      </c>
      <c r="AJ395" s="905">
        <f t="shared" si="287"/>
        <v>0</v>
      </c>
      <c r="AK395" s="905">
        <f t="shared" si="287"/>
        <v>0</v>
      </c>
      <c r="AL395" s="905">
        <f t="shared" si="287"/>
        <v>0</v>
      </c>
      <c r="AM395" s="905">
        <f t="shared" si="287"/>
        <v>0</v>
      </c>
      <c r="AN395" s="905">
        <f t="shared" si="287"/>
        <v>0</v>
      </c>
      <c r="AO395" s="905">
        <f t="shared" si="287"/>
        <v>0</v>
      </c>
      <c r="AP395" s="905">
        <f t="shared" si="287"/>
        <v>0</v>
      </c>
      <c r="AQ395" s="905">
        <f t="shared" si="287"/>
        <v>0</v>
      </c>
      <c r="AR395" s="905">
        <f t="shared" si="287"/>
        <v>0</v>
      </c>
      <c r="AS395" s="905">
        <f t="shared" si="287"/>
        <v>0</v>
      </c>
      <c r="AT395" s="905">
        <f t="shared" si="287"/>
        <v>0</v>
      </c>
      <c r="AU395" s="905">
        <f t="shared" si="287"/>
        <v>0</v>
      </c>
      <c r="AV395" s="905">
        <f t="shared" si="287"/>
        <v>0</v>
      </c>
      <c r="AW395" s="905">
        <f t="shared" si="287"/>
        <v>0</v>
      </c>
      <c r="AX395" s="905">
        <f t="shared" si="287"/>
        <v>0</v>
      </c>
      <c r="AY395" s="905">
        <f t="shared" si="287"/>
        <v>0</v>
      </c>
      <c r="AZ395" s="905">
        <f t="shared" si="287"/>
        <v>0</v>
      </c>
      <c r="BA395" s="905">
        <f t="shared" si="287"/>
        <v>0</v>
      </c>
      <c r="BB395" s="905">
        <f t="shared" si="287"/>
        <v>0</v>
      </c>
      <c r="BC395" s="905">
        <f t="shared" si="287"/>
        <v>0</v>
      </c>
      <c r="BD395" s="905">
        <f t="shared" si="287"/>
        <v>0</v>
      </c>
      <c r="BE395" s="905">
        <f t="shared" si="287"/>
        <v>0</v>
      </c>
      <c r="BF395" s="905">
        <f t="shared" si="287"/>
        <v>0</v>
      </c>
      <c r="BG395" s="905">
        <f t="shared" si="287"/>
        <v>0</v>
      </c>
      <c r="BH395" s="905">
        <f t="shared" si="287"/>
        <v>0</v>
      </c>
      <c r="BI395" s="905">
        <f t="shared" si="287"/>
        <v>0</v>
      </c>
      <c r="BJ395" s="905">
        <f t="shared" si="287"/>
        <v>0</v>
      </c>
      <c r="BK395" s="905">
        <f t="shared" si="287"/>
        <v>0</v>
      </c>
      <c r="BL395" s="905">
        <f t="shared" si="287"/>
        <v>0</v>
      </c>
      <c r="BM395" s="905">
        <f t="shared" si="287"/>
        <v>0</v>
      </c>
      <c r="BN395" s="905">
        <f t="shared" si="287"/>
        <v>0</v>
      </c>
      <c r="BO395" s="905">
        <f t="shared" si="287"/>
        <v>0</v>
      </c>
      <c r="BP395" s="905">
        <f t="shared" si="287"/>
        <v>0</v>
      </c>
      <c r="BQ395" s="905">
        <f t="shared" si="287"/>
        <v>0</v>
      </c>
      <c r="BR395" s="905">
        <f t="shared" si="287"/>
        <v>0</v>
      </c>
      <c r="BS395" s="905">
        <f t="shared" ref="BS395:BT396" si="288">BS317-BS328</f>
        <v>0</v>
      </c>
      <c r="BT395" s="905">
        <f t="shared" si="288"/>
        <v>0</v>
      </c>
      <c r="BU395" s="905"/>
      <c r="BV395" s="905"/>
      <c r="BW395" s="905"/>
      <c r="BX395" s="905"/>
      <c r="BY395" s="905"/>
      <c r="BZ395" s="905"/>
      <c r="CA395" s="905"/>
      <c r="CB395" s="905"/>
      <c r="CC395" s="905"/>
      <c r="CD395" s="905"/>
      <c r="CE395" s="905"/>
      <c r="CF395" s="905"/>
      <c r="CG395" s="905"/>
      <c r="CH395" s="905"/>
      <c r="CI395" s="906"/>
    </row>
    <row r="396" spans="2:87" x14ac:dyDescent="0.2">
      <c r="B396" s="1091"/>
      <c r="C396" s="1092" t="s">
        <v>676</v>
      </c>
      <c r="D396" s="1092"/>
      <c r="E396" s="1092" t="s">
        <v>122</v>
      </c>
      <c r="F396" s="1092">
        <v>2</v>
      </c>
      <c r="G396" s="905">
        <f t="shared" si="287"/>
        <v>0</v>
      </c>
      <c r="H396" s="905">
        <f t="shared" si="287"/>
        <v>0</v>
      </c>
      <c r="I396" s="905">
        <f t="shared" si="287"/>
        <v>0</v>
      </c>
      <c r="J396" s="905">
        <f t="shared" si="287"/>
        <v>0</v>
      </c>
      <c r="K396" s="905">
        <f t="shared" si="287"/>
        <v>0</v>
      </c>
      <c r="L396" s="905">
        <f t="shared" si="287"/>
        <v>0</v>
      </c>
      <c r="M396" s="905">
        <f t="shared" si="287"/>
        <v>0</v>
      </c>
      <c r="N396" s="905">
        <f t="shared" si="287"/>
        <v>0</v>
      </c>
      <c r="O396" s="905">
        <f t="shared" si="287"/>
        <v>0</v>
      </c>
      <c r="P396" s="905">
        <f t="shared" si="287"/>
        <v>0</v>
      </c>
      <c r="Q396" s="905">
        <f t="shared" si="287"/>
        <v>0</v>
      </c>
      <c r="R396" s="905">
        <f t="shared" si="287"/>
        <v>0</v>
      </c>
      <c r="S396" s="905">
        <f t="shared" si="287"/>
        <v>0</v>
      </c>
      <c r="T396" s="905">
        <f t="shared" si="287"/>
        <v>0</v>
      </c>
      <c r="U396" s="905">
        <f t="shared" si="287"/>
        <v>0</v>
      </c>
      <c r="V396" s="905">
        <f t="shared" si="287"/>
        <v>0</v>
      </c>
      <c r="W396" s="905">
        <f t="shared" si="287"/>
        <v>0</v>
      </c>
      <c r="X396" s="905">
        <f t="shared" si="287"/>
        <v>0</v>
      </c>
      <c r="Y396" s="905">
        <f t="shared" si="287"/>
        <v>0</v>
      </c>
      <c r="Z396" s="905">
        <f t="shared" si="287"/>
        <v>0</v>
      </c>
      <c r="AA396" s="905">
        <f t="shared" si="287"/>
        <v>0</v>
      </c>
      <c r="AB396" s="905">
        <f t="shared" si="287"/>
        <v>0</v>
      </c>
      <c r="AC396" s="905">
        <f t="shared" si="287"/>
        <v>0</v>
      </c>
      <c r="AD396" s="905">
        <f t="shared" si="287"/>
        <v>0</v>
      </c>
      <c r="AE396" s="905">
        <f t="shared" si="287"/>
        <v>0</v>
      </c>
      <c r="AF396" s="905">
        <f t="shared" si="287"/>
        <v>0</v>
      </c>
      <c r="AG396" s="905">
        <f t="shared" si="287"/>
        <v>0</v>
      </c>
      <c r="AH396" s="905">
        <f t="shared" si="287"/>
        <v>0</v>
      </c>
      <c r="AI396" s="905">
        <f t="shared" si="287"/>
        <v>0</v>
      </c>
      <c r="AJ396" s="905">
        <f t="shared" si="287"/>
        <v>0</v>
      </c>
      <c r="AK396" s="905">
        <f t="shared" si="287"/>
        <v>0</v>
      </c>
      <c r="AL396" s="905">
        <f t="shared" si="287"/>
        <v>0</v>
      </c>
      <c r="AM396" s="905">
        <f t="shared" si="287"/>
        <v>0</v>
      </c>
      <c r="AN396" s="905">
        <f t="shared" si="287"/>
        <v>0</v>
      </c>
      <c r="AO396" s="905">
        <f t="shared" si="287"/>
        <v>0</v>
      </c>
      <c r="AP396" s="905">
        <f t="shared" si="287"/>
        <v>0</v>
      </c>
      <c r="AQ396" s="905">
        <f t="shared" si="287"/>
        <v>0</v>
      </c>
      <c r="AR396" s="905">
        <f t="shared" si="287"/>
        <v>0</v>
      </c>
      <c r="AS396" s="905">
        <f t="shared" si="287"/>
        <v>0</v>
      </c>
      <c r="AT396" s="905">
        <f t="shared" si="287"/>
        <v>0</v>
      </c>
      <c r="AU396" s="905">
        <f t="shared" si="287"/>
        <v>0</v>
      </c>
      <c r="AV396" s="905">
        <f t="shared" si="287"/>
        <v>0</v>
      </c>
      <c r="AW396" s="905">
        <f t="shared" si="287"/>
        <v>0</v>
      </c>
      <c r="AX396" s="905">
        <f t="shared" si="287"/>
        <v>0</v>
      </c>
      <c r="AY396" s="905">
        <f t="shared" si="287"/>
        <v>0</v>
      </c>
      <c r="AZ396" s="905">
        <f t="shared" si="287"/>
        <v>0</v>
      </c>
      <c r="BA396" s="905">
        <f t="shared" si="287"/>
        <v>0</v>
      </c>
      <c r="BB396" s="905">
        <f t="shared" si="287"/>
        <v>0</v>
      </c>
      <c r="BC396" s="905">
        <f t="shared" si="287"/>
        <v>0</v>
      </c>
      <c r="BD396" s="905">
        <f t="shared" si="287"/>
        <v>0</v>
      </c>
      <c r="BE396" s="905">
        <f t="shared" si="287"/>
        <v>0</v>
      </c>
      <c r="BF396" s="905">
        <f t="shared" si="287"/>
        <v>0</v>
      </c>
      <c r="BG396" s="905">
        <f t="shared" si="287"/>
        <v>0</v>
      </c>
      <c r="BH396" s="905">
        <f t="shared" si="287"/>
        <v>0</v>
      </c>
      <c r="BI396" s="905">
        <f t="shared" si="287"/>
        <v>0</v>
      </c>
      <c r="BJ396" s="905">
        <f t="shared" si="287"/>
        <v>0</v>
      </c>
      <c r="BK396" s="905">
        <f t="shared" si="287"/>
        <v>0</v>
      </c>
      <c r="BL396" s="905">
        <f t="shared" si="287"/>
        <v>0</v>
      </c>
      <c r="BM396" s="905">
        <f t="shared" si="287"/>
        <v>0</v>
      </c>
      <c r="BN396" s="905">
        <f t="shared" si="287"/>
        <v>0</v>
      </c>
      <c r="BO396" s="905">
        <f t="shared" si="287"/>
        <v>0</v>
      </c>
      <c r="BP396" s="905">
        <f t="shared" si="287"/>
        <v>0</v>
      </c>
      <c r="BQ396" s="905">
        <f t="shared" si="287"/>
        <v>0</v>
      </c>
      <c r="BR396" s="905">
        <f t="shared" si="287"/>
        <v>0</v>
      </c>
      <c r="BS396" s="905">
        <f t="shared" si="288"/>
        <v>0</v>
      </c>
      <c r="BT396" s="905">
        <f t="shared" si="288"/>
        <v>0</v>
      </c>
      <c r="BU396" s="905"/>
      <c r="BV396" s="905"/>
      <c r="BW396" s="905"/>
      <c r="BX396" s="905"/>
      <c r="BY396" s="905"/>
      <c r="BZ396" s="905"/>
      <c r="CA396" s="905"/>
      <c r="CB396" s="905"/>
      <c r="CC396" s="905"/>
      <c r="CD396" s="905"/>
      <c r="CE396" s="905"/>
      <c r="CF396" s="905"/>
      <c r="CG396" s="905"/>
      <c r="CH396" s="905"/>
      <c r="CI396" s="906"/>
    </row>
    <row r="397" spans="2:87" x14ac:dyDescent="0.2">
      <c r="B397" s="1091"/>
      <c r="C397" s="1092" t="s">
        <v>677</v>
      </c>
      <c r="D397" s="1092"/>
      <c r="E397" s="1092" t="s">
        <v>122</v>
      </c>
      <c r="F397" s="1092">
        <v>2</v>
      </c>
      <c r="G397" s="905">
        <f>G314+G316-G326-G327</f>
        <v>0</v>
      </c>
      <c r="H397" s="905">
        <f t="shared" ref="H397:BS397" si="289">H314+H316-H326-H327</f>
        <v>0</v>
      </c>
      <c r="I397" s="905">
        <f t="shared" si="289"/>
        <v>0</v>
      </c>
      <c r="J397" s="905">
        <f t="shared" si="289"/>
        <v>0</v>
      </c>
      <c r="K397" s="905">
        <f t="shared" si="289"/>
        <v>0</v>
      </c>
      <c r="L397" s="905">
        <f t="shared" si="289"/>
        <v>0</v>
      </c>
      <c r="M397" s="905">
        <f t="shared" si="289"/>
        <v>0</v>
      </c>
      <c r="N397" s="905">
        <f t="shared" si="289"/>
        <v>0</v>
      </c>
      <c r="O397" s="905">
        <f t="shared" si="289"/>
        <v>0</v>
      </c>
      <c r="P397" s="905">
        <f t="shared" si="289"/>
        <v>0</v>
      </c>
      <c r="Q397" s="905">
        <f t="shared" si="289"/>
        <v>0</v>
      </c>
      <c r="R397" s="905">
        <f t="shared" si="289"/>
        <v>0</v>
      </c>
      <c r="S397" s="905">
        <f t="shared" si="289"/>
        <v>0</v>
      </c>
      <c r="T397" s="905">
        <f t="shared" si="289"/>
        <v>0</v>
      </c>
      <c r="U397" s="905">
        <f t="shared" si="289"/>
        <v>0</v>
      </c>
      <c r="V397" s="905">
        <f t="shared" si="289"/>
        <v>0</v>
      </c>
      <c r="W397" s="905">
        <f t="shared" si="289"/>
        <v>0</v>
      </c>
      <c r="X397" s="905">
        <f t="shared" si="289"/>
        <v>0</v>
      </c>
      <c r="Y397" s="905">
        <f t="shared" si="289"/>
        <v>0</v>
      </c>
      <c r="Z397" s="905">
        <f t="shared" si="289"/>
        <v>0</v>
      </c>
      <c r="AA397" s="905">
        <f t="shared" si="289"/>
        <v>0</v>
      </c>
      <c r="AB397" s="905">
        <f t="shared" si="289"/>
        <v>0</v>
      </c>
      <c r="AC397" s="905">
        <f t="shared" si="289"/>
        <v>0</v>
      </c>
      <c r="AD397" s="905">
        <f t="shared" si="289"/>
        <v>0</v>
      </c>
      <c r="AE397" s="905">
        <f t="shared" si="289"/>
        <v>0</v>
      </c>
      <c r="AF397" s="905">
        <f t="shared" si="289"/>
        <v>0</v>
      </c>
      <c r="AG397" s="905">
        <f t="shared" si="289"/>
        <v>0</v>
      </c>
      <c r="AH397" s="905">
        <f t="shared" si="289"/>
        <v>0</v>
      </c>
      <c r="AI397" s="905">
        <f t="shared" si="289"/>
        <v>0</v>
      </c>
      <c r="AJ397" s="905">
        <f t="shared" si="289"/>
        <v>0</v>
      </c>
      <c r="AK397" s="905">
        <f t="shared" si="289"/>
        <v>0</v>
      </c>
      <c r="AL397" s="905">
        <f t="shared" si="289"/>
        <v>0</v>
      </c>
      <c r="AM397" s="905">
        <f t="shared" si="289"/>
        <v>0</v>
      </c>
      <c r="AN397" s="905">
        <f t="shared" si="289"/>
        <v>0</v>
      </c>
      <c r="AO397" s="905">
        <f t="shared" si="289"/>
        <v>0</v>
      </c>
      <c r="AP397" s="905">
        <f t="shared" si="289"/>
        <v>0</v>
      </c>
      <c r="AQ397" s="905">
        <f t="shared" si="289"/>
        <v>0</v>
      </c>
      <c r="AR397" s="905">
        <f t="shared" si="289"/>
        <v>0</v>
      </c>
      <c r="AS397" s="905">
        <f t="shared" si="289"/>
        <v>0</v>
      </c>
      <c r="AT397" s="905">
        <f t="shared" si="289"/>
        <v>0</v>
      </c>
      <c r="AU397" s="905">
        <f t="shared" si="289"/>
        <v>0</v>
      </c>
      <c r="AV397" s="905">
        <f t="shared" si="289"/>
        <v>0</v>
      </c>
      <c r="AW397" s="905">
        <f t="shared" si="289"/>
        <v>0</v>
      </c>
      <c r="AX397" s="905">
        <f t="shared" si="289"/>
        <v>0</v>
      </c>
      <c r="AY397" s="905">
        <f t="shared" si="289"/>
        <v>0</v>
      </c>
      <c r="AZ397" s="905">
        <f t="shared" si="289"/>
        <v>0</v>
      </c>
      <c r="BA397" s="905">
        <f t="shared" si="289"/>
        <v>0</v>
      </c>
      <c r="BB397" s="905">
        <f t="shared" si="289"/>
        <v>0</v>
      </c>
      <c r="BC397" s="905">
        <f t="shared" si="289"/>
        <v>0</v>
      </c>
      <c r="BD397" s="905">
        <f t="shared" si="289"/>
        <v>0</v>
      </c>
      <c r="BE397" s="905">
        <f t="shared" si="289"/>
        <v>0</v>
      </c>
      <c r="BF397" s="905">
        <f t="shared" si="289"/>
        <v>0</v>
      </c>
      <c r="BG397" s="905">
        <f t="shared" si="289"/>
        <v>0</v>
      </c>
      <c r="BH397" s="905">
        <f t="shared" si="289"/>
        <v>0</v>
      </c>
      <c r="BI397" s="905">
        <f t="shared" si="289"/>
        <v>0</v>
      </c>
      <c r="BJ397" s="905">
        <f t="shared" si="289"/>
        <v>0</v>
      </c>
      <c r="BK397" s="905">
        <f t="shared" si="289"/>
        <v>0</v>
      </c>
      <c r="BL397" s="905">
        <f t="shared" si="289"/>
        <v>0</v>
      </c>
      <c r="BM397" s="905">
        <f t="shared" si="289"/>
        <v>0</v>
      </c>
      <c r="BN397" s="905">
        <f t="shared" si="289"/>
        <v>0</v>
      </c>
      <c r="BO397" s="905">
        <f t="shared" si="289"/>
        <v>0</v>
      </c>
      <c r="BP397" s="905">
        <f t="shared" si="289"/>
        <v>0</v>
      </c>
      <c r="BQ397" s="905">
        <f t="shared" si="289"/>
        <v>0</v>
      </c>
      <c r="BR397" s="905">
        <f t="shared" si="289"/>
        <v>0</v>
      </c>
      <c r="BS397" s="905">
        <f t="shared" si="289"/>
        <v>0</v>
      </c>
      <c r="BT397" s="905">
        <f t="shared" ref="BT397" si="290">BT314+BT316-BT326-BT327</f>
        <v>0</v>
      </c>
      <c r="BU397" s="905"/>
      <c r="BV397" s="905"/>
      <c r="BW397" s="905"/>
      <c r="BX397" s="905"/>
      <c r="BY397" s="905"/>
      <c r="BZ397" s="905"/>
      <c r="CA397" s="905"/>
      <c r="CB397" s="905"/>
      <c r="CC397" s="905"/>
      <c r="CD397" s="905"/>
      <c r="CE397" s="905"/>
      <c r="CF397" s="905"/>
      <c r="CG397" s="905"/>
      <c r="CH397" s="905"/>
      <c r="CI397" s="906"/>
    </row>
    <row r="398" spans="2:87" x14ac:dyDescent="0.2">
      <c r="B398" s="1091"/>
      <c r="C398" s="1092" t="s">
        <v>129</v>
      </c>
      <c r="D398" s="1092"/>
      <c r="E398" s="1092" t="s">
        <v>122</v>
      </c>
      <c r="F398" s="1092">
        <v>2</v>
      </c>
      <c r="G398" s="905">
        <f>G332</f>
        <v>0</v>
      </c>
      <c r="H398" s="905">
        <f t="shared" ref="H398:BS398" si="291">H332</f>
        <v>0</v>
      </c>
      <c r="I398" s="905">
        <f t="shared" si="291"/>
        <v>0</v>
      </c>
      <c r="J398" s="905">
        <f t="shared" si="291"/>
        <v>0</v>
      </c>
      <c r="K398" s="905">
        <f t="shared" si="291"/>
        <v>0</v>
      </c>
      <c r="L398" s="905">
        <f t="shared" si="291"/>
        <v>0</v>
      </c>
      <c r="M398" s="905">
        <f t="shared" si="291"/>
        <v>0</v>
      </c>
      <c r="N398" s="905">
        <f t="shared" si="291"/>
        <v>0</v>
      </c>
      <c r="O398" s="905">
        <f t="shared" si="291"/>
        <v>0</v>
      </c>
      <c r="P398" s="905">
        <f t="shared" si="291"/>
        <v>0</v>
      </c>
      <c r="Q398" s="905">
        <f t="shared" si="291"/>
        <v>0</v>
      </c>
      <c r="R398" s="905">
        <f t="shared" si="291"/>
        <v>0</v>
      </c>
      <c r="S398" s="905">
        <f t="shared" si="291"/>
        <v>0</v>
      </c>
      <c r="T398" s="905">
        <f t="shared" si="291"/>
        <v>0</v>
      </c>
      <c r="U398" s="905">
        <f t="shared" si="291"/>
        <v>0</v>
      </c>
      <c r="V398" s="905">
        <f t="shared" si="291"/>
        <v>0</v>
      </c>
      <c r="W398" s="905">
        <f t="shared" si="291"/>
        <v>0</v>
      </c>
      <c r="X398" s="905">
        <f t="shared" si="291"/>
        <v>0</v>
      </c>
      <c r="Y398" s="905">
        <f t="shared" si="291"/>
        <v>0</v>
      </c>
      <c r="Z398" s="905">
        <f t="shared" si="291"/>
        <v>0</v>
      </c>
      <c r="AA398" s="905">
        <f t="shared" si="291"/>
        <v>0</v>
      </c>
      <c r="AB398" s="905">
        <f t="shared" si="291"/>
        <v>0</v>
      </c>
      <c r="AC398" s="905">
        <f t="shared" si="291"/>
        <v>0</v>
      </c>
      <c r="AD398" s="905">
        <f t="shared" si="291"/>
        <v>0</v>
      </c>
      <c r="AE398" s="905">
        <f t="shared" si="291"/>
        <v>0</v>
      </c>
      <c r="AF398" s="905">
        <f t="shared" si="291"/>
        <v>0</v>
      </c>
      <c r="AG398" s="905">
        <f t="shared" si="291"/>
        <v>0</v>
      </c>
      <c r="AH398" s="905">
        <f t="shared" si="291"/>
        <v>0</v>
      </c>
      <c r="AI398" s="905">
        <f t="shared" si="291"/>
        <v>0</v>
      </c>
      <c r="AJ398" s="905">
        <f t="shared" si="291"/>
        <v>0</v>
      </c>
      <c r="AK398" s="905">
        <f t="shared" si="291"/>
        <v>0</v>
      </c>
      <c r="AL398" s="905">
        <f t="shared" si="291"/>
        <v>0</v>
      </c>
      <c r="AM398" s="905">
        <f t="shared" si="291"/>
        <v>0</v>
      </c>
      <c r="AN398" s="905">
        <f t="shared" si="291"/>
        <v>0</v>
      </c>
      <c r="AO398" s="905">
        <f t="shared" si="291"/>
        <v>0</v>
      </c>
      <c r="AP398" s="905">
        <f t="shared" si="291"/>
        <v>0</v>
      </c>
      <c r="AQ398" s="905">
        <f t="shared" si="291"/>
        <v>0</v>
      </c>
      <c r="AR398" s="905">
        <f t="shared" si="291"/>
        <v>0</v>
      </c>
      <c r="AS398" s="905">
        <f t="shared" si="291"/>
        <v>0</v>
      </c>
      <c r="AT398" s="905">
        <f t="shared" si="291"/>
        <v>0</v>
      </c>
      <c r="AU398" s="905">
        <f t="shared" si="291"/>
        <v>0</v>
      </c>
      <c r="AV398" s="905">
        <f t="shared" si="291"/>
        <v>0</v>
      </c>
      <c r="AW398" s="905">
        <f t="shared" si="291"/>
        <v>0</v>
      </c>
      <c r="AX398" s="905">
        <f t="shared" si="291"/>
        <v>0</v>
      </c>
      <c r="AY398" s="905">
        <f t="shared" si="291"/>
        <v>0</v>
      </c>
      <c r="AZ398" s="905">
        <f t="shared" si="291"/>
        <v>0</v>
      </c>
      <c r="BA398" s="905">
        <f t="shared" si="291"/>
        <v>0</v>
      </c>
      <c r="BB398" s="905">
        <f t="shared" si="291"/>
        <v>0</v>
      </c>
      <c r="BC398" s="905">
        <f t="shared" si="291"/>
        <v>0</v>
      </c>
      <c r="BD398" s="905">
        <f t="shared" si="291"/>
        <v>0</v>
      </c>
      <c r="BE398" s="905">
        <f t="shared" si="291"/>
        <v>0</v>
      </c>
      <c r="BF398" s="905">
        <f t="shared" si="291"/>
        <v>0</v>
      </c>
      <c r="BG398" s="905">
        <f t="shared" si="291"/>
        <v>0</v>
      </c>
      <c r="BH398" s="905">
        <f t="shared" si="291"/>
        <v>0</v>
      </c>
      <c r="BI398" s="905">
        <f t="shared" si="291"/>
        <v>0</v>
      </c>
      <c r="BJ398" s="905">
        <f t="shared" si="291"/>
        <v>0</v>
      </c>
      <c r="BK398" s="905">
        <f t="shared" si="291"/>
        <v>0</v>
      </c>
      <c r="BL398" s="905">
        <f t="shared" si="291"/>
        <v>0</v>
      </c>
      <c r="BM398" s="905">
        <f t="shared" si="291"/>
        <v>0</v>
      </c>
      <c r="BN398" s="905">
        <f t="shared" si="291"/>
        <v>0</v>
      </c>
      <c r="BO398" s="905">
        <f t="shared" si="291"/>
        <v>0</v>
      </c>
      <c r="BP398" s="905">
        <f t="shared" si="291"/>
        <v>0</v>
      </c>
      <c r="BQ398" s="905">
        <f t="shared" si="291"/>
        <v>0</v>
      </c>
      <c r="BR398" s="905">
        <f t="shared" si="291"/>
        <v>0</v>
      </c>
      <c r="BS398" s="905">
        <f t="shared" si="291"/>
        <v>0</v>
      </c>
      <c r="BT398" s="905">
        <f t="shared" ref="BT398" si="292">BT332</f>
        <v>0</v>
      </c>
      <c r="BU398" s="905"/>
      <c r="BV398" s="905"/>
      <c r="BW398" s="905"/>
      <c r="BX398" s="905"/>
      <c r="BY398" s="905"/>
      <c r="BZ398" s="905"/>
      <c r="CA398" s="905"/>
      <c r="CB398" s="905"/>
      <c r="CC398" s="905"/>
      <c r="CD398" s="905"/>
      <c r="CE398" s="905"/>
      <c r="CF398" s="905"/>
      <c r="CG398" s="905"/>
      <c r="CH398" s="905"/>
      <c r="CI398" s="906"/>
    </row>
    <row r="399" spans="2:87" x14ac:dyDescent="0.2">
      <c r="B399" s="1091"/>
      <c r="C399" s="1092" t="s">
        <v>678</v>
      </c>
      <c r="D399" s="1092"/>
      <c r="E399" s="1092" t="s">
        <v>122</v>
      </c>
      <c r="F399" s="1092">
        <v>2</v>
      </c>
      <c r="G399" s="905">
        <f>G356-SUM(G395:G398)</f>
        <v>0</v>
      </c>
      <c r="H399" s="905">
        <f t="shared" ref="H399:BS399" si="293">H356-SUM(H395:H398)</f>
        <v>0</v>
      </c>
      <c r="I399" s="905">
        <f t="shared" si="293"/>
        <v>0</v>
      </c>
      <c r="J399" s="905">
        <f t="shared" si="293"/>
        <v>0</v>
      </c>
      <c r="K399" s="905">
        <f t="shared" si="293"/>
        <v>0</v>
      </c>
      <c r="L399" s="905">
        <f t="shared" si="293"/>
        <v>0</v>
      </c>
      <c r="M399" s="905">
        <f t="shared" si="293"/>
        <v>0</v>
      </c>
      <c r="N399" s="905">
        <f t="shared" si="293"/>
        <v>0</v>
      </c>
      <c r="O399" s="905">
        <f t="shared" si="293"/>
        <v>0</v>
      </c>
      <c r="P399" s="905">
        <f t="shared" si="293"/>
        <v>0</v>
      </c>
      <c r="Q399" s="905">
        <f t="shared" si="293"/>
        <v>0</v>
      </c>
      <c r="R399" s="905">
        <f t="shared" si="293"/>
        <v>0</v>
      </c>
      <c r="S399" s="905">
        <f t="shared" si="293"/>
        <v>0</v>
      </c>
      <c r="T399" s="905">
        <f t="shared" si="293"/>
        <v>0</v>
      </c>
      <c r="U399" s="905">
        <f t="shared" si="293"/>
        <v>0</v>
      </c>
      <c r="V399" s="905">
        <f t="shared" si="293"/>
        <v>0</v>
      </c>
      <c r="W399" s="905">
        <f t="shared" si="293"/>
        <v>0</v>
      </c>
      <c r="X399" s="905">
        <f t="shared" si="293"/>
        <v>0</v>
      </c>
      <c r="Y399" s="905">
        <f t="shared" si="293"/>
        <v>0</v>
      </c>
      <c r="Z399" s="905">
        <f t="shared" si="293"/>
        <v>0</v>
      </c>
      <c r="AA399" s="905">
        <f t="shared" si="293"/>
        <v>0</v>
      </c>
      <c r="AB399" s="905">
        <f t="shared" si="293"/>
        <v>0</v>
      </c>
      <c r="AC399" s="905">
        <f t="shared" si="293"/>
        <v>0</v>
      </c>
      <c r="AD399" s="905">
        <f t="shared" si="293"/>
        <v>0</v>
      </c>
      <c r="AE399" s="905">
        <f t="shared" si="293"/>
        <v>0</v>
      </c>
      <c r="AF399" s="905">
        <f t="shared" si="293"/>
        <v>0</v>
      </c>
      <c r="AG399" s="905">
        <f t="shared" si="293"/>
        <v>0</v>
      </c>
      <c r="AH399" s="905">
        <f t="shared" si="293"/>
        <v>0</v>
      </c>
      <c r="AI399" s="905">
        <f t="shared" si="293"/>
        <v>0</v>
      </c>
      <c r="AJ399" s="905">
        <f t="shared" si="293"/>
        <v>0</v>
      </c>
      <c r="AK399" s="905">
        <f t="shared" si="293"/>
        <v>0</v>
      </c>
      <c r="AL399" s="905">
        <f t="shared" si="293"/>
        <v>0</v>
      </c>
      <c r="AM399" s="905">
        <f t="shared" si="293"/>
        <v>0</v>
      </c>
      <c r="AN399" s="905">
        <f t="shared" si="293"/>
        <v>0</v>
      </c>
      <c r="AO399" s="905">
        <f t="shared" si="293"/>
        <v>0</v>
      </c>
      <c r="AP399" s="905">
        <f t="shared" si="293"/>
        <v>0</v>
      </c>
      <c r="AQ399" s="905">
        <f t="shared" si="293"/>
        <v>0</v>
      </c>
      <c r="AR399" s="905">
        <f t="shared" si="293"/>
        <v>0</v>
      </c>
      <c r="AS399" s="905">
        <f t="shared" si="293"/>
        <v>0</v>
      </c>
      <c r="AT399" s="905">
        <f t="shared" si="293"/>
        <v>0</v>
      </c>
      <c r="AU399" s="905">
        <f t="shared" si="293"/>
        <v>0</v>
      </c>
      <c r="AV399" s="905">
        <f t="shared" si="293"/>
        <v>0</v>
      </c>
      <c r="AW399" s="905">
        <f t="shared" si="293"/>
        <v>0</v>
      </c>
      <c r="AX399" s="905">
        <f t="shared" si="293"/>
        <v>0</v>
      </c>
      <c r="AY399" s="905">
        <f t="shared" si="293"/>
        <v>0</v>
      </c>
      <c r="AZ399" s="905">
        <f t="shared" si="293"/>
        <v>0</v>
      </c>
      <c r="BA399" s="905">
        <f t="shared" si="293"/>
        <v>0</v>
      </c>
      <c r="BB399" s="905">
        <f t="shared" si="293"/>
        <v>0</v>
      </c>
      <c r="BC399" s="905">
        <f t="shared" si="293"/>
        <v>0</v>
      </c>
      <c r="BD399" s="905">
        <f t="shared" si="293"/>
        <v>0</v>
      </c>
      <c r="BE399" s="905">
        <f t="shared" si="293"/>
        <v>0</v>
      </c>
      <c r="BF399" s="905">
        <f t="shared" si="293"/>
        <v>0</v>
      </c>
      <c r="BG399" s="905">
        <f t="shared" si="293"/>
        <v>0</v>
      </c>
      <c r="BH399" s="905">
        <f t="shared" si="293"/>
        <v>0</v>
      </c>
      <c r="BI399" s="905">
        <f t="shared" si="293"/>
        <v>0</v>
      </c>
      <c r="BJ399" s="905">
        <f t="shared" si="293"/>
        <v>0</v>
      </c>
      <c r="BK399" s="905">
        <f t="shared" si="293"/>
        <v>0</v>
      </c>
      <c r="BL399" s="905">
        <f t="shared" si="293"/>
        <v>0</v>
      </c>
      <c r="BM399" s="905">
        <f t="shared" si="293"/>
        <v>0</v>
      </c>
      <c r="BN399" s="905">
        <f t="shared" si="293"/>
        <v>0</v>
      </c>
      <c r="BO399" s="905">
        <f t="shared" si="293"/>
        <v>0</v>
      </c>
      <c r="BP399" s="905">
        <f t="shared" si="293"/>
        <v>0</v>
      </c>
      <c r="BQ399" s="905">
        <f t="shared" si="293"/>
        <v>0</v>
      </c>
      <c r="BR399" s="905">
        <f t="shared" si="293"/>
        <v>0</v>
      </c>
      <c r="BS399" s="905">
        <f t="shared" si="293"/>
        <v>0</v>
      </c>
      <c r="BT399" s="905">
        <f t="shared" ref="BT399" si="294">BT356-SUM(BT395:BT398)</f>
        <v>0</v>
      </c>
      <c r="BU399" s="905"/>
      <c r="BV399" s="905"/>
      <c r="BW399" s="905"/>
      <c r="BX399" s="905"/>
      <c r="BY399" s="905"/>
      <c r="BZ399" s="905"/>
      <c r="CA399" s="905"/>
      <c r="CB399" s="905"/>
      <c r="CC399" s="905"/>
      <c r="CD399" s="905"/>
      <c r="CE399" s="905"/>
      <c r="CF399" s="905"/>
      <c r="CG399" s="905"/>
      <c r="CH399" s="905"/>
      <c r="CI399" s="906"/>
    </row>
    <row r="400" spans="2:87" x14ac:dyDescent="0.2">
      <c r="B400" s="1091"/>
      <c r="C400" s="1092" t="s">
        <v>679</v>
      </c>
      <c r="D400" s="1092"/>
      <c r="E400" s="1092" t="s">
        <v>122</v>
      </c>
      <c r="F400" s="1092">
        <v>2</v>
      </c>
      <c r="G400" s="905">
        <f>G313</f>
        <v>0</v>
      </c>
      <c r="H400" s="905">
        <f t="shared" ref="H400:BS400" si="295">H313</f>
        <v>0</v>
      </c>
      <c r="I400" s="905">
        <f t="shared" si="295"/>
        <v>0</v>
      </c>
      <c r="J400" s="905">
        <f t="shared" si="295"/>
        <v>0</v>
      </c>
      <c r="K400" s="905">
        <f t="shared" si="295"/>
        <v>0</v>
      </c>
      <c r="L400" s="905">
        <f t="shared" si="295"/>
        <v>0</v>
      </c>
      <c r="M400" s="905">
        <f t="shared" si="295"/>
        <v>0</v>
      </c>
      <c r="N400" s="905">
        <f t="shared" si="295"/>
        <v>0</v>
      </c>
      <c r="O400" s="905">
        <f t="shared" si="295"/>
        <v>0</v>
      </c>
      <c r="P400" s="905">
        <f t="shared" si="295"/>
        <v>0</v>
      </c>
      <c r="Q400" s="905">
        <f t="shared" si="295"/>
        <v>0</v>
      </c>
      <c r="R400" s="905">
        <f t="shared" si="295"/>
        <v>0</v>
      </c>
      <c r="S400" s="905">
        <f t="shared" si="295"/>
        <v>0</v>
      </c>
      <c r="T400" s="905">
        <f t="shared" si="295"/>
        <v>0</v>
      </c>
      <c r="U400" s="905">
        <f t="shared" si="295"/>
        <v>0</v>
      </c>
      <c r="V400" s="905">
        <f t="shared" si="295"/>
        <v>0</v>
      </c>
      <c r="W400" s="905">
        <f t="shared" si="295"/>
        <v>0</v>
      </c>
      <c r="X400" s="905">
        <f t="shared" si="295"/>
        <v>0</v>
      </c>
      <c r="Y400" s="905">
        <f t="shared" si="295"/>
        <v>0</v>
      </c>
      <c r="Z400" s="905">
        <f t="shared" si="295"/>
        <v>0</v>
      </c>
      <c r="AA400" s="905">
        <f t="shared" si="295"/>
        <v>0</v>
      </c>
      <c r="AB400" s="905">
        <f t="shared" si="295"/>
        <v>0</v>
      </c>
      <c r="AC400" s="905">
        <f t="shared" si="295"/>
        <v>0</v>
      </c>
      <c r="AD400" s="905">
        <f t="shared" si="295"/>
        <v>0</v>
      </c>
      <c r="AE400" s="905">
        <f t="shared" si="295"/>
        <v>0</v>
      </c>
      <c r="AF400" s="905">
        <f t="shared" si="295"/>
        <v>0</v>
      </c>
      <c r="AG400" s="905">
        <f t="shared" si="295"/>
        <v>0</v>
      </c>
      <c r="AH400" s="905">
        <f t="shared" si="295"/>
        <v>0</v>
      </c>
      <c r="AI400" s="905">
        <f t="shared" si="295"/>
        <v>0</v>
      </c>
      <c r="AJ400" s="905">
        <f t="shared" si="295"/>
        <v>0</v>
      </c>
      <c r="AK400" s="905">
        <f t="shared" si="295"/>
        <v>0</v>
      </c>
      <c r="AL400" s="905">
        <f t="shared" si="295"/>
        <v>0</v>
      </c>
      <c r="AM400" s="905">
        <f t="shared" si="295"/>
        <v>0</v>
      </c>
      <c r="AN400" s="905">
        <f t="shared" si="295"/>
        <v>0</v>
      </c>
      <c r="AO400" s="905">
        <f t="shared" si="295"/>
        <v>0</v>
      </c>
      <c r="AP400" s="905">
        <f t="shared" si="295"/>
        <v>0</v>
      </c>
      <c r="AQ400" s="905">
        <f t="shared" si="295"/>
        <v>0</v>
      </c>
      <c r="AR400" s="905">
        <f t="shared" si="295"/>
        <v>0</v>
      </c>
      <c r="AS400" s="905">
        <f t="shared" si="295"/>
        <v>0</v>
      </c>
      <c r="AT400" s="905">
        <f t="shared" si="295"/>
        <v>0</v>
      </c>
      <c r="AU400" s="905">
        <f t="shared" si="295"/>
        <v>0</v>
      </c>
      <c r="AV400" s="905">
        <f t="shared" si="295"/>
        <v>0</v>
      </c>
      <c r="AW400" s="905">
        <f t="shared" si="295"/>
        <v>0</v>
      </c>
      <c r="AX400" s="905">
        <f t="shared" si="295"/>
        <v>0</v>
      </c>
      <c r="AY400" s="905">
        <f t="shared" si="295"/>
        <v>0</v>
      </c>
      <c r="AZ400" s="905">
        <f t="shared" si="295"/>
        <v>0</v>
      </c>
      <c r="BA400" s="905">
        <f t="shared" si="295"/>
        <v>0</v>
      </c>
      <c r="BB400" s="905">
        <f t="shared" si="295"/>
        <v>0</v>
      </c>
      <c r="BC400" s="905">
        <f t="shared" si="295"/>
        <v>0</v>
      </c>
      <c r="BD400" s="905">
        <f t="shared" si="295"/>
        <v>0</v>
      </c>
      <c r="BE400" s="905">
        <f t="shared" si="295"/>
        <v>0</v>
      </c>
      <c r="BF400" s="905">
        <f t="shared" si="295"/>
        <v>0</v>
      </c>
      <c r="BG400" s="905">
        <f t="shared" si="295"/>
        <v>0</v>
      </c>
      <c r="BH400" s="905">
        <f t="shared" si="295"/>
        <v>0</v>
      </c>
      <c r="BI400" s="905">
        <f t="shared" si="295"/>
        <v>0</v>
      </c>
      <c r="BJ400" s="905">
        <f t="shared" si="295"/>
        <v>0</v>
      </c>
      <c r="BK400" s="905">
        <f t="shared" si="295"/>
        <v>0</v>
      </c>
      <c r="BL400" s="905">
        <f t="shared" si="295"/>
        <v>0</v>
      </c>
      <c r="BM400" s="905">
        <f t="shared" si="295"/>
        <v>0</v>
      </c>
      <c r="BN400" s="905">
        <f t="shared" si="295"/>
        <v>0</v>
      </c>
      <c r="BO400" s="905">
        <f t="shared" si="295"/>
        <v>0</v>
      </c>
      <c r="BP400" s="905">
        <f t="shared" si="295"/>
        <v>0</v>
      </c>
      <c r="BQ400" s="905">
        <f t="shared" si="295"/>
        <v>0</v>
      </c>
      <c r="BR400" s="905">
        <f t="shared" si="295"/>
        <v>0</v>
      </c>
      <c r="BS400" s="905">
        <f t="shared" si="295"/>
        <v>0</v>
      </c>
      <c r="BT400" s="905">
        <f t="shared" ref="BT400" si="296">BT313</f>
        <v>0</v>
      </c>
      <c r="BU400" s="905"/>
      <c r="BV400" s="905"/>
      <c r="BW400" s="905"/>
      <c r="BX400" s="905"/>
      <c r="BY400" s="905"/>
      <c r="BZ400" s="905"/>
      <c r="CA400" s="905"/>
      <c r="CB400" s="905"/>
      <c r="CC400" s="905"/>
      <c r="CD400" s="905"/>
      <c r="CE400" s="905"/>
      <c r="CF400" s="905"/>
      <c r="CG400" s="905"/>
      <c r="CH400" s="905"/>
      <c r="CI400" s="906"/>
    </row>
    <row r="401" spans="2:87" x14ac:dyDescent="0.2">
      <c r="B401" s="1091"/>
      <c r="C401" s="1092" t="s">
        <v>680</v>
      </c>
      <c r="D401" s="1092"/>
      <c r="E401" s="1092" t="s">
        <v>122</v>
      </c>
      <c r="F401" s="1092">
        <v>2</v>
      </c>
      <c r="G401" s="905">
        <f>SUM(G395:G399)+G359</f>
        <v>0</v>
      </c>
      <c r="H401" s="905">
        <f t="shared" ref="H401:BS401" si="297">SUM(H395:H399)+H359</f>
        <v>0</v>
      </c>
      <c r="I401" s="905">
        <f t="shared" si="297"/>
        <v>0</v>
      </c>
      <c r="J401" s="905">
        <f t="shared" si="297"/>
        <v>0</v>
      </c>
      <c r="K401" s="905">
        <f t="shared" si="297"/>
        <v>0</v>
      </c>
      <c r="L401" s="905">
        <f t="shared" si="297"/>
        <v>0</v>
      </c>
      <c r="M401" s="905">
        <f t="shared" si="297"/>
        <v>0</v>
      </c>
      <c r="N401" s="905">
        <f t="shared" si="297"/>
        <v>0</v>
      </c>
      <c r="O401" s="905">
        <f t="shared" si="297"/>
        <v>0</v>
      </c>
      <c r="P401" s="905">
        <f t="shared" si="297"/>
        <v>0</v>
      </c>
      <c r="Q401" s="905">
        <f t="shared" si="297"/>
        <v>0</v>
      </c>
      <c r="R401" s="905">
        <f t="shared" si="297"/>
        <v>0</v>
      </c>
      <c r="S401" s="905">
        <f t="shared" si="297"/>
        <v>0</v>
      </c>
      <c r="T401" s="905">
        <f t="shared" si="297"/>
        <v>0</v>
      </c>
      <c r="U401" s="905">
        <f t="shared" si="297"/>
        <v>0</v>
      </c>
      <c r="V401" s="905">
        <f t="shared" si="297"/>
        <v>0</v>
      </c>
      <c r="W401" s="905">
        <f t="shared" si="297"/>
        <v>0</v>
      </c>
      <c r="X401" s="905">
        <f t="shared" si="297"/>
        <v>0</v>
      </c>
      <c r="Y401" s="905">
        <f t="shared" si="297"/>
        <v>0</v>
      </c>
      <c r="Z401" s="905">
        <f t="shared" si="297"/>
        <v>0</v>
      </c>
      <c r="AA401" s="905">
        <f t="shared" si="297"/>
        <v>0</v>
      </c>
      <c r="AB401" s="905">
        <f t="shared" si="297"/>
        <v>0</v>
      </c>
      <c r="AC401" s="905">
        <f t="shared" si="297"/>
        <v>0</v>
      </c>
      <c r="AD401" s="905">
        <f t="shared" si="297"/>
        <v>0</v>
      </c>
      <c r="AE401" s="905">
        <f t="shared" si="297"/>
        <v>0</v>
      </c>
      <c r="AF401" s="905">
        <f t="shared" si="297"/>
        <v>0</v>
      </c>
      <c r="AG401" s="905">
        <f t="shared" si="297"/>
        <v>0</v>
      </c>
      <c r="AH401" s="905">
        <f t="shared" si="297"/>
        <v>0</v>
      </c>
      <c r="AI401" s="905">
        <f t="shared" si="297"/>
        <v>0</v>
      </c>
      <c r="AJ401" s="905">
        <f t="shared" si="297"/>
        <v>0</v>
      </c>
      <c r="AK401" s="905">
        <f t="shared" si="297"/>
        <v>0</v>
      </c>
      <c r="AL401" s="905">
        <f t="shared" si="297"/>
        <v>0</v>
      </c>
      <c r="AM401" s="905">
        <f t="shared" si="297"/>
        <v>0</v>
      </c>
      <c r="AN401" s="905">
        <f t="shared" si="297"/>
        <v>0</v>
      </c>
      <c r="AO401" s="905">
        <f t="shared" si="297"/>
        <v>0</v>
      </c>
      <c r="AP401" s="905">
        <f t="shared" si="297"/>
        <v>0</v>
      </c>
      <c r="AQ401" s="905">
        <f t="shared" si="297"/>
        <v>0</v>
      </c>
      <c r="AR401" s="905">
        <f t="shared" si="297"/>
        <v>0</v>
      </c>
      <c r="AS401" s="905">
        <f t="shared" si="297"/>
        <v>0</v>
      </c>
      <c r="AT401" s="905">
        <f t="shared" si="297"/>
        <v>0</v>
      </c>
      <c r="AU401" s="905">
        <f t="shared" si="297"/>
        <v>0</v>
      </c>
      <c r="AV401" s="905">
        <f t="shared" si="297"/>
        <v>0</v>
      </c>
      <c r="AW401" s="905">
        <f t="shared" si="297"/>
        <v>0</v>
      </c>
      <c r="AX401" s="905">
        <f t="shared" si="297"/>
        <v>0</v>
      </c>
      <c r="AY401" s="905">
        <f t="shared" si="297"/>
        <v>0</v>
      </c>
      <c r="AZ401" s="905">
        <f t="shared" si="297"/>
        <v>0</v>
      </c>
      <c r="BA401" s="905">
        <f t="shared" si="297"/>
        <v>0</v>
      </c>
      <c r="BB401" s="905">
        <f t="shared" si="297"/>
        <v>0</v>
      </c>
      <c r="BC401" s="905">
        <f t="shared" si="297"/>
        <v>0</v>
      </c>
      <c r="BD401" s="905">
        <f t="shared" si="297"/>
        <v>0</v>
      </c>
      <c r="BE401" s="905">
        <f t="shared" si="297"/>
        <v>0</v>
      </c>
      <c r="BF401" s="905">
        <f t="shared" si="297"/>
        <v>0</v>
      </c>
      <c r="BG401" s="905">
        <f t="shared" si="297"/>
        <v>0</v>
      </c>
      <c r="BH401" s="905">
        <f t="shared" si="297"/>
        <v>0</v>
      </c>
      <c r="BI401" s="905">
        <f t="shared" si="297"/>
        <v>0</v>
      </c>
      <c r="BJ401" s="905">
        <f t="shared" si="297"/>
        <v>0</v>
      </c>
      <c r="BK401" s="905">
        <f t="shared" si="297"/>
        <v>0</v>
      </c>
      <c r="BL401" s="905">
        <f t="shared" si="297"/>
        <v>0</v>
      </c>
      <c r="BM401" s="905">
        <f t="shared" si="297"/>
        <v>0</v>
      </c>
      <c r="BN401" s="905">
        <f t="shared" si="297"/>
        <v>0</v>
      </c>
      <c r="BO401" s="905">
        <f t="shared" si="297"/>
        <v>0</v>
      </c>
      <c r="BP401" s="905">
        <f t="shared" si="297"/>
        <v>0</v>
      </c>
      <c r="BQ401" s="905">
        <f t="shared" si="297"/>
        <v>0</v>
      </c>
      <c r="BR401" s="905">
        <f t="shared" si="297"/>
        <v>0</v>
      </c>
      <c r="BS401" s="905">
        <f t="shared" si="297"/>
        <v>0</v>
      </c>
      <c r="BT401" s="905">
        <f t="shared" ref="BT401" si="298">SUM(BT395:BT399)+BT359</f>
        <v>0</v>
      </c>
      <c r="BU401" s="905"/>
      <c r="BV401" s="905"/>
      <c r="BW401" s="905"/>
      <c r="BX401" s="905"/>
      <c r="BY401" s="905"/>
      <c r="BZ401" s="905"/>
      <c r="CA401" s="905"/>
      <c r="CB401" s="905"/>
      <c r="CC401" s="905"/>
      <c r="CD401" s="905"/>
      <c r="CE401" s="905"/>
      <c r="CF401" s="905"/>
      <c r="CG401" s="905"/>
      <c r="CH401" s="905"/>
      <c r="CI401" s="906"/>
    </row>
    <row r="402" spans="2:87" ht="15" thickBot="1" x14ac:dyDescent="0.25">
      <c r="B402" s="1094"/>
      <c r="C402" s="1095"/>
      <c r="D402" s="1095"/>
      <c r="E402" s="1095"/>
      <c r="F402" s="1095"/>
      <c r="G402" s="1095"/>
      <c r="H402" s="1095"/>
      <c r="I402" s="1095"/>
      <c r="J402" s="1095"/>
      <c r="K402" s="1095"/>
      <c r="L402" s="1095"/>
      <c r="M402" s="1095"/>
      <c r="N402" s="1095"/>
      <c r="O402" s="1095"/>
      <c r="P402" s="1095"/>
      <c r="Q402" s="1095"/>
      <c r="R402" s="1095"/>
      <c r="S402" s="1095"/>
      <c r="T402" s="1095"/>
      <c r="U402" s="1095"/>
      <c r="V402" s="1095"/>
      <c r="W402" s="1095"/>
      <c r="X402" s="1095"/>
      <c r="Y402" s="1095"/>
      <c r="Z402" s="1095"/>
      <c r="AA402" s="1095"/>
      <c r="AB402" s="1095"/>
      <c r="AC402" s="1095"/>
      <c r="AD402" s="1095"/>
      <c r="AE402" s="1095"/>
      <c r="AF402" s="1095"/>
      <c r="AG402" s="1095"/>
      <c r="AH402" s="1095"/>
      <c r="AI402" s="1095"/>
      <c r="AJ402" s="1095"/>
      <c r="AK402" s="1095"/>
      <c r="AL402" s="1095"/>
      <c r="AM402" s="1095"/>
      <c r="AN402" s="1095"/>
      <c r="AO402" s="1095"/>
      <c r="AP402" s="1095"/>
      <c r="AQ402" s="1095"/>
      <c r="AR402" s="1095"/>
      <c r="AS402" s="1095"/>
      <c r="AT402" s="1095"/>
      <c r="AU402" s="1095"/>
      <c r="AV402" s="1095"/>
      <c r="AW402" s="1095"/>
      <c r="AX402" s="1095"/>
      <c r="AY402" s="1095"/>
      <c r="AZ402" s="1095"/>
      <c r="BA402" s="1095"/>
      <c r="BB402" s="1095"/>
      <c r="BC402" s="1095"/>
      <c r="BD402" s="1095"/>
      <c r="BE402" s="1095"/>
      <c r="BF402" s="1095"/>
      <c r="BG402" s="1095"/>
      <c r="BH402" s="1095"/>
      <c r="BI402" s="1095"/>
      <c r="BJ402" s="1095"/>
      <c r="BK402" s="1095"/>
      <c r="BL402" s="1095"/>
      <c r="BM402" s="1095"/>
      <c r="BN402" s="1095"/>
      <c r="BO402" s="1095"/>
      <c r="BP402" s="1095"/>
      <c r="BQ402" s="1095"/>
      <c r="BR402" s="1095"/>
      <c r="BS402" s="1095"/>
      <c r="BT402" s="1095"/>
      <c r="BU402" s="1095"/>
      <c r="BV402" s="1095"/>
      <c r="BW402" s="1095"/>
      <c r="BX402" s="1095"/>
      <c r="BY402" s="1095"/>
      <c r="BZ402" s="1095"/>
      <c r="CA402" s="1095"/>
      <c r="CB402" s="1095"/>
      <c r="CC402" s="1095"/>
      <c r="CD402" s="1095"/>
      <c r="CE402" s="1095"/>
      <c r="CF402" s="1095"/>
      <c r="CG402" s="1095"/>
      <c r="CH402" s="1095"/>
      <c r="CI402" s="1096"/>
    </row>
  </sheetData>
  <phoneticPr fontId="34" type="noConversion"/>
  <conditionalFormatting sqref="B277 D277:E277 B280 D280:E280">
    <cfRule type="expression" dxfId="188" priority="54">
      <formula>"error.type(c3)=5"</formula>
    </cfRule>
    <cfRule type="expression" dxfId="187" priority="56">
      <formula>ISNA(B277)</formula>
    </cfRule>
    <cfRule type="expression" dxfId="186" priority="55">
      <formula>ERROR.TYPE(B277)=2</formula>
    </cfRule>
  </conditionalFormatting>
  <conditionalFormatting sqref="B282:B287 D282:E287">
    <cfRule type="expression" dxfId="185" priority="4">
      <formula>"error.type(c3)=5"</formula>
    </cfRule>
    <cfRule type="expression" dxfId="184" priority="5">
      <formula>ERROR.TYPE(B282)=2</formula>
    </cfRule>
    <cfRule type="expression" dxfId="183" priority="6">
      <formula>ISNA(B282)</formula>
    </cfRule>
  </conditionalFormatting>
  <conditionalFormatting sqref="B293 D293:E293 B299 D299:E299 B300:E300">
    <cfRule type="expression" dxfId="182" priority="99">
      <formula>"error.type(c3)=5"</formula>
    </cfRule>
    <cfRule type="expression" dxfId="181" priority="100">
      <formula>ERROR.TYPE(B293)=2</formula>
    </cfRule>
    <cfRule type="expression" dxfId="180" priority="101">
      <formula>ISNA(B293)</formula>
    </cfRule>
  </conditionalFormatting>
  <conditionalFormatting sqref="B95:E99">
    <cfRule type="expression" dxfId="179" priority="110">
      <formula>ISNA(B95)</formula>
    </cfRule>
    <cfRule type="expression" dxfId="178" priority="109">
      <formula>ERROR.TYPE(B95)=2</formula>
    </cfRule>
    <cfRule type="expression" dxfId="177" priority="108">
      <formula>"error.type(c3)=5"</formula>
    </cfRule>
  </conditionalFormatting>
  <conditionalFormatting sqref="B101:E106">
    <cfRule type="expression" dxfId="176" priority="9">
      <formula>ISNA(B101)</formula>
    </cfRule>
    <cfRule type="expression" dxfId="175" priority="7">
      <formula>"error.type(c3)=5"</formula>
    </cfRule>
    <cfRule type="expression" dxfId="174" priority="8">
      <formula>ERROR.TYPE(B101)=2</formula>
    </cfRule>
  </conditionalFormatting>
  <conditionalFormatting sqref="B112:E112 B118:E119 B276:E276 B278:E279">
    <cfRule type="expression" dxfId="173" priority="154">
      <formula>ERROR.TYPE(B112)=2</formula>
    </cfRule>
    <cfRule type="expression" dxfId="172" priority="155">
      <formula>ISNA(B112)</formula>
    </cfRule>
    <cfRule type="expression" dxfId="171" priority="153">
      <formula>"error.type(c3)=5"</formula>
    </cfRule>
  </conditionalFormatting>
  <conditionalFormatting sqref="C31">
    <cfRule type="expression" dxfId="170" priority="30">
      <formula>"error.type(c3)=5"</formula>
    </cfRule>
    <cfRule type="expression" dxfId="169" priority="31">
      <formula>ERROR.TYPE(C31)=2</formula>
    </cfRule>
    <cfRule type="expression" dxfId="168" priority="32">
      <formula>ISNA(C31)</formula>
    </cfRule>
  </conditionalFormatting>
  <conditionalFormatting sqref="C33:C40">
    <cfRule type="expression" dxfId="167" priority="134">
      <formula>ISNA(C33)</formula>
    </cfRule>
    <cfRule type="expression" dxfId="166" priority="133">
      <formula>ERROR.TYPE(C33)=2</formula>
    </cfRule>
    <cfRule type="expression" dxfId="165" priority="132">
      <formula>"error.type(c3)=5"</formula>
    </cfRule>
  </conditionalFormatting>
  <conditionalFormatting sqref="C45:C49">
    <cfRule type="expression" dxfId="164" priority="147">
      <formula>"error.type(c3)=5"</formula>
    </cfRule>
    <cfRule type="expression" dxfId="163" priority="148">
      <formula>ERROR.TYPE(C45)=2</formula>
    </cfRule>
    <cfRule type="expression" dxfId="162" priority="149">
      <formula>ISNA(C45)</formula>
    </cfRule>
  </conditionalFormatting>
  <conditionalFormatting sqref="C56:C59">
    <cfRule type="expression" dxfId="161" priority="143">
      <formula>ISNA(C56)</formula>
    </cfRule>
    <cfRule type="expression" dxfId="160" priority="141">
      <formula>"error.type(c3)=5"</formula>
    </cfRule>
    <cfRule type="expression" dxfId="159" priority="142">
      <formula>ERROR.TYPE(C56)=2</formula>
    </cfRule>
  </conditionalFormatting>
  <conditionalFormatting sqref="C64">
    <cfRule type="expression" dxfId="158" priority="139">
      <formula>ERROR.TYPE(C64)=2</formula>
    </cfRule>
    <cfRule type="expression" dxfId="157" priority="140">
      <formula>ISNA(C64)</formula>
    </cfRule>
    <cfRule type="expression" dxfId="156" priority="138">
      <formula>"error.type(c3)=5"</formula>
    </cfRule>
  </conditionalFormatting>
  <conditionalFormatting sqref="C78">
    <cfRule type="expression" dxfId="155" priority="136">
      <formula>ERROR.TYPE(C78)=2</formula>
    </cfRule>
    <cfRule type="expression" dxfId="154" priority="137">
      <formula>ISNA(C78)</formula>
    </cfRule>
    <cfRule type="expression" dxfId="153" priority="135">
      <formula>"error.type(c3)=5"</formula>
    </cfRule>
  </conditionalFormatting>
  <conditionalFormatting sqref="C128:C130">
    <cfRule type="expression" dxfId="152" priority="29">
      <formula>ISNA(C128)</formula>
    </cfRule>
    <cfRule type="expression" dxfId="151" priority="28">
      <formula>ERROR.TYPE(C128)=2</formula>
    </cfRule>
    <cfRule type="expression" dxfId="150" priority="27">
      <formula>"error.type(c3)=5"</formula>
    </cfRule>
  </conditionalFormatting>
  <conditionalFormatting sqref="C134:C139">
    <cfRule type="expression" dxfId="149" priority="20">
      <formula>ISNA(C134)</formula>
    </cfRule>
    <cfRule type="expression" dxfId="148" priority="19">
      <formula>ERROR.TYPE(C134)=2</formula>
    </cfRule>
    <cfRule type="expression" dxfId="147" priority="18">
      <formula>"error.type(c3)=5"</formula>
    </cfRule>
  </conditionalFormatting>
  <conditionalFormatting sqref="C146:C149">
    <cfRule type="expression" dxfId="146" priority="120">
      <formula>"error.type(c3)=5"</formula>
    </cfRule>
    <cfRule type="expression" dxfId="145" priority="121">
      <formula>ERROR.TYPE(C146)=2</formula>
    </cfRule>
    <cfRule type="expression" dxfId="144" priority="122">
      <formula>ISNA(C146)</formula>
    </cfRule>
  </conditionalFormatting>
  <conditionalFormatting sqref="C154">
    <cfRule type="expression" dxfId="143" priority="117">
      <formula>"error.type(c3)=5"</formula>
    </cfRule>
    <cfRule type="expression" dxfId="142" priority="119">
      <formula>ISNA(C154)</formula>
    </cfRule>
    <cfRule type="expression" dxfId="141" priority="118">
      <formula>ERROR.TYPE(C154)=2</formula>
    </cfRule>
  </conditionalFormatting>
  <conditionalFormatting sqref="C168">
    <cfRule type="expression" dxfId="140" priority="116">
      <formula>ISNA(C168)</formula>
    </cfRule>
    <cfRule type="expression" dxfId="139" priority="114">
      <formula>"error.type(c3)=5"</formula>
    </cfRule>
    <cfRule type="expression" dxfId="138" priority="115">
      <formula>ERROR.TYPE(C168)=2</formula>
    </cfRule>
  </conditionalFormatting>
  <conditionalFormatting sqref="C212">
    <cfRule type="expression" dxfId="137" priority="26">
      <formula>ISNA(C212)</formula>
    </cfRule>
    <cfRule type="expression" dxfId="136" priority="25">
      <formula>ERROR.TYPE(C212)=2</formula>
    </cfRule>
    <cfRule type="expression" dxfId="135" priority="24">
      <formula>"error.type(c3)=5"</formula>
    </cfRule>
  </conditionalFormatting>
  <conditionalFormatting sqref="C214:C221">
    <cfRule type="expression" dxfId="134" priority="35">
      <formula>ISNA(C214)</formula>
    </cfRule>
    <cfRule type="expression" dxfId="133" priority="34">
      <formula>ERROR.TYPE(C214)=2</formula>
    </cfRule>
    <cfRule type="expression" dxfId="132" priority="33">
      <formula>"error.type(c3)=5"</formula>
    </cfRule>
  </conditionalFormatting>
  <conditionalFormatting sqref="C225:C230">
    <cfRule type="expression" dxfId="131" priority="17">
      <formula>ISNA(C225)</formula>
    </cfRule>
    <cfRule type="expression" dxfId="130" priority="16">
      <formula>ERROR.TYPE(C225)=2</formula>
    </cfRule>
    <cfRule type="expression" dxfId="129" priority="15">
      <formula>"error.type(c3)=5"</formula>
    </cfRule>
  </conditionalFormatting>
  <conditionalFormatting sqref="C237:C240">
    <cfRule type="expression" dxfId="128" priority="89">
      <formula>ISNA(C237)</formula>
    </cfRule>
    <cfRule type="expression" dxfId="127" priority="87">
      <formula>"error.type(c3)=5"</formula>
    </cfRule>
    <cfRule type="expression" dxfId="126" priority="88">
      <formula>ERROR.TYPE(C237)=2</formula>
    </cfRule>
  </conditionalFormatting>
  <conditionalFormatting sqref="C245">
    <cfRule type="expression" dxfId="125" priority="85">
      <formula>ERROR.TYPE(C245)=2</formula>
    </cfRule>
    <cfRule type="expression" dxfId="124" priority="84">
      <formula>"error.type(c3)=5"</formula>
    </cfRule>
    <cfRule type="expression" dxfId="123" priority="86">
      <formula>ISNA(C245)</formula>
    </cfRule>
  </conditionalFormatting>
  <conditionalFormatting sqref="C259">
    <cfRule type="expression" dxfId="122" priority="82">
      <formula>ERROR.TYPE(C259)=2</formula>
    </cfRule>
    <cfRule type="expression" dxfId="121" priority="83">
      <formula>ISNA(C259)</formula>
    </cfRule>
    <cfRule type="expression" dxfId="120" priority="81">
      <formula>"error.type(c3)=5"</formula>
    </cfRule>
  </conditionalFormatting>
  <conditionalFormatting sqref="C277 C280">
    <cfRule type="expression" dxfId="119" priority="42">
      <formula>"error.type(c3)=5"</formula>
    </cfRule>
    <cfRule type="expression" dxfId="118" priority="43">
      <formula>ERROR.TYPE(C277)=2</formula>
    </cfRule>
    <cfRule type="expression" dxfId="117" priority="44">
      <formula>ISNA(C277)</formula>
    </cfRule>
  </conditionalFormatting>
  <conditionalFormatting sqref="C282:C287">
    <cfRule type="expression" dxfId="116" priority="1">
      <formula>"error.type(c3)=5"</formula>
    </cfRule>
    <cfRule type="expression" dxfId="115" priority="3">
      <formula>ISNA(C282)</formula>
    </cfRule>
    <cfRule type="expression" dxfId="114" priority="2">
      <formula>ERROR.TYPE(C282)=2</formula>
    </cfRule>
  </conditionalFormatting>
  <conditionalFormatting sqref="C293 C299">
    <cfRule type="expression" dxfId="113" priority="47">
      <formula>ISNA(C293)</formula>
    </cfRule>
    <cfRule type="expression" dxfId="112" priority="46">
      <formula>ERROR.TYPE(C293)=2</formula>
    </cfRule>
    <cfRule type="expression" dxfId="111" priority="45">
      <formula>"error.type(c3)=5"</formula>
    </cfRule>
  </conditionalFormatting>
  <conditionalFormatting sqref="C309:C311">
    <cfRule type="expression" dxfId="110" priority="23">
      <formula>ISNA(C309)</formula>
    </cfRule>
    <cfRule type="expression" dxfId="109" priority="22">
      <formula>ERROR.TYPE(C309)=2</formula>
    </cfRule>
    <cfRule type="expression" dxfId="108" priority="21">
      <formula>"error.type(c3)=5"</formula>
    </cfRule>
  </conditionalFormatting>
  <conditionalFormatting sqref="C315:C320">
    <cfRule type="expression" dxfId="107" priority="13">
      <formula>ERROR.TYPE(C315)=2</formula>
    </cfRule>
    <cfRule type="expression" dxfId="106" priority="14">
      <formula>ISNA(C315)</formula>
    </cfRule>
    <cfRule type="expression" dxfId="105" priority="12">
      <formula>"error.type(c3)=5"</formula>
    </cfRule>
  </conditionalFormatting>
  <conditionalFormatting sqref="C327:C330">
    <cfRule type="expression" dxfId="104" priority="68">
      <formula>ISNA(C327)</formula>
    </cfRule>
    <cfRule type="expression" dxfId="103" priority="66">
      <formula>"error.type(c3)=5"</formula>
    </cfRule>
    <cfRule type="expression" dxfId="102" priority="67">
      <formula>ERROR.TYPE(C327)=2</formula>
    </cfRule>
  </conditionalFormatting>
  <conditionalFormatting sqref="C335">
    <cfRule type="expression" dxfId="101" priority="63">
      <formula>"error.type(c3)=5"</formula>
    </cfRule>
    <cfRule type="expression" dxfId="100" priority="64">
      <formula>ERROR.TYPE(C335)=2</formula>
    </cfRule>
    <cfRule type="expression" dxfId="99" priority="65">
      <formula>ISNA(C335)</formula>
    </cfRule>
  </conditionalFormatting>
  <conditionalFormatting sqref="C349">
    <cfRule type="expression" dxfId="98" priority="62">
      <formula>ISNA(C349)</formula>
    </cfRule>
    <cfRule type="expression" dxfId="97" priority="61">
      <formula>ERROR.TYPE(C349)=2</formula>
    </cfRule>
    <cfRule type="expression" dxfId="96" priority="60">
      <formula>"error.type(c3)=5"</formula>
    </cfRule>
  </conditionalFormatting>
  <conditionalFormatting sqref="G28:CI29">
    <cfRule type="cellIs" dxfId="95" priority="10" operator="greaterThan">
      <formula>0</formula>
    </cfRule>
  </conditionalFormatting>
  <hyperlinks>
    <hyperlink ref="B3" location="YWSEST!B22" display="Table 3a: DYAA - Baseline" xr:uid="{57428FEA-9465-4B1F-B22D-2164ADA3D53D}"/>
    <hyperlink ref="C22" location="YWSEST!$A$1" display="Back to top of sheet" xr:uid="{6217D440-5B5F-4415-8735-58731E104995}"/>
    <hyperlink ref="B4" location="YWSEST!B93" display="Table 3b: DYAA - Final plan Options" xr:uid="{4884E138-FD93-43A8-A62B-F2BD47FA45B3}"/>
    <hyperlink ref="C93" location="YWSEST!$A$1" display="Back to top of sheet" xr:uid="{ACA2932E-33A7-4434-920A-BB0E4E62FC3F}"/>
    <hyperlink ref="B5" location="YWSEST!B120" display="Table 3c: DYAA - Final plan" xr:uid="{E1E49873-4B88-49A3-9AC7-7F788E0817E9}"/>
    <hyperlink ref="C120" location="YWSEST!$A$1" display="Back to top of sheet" xr:uid="{61146803-BF84-4677-AF33-7D710ED18A7E}"/>
    <hyperlink ref="B6" location="YWSEST!B203" display="Table 3d: DYCP - Baseline" xr:uid="{F9B37516-A944-4607-B90A-763475849E52}"/>
    <hyperlink ref="C203" location="YWSEST!$A$1" display="Back to top of sheet" xr:uid="{2AE28506-2029-49D1-B3D1-9661A09F75D3}"/>
    <hyperlink ref="B7" location="YWSEST!B274" display="Table 3e: DYCP - Final plan Options" xr:uid="{6009ECB4-FDAC-4758-8804-7B87C59277B6}"/>
    <hyperlink ref="C274" location="YWSEST!$A$1" display="Back to top of sheet" xr:uid="{6882C79E-90D4-4E69-A46B-226CB62512B7}"/>
    <hyperlink ref="B8" location="YWSEST!B301" display="Table 3f: DYCP - Final plan" xr:uid="{82E3D025-5075-463B-B711-A9572099416A}"/>
    <hyperlink ref="C301" location="YWSEST!$A$1" display="Back to top of sheet" xr:uid="{8E16F823-971D-48AE-9188-EB45650D3E1B}"/>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630123E5-E5C3-401F-BB95-7F6E353486D3}">
          <x14:colorSeries rgb="FF376092"/>
          <x14:colorNegative rgb="FFD00000"/>
          <x14:colorAxis rgb="FF000000"/>
          <x14:colorMarkers rgb="FFD00000"/>
          <x14:colorFirst rgb="FFD00000"/>
          <x14:colorLast rgb="FFD00000"/>
          <x14:colorHigh rgb="FFD00000"/>
          <x14:colorLow rgb="FFD00000"/>
          <x14:sparklines>
            <x14:sparkline>
              <xm:f>YWSEST!G66:CI66</xm:f>
              <xm:sqref>F66</xm:sqref>
            </x14:sparkline>
            <x14:sparkline>
              <xm:f>YWSEST!G67:CI67</xm:f>
              <xm:sqref>F67</xm:sqref>
            </x14:sparkline>
            <x14:sparkline>
              <xm:f>YWSEST!G68:CI68</xm:f>
              <xm:sqref>F68</xm:sqref>
            </x14:sparkline>
            <x14:sparkline>
              <xm:f>YWSEST!G69:CI69</xm:f>
              <xm:sqref>F69</xm:sqref>
            </x14:sparkline>
            <x14:sparkline>
              <xm:f>YWSEST!G70:CI70</xm:f>
              <xm:sqref>F70</xm:sqref>
            </x14:sparkline>
            <x14:sparkline>
              <xm:f>YWSEST!G71:CI71</xm:f>
              <xm:sqref>F71</xm:sqref>
            </x14:sparkline>
            <x14:sparkline>
              <xm:f>YWSEST!G72:CI72</xm:f>
              <xm:sqref>F72</xm:sqref>
            </x14:sparkline>
          </x14:sparklines>
        </x14:sparklineGroup>
        <x14:sparklineGroup displayEmptyCellsAs="gap" high="1" low="1" negative="1" xr2:uid="{42062AD2-9359-496D-BFE6-9D549E0FD748}">
          <x14:colorSeries rgb="FF376092"/>
          <x14:colorNegative rgb="FFD00000"/>
          <x14:colorAxis rgb="FF000000"/>
          <x14:colorMarkers rgb="FFD00000"/>
          <x14:colorFirst rgb="FFD00000"/>
          <x14:colorLast rgb="FFD00000"/>
          <x14:colorHigh rgb="FFD00000"/>
          <x14:colorLow rgb="FFD00000"/>
          <x14:sparklines>
            <x14:sparkline>
              <xm:f>YWSEST!G337:CI337</xm:f>
              <xm:sqref>F337</xm:sqref>
            </x14:sparkline>
            <x14:sparkline>
              <xm:f>YWSEST!G338:CI338</xm:f>
              <xm:sqref>F338</xm:sqref>
            </x14:sparkline>
            <x14:sparkline>
              <xm:f>YWSEST!G339:CI339</xm:f>
              <xm:sqref>F339</xm:sqref>
            </x14:sparkline>
            <x14:sparkline>
              <xm:f>YWSEST!G340:CI340</xm:f>
              <xm:sqref>F340</xm:sqref>
            </x14:sparkline>
            <x14:sparkline>
              <xm:f>YWSEST!G341:CI341</xm:f>
              <xm:sqref>F341</xm:sqref>
            </x14:sparkline>
            <x14:sparkline>
              <xm:f>YWSEST!G342:CI342</xm:f>
              <xm:sqref>F342</xm:sqref>
            </x14:sparkline>
            <x14:sparkline>
              <xm:f>YWSEST!G343:CI343</xm:f>
              <xm:sqref>F343</xm:sqref>
            </x14:sparkline>
          </x14:sparklines>
        </x14:sparklineGroup>
        <x14:sparklineGroup displayEmptyCellsAs="gap" high="1" low="1" negative="1" xr2:uid="{6FDF963D-8E34-44AA-BB6D-C7B39745EEA7}">
          <x14:colorSeries rgb="FF376092"/>
          <x14:colorNegative rgb="FFD00000"/>
          <x14:colorAxis rgb="FF000000"/>
          <x14:colorMarkers rgb="FFD00000"/>
          <x14:colorFirst rgb="FFD00000"/>
          <x14:colorLast rgb="FFD00000"/>
          <x14:colorHigh rgb="FFD00000"/>
          <x14:colorLow rgb="FFD00000"/>
          <x14:sparklines>
            <x14:sparkline>
              <xm:f>YWSEST!G156:CI156</xm:f>
              <xm:sqref>F156</xm:sqref>
            </x14:sparkline>
            <x14:sparkline>
              <xm:f>YWSEST!G157:CI157</xm:f>
              <xm:sqref>F157</xm:sqref>
            </x14:sparkline>
            <x14:sparkline>
              <xm:f>YWSEST!G158:CI158</xm:f>
              <xm:sqref>F158</xm:sqref>
            </x14:sparkline>
            <x14:sparkline>
              <xm:f>YWSEST!G159:CI159</xm:f>
              <xm:sqref>F159</xm:sqref>
            </x14:sparkline>
            <x14:sparkline>
              <xm:f>YWSEST!G160:CI160</xm:f>
              <xm:sqref>F160</xm:sqref>
            </x14:sparkline>
            <x14:sparkline>
              <xm:f>YWSEST!G161:CI161</xm:f>
              <xm:sqref>F161</xm:sqref>
            </x14:sparkline>
            <x14:sparkline>
              <xm:f>YWSEST!G162:CI162</xm:f>
              <xm:sqref>F162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29967-E967-4951-B6F2-785F17D70748}">
  <sheetPr codeName="Sheet21"/>
  <dimension ref="A1:DC402"/>
  <sheetViews>
    <sheetView topLeftCell="A171" zoomScale="70" zoomScaleNormal="70" workbookViewId="0">
      <selection activeCell="E184" sqref="E184"/>
    </sheetView>
  </sheetViews>
  <sheetFormatPr defaultColWidth="9" defaultRowHeight="14.25" x14ac:dyDescent="0.2"/>
  <cols>
    <col min="1" max="1" width="5.109375" style="1074" customWidth="1"/>
    <col min="2" max="2" width="6.5546875" style="1074" customWidth="1"/>
    <col min="3" max="3" width="33.88671875" style="1074" customWidth="1"/>
    <col min="4" max="4" width="33.109375" style="1074" customWidth="1"/>
    <col min="5" max="5" width="7.44140625" style="1074" customWidth="1"/>
    <col min="6" max="6" width="14" style="1074" customWidth="1"/>
    <col min="7" max="14" width="8" style="1074" customWidth="1"/>
    <col min="15" max="15" width="8.77734375" style="1074" bestFit="1" customWidth="1"/>
    <col min="16" max="86" width="8" style="1074" customWidth="1"/>
    <col min="87" max="87" width="8.88671875" style="1074" customWidth="1"/>
    <col min="88" max="88" width="11.88671875" style="1074" bestFit="1" customWidth="1"/>
    <col min="89" max="89" width="10.109375" style="1074" customWidth="1"/>
    <col min="90" max="90" width="42.88671875" style="1074" customWidth="1"/>
    <col min="91" max="91" width="4.109375" style="1074" hidden="1" customWidth="1"/>
    <col min="92" max="92" width="0" style="1074" hidden="1" customWidth="1"/>
    <col min="93" max="93" width="6.88671875" style="1074" hidden="1" customWidth="1"/>
    <col min="94" max="94" width="4.109375" style="1074" hidden="1" customWidth="1"/>
    <col min="95" max="96" width="4.5546875" style="1074" hidden="1" customWidth="1"/>
    <col min="97" max="97" width="4.88671875" style="1074" hidden="1" customWidth="1"/>
    <col min="98" max="98" width="7.5546875" style="1074" hidden="1" customWidth="1"/>
    <col min="99" max="99" width="6.88671875" style="1074" hidden="1" customWidth="1"/>
    <col min="100" max="100" width="4.5546875" style="1074" hidden="1" customWidth="1"/>
    <col min="101" max="103" width="5.109375" style="1074" hidden="1" customWidth="1"/>
    <col min="104" max="104" width="4.88671875" style="1074" hidden="1" customWidth="1"/>
    <col min="105" max="105" width="3.5546875" style="1074" hidden="1" customWidth="1"/>
    <col min="106" max="107" width="5.109375" style="1074" hidden="1" customWidth="1"/>
    <col min="108" max="235" width="9" style="1074"/>
    <col min="236" max="236" width="1.109375" style="1074" customWidth="1"/>
    <col min="237" max="237" width="8" style="1074" customWidth="1"/>
    <col min="238" max="238" width="8.44140625" style="1074" customWidth="1"/>
    <col min="239" max="239" width="23.88671875" style="1074" customWidth="1"/>
    <col min="240" max="240" width="21.88671875" style="1074" customWidth="1"/>
    <col min="241" max="241" width="9.44140625" style="1074" customWidth="1"/>
    <col min="242" max="242" width="8.109375" style="1074" bestFit="1" customWidth="1"/>
    <col min="243" max="243" width="16.109375" style="1074" customWidth="1"/>
    <col min="244" max="271" width="11.88671875" style="1074" customWidth="1"/>
    <col min="272" max="491" width="9" style="1074"/>
    <col min="492" max="492" width="1.109375" style="1074" customWidth="1"/>
    <col min="493" max="493" width="8" style="1074" customWidth="1"/>
    <col min="494" max="494" width="8.44140625" style="1074" customWidth="1"/>
    <col min="495" max="495" width="23.88671875" style="1074" customWidth="1"/>
    <col min="496" max="496" width="21.88671875" style="1074" customWidth="1"/>
    <col min="497" max="497" width="9.44140625" style="1074" customWidth="1"/>
    <col min="498" max="498" width="8.109375" style="1074" bestFit="1" customWidth="1"/>
    <col min="499" max="499" width="16.109375" style="1074" customWidth="1"/>
    <col min="500" max="527" width="11.88671875" style="1074" customWidth="1"/>
    <col min="528" max="747" width="9" style="1074"/>
    <col min="748" max="748" width="1.109375" style="1074" customWidth="1"/>
    <col min="749" max="749" width="8" style="1074" customWidth="1"/>
    <col min="750" max="750" width="8.44140625" style="1074" customWidth="1"/>
    <col min="751" max="751" width="23.88671875" style="1074" customWidth="1"/>
    <col min="752" max="752" width="21.88671875" style="1074" customWidth="1"/>
    <col min="753" max="753" width="9.44140625" style="1074" customWidth="1"/>
    <col min="754" max="754" width="8.109375" style="1074" bestFit="1" customWidth="1"/>
    <col min="755" max="755" width="16.109375" style="1074" customWidth="1"/>
    <col min="756" max="783" width="11.88671875" style="1074" customWidth="1"/>
    <col min="784" max="1003" width="9" style="1074"/>
    <col min="1004" max="1004" width="1.109375" style="1074" customWidth="1"/>
    <col min="1005" max="1005" width="8" style="1074" customWidth="1"/>
    <col min="1006" max="1006" width="8.44140625" style="1074" customWidth="1"/>
    <col min="1007" max="1007" width="23.88671875" style="1074" customWidth="1"/>
    <col min="1008" max="1008" width="21.88671875" style="1074" customWidth="1"/>
    <col min="1009" max="1009" width="9.44140625" style="1074" customWidth="1"/>
    <col min="1010" max="1010" width="8.109375" style="1074" bestFit="1" customWidth="1"/>
    <col min="1011" max="1011" width="16.109375" style="1074" customWidth="1"/>
    <col min="1012" max="1039" width="11.88671875" style="1074" customWidth="1"/>
    <col min="1040" max="1259" width="9" style="1074"/>
    <col min="1260" max="1260" width="1.109375" style="1074" customWidth="1"/>
    <col min="1261" max="1261" width="8" style="1074" customWidth="1"/>
    <col min="1262" max="1262" width="8.44140625" style="1074" customWidth="1"/>
    <col min="1263" max="1263" width="23.88671875" style="1074" customWidth="1"/>
    <col min="1264" max="1264" width="21.88671875" style="1074" customWidth="1"/>
    <col min="1265" max="1265" width="9.44140625" style="1074" customWidth="1"/>
    <col min="1266" max="1266" width="8.109375" style="1074" bestFit="1" customWidth="1"/>
    <col min="1267" max="1267" width="16.109375" style="1074" customWidth="1"/>
    <col min="1268" max="1295" width="11.88671875" style="1074" customWidth="1"/>
    <col min="1296" max="1515" width="9" style="1074"/>
    <col min="1516" max="1516" width="1.109375" style="1074" customWidth="1"/>
    <col min="1517" max="1517" width="8" style="1074" customWidth="1"/>
    <col min="1518" max="1518" width="8.44140625" style="1074" customWidth="1"/>
    <col min="1519" max="1519" width="23.88671875" style="1074" customWidth="1"/>
    <col min="1520" max="1520" width="21.88671875" style="1074" customWidth="1"/>
    <col min="1521" max="1521" width="9.44140625" style="1074" customWidth="1"/>
    <col min="1522" max="1522" width="8.109375" style="1074" bestFit="1" customWidth="1"/>
    <col min="1523" max="1523" width="16.109375" style="1074" customWidth="1"/>
    <col min="1524" max="1551" width="11.88671875" style="1074" customWidth="1"/>
    <col min="1552" max="1771" width="9" style="1074"/>
    <col min="1772" max="1772" width="1.109375" style="1074" customWidth="1"/>
    <col min="1773" max="1773" width="8" style="1074" customWidth="1"/>
    <col min="1774" max="1774" width="8.44140625" style="1074" customWidth="1"/>
    <col min="1775" max="1775" width="23.88671875" style="1074" customWidth="1"/>
    <col min="1776" max="1776" width="21.88671875" style="1074" customWidth="1"/>
    <col min="1777" max="1777" width="9.44140625" style="1074" customWidth="1"/>
    <col min="1778" max="1778" width="8.109375" style="1074" bestFit="1" customWidth="1"/>
    <col min="1779" max="1779" width="16.109375" style="1074" customWidth="1"/>
    <col min="1780" max="1807" width="11.88671875" style="1074" customWidth="1"/>
    <col min="1808" max="2027" width="9" style="1074"/>
    <col min="2028" max="2028" width="1.109375" style="1074" customWidth="1"/>
    <col min="2029" max="2029" width="8" style="1074" customWidth="1"/>
    <col min="2030" max="2030" width="8.44140625" style="1074" customWidth="1"/>
    <col min="2031" max="2031" width="23.88671875" style="1074" customWidth="1"/>
    <col min="2032" max="2032" width="21.88671875" style="1074" customWidth="1"/>
    <col min="2033" max="2033" width="9.44140625" style="1074" customWidth="1"/>
    <col min="2034" max="2034" width="8.109375" style="1074" bestFit="1" customWidth="1"/>
    <col min="2035" max="2035" width="16.109375" style="1074" customWidth="1"/>
    <col min="2036" max="2063" width="11.88671875" style="1074" customWidth="1"/>
    <col min="2064" max="2283" width="9" style="1074"/>
    <col min="2284" max="2284" width="1.109375" style="1074" customWidth="1"/>
    <col min="2285" max="2285" width="8" style="1074" customWidth="1"/>
    <col min="2286" max="2286" width="8.44140625" style="1074" customWidth="1"/>
    <col min="2287" max="2287" width="23.88671875" style="1074" customWidth="1"/>
    <col min="2288" max="2288" width="21.88671875" style="1074" customWidth="1"/>
    <col min="2289" max="2289" width="9.44140625" style="1074" customWidth="1"/>
    <col min="2290" max="2290" width="8.109375" style="1074" bestFit="1" customWidth="1"/>
    <col min="2291" max="2291" width="16.109375" style="1074" customWidth="1"/>
    <col min="2292" max="2319" width="11.88671875" style="1074" customWidth="1"/>
    <col min="2320" max="2539" width="9" style="1074"/>
    <col min="2540" max="2540" width="1.109375" style="1074" customWidth="1"/>
    <col min="2541" max="2541" width="8" style="1074" customWidth="1"/>
    <col min="2542" max="2542" width="8.44140625" style="1074" customWidth="1"/>
    <col min="2543" max="2543" width="23.88671875" style="1074" customWidth="1"/>
    <col min="2544" max="2544" width="21.88671875" style="1074" customWidth="1"/>
    <col min="2545" max="2545" width="9.44140625" style="1074" customWidth="1"/>
    <col min="2546" max="2546" width="8.109375" style="1074" bestFit="1" customWidth="1"/>
    <col min="2547" max="2547" width="16.109375" style="1074" customWidth="1"/>
    <col min="2548" max="2575" width="11.88671875" style="1074" customWidth="1"/>
    <col min="2576" max="2795" width="9" style="1074"/>
    <col min="2796" max="2796" width="1.109375" style="1074" customWidth="1"/>
    <col min="2797" max="2797" width="8" style="1074" customWidth="1"/>
    <col min="2798" max="2798" width="8.44140625" style="1074" customWidth="1"/>
    <col min="2799" max="2799" width="23.88671875" style="1074" customWidth="1"/>
    <col min="2800" max="2800" width="21.88671875" style="1074" customWidth="1"/>
    <col min="2801" max="2801" width="9.44140625" style="1074" customWidth="1"/>
    <col min="2802" max="2802" width="8.109375" style="1074" bestFit="1" customWidth="1"/>
    <col min="2803" max="2803" width="16.109375" style="1074" customWidth="1"/>
    <col min="2804" max="2831" width="11.88671875" style="1074" customWidth="1"/>
    <col min="2832" max="3051" width="9" style="1074"/>
    <col min="3052" max="3052" width="1.109375" style="1074" customWidth="1"/>
    <col min="3053" max="3053" width="8" style="1074" customWidth="1"/>
    <col min="3054" max="3054" width="8.44140625" style="1074" customWidth="1"/>
    <col min="3055" max="3055" width="23.88671875" style="1074" customWidth="1"/>
    <col min="3056" max="3056" width="21.88671875" style="1074" customWidth="1"/>
    <col min="3057" max="3057" width="9.44140625" style="1074" customWidth="1"/>
    <col min="3058" max="3058" width="8.109375" style="1074" bestFit="1" customWidth="1"/>
    <col min="3059" max="3059" width="16.109375" style="1074" customWidth="1"/>
    <col min="3060" max="3087" width="11.88671875" style="1074" customWidth="1"/>
    <col min="3088" max="3307" width="9" style="1074"/>
    <col min="3308" max="3308" width="1.109375" style="1074" customWidth="1"/>
    <col min="3309" max="3309" width="8" style="1074" customWidth="1"/>
    <col min="3310" max="3310" width="8.44140625" style="1074" customWidth="1"/>
    <col min="3311" max="3311" width="23.88671875" style="1074" customWidth="1"/>
    <col min="3312" max="3312" width="21.88671875" style="1074" customWidth="1"/>
    <col min="3313" max="3313" width="9.44140625" style="1074" customWidth="1"/>
    <col min="3314" max="3314" width="8.109375" style="1074" bestFit="1" customWidth="1"/>
    <col min="3315" max="3315" width="16.109375" style="1074" customWidth="1"/>
    <col min="3316" max="3343" width="11.88671875" style="1074" customWidth="1"/>
    <col min="3344" max="3563" width="9" style="1074"/>
    <col min="3564" max="3564" width="1.109375" style="1074" customWidth="1"/>
    <col min="3565" max="3565" width="8" style="1074" customWidth="1"/>
    <col min="3566" max="3566" width="8.44140625" style="1074" customWidth="1"/>
    <col min="3567" max="3567" width="23.88671875" style="1074" customWidth="1"/>
    <col min="3568" max="3568" width="21.88671875" style="1074" customWidth="1"/>
    <col min="3569" max="3569" width="9.44140625" style="1074" customWidth="1"/>
    <col min="3570" max="3570" width="8.109375" style="1074" bestFit="1" customWidth="1"/>
    <col min="3571" max="3571" width="16.109375" style="1074" customWidth="1"/>
    <col min="3572" max="3599" width="11.88671875" style="1074" customWidth="1"/>
    <col min="3600" max="3819" width="9" style="1074"/>
    <col min="3820" max="3820" width="1.109375" style="1074" customWidth="1"/>
    <col min="3821" max="3821" width="8" style="1074" customWidth="1"/>
    <col min="3822" max="3822" width="8.44140625" style="1074" customWidth="1"/>
    <col min="3823" max="3823" width="23.88671875" style="1074" customWidth="1"/>
    <col min="3824" max="3824" width="21.88671875" style="1074" customWidth="1"/>
    <col min="3825" max="3825" width="9.44140625" style="1074" customWidth="1"/>
    <col min="3826" max="3826" width="8.109375" style="1074" bestFit="1" customWidth="1"/>
    <col min="3827" max="3827" width="16.109375" style="1074" customWidth="1"/>
    <col min="3828" max="3855" width="11.88671875" style="1074" customWidth="1"/>
    <col min="3856" max="4075" width="9" style="1074"/>
    <col min="4076" max="4076" width="1.109375" style="1074" customWidth="1"/>
    <col min="4077" max="4077" width="8" style="1074" customWidth="1"/>
    <col min="4078" max="4078" width="8.44140625" style="1074" customWidth="1"/>
    <col min="4079" max="4079" width="23.88671875" style="1074" customWidth="1"/>
    <col min="4080" max="4080" width="21.88671875" style="1074" customWidth="1"/>
    <col min="4081" max="4081" width="9.44140625" style="1074" customWidth="1"/>
    <col min="4082" max="4082" width="8.109375" style="1074" bestFit="1" customWidth="1"/>
    <col min="4083" max="4083" width="16.109375" style="1074" customWidth="1"/>
    <col min="4084" max="4111" width="11.88671875" style="1074" customWidth="1"/>
    <col min="4112" max="4331" width="9" style="1074"/>
    <col min="4332" max="4332" width="1.109375" style="1074" customWidth="1"/>
    <col min="4333" max="4333" width="8" style="1074" customWidth="1"/>
    <col min="4334" max="4334" width="8.44140625" style="1074" customWidth="1"/>
    <col min="4335" max="4335" width="23.88671875" style="1074" customWidth="1"/>
    <col min="4336" max="4336" width="21.88671875" style="1074" customWidth="1"/>
    <col min="4337" max="4337" width="9.44140625" style="1074" customWidth="1"/>
    <col min="4338" max="4338" width="8.109375" style="1074" bestFit="1" customWidth="1"/>
    <col min="4339" max="4339" width="16.109375" style="1074" customWidth="1"/>
    <col min="4340" max="4367" width="11.88671875" style="1074" customWidth="1"/>
    <col min="4368" max="4587" width="9" style="1074"/>
    <col min="4588" max="4588" width="1.109375" style="1074" customWidth="1"/>
    <col min="4589" max="4589" width="8" style="1074" customWidth="1"/>
    <col min="4590" max="4590" width="8.44140625" style="1074" customWidth="1"/>
    <col min="4591" max="4591" width="23.88671875" style="1074" customWidth="1"/>
    <col min="4592" max="4592" width="21.88671875" style="1074" customWidth="1"/>
    <col min="4593" max="4593" width="9.44140625" style="1074" customWidth="1"/>
    <col min="4594" max="4594" width="8.109375" style="1074" bestFit="1" customWidth="1"/>
    <col min="4595" max="4595" width="16.109375" style="1074" customWidth="1"/>
    <col min="4596" max="4623" width="11.88671875" style="1074" customWidth="1"/>
    <col min="4624" max="4843" width="9" style="1074"/>
    <col min="4844" max="4844" width="1.109375" style="1074" customWidth="1"/>
    <col min="4845" max="4845" width="8" style="1074" customWidth="1"/>
    <col min="4846" max="4846" width="8.44140625" style="1074" customWidth="1"/>
    <col min="4847" max="4847" width="23.88671875" style="1074" customWidth="1"/>
    <col min="4848" max="4848" width="21.88671875" style="1074" customWidth="1"/>
    <col min="4849" max="4849" width="9.44140625" style="1074" customWidth="1"/>
    <col min="4850" max="4850" width="8.109375" style="1074" bestFit="1" customWidth="1"/>
    <col min="4851" max="4851" width="16.109375" style="1074" customWidth="1"/>
    <col min="4852" max="4879" width="11.88671875" style="1074" customWidth="1"/>
    <col min="4880" max="5099" width="9" style="1074"/>
    <col min="5100" max="5100" width="1.109375" style="1074" customWidth="1"/>
    <col min="5101" max="5101" width="8" style="1074" customWidth="1"/>
    <col min="5102" max="5102" width="8.44140625" style="1074" customWidth="1"/>
    <col min="5103" max="5103" width="23.88671875" style="1074" customWidth="1"/>
    <col min="5104" max="5104" width="21.88671875" style="1074" customWidth="1"/>
    <col min="5105" max="5105" width="9.44140625" style="1074" customWidth="1"/>
    <col min="5106" max="5106" width="8.109375" style="1074" bestFit="1" customWidth="1"/>
    <col min="5107" max="5107" width="16.109375" style="1074" customWidth="1"/>
    <col min="5108" max="5135" width="11.88671875" style="1074" customWidth="1"/>
    <col min="5136" max="5355" width="9" style="1074"/>
    <col min="5356" max="5356" width="1.109375" style="1074" customWidth="1"/>
    <col min="5357" max="5357" width="8" style="1074" customWidth="1"/>
    <col min="5358" max="5358" width="8.44140625" style="1074" customWidth="1"/>
    <col min="5359" max="5359" width="23.88671875" style="1074" customWidth="1"/>
    <col min="5360" max="5360" width="21.88671875" style="1074" customWidth="1"/>
    <col min="5361" max="5361" width="9.44140625" style="1074" customWidth="1"/>
    <col min="5362" max="5362" width="8.109375" style="1074" bestFit="1" customWidth="1"/>
    <col min="5363" max="5363" width="16.109375" style="1074" customWidth="1"/>
    <col min="5364" max="5391" width="11.88671875" style="1074" customWidth="1"/>
    <col min="5392" max="5611" width="9" style="1074"/>
    <col min="5612" max="5612" width="1.109375" style="1074" customWidth="1"/>
    <col min="5613" max="5613" width="8" style="1074" customWidth="1"/>
    <col min="5614" max="5614" width="8.44140625" style="1074" customWidth="1"/>
    <col min="5615" max="5615" width="23.88671875" style="1074" customWidth="1"/>
    <col min="5616" max="5616" width="21.88671875" style="1074" customWidth="1"/>
    <col min="5617" max="5617" width="9.44140625" style="1074" customWidth="1"/>
    <col min="5618" max="5618" width="8.109375" style="1074" bestFit="1" customWidth="1"/>
    <col min="5619" max="5619" width="16.109375" style="1074" customWidth="1"/>
    <col min="5620" max="5647" width="11.88671875" style="1074" customWidth="1"/>
    <col min="5648" max="5867" width="9" style="1074"/>
    <col min="5868" max="5868" width="1.109375" style="1074" customWidth="1"/>
    <col min="5869" max="5869" width="8" style="1074" customWidth="1"/>
    <col min="5870" max="5870" width="8.44140625" style="1074" customWidth="1"/>
    <col min="5871" max="5871" width="23.88671875" style="1074" customWidth="1"/>
    <col min="5872" max="5872" width="21.88671875" style="1074" customWidth="1"/>
    <col min="5873" max="5873" width="9.44140625" style="1074" customWidth="1"/>
    <col min="5874" max="5874" width="8.109375" style="1074" bestFit="1" customWidth="1"/>
    <col min="5875" max="5875" width="16.109375" style="1074" customWidth="1"/>
    <col min="5876" max="5903" width="11.88671875" style="1074" customWidth="1"/>
    <col min="5904" max="6123" width="9" style="1074"/>
    <col min="6124" max="6124" width="1.109375" style="1074" customWidth="1"/>
    <col min="6125" max="6125" width="8" style="1074" customWidth="1"/>
    <col min="6126" max="6126" width="8.44140625" style="1074" customWidth="1"/>
    <col min="6127" max="6127" width="23.88671875" style="1074" customWidth="1"/>
    <col min="6128" max="6128" width="21.88671875" style="1074" customWidth="1"/>
    <col min="6129" max="6129" width="9.44140625" style="1074" customWidth="1"/>
    <col min="6130" max="6130" width="8.109375" style="1074" bestFit="1" customWidth="1"/>
    <col min="6131" max="6131" width="16.109375" style="1074" customWidth="1"/>
    <col min="6132" max="6159" width="11.88671875" style="1074" customWidth="1"/>
    <col min="6160" max="6379" width="9" style="1074"/>
    <col min="6380" max="6380" width="1.109375" style="1074" customWidth="1"/>
    <col min="6381" max="6381" width="8" style="1074" customWidth="1"/>
    <col min="6382" max="6382" width="8.44140625" style="1074" customWidth="1"/>
    <col min="6383" max="6383" width="23.88671875" style="1074" customWidth="1"/>
    <col min="6384" max="6384" width="21.88671875" style="1074" customWidth="1"/>
    <col min="6385" max="6385" width="9.44140625" style="1074" customWidth="1"/>
    <col min="6386" max="6386" width="8.109375" style="1074" bestFit="1" customWidth="1"/>
    <col min="6387" max="6387" width="16.109375" style="1074" customWidth="1"/>
    <col min="6388" max="6415" width="11.88671875" style="1074" customWidth="1"/>
    <col min="6416" max="6635" width="9" style="1074"/>
    <col min="6636" max="6636" width="1.109375" style="1074" customWidth="1"/>
    <col min="6637" max="6637" width="8" style="1074" customWidth="1"/>
    <col min="6638" max="6638" width="8.44140625" style="1074" customWidth="1"/>
    <col min="6639" max="6639" width="23.88671875" style="1074" customWidth="1"/>
    <col min="6640" max="6640" width="21.88671875" style="1074" customWidth="1"/>
    <col min="6641" max="6641" width="9.44140625" style="1074" customWidth="1"/>
    <col min="6642" max="6642" width="8.109375" style="1074" bestFit="1" customWidth="1"/>
    <col min="6643" max="6643" width="16.109375" style="1074" customWidth="1"/>
    <col min="6644" max="6671" width="11.88671875" style="1074" customWidth="1"/>
    <col min="6672" max="6891" width="9" style="1074"/>
    <col min="6892" max="6892" width="1.109375" style="1074" customWidth="1"/>
    <col min="6893" max="6893" width="8" style="1074" customWidth="1"/>
    <col min="6894" max="6894" width="8.44140625" style="1074" customWidth="1"/>
    <col min="6895" max="6895" width="23.88671875" style="1074" customWidth="1"/>
    <col min="6896" max="6896" width="21.88671875" style="1074" customWidth="1"/>
    <col min="6897" max="6897" width="9.44140625" style="1074" customWidth="1"/>
    <col min="6898" max="6898" width="8.109375" style="1074" bestFit="1" customWidth="1"/>
    <col min="6899" max="6899" width="16.109375" style="1074" customWidth="1"/>
    <col min="6900" max="6927" width="11.88671875" style="1074" customWidth="1"/>
    <col min="6928" max="7147" width="9" style="1074"/>
    <col min="7148" max="7148" width="1.109375" style="1074" customWidth="1"/>
    <col min="7149" max="7149" width="8" style="1074" customWidth="1"/>
    <col min="7150" max="7150" width="8.44140625" style="1074" customWidth="1"/>
    <col min="7151" max="7151" width="23.88671875" style="1074" customWidth="1"/>
    <col min="7152" max="7152" width="21.88671875" style="1074" customWidth="1"/>
    <col min="7153" max="7153" width="9.44140625" style="1074" customWidth="1"/>
    <col min="7154" max="7154" width="8.109375" style="1074" bestFit="1" customWidth="1"/>
    <col min="7155" max="7155" width="16.109375" style="1074" customWidth="1"/>
    <col min="7156" max="7183" width="11.88671875" style="1074" customWidth="1"/>
    <col min="7184" max="7403" width="9" style="1074"/>
    <col min="7404" max="7404" width="1.109375" style="1074" customWidth="1"/>
    <col min="7405" max="7405" width="8" style="1074" customWidth="1"/>
    <col min="7406" max="7406" width="8.44140625" style="1074" customWidth="1"/>
    <col min="7407" max="7407" width="23.88671875" style="1074" customWidth="1"/>
    <col min="7408" max="7408" width="21.88671875" style="1074" customWidth="1"/>
    <col min="7409" max="7409" width="9.44140625" style="1074" customWidth="1"/>
    <col min="7410" max="7410" width="8.109375" style="1074" bestFit="1" customWidth="1"/>
    <col min="7411" max="7411" width="16.109375" style="1074" customWidth="1"/>
    <col min="7412" max="7439" width="11.88671875" style="1074" customWidth="1"/>
    <col min="7440" max="7659" width="9" style="1074"/>
    <col min="7660" max="7660" width="1.109375" style="1074" customWidth="1"/>
    <col min="7661" max="7661" width="8" style="1074" customWidth="1"/>
    <col min="7662" max="7662" width="8.44140625" style="1074" customWidth="1"/>
    <col min="7663" max="7663" width="23.88671875" style="1074" customWidth="1"/>
    <col min="7664" max="7664" width="21.88671875" style="1074" customWidth="1"/>
    <col min="7665" max="7665" width="9.44140625" style="1074" customWidth="1"/>
    <col min="7666" max="7666" width="8.109375" style="1074" bestFit="1" customWidth="1"/>
    <col min="7667" max="7667" width="16.109375" style="1074" customWidth="1"/>
    <col min="7668" max="7695" width="11.88671875" style="1074" customWidth="1"/>
    <col min="7696" max="7915" width="9" style="1074"/>
    <col min="7916" max="7916" width="1.109375" style="1074" customWidth="1"/>
    <col min="7917" max="7917" width="8" style="1074" customWidth="1"/>
    <col min="7918" max="7918" width="8.44140625" style="1074" customWidth="1"/>
    <col min="7919" max="7919" width="23.88671875" style="1074" customWidth="1"/>
    <col min="7920" max="7920" width="21.88671875" style="1074" customWidth="1"/>
    <col min="7921" max="7921" width="9.44140625" style="1074" customWidth="1"/>
    <col min="7922" max="7922" width="8.109375" style="1074" bestFit="1" customWidth="1"/>
    <col min="7923" max="7923" width="16.109375" style="1074" customWidth="1"/>
    <col min="7924" max="7951" width="11.88671875" style="1074" customWidth="1"/>
    <col min="7952" max="8171" width="9" style="1074"/>
    <col min="8172" max="8172" width="1.109375" style="1074" customWidth="1"/>
    <col min="8173" max="8173" width="8" style="1074" customWidth="1"/>
    <col min="8174" max="8174" width="8.44140625" style="1074" customWidth="1"/>
    <col min="8175" max="8175" width="23.88671875" style="1074" customWidth="1"/>
    <col min="8176" max="8176" width="21.88671875" style="1074" customWidth="1"/>
    <col min="8177" max="8177" width="9.44140625" style="1074" customWidth="1"/>
    <col min="8178" max="8178" width="8.109375" style="1074" bestFit="1" customWidth="1"/>
    <col min="8179" max="8179" width="16.109375" style="1074" customWidth="1"/>
    <col min="8180" max="8207" width="11.88671875" style="1074" customWidth="1"/>
    <col min="8208" max="8427" width="9" style="1074"/>
    <col min="8428" max="8428" width="1.109375" style="1074" customWidth="1"/>
    <col min="8429" max="8429" width="8" style="1074" customWidth="1"/>
    <col min="8430" max="8430" width="8.44140625" style="1074" customWidth="1"/>
    <col min="8431" max="8431" width="23.88671875" style="1074" customWidth="1"/>
    <col min="8432" max="8432" width="21.88671875" style="1074" customWidth="1"/>
    <col min="8433" max="8433" width="9.44140625" style="1074" customWidth="1"/>
    <col min="8434" max="8434" width="8.109375" style="1074" bestFit="1" customWidth="1"/>
    <col min="8435" max="8435" width="16.109375" style="1074" customWidth="1"/>
    <col min="8436" max="8463" width="11.88671875" style="1074" customWidth="1"/>
    <col min="8464" max="8683" width="9" style="1074"/>
    <col min="8684" max="8684" width="1.109375" style="1074" customWidth="1"/>
    <col min="8685" max="8685" width="8" style="1074" customWidth="1"/>
    <col min="8686" max="8686" width="8.44140625" style="1074" customWidth="1"/>
    <col min="8687" max="8687" width="23.88671875" style="1074" customWidth="1"/>
    <col min="8688" max="8688" width="21.88671875" style="1074" customWidth="1"/>
    <col min="8689" max="8689" width="9.44140625" style="1074" customWidth="1"/>
    <col min="8690" max="8690" width="8.109375" style="1074" bestFit="1" customWidth="1"/>
    <col min="8691" max="8691" width="16.109375" style="1074" customWidth="1"/>
    <col min="8692" max="8719" width="11.88671875" style="1074" customWidth="1"/>
    <col min="8720" max="8939" width="9" style="1074"/>
    <col min="8940" max="8940" width="1.109375" style="1074" customWidth="1"/>
    <col min="8941" max="8941" width="8" style="1074" customWidth="1"/>
    <col min="8942" max="8942" width="8.44140625" style="1074" customWidth="1"/>
    <col min="8943" max="8943" width="23.88671875" style="1074" customWidth="1"/>
    <col min="8944" max="8944" width="21.88671875" style="1074" customWidth="1"/>
    <col min="8945" max="8945" width="9.44140625" style="1074" customWidth="1"/>
    <col min="8946" max="8946" width="8.109375" style="1074" bestFit="1" customWidth="1"/>
    <col min="8947" max="8947" width="16.109375" style="1074" customWidth="1"/>
    <col min="8948" max="8975" width="11.88671875" style="1074" customWidth="1"/>
    <col min="8976" max="9195" width="9" style="1074"/>
    <col min="9196" max="9196" width="1.109375" style="1074" customWidth="1"/>
    <col min="9197" max="9197" width="8" style="1074" customWidth="1"/>
    <col min="9198" max="9198" width="8.44140625" style="1074" customWidth="1"/>
    <col min="9199" max="9199" width="23.88671875" style="1074" customWidth="1"/>
    <col min="9200" max="9200" width="21.88671875" style="1074" customWidth="1"/>
    <col min="9201" max="9201" width="9.44140625" style="1074" customWidth="1"/>
    <col min="9202" max="9202" width="8.109375" style="1074" bestFit="1" customWidth="1"/>
    <col min="9203" max="9203" width="16.109375" style="1074" customWidth="1"/>
    <col min="9204" max="9231" width="11.88671875" style="1074" customWidth="1"/>
    <col min="9232" max="9451" width="9" style="1074"/>
    <col min="9452" max="9452" width="1.109375" style="1074" customWidth="1"/>
    <col min="9453" max="9453" width="8" style="1074" customWidth="1"/>
    <col min="9454" max="9454" width="8.44140625" style="1074" customWidth="1"/>
    <col min="9455" max="9455" width="23.88671875" style="1074" customWidth="1"/>
    <col min="9456" max="9456" width="21.88671875" style="1074" customWidth="1"/>
    <col min="9457" max="9457" width="9.44140625" style="1074" customWidth="1"/>
    <col min="9458" max="9458" width="8.109375" style="1074" bestFit="1" customWidth="1"/>
    <col min="9459" max="9459" width="16.109375" style="1074" customWidth="1"/>
    <col min="9460" max="9487" width="11.88671875" style="1074" customWidth="1"/>
    <col min="9488" max="9707" width="9" style="1074"/>
    <col min="9708" max="9708" width="1.109375" style="1074" customWidth="1"/>
    <col min="9709" max="9709" width="8" style="1074" customWidth="1"/>
    <col min="9710" max="9710" width="8.44140625" style="1074" customWidth="1"/>
    <col min="9711" max="9711" width="23.88671875" style="1074" customWidth="1"/>
    <col min="9712" max="9712" width="21.88671875" style="1074" customWidth="1"/>
    <col min="9713" max="9713" width="9.44140625" style="1074" customWidth="1"/>
    <col min="9714" max="9714" width="8.109375" style="1074" bestFit="1" customWidth="1"/>
    <col min="9715" max="9715" width="16.109375" style="1074" customWidth="1"/>
    <col min="9716" max="9743" width="11.88671875" style="1074" customWidth="1"/>
    <col min="9744" max="9963" width="9" style="1074"/>
    <col min="9964" max="9964" width="1.109375" style="1074" customWidth="1"/>
    <col min="9965" max="9965" width="8" style="1074" customWidth="1"/>
    <col min="9966" max="9966" width="8.44140625" style="1074" customWidth="1"/>
    <col min="9967" max="9967" width="23.88671875" style="1074" customWidth="1"/>
    <col min="9968" max="9968" width="21.88671875" style="1074" customWidth="1"/>
    <col min="9969" max="9969" width="9.44140625" style="1074" customWidth="1"/>
    <col min="9970" max="9970" width="8.109375" style="1074" bestFit="1" customWidth="1"/>
    <col min="9971" max="9971" width="16.109375" style="1074" customWidth="1"/>
    <col min="9972" max="9999" width="11.88671875" style="1074" customWidth="1"/>
    <col min="10000" max="10219" width="9" style="1074"/>
    <col min="10220" max="10220" width="1.109375" style="1074" customWidth="1"/>
    <col min="10221" max="10221" width="8" style="1074" customWidth="1"/>
    <col min="10222" max="10222" width="8.44140625" style="1074" customWidth="1"/>
    <col min="10223" max="10223" width="23.88671875" style="1074" customWidth="1"/>
    <col min="10224" max="10224" width="21.88671875" style="1074" customWidth="1"/>
    <col min="10225" max="10225" width="9.44140625" style="1074" customWidth="1"/>
    <col min="10226" max="10226" width="8.109375" style="1074" bestFit="1" customWidth="1"/>
    <col min="10227" max="10227" width="16.109375" style="1074" customWidth="1"/>
    <col min="10228" max="10255" width="11.88671875" style="1074" customWidth="1"/>
    <col min="10256" max="10475" width="9" style="1074"/>
    <col min="10476" max="10476" width="1.109375" style="1074" customWidth="1"/>
    <col min="10477" max="10477" width="8" style="1074" customWidth="1"/>
    <col min="10478" max="10478" width="8.44140625" style="1074" customWidth="1"/>
    <col min="10479" max="10479" width="23.88671875" style="1074" customWidth="1"/>
    <col min="10480" max="10480" width="21.88671875" style="1074" customWidth="1"/>
    <col min="10481" max="10481" width="9.44140625" style="1074" customWidth="1"/>
    <col min="10482" max="10482" width="8.109375" style="1074" bestFit="1" customWidth="1"/>
    <col min="10483" max="10483" width="16.109375" style="1074" customWidth="1"/>
    <col min="10484" max="10511" width="11.88671875" style="1074" customWidth="1"/>
    <col min="10512" max="10731" width="9" style="1074"/>
    <col min="10732" max="10732" width="1.109375" style="1074" customWidth="1"/>
    <col min="10733" max="10733" width="8" style="1074" customWidth="1"/>
    <col min="10734" max="10734" width="8.44140625" style="1074" customWidth="1"/>
    <col min="10735" max="10735" width="23.88671875" style="1074" customWidth="1"/>
    <col min="10736" max="10736" width="21.88671875" style="1074" customWidth="1"/>
    <col min="10737" max="10737" width="9.44140625" style="1074" customWidth="1"/>
    <col min="10738" max="10738" width="8.109375" style="1074" bestFit="1" customWidth="1"/>
    <col min="10739" max="10739" width="16.109375" style="1074" customWidth="1"/>
    <col min="10740" max="10767" width="11.88671875" style="1074" customWidth="1"/>
    <col min="10768" max="10987" width="9" style="1074"/>
    <col min="10988" max="10988" width="1.109375" style="1074" customWidth="1"/>
    <col min="10989" max="10989" width="8" style="1074" customWidth="1"/>
    <col min="10990" max="10990" width="8.44140625" style="1074" customWidth="1"/>
    <col min="10991" max="10991" width="23.88671875" style="1074" customWidth="1"/>
    <col min="10992" max="10992" width="21.88671875" style="1074" customWidth="1"/>
    <col min="10993" max="10993" width="9.44140625" style="1074" customWidth="1"/>
    <col min="10994" max="10994" width="8.109375" style="1074" bestFit="1" customWidth="1"/>
    <col min="10995" max="10995" width="16.109375" style="1074" customWidth="1"/>
    <col min="10996" max="11023" width="11.88671875" style="1074" customWidth="1"/>
    <col min="11024" max="11243" width="9" style="1074"/>
    <col min="11244" max="11244" width="1.109375" style="1074" customWidth="1"/>
    <col min="11245" max="11245" width="8" style="1074" customWidth="1"/>
    <col min="11246" max="11246" width="8.44140625" style="1074" customWidth="1"/>
    <col min="11247" max="11247" width="23.88671875" style="1074" customWidth="1"/>
    <col min="11248" max="11248" width="21.88671875" style="1074" customWidth="1"/>
    <col min="11249" max="11249" width="9.44140625" style="1074" customWidth="1"/>
    <col min="11250" max="11250" width="8.109375" style="1074" bestFit="1" customWidth="1"/>
    <col min="11251" max="11251" width="16.109375" style="1074" customWidth="1"/>
    <col min="11252" max="11279" width="11.88671875" style="1074" customWidth="1"/>
    <col min="11280" max="11499" width="9" style="1074"/>
    <col min="11500" max="11500" width="1.109375" style="1074" customWidth="1"/>
    <col min="11501" max="11501" width="8" style="1074" customWidth="1"/>
    <col min="11502" max="11502" width="8.44140625" style="1074" customWidth="1"/>
    <col min="11503" max="11503" width="23.88671875" style="1074" customWidth="1"/>
    <col min="11504" max="11504" width="21.88671875" style="1074" customWidth="1"/>
    <col min="11505" max="11505" width="9.44140625" style="1074" customWidth="1"/>
    <col min="11506" max="11506" width="8.109375" style="1074" bestFit="1" customWidth="1"/>
    <col min="11507" max="11507" width="16.109375" style="1074" customWidth="1"/>
    <col min="11508" max="11535" width="11.88671875" style="1074" customWidth="1"/>
    <col min="11536" max="11755" width="9" style="1074"/>
    <col min="11756" max="11756" width="1.109375" style="1074" customWidth="1"/>
    <col min="11757" max="11757" width="8" style="1074" customWidth="1"/>
    <col min="11758" max="11758" width="8.44140625" style="1074" customWidth="1"/>
    <col min="11759" max="11759" width="23.88671875" style="1074" customWidth="1"/>
    <col min="11760" max="11760" width="21.88671875" style="1074" customWidth="1"/>
    <col min="11761" max="11761" width="9.44140625" style="1074" customWidth="1"/>
    <col min="11762" max="11762" width="8.109375" style="1074" bestFit="1" customWidth="1"/>
    <col min="11763" max="11763" width="16.109375" style="1074" customWidth="1"/>
    <col min="11764" max="11791" width="11.88671875" style="1074" customWidth="1"/>
    <col min="11792" max="12011" width="9" style="1074"/>
    <col min="12012" max="12012" width="1.109375" style="1074" customWidth="1"/>
    <col min="12013" max="12013" width="8" style="1074" customWidth="1"/>
    <col min="12014" max="12014" width="8.44140625" style="1074" customWidth="1"/>
    <col min="12015" max="12015" width="23.88671875" style="1074" customWidth="1"/>
    <col min="12016" max="12016" width="21.88671875" style="1074" customWidth="1"/>
    <col min="12017" max="12017" width="9.44140625" style="1074" customWidth="1"/>
    <col min="12018" max="12018" width="8.109375" style="1074" bestFit="1" customWidth="1"/>
    <col min="12019" max="12019" width="16.109375" style="1074" customWidth="1"/>
    <col min="12020" max="12047" width="11.88671875" style="1074" customWidth="1"/>
    <col min="12048" max="12267" width="9" style="1074"/>
    <col min="12268" max="12268" width="1.109375" style="1074" customWidth="1"/>
    <col min="12269" max="12269" width="8" style="1074" customWidth="1"/>
    <col min="12270" max="12270" width="8.44140625" style="1074" customWidth="1"/>
    <col min="12271" max="12271" width="23.88671875" style="1074" customWidth="1"/>
    <col min="12272" max="12272" width="21.88671875" style="1074" customWidth="1"/>
    <col min="12273" max="12273" width="9.44140625" style="1074" customWidth="1"/>
    <col min="12274" max="12274" width="8.109375" style="1074" bestFit="1" customWidth="1"/>
    <col min="12275" max="12275" width="16.109375" style="1074" customWidth="1"/>
    <col min="12276" max="12303" width="11.88671875" style="1074" customWidth="1"/>
    <col min="12304" max="12523" width="9" style="1074"/>
    <col min="12524" max="12524" width="1.109375" style="1074" customWidth="1"/>
    <col min="12525" max="12525" width="8" style="1074" customWidth="1"/>
    <col min="12526" max="12526" width="8.44140625" style="1074" customWidth="1"/>
    <col min="12527" max="12527" width="23.88671875" style="1074" customWidth="1"/>
    <col min="12528" max="12528" width="21.88671875" style="1074" customWidth="1"/>
    <col min="12529" max="12529" width="9.44140625" style="1074" customWidth="1"/>
    <col min="12530" max="12530" width="8.109375" style="1074" bestFit="1" customWidth="1"/>
    <col min="12531" max="12531" width="16.109375" style="1074" customWidth="1"/>
    <col min="12532" max="12559" width="11.88671875" style="1074" customWidth="1"/>
    <col min="12560" max="12779" width="9" style="1074"/>
    <col min="12780" max="12780" width="1.109375" style="1074" customWidth="1"/>
    <col min="12781" max="12781" width="8" style="1074" customWidth="1"/>
    <col min="12782" max="12782" width="8.44140625" style="1074" customWidth="1"/>
    <col min="12783" max="12783" width="23.88671875" style="1074" customWidth="1"/>
    <col min="12784" max="12784" width="21.88671875" style="1074" customWidth="1"/>
    <col min="12785" max="12785" width="9.44140625" style="1074" customWidth="1"/>
    <col min="12786" max="12786" width="8.109375" style="1074" bestFit="1" customWidth="1"/>
    <col min="12787" max="12787" width="16.109375" style="1074" customWidth="1"/>
    <col min="12788" max="12815" width="11.88671875" style="1074" customWidth="1"/>
    <col min="12816" max="13035" width="9" style="1074"/>
    <col min="13036" max="13036" width="1.109375" style="1074" customWidth="1"/>
    <col min="13037" max="13037" width="8" style="1074" customWidth="1"/>
    <col min="13038" max="13038" width="8.44140625" style="1074" customWidth="1"/>
    <col min="13039" max="13039" width="23.88671875" style="1074" customWidth="1"/>
    <col min="13040" max="13040" width="21.88671875" style="1074" customWidth="1"/>
    <col min="13041" max="13041" width="9.44140625" style="1074" customWidth="1"/>
    <col min="13042" max="13042" width="8.109375" style="1074" bestFit="1" customWidth="1"/>
    <col min="13043" max="13043" width="16.109375" style="1074" customWidth="1"/>
    <col min="13044" max="13071" width="11.88671875" style="1074" customWidth="1"/>
    <col min="13072" max="13291" width="9" style="1074"/>
    <col min="13292" max="13292" width="1.109375" style="1074" customWidth="1"/>
    <col min="13293" max="13293" width="8" style="1074" customWidth="1"/>
    <col min="13294" max="13294" width="8.44140625" style="1074" customWidth="1"/>
    <col min="13295" max="13295" width="23.88671875" style="1074" customWidth="1"/>
    <col min="13296" max="13296" width="21.88671875" style="1074" customWidth="1"/>
    <col min="13297" max="13297" width="9.44140625" style="1074" customWidth="1"/>
    <col min="13298" max="13298" width="8.109375" style="1074" bestFit="1" customWidth="1"/>
    <col min="13299" max="13299" width="16.109375" style="1074" customWidth="1"/>
    <col min="13300" max="13327" width="11.88671875" style="1074" customWidth="1"/>
    <col min="13328" max="13547" width="9" style="1074"/>
    <col min="13548" max="13548" width="1.109375" style="1074" customWidth="1"/>
    <col min="13549" max="13549" width="8" style="1074" customWidth="1"/>
    <col min="13550" max="13550" width="8.44140625" style="1074" customWidth="1"/>
    <col min="13551" max="13551" width="23.88671875" style="1074" customWidth="1"/>
    <col min="13552" max="13552" width="21.88671875" style="1074" customWidth="1"/>
    <col min="13553" max="13553" width="9.44140625" style="1074" customWidth="1"/>
    <col min="13554" max="13554" width="8.109375" style="1074" bestFit="1" customWidth="1"/>
    <col min="13555" max="13555" width="16.109375" style="1074" customWidth="1"/>
    <col min="13556" max="13583" width="11.88671875" style="1074" customWidth="1"/>
    <col min="13584" max="13803" width="9" style="1074"/>
    <col min="13804" max="13804" width="1.109375" style="1074" customWidth="1"/>
    <col min="13805" max="13805" width="8" style="1074" customWidth="1"/>
    <col min="13806" max="13806" width="8.44140625" style="1074" customWidth="1"/>
    <col min="13807" max="13807" width="23.88671875" style="1074" customWidth="1"/>
    <col min="13808" max="13808" width="21.88671875" style="1074" customWidth="1"/>
    <col min="13809" max="13809" width="9.44140625" style="1074" customWidth="1"/>
    <col min="13810" max="13810" width="8.109375" style="1074" bestFit="1" customWidth="1"/>
    <col min="13811" max="13811" width="16.109375" style="1074" customWidth="1"/>
    <col min="13812" max="13839" width="11.88671875" style="1074" customWidth="1"/>
    <col min="13840" max="14059" width="9" style="1074"/>
    <col min="14060" max="14060" width="1.109375" style="1074" customWidth="1"/>
    <col min="14061" max="14061" width="8" style="1074" customWidth="1"/>
    <col min="14062" max="14062" width="8.44140625" style="1074" customWidth="1"/>
    <col min="14063" max="14063" width="23.88671875" style="1074" customWidth="1"/>
    <col min="14064" max="14064" width="21.88671875" style="1074" customWidth="1"/>
    <col min="14065" max="14065" width="9.44140625" style="1074" customWidth="1"/>
    <col min="14066" max="14066" width="8.109375" style="1074" bestFit="1" customWidth="1"/>
    <col min="14067" max="14067" width="16.109375" style="1074" customWidth="1"/>
    <col min="14068" max="14095" width="11.88671875" style="1074" customWidth="1"/>
    <col min="14096" max="14315" width="9" style="1074"/>
    <col min="14316" max="14316" width="1.109375" style="1074" customWidth="1"/>
    <col min="14317" max="14317" width="8" style="1074" customWidth="1"/>
    <col min="14318" max="14318" width="8.44140625" style="1074" customWidth="1"/>
    <col min="14319" max="14319" width="23.88671875" style="1074" customWidth="1"/>
    <col min="14320" max="14320" width="21.88671875" style="1074" customWidth="1"/>
    <col min="14321" max="14321" width="9.44140625" style="1074" customWidth="1"/>
    <col min="14322" max="14322" width="8.109375" style="1074" bestFit="1" customWidth="1"/>
    <col min="14323" max="14323" width="16.109375" style="1074" customWidth="1"/>
    <col min="14324" max="14351" width="11.88671875" style="1074" customWidth="1"/>
    <col min="14352" max="14571" width="9" style="1074"/>
    <col min="14572" max="14572" width="1.109375" style="1074" customWidth="1"/>
    <col min="14573" max="14573" width="8" style="1074" customWidth="1"/>
    <col min="14574" max="14574" width="8.44140625" style="1074" customWidth="1"/>
    <col min="14575" max="14575" width="23.88671875" style="1074" customWidth="1"/>
    <col min="14576" max="14576" width="21.88671875" style="1074" customWidth="1"/>
    <col min="14577" max="14577" width="9.44140625" style="1074" customWidth="1"/>
    <col min="14578" max="14578" width="8.109375" style="1074" bestFit="1" customWidth="1"/>
    <col min="14579" max="14579" width="16.109375" style="1074" customWidth="1"/>
    <col min="14580" max="14607" width="11.88671875" style="1074" customWidth="1"/>
    <col min="14608" max="14827" width="9" style="1074"/>
    <col min="14828" max="14828" width="1.109375" style="1074" customWidth="1"/>
    <col min="14829" max="14829" width="8" style="1074" customWidth="1"/>
    <col min="14830" max="14830" width="8.44140625" style="1074" customWidth="1"/>
    <col min="14831" max="14831" width="23.88671875" style="1074" customWidth="1"/>
    <col min="14832" max="14832" width="21.88671875" style="1074" customWidth="1"/>
    <col min="14833" max="14833" width="9.44140625" style="1074" customWidth="1"/>
    <col min="14834" max="14834" width="8.109375" style="1074" bestFit="1" customWidth="1"/>
    <col min="14835" max="14835" width="16.109375" style="1074" customWidth="1"/>
    <col min="14836" max="14863" width="11.88671875" style="1074" customWidth="1"/>
    <col min="14864" max="15083" width="9" style="1074"/>
    <col min="15084" max="15084" width="1.109375" style="1074" customWidth="1"/>
    <col min="15085" max="15085" width="8" style="1074" customWidth="1"/>
    <col min="15086" max="15086" width="8.44140625" style="1074" customWidth="1"/>
    <col min="15087" max="15087" width="23.88671875" style="1074" customWidth="1"/>
    <col min="15088" max="15088" width="21.88671875" style="1074" customWidth="1"/>
    <col min="15089" max="15089" width="9.44140625" style="1074" customWidth="1"/>
    <col min="15090" max="15090" width="8.109375" style="1074" bestFit="1" customWidth="1"/>
    <col min="15091" max="15091" width="16.109375" style="1074" customWidth="1"/>
    <col min="15092" max="15119" width="11.88671875" style="1074" customWidth="1"/>
    <col min="15120" max="15339" width="9" style="1074"/>
    <col min="15340" max="15340" width="1.109375" style="1074" customWidth="1"/>
    <col min="15341" max="15341" width="8" style="1074" customWidth="1"/>
    <col min="15342" max="15342" width="8.44140625" style="1074" customWidth="1"/>
    <col min="15343" max="15343" width="23.88671875" style="1074" customWidth="1"/>
    <col min="15344" max="15344" width="21.88671875" style="1074" customWidth="1"/>
    <col min="15345" max="15345" width="9.44140625" style="1074" customWidth="1"/>
    <col min="15346" max="15346" width="8.109375" style="1074" bestFit="1" customWidth="1"/>
    <col min="15347" max="15347" width="16.109375" style="1074" customWidth="1"/>
    <col min="15348" max="15375" width="11.88671875" style="1074" customWidth="1"/>
    <col min="15376" max="15595" width="9" style="1074"/>
    <col min="15596" max="15596" width="1.109375" style="1074" customWidth="1"/>
    <col min="15597" max="15597" width="8" style="1074" customWidth="1"/>
    <col min="15598" max="15598" width="8.44140625" style="1074" customWidth="1"/>
    <col min="15599" max="15599" width="23.88671875" style="1074" customWidth="1"/>
    <col min="15600" max="15600" width="21.88671875" style="1074" customWidth="1"/>
    <col min="15601" max="15601" width="9.44140625" style="1074" customWidth="1"/>
    <col min="15602" max="15602" width="8.109375" style="1074" bestFit="1" customWidth="1"/>
    <col min="15603" max="15603" width="16.109375" style="1074" customWidth="1"/>
    <col min="15604" max="15631" width="11.88671875" style="1074" customWidth="1"/>
    <col min="15632" max="15851" width="9" style="1074"/>
    <col min="15852" max="15852" width="1.109375" style="1074" customWidth="1"/>
    <col min="15853" max="15853" width="8" style="1074" customWidth="1"/>
    <col min="15854" max="15854" width="8.44140625" style="1074" customWidth="1"/>
    <col min="15855" max="15855" width="23.88671875" style="1074" customWidth="1"/>
    <col min="15856" max="15856" width="21.88671875" style="1074" customWidth="1"/>
    <col min="15857" max="15857" width="9.44140625" style="1074" customWidth="1"/>
    <col min="15858" max="15858" width="8.109375" style="1074" bestFit="1" customWidth="1"/>
    <col min="15859" max="15859" width="16.109375" style="1074" customWidth="1"/>
    <col min="15860" max="15887" width="11.88671875" style="1074" customWidth="1"/>
    <col min="15888" max="16107" width="9" style="1074"/>
    <col min="16108" max="16108" width="1.109375" style="1074" customWidth="1"/>
    <col min="16109" max="16109" width="8" style="1074" customWidth="1"/>
    <col min="16110" max="16110" width="8.44140625" style="1074" customWidth="1"/>
    <col min="16111" max="16111" width="23.88671875" style="1074" customWidth="1"/>
    <col min="16112" max="16112" width="21.88671875" style="1074" customWidth="1"/>
    <col min="16113" max="16113" width="9.44140625" style="1074" customWidth="1"/>
    <col min="16114" max="16114" width="8.109375" style="1074" bestFit="1" customWidth="1"/>
    <col min="16115" max="16115" width="16.109375" style="1074" customWidth="1"/>
    <col min="16116" max="16143" width="11.88671875" style="1074" customWidth="1"/>
    <col min="16144" max="16384" width="9" style="1074"/>
  </cols>
  <sheetData>
    <row r="1" spans="2:5" ht="15" thickBot="1" x14ac:dyDescent="0.25"/>
    <row r="2" spans="2:5" ht="45.75" thickBot="1" x14ac:dyDescent="0.25">
      <c r="B2" s="1027" t="s">
        <v>77</v>
      </c>
    </row>
    <row r="3" spans="2:5" ht="35.1" customHeight="1" x14ac:dyDescent="0.25">
      <c r="B3" s="425" t="s">
        <v>324</v>
      </c>
      <c r="C3" s="1075"/>
      <c r="D3" s="1075"/>
      <c r="E3" s="1075"/>
    </row>
    <row r="4" spans="2:5" ht="15" x14ac:dyDescent="0.25">
      <c r="B4" s="425" t="s">
        <v>325</v>
      </c>
      <c r="C4" s="1075"/>
      <c r="D4" s="1075"/>
      <c r="E4" s="1075"/>
    </row>
    <row r="5" spans="2:5" s="1075" customFormat="1" ht="15" x14ac:dyDescent="0.25">
      <c r="B5" s="1099" t="s">
        <v>326</v>
      </c>
    </row>
    <row r="6" spans="2:5" s="1075" customFormat="1" ht="15" x14ac:dyDescent="0.25">
      <c r="B6" s="425" t="s">
        <v>327</v>
      </c>
    </row>
    <row r="7" spans="2:5" s="1075" customFormat="1" ht="15" x14ac:dyDescent="0.25">
      <c r="B7" s="425" t="s">
        <v>328</v>
      </c>
    </row>
    <row r="8" spans="2:5" s="1075" customFormat="1" ht="15" x14ac:dyDescent="0.25">
      <c r="B8" s="425" t="s">
        <v>329</v>
      </c>
    </row>
    <row r="9" spans="2:5" s="1075" customFormat="1" ht="15" x14ac:dyDescent="0.25">
      <c r="B9" s="1076"/>
    </row>
    <row r="10" spans="2:5" s="1075" customFormat="1" ht="15" x14ac:dyDescent="0.25">
      <c r="B10" s="1076"/>
    </row>
    <row r="11" spans="2:5" s="1075" customFormat="1" ht="15" x14ac:dyDescent="0.25">
      <c r="B11" s="1076"/>
    </row>
    <row r="12" spans="2:5" s="1075" customFormat="1" ht="15" x14ac:dyDescent="0.25">
      <c r="B12" s="1076"/>
    </row>
    <row r="13" spans="2:5" s="1075" customFormat="1" ht="42.75" x14ac:dyDescent="0.25">
      <c r="B13" s="1077" t="s">
        <v>80</v>
      </c>
      <c r="C13" s="1078" t="s">
        <v>26</v>
      </c>
      <c r="D13" s="1077" t="s">
        <v>2</v>
      </c>
      <c r="E13" s="1326">
        <v>7</v>
      </c>
    </row>
    <row r="14" spans="2:5" s="1075" customFormat="1" ht="15" x14ac:dyDescent="0.25">
      <c r="B14" s="1079" t="s">
        <v>330</v>
      </c>
      <c r="C14" s="1080" t="s">
        <v>684</v>
      </c>
      <c r="D14" s="1081" t="s">
        <v>83</v>
      </c>
      <c r="E14" s="1080" t="s">
        <v>132</v>
      </c>
    </row>
    <row r="15" spans="2:5" s="1075" customFormat="1" ht="15" x14ac:dyDescent="0.25">
      <c r="B15" s="1076"/>
    </row>
    <row r="16" spans="2:5" s="1075" customFormat="1" ht="15" x14ac:dyDescent="0.25">
      <c r="B16" s="1076"/>
    </row>
    <row r="17" spans="1:89" s="1075" customFormat="1" ht="15" x14ac:dyDescent="0.25">
      <c r="B17" s="1076"/>
    </row>
    <row r="18" spans="1:89" s="1075" customFormat="1" ht="15" x14ac:dyDescent="0.25">
      <c r="B18" s="1076"/>
    </row>
    <row r="19" spans="1:89" s="1075" customFormat="1" ht="15" x14ac:dyDescent="0.25">
      <c r="B19" s="1076"/>
    </row>
    <row r="20" spans="1:89" s="1075" customFormat="1" ht="15" x14ac:dyDescent="0.25">
      <c r="B20" s="1076"/>
    </row>
    <row r="22" spans="1:89" ht="75" x14ac:dyDescent="0.2">
      <c r="B22" s="426" t="s">
        <v>324</v>
      </c>
      <c r="C22" s="1097" t="s">
        <v>87</v>
      </c>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1322"/>
      <c r="AC22" s="427"/>
      <c r="AD22" s="427"/>
      <c r="AE22" s="427"/>
      <c r="AF22" s="427"/>
      <c r="AG22" s="427"/>
      <c r="AH22" s="427"/>
      <c r="AI22" s="427"/>
      <c r="AJ22" s="427"/>
      <c r="AK22" s="427"/>
      <c r="AL22" s="427"/>
      <c r="AM22" s="427"/>
      <c r="AN22" s="427"/>
      <c r="AO22" s="427"/>
      <c r="AP22" s="427"/>
      <c r="AQ22" s="427"/>
      <c r="AR22" s="427"/>
      <c r="AS22" s="427"/>
      <c r="AT22" s="427"/>
      <c r="AU22" s="427"/>
      <c r="AV22" s="427"/>
      <c r="AW22" s="427"/>
      <c r="AX22" s="427"/>
      <c r="AY22" s="427"/>
      <c r="AZ22" s="427"/>
      <c r="BA22" s="427"/>
      <c r="BB22" s="427"/>
      <c r="BC22" s="427"/>
      <c r="BD22" s="427"/>
      <c r="BE22" s="427"/>
      <c r="BF22" s="427"/>
      <c r="BG22" s="427"/>
      <c r="BH22" s="427"/>
      <c r="BI22" s="427"/>
      <c r="BJ22" s="427"/>
      <c r="BK22" s="427"/>
      <c r="BL22" s="427"/>
      <c r="BM22" s="427"/>
      <c r="BN22" s="427"/>
      <c r="BO22" s="427"/>
      <c r="BP22" s="427"/>
      <c r="BQ22" s="427"/>
      <c r="BR22" s="427"/>
      <c r="BS22" s="427"/>
      <c r="BT22" s="427"/>
      <c r="BU22" s="427"/>
      <c r="BV22" s="427"/>
      <c r="BW22" s="427"/>
      <c r="BX22" s="427"/>
      <c r="BY22" s="427"/>
      <c r="BZ22" s="427"/>
      <c r="CA22" s="427"/>
      <c r="CB22" s="427"/>
      <c r="CC22" s="427"/>
      <c r="CD22" s="427"/>
      <c r="CE22" s="427"/>
      <c r="CF22" s="427"/>
      <c r="CG22" s="427"/>
      <c r="CH22" s="427"/>
      <c r="CI22" s="427"/>
      <c r="CJ22" s="427"/>
    </row>
    <row r="23" spans="1:89" ht="60" x14ac:dyDescent="0.2">
      <c r="B23" s="428" t="s">
        <v>332</v>
      </c>
      <c r="C23" s="429" t="s">
        <v>89</v>
      </c>
      <c r="D23" s="429" t="s">
        <v>90</v>
      </c>
      <c r="E23" s="429" t="s">
        <v>91</v>
      </c>
      <c r="F23" s="430" t="s">
        <v>92</v>
      </c>
      <c r="G23" s="428" t="s">
        <v>93</v>
      </c>
      <c r="H23" s="428" t="s">
        <v>94</v>
      </c>
      <c r="I23" s="428" t="s">
        <v>95</v>
      </c>
      <c r="J23" s="428" t="s">
        <v>96</v>
      </c>
      <c r="K23" s="428" t="s">
        <v>97</v>
      </c>
      <c r="L23" s="428" t="s">
        <v>98</v>
      </c>
      <c r="M23" s="429" t="s">
        <v>99</v>
      </c>
      <c r="N23" s="429" t="s">
        <v>100</v>
      </c>
      <c r="O23" s="429" t="s">
        <v>101</v>
      </c>
      <c r="P23" s="429" t="s">
        <v>102</v>
      </c>
      <c r="Q23" s="429" t="s">
        <v>103</v>
      </c>
      <c r="R23" s="429" t="s">
        <v>133</v>
      </c>
      <c r="S23" s="429" t="s">
        <v>134</v>
      </c>
      <c r="T23" s="429" t="s">
        <v>135</v>
      </c>
      <c r="U23" s="429" t="s">
        <v>136</v>
      </c>
      <c r="V23" s="429" t="s">
        <v>104</v>
      </c>
      <c r="W23" s="429" t="s">
        <v>137</v>
      </c>
      <c r="X23" s="429" t="s">
        <v>138</v>
      </c>
      <c r="Y23" s="429" t="s">
        <v>139</v>
      </c>
      <c r="Z23" s="429" t="s">
        <v>140</v>
      </c>
      <c r="AA23" s="429" t="s">
        <v>105</v>
      </c>
      <c r="AB23" s="429" t="s">
        <v>141</v>
      </c>
      <c r="AC23" s="429" t="s">
        <v>142</v>
      </c>
      <c r="AD23" s="429" t="s">
        <v>143</v>
      </c>
      <c r="AE23" s="429" t="s">
        <v>144</v>
      </c>
      <c r="AF23" s="429" t="s">
        <v>106</v>
      </c>
      <c r="AG23" s="429" t="s">
        <v>145</v>
      </c>
      <c r="AH23" s="429" t="s">
        <v>146</v>
      </c>
      <c r="AI23" s="429" t="s">
        <v>147</v>
      </c>
      <c r="AJ23" s="429" t="s">
        <v>148</v>
      </c>
      <c r="AK23" s="429" t="s">
        <v>107</v>
      </c>
      <c r="AL23" s="429" t="s">
        <v>149</v>
      </c>
      <c r="AM23" s="429" t="s">
        <v>150</v>
      </c>
      <c r="AN23" s="429" t="s">
        <v>151</v>
      </c>
      <c r="AO23" s="429" t="s">
        <v>152</v>
      </c>
      <c r="AP23" s="429" t="s">
        <v>108</v>
      </c>
      <c r="AQ23" s="429" t="s">
        <v>153</v>
      </c>
      <c r="AR23" s="429" t="s">
        <v>154</v>
      </c>
      <c r="AS23" s="429" t="s">
        <v>155</v>
      </c>
      <c r="AT23" s="429" t="s">
        <v>156</v>
      </c>
      <c r="AU23" s="429" t="s">
        <v>109</v>
      </c>
      <c r="AV23" s="429" t="s">
        <v>157</v>
      </c>
      <c r="AW23" s="429" t="s">
        <v>158</v>
      </c>
      <c r="AX23" s="429" t="s">
        <v>159</v>
      </c>
      <c r="AY23" s="429" t="s">
        <v>160</v>
      </c>
      <c r="AZ23" s="429" t="s">
        <v>110</v>
      </c>
      <c r="BA23" s="429" t="s">
        <v>161</v>
      </c>
      <c r="BB23" s="429" t="s">
        <v>162</v>
      </c>
      <c r="BC23" s="429" t="s">
        <v>163</v>
      </c>
      <c r="BD23" s="429" t="s">
        <v>164</v>
      </c>
      <c r="BE23" s="429" t="s">
        <v>111</v>
      </c>
      <c r="BF23" s="429" t="s">
        <v>165</v>
      </c>
      <c r="BG23" s="429" t="s">
        <v>166</v>
      </c>
      <c r="BH23" s="429" t="s">
        <v>167</v>
      </c>
      <c r="BI23" s="429" t="s">
        <v>168</v>
      </c>
      <c r="BJ23" s="429" t="s">
        <v>112</v>
      </c>
      <c r="BK23" s="429" t="s">
        <v>169</v>
      </c>
      <c r="BL23" s="429" t="s">
        <v>170</v>
      </c>
      <c r="BM23" s="429" t="s">
        <v>171</v>
      </c>
      <c r="BN23" s="429" t="s">
        <v>172</v>
      </c>
      <c r="BO23" s="429" t="s">
        <v>113</v>
      </c>
      <c r="BP23" s="429" t="s">
        <v>173</v>
      </c>
      <c r="BQ23" s="429" t="s">
        <v>174</v>
      </c>
      <c r="BR23" s="429" t="s">
        <v>175</v>
      </c>
      <c r="BS23" s="429" t="s">
        <v>176</v>
      </c>
      <c r="BT23" s="429" t="s">
        <v>114</v>
      </c>
      <c r="BU23" s="429" t="s">
        <v>177</v>
      </c>
      <c r="BV23" s="429" t="s">
        <v>178</v>
      </c>
      <c r="BW23" s="429" t="s">
        <v>179</v>
      </c>
      <c r="BX23" s="429" t="s">
        <v>180</v>
      </c>
      <c r="BY23" s="429" t="s">
        <v>115</v>
      </c>
      <c r="BZ23" s="429" t="s">
        <v>181</v>
      </c>
      <c r="CA23" s="429" t="s">
        <v>182</v>
      </c>
      <c r="CB23" s="429" t="s">
        <v>183</v>
      </c>
      <c r="CC23" s="429" t="s">
        <v>184</v>
      </c>
      <c r="CD23" s="429" t="s">
        <v>116</v>
      </c>
      <c r="CE23" s="429" t="s">
        <v>185</v>
      </c>
      <c r="CF23" s="429" t="s">
        <v>186</v>
      </c>
      <c r="CG23" s="429" t="s">
        <v>187</v>
      </c>
      <c r="CH23" s="429" t="s">
        <v>188</v>
      </c>
      <c r="CI23" s="430" t="s">
        <v>117</v>
      </c>
      <c r="CJ23" s="429" t="s">
        <v>685</v>
      </c>
    </row>
    <row r="24" spans="1:89" s="1082" customFormat="1" x14ac:dyDescent="0.2">
      <c r="A24" s="1074"/>
      <c r="B24" s="919" t="s">
        <v>333</v>
      </c>
      <c r="C24" s="920" t="s">
        <v>334</v>
      </c>
      <c r="D24" s="921" t="s">
        <v>121</v>
      </c>
      <c r="E24" s="922" t="s">
        <v>122</v>
      </c>
      <c r="F24" s="923">
        <v>2</v>
      </c>
      <c r="G24" s="1109">
        <v>1323.6479673328049</v>
      </c>
      <c r="H24" s="1109">
        <v>1356.6183601347366</v>
      </c>
      <c r="I24" s="1109">
        <v>1324.3511436815681</v>
      </c>
      <c r="J24" s="1109">
        <v>1318.0796243504574</v>
      </c>
      <c r="K24" s="1109">
        <v>1308.1573419808469</v>
      </c>
      <c r="L24" s="1109">
        <v>1297.0845672355629</v>
      </c>
      <c r="M24" s="436">
        <v>1300.0584351124087</v>
      </c>
      <c r="N24" s="436">
        <v>1300.770681118616</v>
      </c>
      <c r="O24" s="436">
        <v>1301.2034863700894</v>
      </c>
      <c r="P24" s="436">
        <v>1301.4827142477313</v>
      </c>
      <c r="Q24" s="436">
        <v>1301.6964155611056</v>
      </c>
      <c r="R24" s="436">
        <v>1302.0192664076878</v>
      </c>
      <c r="S24" s="436">
        <v>1302.5159245603297</v>
      </c>
      <c r="T24" s="436">
        <v>1303.1367190902306</v>
      </c>
      <c r="U24" s="436">
        <v>1303.8627604172977</v>
      </c>
      <c r="V24" s="436">
        <v>1304.7117733123562</v>
      </c>
      <c r="W24" s="436">
        <v>1351.5753649522635</v>
      </c>
      <c r="X24" s="436">
        <v>1352.1692290723684</v>
      </c>
      <c r="Y24" s="436">
        <v>1352.7742200334942</v>
      </c>
      <c r="Z24" s="436">
        <v>1353.5243163763462</v>
      </c>
      <c r="AA24" s="436">
        <v>1354.4102158562032</v>
      </c>
      <c r="AB24" s="436">
        <v>1355.1685784225053</v>
      </c>
      <c r="AC24" s="436">
        <v>1355.9402256572507</v>
      </c>
      <c r="AD24" s="436">
        <v>1356.7279179036709</v>
      </c>
      <c r="AE24" s="436">
        <v>1357.6384990294166</v>
      </c>
      <c r="AF24" s="436">
        <v>1358.8571303891961</v>
      </c>
      <c r="AG24" s="436">
        <v>1359.9947007028072</v>
      </c>
      <c r="AH24" s="436">
        <v>1361.136111617305</v>
      </c>
      <c r="AI24" s="436">
        <v>1362.4123651192454</v>
      </c>
      <c r="AJ24" s="436">
        <v>1363.7347539686698</v>
      </c>
      <c r="AK24" s="436">
        <v>1365.0409748260213</v>
      </c>
      <c r="AL24" s="436">
        <v>1365.8561493240613</v>
      </c>
      <c r="AM24" s="436">
        <v>1366.680511208787</v>
      </c>
      <c r="AN24" s="436">
        <v>1367.5569871187472</v>
      </c>
      <c r="AO24" s="436">
        <v>1368.4910644301265</v>
      </c>
      <c r="AP24" s="436">
        <v>1369.5305184923925</v>
      </c>
      <c r="AQ24" s="436">
        <v>1370.6440703436529</v>
      </c>
      <c r="AR24" s="436">
        <v>1371.8591697741861</v>
      </c>
      <c r="AS24" s="436">
        <v>1373.1667602264674</v>
      </c>
      <c r="AT24" s="436">
        <v>1374.5492670834678</v>
      </c>
      <c r="AU24" s="436">
        <v>1376.0570287661039</v>
      </c>
      <c r="AV24" s="436">
        <v>1377.7206238165631</v>
      </c>
      <c r="AW24" s="436">
        <v>1379.4118936963634</v>
      </c>
      <c r="AX24" s="436">
        <v>1381.1174240977284</v>
      </c>
      <c r="AY24" s="436">
        <v>1382.8116084890439</v>
      </c>
      <c r="AZ24" s="436">
        <v>1384.5030506760891</v>
      </c>
      <c r="BA24" s="436">
        <v>1386.2028467886835</v>
      </c>
      <c r="BB24" s="436">
        <v>1387.9095849547659</v>
      </c>
      <c r="BC24" s="436">
        <v>1389.5969605905098</v>
      </c>
      <c r="BD24" s="436">
        <v>1391.2882052044783</v>
      </c>
      <c r="BE24" s="436">
        <v>1392.9422044088681</v>
      </c>
      <c r="BF24" s="436">
        <v>1394.5703414296249</v>
      </c>
      <c r="BG24" s="436">
        <v>1396.195383332371</v>
      </c>
      <c r="BH24" s="436">
        <v>1397.8201281421123</v>
      </c>
      <c r="BI24" s="436">
        <v>1399.449336798582</v>
      </c>
      <c r="BJ24" s="436">
        <v>1401.0624486472689</v>
      </c>
      <c r="BK24" s="436">
        <v>1402.6510850610321</v>
      </c>
      <c r="BL24" s="436">
        <v>1404.2375338513596</v>
      </c>
      <c r="BM24" s="436">
        <v>1405.8458151956959</v>
      </c>
      <c r="BN24" s="436">
        <v>1407.4695241399957</v>
      </c>
      <c r="BO24" s="436">
        <v>1409.1079210551497</v>
      </c>
      <c r="BP24" s="436">
        <v>1410.7644454233596</v>
      </c>
      <c r="BQ24" s="436">
        <v>1412.4392561323491</v>
      </c>
      <c r="BR24" s="436">
        <v>1414.1296415181662</v>
      </c>
      <c r="BS24" s="436">
        <v>1415.8114478313269</v>
      </c>
      <c r="BT24" s="436">
        <v>1417.5067151392425</v>
      </c>
      <c r="BU24" s="436"/>
      <c r="BV24" s="436"/>
      <c r="BW24" s="436"/>
      <c r="BX24" s="436"/>
      <c r="BY24" s="436"/>
      <c r="BZ24" s="436"/>
      <c r="CA24" s="436"/>
      <c r="CB24" s="436"/>
      <c r="CC24" s="436"/>
      <c r="CD24" s="436"/>
      <c r="CE24" s="436"/>
      <c r="CF24" s="436"/>
      <c r="CG24" s="436"/>
      <c r="CH24" s="436"/>
      <c r="CI24" s="436"/>
      <c r="CJ24" s="1128"/>
      <c r="CK24" s="1083"/>
    </row>
    <row r="25" spans="1:89" s="1082" customFormat="1" x14ac:dyDescent="0.2">
      <c r="A25" s="1074"/>
      <c r="B25" s="914" t="s">
        <v>335</v>
      </c>
      <c r="C25" s="915" t="s">
        <v>336</v>
      </c>
      <c r="D25" s="916" t="s">
        <v>121</v>
      </c>
      <c r="E25" s="917" t="s">
        <v>122</v>
      </c>
      <c r="F25" s="918">
        <v>2</v>
      </c>
      <c r="G25" s="1112">
        <v>3.5</v>
      </c>
      <c r="H25" s="1110">
        <v>3.5</v>
      </c>
      <c r="I25" s="1110">
        <v>3.5</v>
      </c>
      <c r="J25" s="1110">
        <v>3.5</v>
      </c>
      <c r="K25" s="1110">
        <v>3.5</v>
      </c>
      <c r="L25" s="1110">
        <v>3.5</v>
      </c>
      <c r="M25" s="911">
        <v>3.5</v>
      </c>
      <c r="N25" s="911">
        <v>3.5</v>
      </c>
      <c r="O25" s="911">
        <v>3.5</v>
      </c>
      <c r="P25" s="911">
        <v>3.5</v>
      </c>
      <c r="Q25" s="911">
        <v>3.5</v>
      </c>
      <c r="R25" s="911">
        <v>3.5</v>
      </c>
      <c r="S25" s="911">
        <v>3.5</v>
      </c>
      <c r="T25" s="911">
        <v>3.5</v>
      </c>
      <c r="U25" s="911">
        <v>3.5</v>
      </c>
      <c r="V25" s="911">
        <v>3.5</v>
      </c>
      <c r="W25" s="911">
        <v>3.5</v>
      </c>
      <c r="X25" s="911">
        <v>3.5</v>
      </c>
      <c r="Y25" s="911">
        <v>3.5</v>
      </c>
      <c r="Z25" s="911">
        <v>3.5</v>
      </c>
      <c r="AA25" s="911">
        <v>3.5</v>
      </c>
      <c r="AB25" s="911">
        <v>3.5</v>
      </c>
      <c r="AC25" s="911">
        <v>3.5</v>
      </c>
      <c r="AD25" s="911">
        <v>3.5</v>
      </c>
      <c r="AE25" s="911">
        <v>3.5</v>
      </c>
      <c r="AF25" s="911">
        <v>3.5</v>
      </c>
      <c r="AG25" s="911">
        <v>3.5</v>
      </c>
      <c r="AH25" s="911">
        <v>3.5</v>
      </c>
      <c r="AI25" s="911">
        <v>3.5</v>
      </c>
      <c r="AJ25" s="911">
        <v>3.5</v>
      </c>
      <c r="AK25" s="911">
        <v>3.5</v>
      </c>
      <c r="AL25" s="911">
        <v>3.5</v>
      </c>
      <c r="AM25" s="911">
        <v>3.5</v>
      </c>
      <c r="AN25" s="911">
        <v>3.5</v>
      </c>
      <c r="AO25" s="911">
        <v>3.5</v>
      </c>
      <c r="AP25" s="911">
        <v>3.5</v>
      </c>
      <c r="AQ25" s="911">
        <v>3.5</v>
      </c>
      <c r="AR25" s="911">
        <v>3.5</v>
      </c>
      <c r="AS25" s="911">
        <v>3.5</v>
      </c>
      <c r="AT25" s="911">
        <v>3.5</v>
      </c>
      <c r="AU25" s="911">
        <v>3.5</v>
      </c>
      <c r="AV25" s="911">
        <v>3.5</v>
      </c>
      <c r="AW25" s="911">
        <v>3.5</v>
      </c>
      <c r="AX25" s="911">
        <v>3.5</v>
      </c>
      <c r="AY25" s="911">
        <v>3.5</v>
      </c>
      <c r="AZ25" s="911">
        <v>3.5</v>
      </c>
      <c r="BA25" s="911">
        <v>3.5</v>
      </c>
      <c r="BB25" s="911">
        <v>3.5</v>
      </c>
      <c r="BC25" s="911">
        <v>3.5</v>
      </c>
      <c r="BD25" s="911">
        <v>3.5</v>
      </c>
      <c r="BE25" s="911">
        <v>3.5</v>
      </c>
      <c r="BF25" s="911">
        <v>3.5</v>
      </c>
      <c r="BG25" s="911">
        <v>3.5</v>
      </c>
      <c r="BH25" s="911">
        <v>3.5</v>
      </c>
      <c r="BI25" s="911">
        <v>3.5</v>
      </c>
      <c r="BJ25" s="911">
        <v>3.5</v>
      </c>
      <c r="BK25" s="911">
        <v>3.5</v>
      </c>
      <c r="BL25" s="911">
        <v>3.5</v>
      </c>
      <c r="BM25" s="911">
        <v>3.5</v>
      </c>
      <c r="BN25" s="911">
        <v>3.5</v>
      </c>
      <c r="BO25" s="911">
        <v>3.5</v>
      </c>
      <c r="BP25" s="911">
        <v>3.5</v>
      </c>
      <c r="BQ25" s="911">
        <v>3.5</v>
      </c>
      <c r="BR25" s="911">
        <v>3.5</v>
      </c>
      <c r="BS25" s="911">
        <v>3.5</v>
      </c>
      <c r="BT25" s="911">
        <v>3.5</v>
      </c>
      <c r="BU25" s="911"/>
      <c r="BV25" s="911"/>
      <c r="BW25" s="911"/>
      <c r="BX25" s="911"/>
      <c r="BY25" s="911"/>
      <c r="BZ25" s="911"/>
      <c r="CA25" s="911"/>
      <c r="CB25" s="911"/>
      <c r="CC25" s="911"/>
      <c r="CD25" s="911"/>
      <c r="CE25" s="911"/>
      <c r="CF25" s="911"/>
      <c r="CG25" s="911"/>
      <c r="CH25" s="911"/>
      <c r="CI25" s="911"/>
      <c r="CJ25" s="1128"/>
      <c r="CK25" s="1083"/>
    </row>
    <row r="26" spans="1:89" s="1082" customFormat="1" x14ac:dyDescent="0.2">
      <c r="A26" s="1074"/>
      <c r="B26" s="913" t="s">
        <v>337</v>
      </c>
      <c r="C26" s="907" t="s">
        <v>338</v>
      </c>
      <c r="D26" s="908" t="s">
        <v>121</v>
      </c>
      <c r="E26" s="909" t="s">
        <v>122</v>
      </c>
      <c r="F26" s="910">
        <v>2</v>
      </c>
      <c r="G26" s="1111">
        <v>49.227954817175565</v>
      </c>
      <c r="H26" s="1111">
        <v>49.040574424788637</v>
      </c>
      <c r="I26" s="1111">
        <v>48.852044182518142</v>
      </c>
      <c r="J26" s="1111">
        <v>48.662394476487812</v>
      </c>
      <c r="K26" s="1111">
        <v>48.47165396207668</v>
      </c>
      <c r="L26" s="1111">
        <v>48.279849712146806</v>
      </c>
      <c r="M26" s="444">
        <v>48.08700734857392</v>
      </c>
      <c r="N26" s="444">
        <v>47.893151159386875</v>
      </c>
      <c r="O26" s="444">
        <v>47.698304203448082</v>
      </c>
      <c r="P26" s="444">
        <v>47.502488404302021</v>
      </c>
      <c r="Q26" s="444">
        <v>47.305724634569309</v>
      </c>
      <c r="R26" s="444">
        <v>47.108032792057458</v>
      </c>
      <c r="S26" s="444">
        <v>46.909431868588896</v>
      </c>
      <c r="T26" s="444">
        <v>46.709940012404118</v>
      </c>
      <c r="U26" s="444">
        <v>46.50957458487899</v>
      </c>
      <c r="V26" s="444">
        <v>46.308352212194741</v>
      </c>
      <c r="W26" s="444">
        <v>0</v>
      </c>
      <c r="X26" s="444">
        <v>0</v>
      </c>
      <c r="Y26" s="444">
        <v>0</v>
      </c>
      <c r="Z26" s="444">
        <v>0</v>
      </c>
      <c r="AA26" s="444">
        <v>0</v>
      </c>
      <c r="AB26" s="444">
        <v>0</v>
      </c>
      <c r="AC26" s="444">
        <v>0</v>
      </c>
      <c r="AD26" s="444">
        <v>0</v>
      </c>
      <c r="AE26" s="444">
        <v>0</v>
      </c>
      <c r="AF26" s="444">
        <v>0</v>
      </c>
      <c r="AG26" s="444">
        <v>0</v>
      </c>
      <c r="AH26" s="444">
        <v>0</v>
      </c>
      <c r="AI26" s="444">
        <v>0</v>
      </c>
      <c r="AJ26" s="444">
        <v>0</v>
      </c>
      <c r="AK26" s="444">
        <v>0</v>
      </c>
      <c r="AL26" s="444">
        <v>0</v>
      </c>
      <c r="AM26" s="444">
        <v>0</v>
      </c>
      <c r="AN26" s="444">
        <v>0</v>
      </c>
      <c r="AO26" s="444">
        <v>0</v>
      </c>
      <c r="AP26" s="444">
        <v>0</v>
      </c>
      <c r="AQ26" s="444">
        <v>0</v>
      </c>
      <c r="AR26" s="444">
        <v>0</v>
      </c>
      <c r="AS26" s="444">
        <v>0</v>
      </c>
      <c r="AT26" s="444">
        <v>0</v>
      </c>
      <c r="AU26" s="444">
        <v>0</v>
      </c>
      <c r="AV26" s="444">
        <v>0</v>
      </c>
      <c r="AW26" s="444">
        <v>0</v>
      </c>
      <c r="AX26" s="444">
        <v>0</v>
      </c>
      <c r="AY26" s="444">
        <v>0</v>
      </c>
      <c r="AZ26" s="444">
        <v>0</v>
      </c>
      <c r="BA26" s="444">
        <v>0</v>
      </c>
      <c r="BB26" s="444">
        <v>0</v>
      </c>
      <c r="BC26" s="444">
        <v>0</v>
      </c>
      <c r="BD26" s="444">
        <v>0</v>
      </c>
      <c r="BE26" s="444">
        <v>0</v>
      </c>
      <c r="BF26" s="444">
        <v>0</v>
      </c>
      <c r="BG26" s="444">
        <v>0</v>
      </c>
      <c r="BH26" s="444">
        <v>0</v>
      </c>
      <c r="BI26" s="444">
        <v>0</v>
      </c>
      <c r="BJ26" s="444">
        <v>0</v>
      </c>
      <c r="BK26" s="444">
        <v>0</v>
      </c>
      <c r="BL26" s="444">
        <v>0</v>
      </c>
      <c r="BM26" s="444">
        <v>0</v>
      </c>
      <c r="BN26" s="444">
        <v>0</v>
      </c>
      <c r="BO26" s="444">
        <v>0</v>
      </c>
      <c r="BP26" s="444">
        <v>0</v>
      </c>
      <c r="BQ26" s="444">
        <v>0</v>
      </c>
      <c r="BR26" s="444">
        <v>0</v>
      </c>
      <c r="BS26" s="444">
        <v>0</v>
      </c>
      <c r="BT26" s="444">
        <v>0</v>
      </c>
      <c r="BU26" s="444"/>
      <c r="BV26" s="444"/>
      <c r="BW26" s="444"/>
      <c r="BX26" s="444"/>
      <c r="BY26" s="444"/>
      <c r="BZ26" s="444"/>
      <c r="CA26" s="444"/>
      <c r="CB26" s="444"/>
      <c r="CC26" s="444"/>
      <c r="CD26" s="444"/>
      <c r="CE26" s="444"/>
      <c r="CF26" s="444"/>
      <c r="CG26" s="444"/>
      <c r="CH26" s="444"/>
      <c r="CI26" s="444"/>
      <c r="CJ26" s="1128"/>
      <c r="CK26" s="1083"/>
    </row>
    <row r="27" spans="1:89" s="1082" customFormat="1" x14ac:dyDescent="0.2">
      <c r="A27" s="1074"/>
      <c r="B27" s="438" t="s">
        <v>339</v>
      </c>
      <c r="C27" s="439" t="s">
        <v>340</v>
      </c>
      <c r="D27" s="440" t="s">
        <v>121</v>
      </c>
      <c r="E27" s="441" t="s">
        <v>122</v>
      </c>
      <c r="F27" s="442">
        <v>2</v>
      </c>
      <c r="G27" s="1111">
        <v>0</v>
      </c>
      <c r="H27" s="1111">
        <v>0</v>
      </c>
      <c r="I27" s="1111">
        <v>0</v>
      </c>
      <c r="J27" s="1111">
        <v>0</v>
      </c>
      <c r="K27" s="1111">
        <v>0</v>
      </c>
      <c r="L27" s="1111">
        <v>0</v>
      </c>
      <c r="M27" s="444">
        <v>0</v>
      </c>
      <c r="N27" s="444">
        <v>0</v>
      </c>
      <c r="O27" s="444">
        <v>0</v>
      </c>
      <c r="P27" s="444">
        <v>0</v>
      </c>
      <c r="Q27" s="444">
        <v>0</v>
      </c>
      <c r="R27" s="444">
        <v>0</v>
      </c>
      <c r="S27" s="444">
        <v>0</v>
      </c>
      <c r="T27" s="444">
        <v>0</v>
      </c>
      <c r="U27" s="444">
        <v>0</v>
      </c>
      <c r="V27" s="444">
        <v>0</v>
      </c>
      <c r="W27" s="444">
        <v>0</v>
      </c>
      <c r="X27" s="444">
        <v>0</v>
      </c>
      <c r="Y27" s="444">
        <v>0</v>
      </c>
      <c r="Z27" s="444">
        <v>0</v>
      </c>
      <c r="AA27" s="444">
        <v>0</v>
      </c>
      <c r="AB27" s="444">
        <v>0</v>
      </c>
      <c r="AC27" s="444">
        <v>0</v>
      </c>
      <c r="AD27" s="444">
        <v>0</v>
      </c>
      <c r="AE27" s="444">
        <v>0</v>
      </c>
      <c r="AF27" s="444">
        <v>0</v>
      </c>
      <c r="AG27" s="444">
        <v>0</v>
      </c>
      <c r="AH27" s="444">
        <v>0</v>
      </c>
      <c r="AI27" s="444">
        <v>0</v>
      </c>
      <c r="AJ27" s="444">
        <v>0</v>
      </c>
      <c r="AK27" s="444">
        <v>0</v>
      </c>
      <c r="AL27" s="444">
        <v>0</v>
      </c>
      <c r="AM27" s="444">
        <v>0</v>
      </c>
      <c r="AN27" s="444">
        <v>0</v>
      </c>
      <c r="AO27" s="444">
        <v>0</v>
      </c>
      <c r="AP27" s="444">
        <v>0</v>
      </c>
      <c r="AQ27" s="444">
        <v>0</v>
      </c>
      <c r="AR27" s="444">
        <v>0</v>
      </c>
      <c r="AS27" s="444">
        <v>0</v>
      </c>
      <c r="AT27" s="444">
        <v>0</v>
      </c>
      <c r="AU27" s="444">
        <v>0</v>
      </c>
      <c r="AV27" s="444">
        <v>0</v>
      </c>
      <c r="AW27" s="444">
        <v>0</v>
      </c>
      <c r="AX27" s="444">
        <v>0</v>
      </c>
      <c r="AY27" s="444">
        <v>0</v>
      </c>
      <c r="AZ27" s="444">
        <v>0</v>
      </c>
      <c r="BA27" s="444">
        <v>0</v>
      </c>
      <c r="BB27" s="444">
        <v>0</v>
      </c>
      <c r="BC27" s="444">
        <v>0</v>
      </c>
      <c r="BD27" s="444">
        <v>0</v>
      </c>
      <c r="BE27" s="444">
        <v>0</v>
      </c>
      <c r="BF27" s="444">
        <v>0</v>
      </c>
      <c r="BG27" s="444">
        <v>0</v>
      </c>
      <c r="BH27" s="444">
        <v>0</v>
      </c>
      <c r="BI27" s="444">
        <v>0</v>
      </c>
      <c r="BJ27" s="444">
        <v>0</v>
      </c>
      <c r="BK27" s="444">
        <v>0</v>
      </c>
      <c r="BL27" s="444">
        <v>0</v>
      </c>
      <c r="BM27" s="444">
        <v>0</v>
      </c>
      <c r="BN27" s="444">
        <v>0</v>
      </c>
      <c r="BO27" s="444">
        <v>0</v>
      </c>
      <c r="BP27" s="444">
        <v>0</v>
      </c>
      <c r="BQ27" s="444">
        <v>0</v>
      </c>
      <c r="BR27" s="444">
        <v>0</v>
      </c>
      <c r="BS27" s="444">
        <v>0</v>
      </c>
      <c r="BT27" s="444">
        <v>0</v>
      </c>
      <c r="BU27" s="444"/>
      <c r="BV27" s="444"/>
      <c r="BW27" s="444"/>
      <c r="BX27" s="444"/>
      <c r="BY27" s="444"/>
      <c r="BZ27" s="444"/>
      <c r="CA27" s="444"/>
      <c r="CB27" s="444"/>
      <c r="CC27" s="444"/>
      <c r="CD27" s="444"/>
      <c r="CE27" s="444"/>
      <c r="CF27" s="444"/>
      <c r="CG27" s="444"/>
      <c r="CH27" s="444"/>
      <c r="CI27" s="444"/>
      <c r="CJ27" s="1128"/>
      <c r="CK27" s="1083"/>
    </row>
    <row r="28" spans="1:89" s="1082" customFormat="1" x14ac:dyDescent="0.2">
      <c r="A28" s="1074"/>
      <c r="B28" s="446" t="s">
        <v>341</v>
      </c>
      <c r="C28" s="439" t="s">
        <v>342</v>
      </c>
      <c r="D28" s="440" t="s">
        <v>121</v>
      </c>
      <c r="E28" s="441" t="s">
        <v>122</v>
      </c>
      <c r="F28" s="442">
        <v>2</v>
      </c>
      <c r="G28" s="1111">
        <v>0</v>
      </c>
      <c r="H28" s="1111">
        <v>0</v>
      </c>
      <c r="I28" s="1111">
        <v>0</v>
      </c>
      <c r="J28" s="1111">
        <v>0</v>
      </c>
      <c r="K28" s="1111">
        <v>0</v>
      </c>
      <c r="L28" s="1111">
        <v>0</v>
      </c>
      <c r="M28" s="1111">
        <v>0</v>
      </c>
      <c r="N28" s="1111">
        <v>0</v>
      </c>
      <c r="O28" s="1111">
        <v>0</v>
      </c>
      <c r="P28" s="1111">
        <v>0</v>
      </c>
      <c r="Q28" s="1111">
        <v>0</v>
      </c>
      <c r="R28" s="1111">
        <v>0</v>
      </c>
      <c r="S28" s="1111">
        <v>0</v>
      </c>
      <c r="T28" s="1111">
        <v>0</v>
      </c>
      <c r="U28" s="1111">
        <v>0</v>
      </c>
      <c r="V28" s="1111">
        <v>0</v>
      </c>
      <c r="W28" s="1111">
        <v>0</v>
      </c>
      <c r="X28" s="1111">
        <v>0</v>
      </c>
      <c r="Y28" s="1111">
        <v>0</v>
      </c>
      <c r="Z28" s="1111">
        <v>0</v>
      </c>
      <c r="AA28" s="1111">
        <v>0</v>
      </c>
      <c r="AB28" s="1111">
        <v>0</v>
      </c>
      <c r="AC28" s="1111">
        <v>0</v>
      </c>
      <c r="AD28" s="1111">
        <v>0</v>
      </c>
      <c r="AE28" s="1111">
        <v>0</v>
      </c>
      <c r="AF28" s="1111">
        <v>0</v>
      </c>
      <c r="AG28" s="1111">
        <v>0</v>
      </c>
      <c r="AH28" s="1111">
        <v>0</v>
      </c>
      <c r="AI28" s="1111">
        <v>0</v>
      </c>
      <c r="AJ28" s="1111">
        <v>0</v>
      </c>
      <c r="AK28" s="1111">
        <v>0</v>
      </c>
      <c r="AL28" s="1111">
        <v>0</v>
      </c>
      <c r="AM28" s="1111">
        <v>0</v>
      </c>
      <c r="AN28" s="1111">
        <v>0</v>
      </c>
      <c r="AO28" s="1111">
        <v>0</v>
      </c>
      <c r="AP28" s="1111">
        <v>0</v>
      </c>
      <c r="AQ28" s="1111">
        <v>0</v>
      </c>
      <c r="AR28" s="1111">
        <v>0</v>
      </c>
      <c r="AS28" s="1111">
        <v>0</v>
      </c>
      <c r="AT28" s="1111">
        <v>0</v>
      </c>
      <c r="AU28" s="1111">
        <v>0</v>
      </c>
      <c r="AV28" s="1111">
        <v>0</v>
      </c>
      <c r="AW28" s="1111">
        <v>0</v>
      </c>
      <c r="AX28" s="1111">
        <v>0</v>
      </c>
      <c r="AY28" s="1111">
        <v>0</v>
      </c>
      <c r="AZ28" s="1111">
        <v>0</v>
      </c>
      <c r="BA28" s="1111">
        <v>0</v>
      </c>
      <c r="BB28" s="1111">
        <v>0</v>
      </c>
      <c r="BC28" s="1111">
        <v>0</v>
      </c>
      <c r="BD28" s="1111">
        <v>0</v>
      </c>
      <c r="BE28" s="1111">
        <v>0</v>
      </c>
      <c r="BF28" s="1111">
        <v>0</v>
      </c>
      <c r="BG28" s="1111">
        <v>0</v>
      </c>
      <c r="BH28" s="1111">
        <v>0</v>
      </c>
      <c r="BI28" s="1111">
        <v>0</v>
      </c>
      <c r="BJ28" s="1111">
        <v>0</v>
      </c>
      <c r="BK28" s="1111">
        <v>0</v>
      </c>
      <c r="BL28" s="1111">
        <v>0</v>
      </c>
      <c r="BM28" s="1111">
        <v>0</v>
      </c>
      <c r="BN28" s="1111">
        <v>0</v>
      </c>
      <c r="BO28" s="1111">
        <v>0</v>
      </c>
      <c r="BP28" s="1111">
        <v>0</v>
      </c>
      <c r="BQ28" s="1111">
        <v>0</v>
      </c>
      <c r="BR28" s="1111">
        <v>0</v>
      </c>
      <c r="BS28" s="1111">
        <v>0</v>
      </c>
      <c r="BT28" s="1111">
        <v>0</v>
      </c>
      <c r="BU28" s="1111"/>
      <c r="BV28" s="1111"/>
      <c r="BW28" s="1111"/>
      <c r="BX28" s="1111"/>
      <c r="BY28" s="1111"/>
      <c r="BZ28" s="1111"/>
      <c r="CA28" s="1111"/>
      <c r="CB28" s="1111"/>
      <c r="CC28" s="1111"/>
      <c r="CD28" s="1111"/>
      <c r="CE28" s="1111"/>
      <c r="CF28" s="1111"/>
      <c r="CG28" s="1111"/>
      <c r="CH28" s="1111"/>
      <c r="CI28" s="1111"/>
      <c r="CJ28" s="1128"/>
      <c r="CK28" s="1083"/>
    </row>
    <row r="29" spans="1:89" s="1082" customFormat="1" x14ac:dyDescent="0.2">
      <c r="A29" s="1074"/>
      <c r="B29" s="446" t="s">
        <v>343</v>
      </c>
      <c r="C29" s="439" t="s">
        <v>344</v>
      </c>
      <c r="D29" s="440" t="s">
        <v>121</v>
      </c>
      <c r="E29" s="441" t="s">
        <v>122</v>
      </c>
      <c r="F29" s="442">
        <v>2</v>
      </c>
      <c r="G29" s="1111">
        <v>-6.0252379090041224</v>
      </c>
      <c r="H29" s="1111">
        <v>-6.0252379090041224</v>
      </c>
      <c r="I29" s="1111">
        <v>-6.0252379090041224</v>
      </c>
      <c r="J29" s="1111">
        <v>-6.7088579090041218</v>
      </c>
      <c r="K29" s="1111">
        <v>-6.7818579090041222</v>
      </c>
      <c r="L29" s="1111">
        <v>-6.7818579090041222</v>
      </c>
      <c r="M29" s="444">
        <v>-7.0131579090041214</v>
      </c>
      <c r="N29" s="444">
        <v>-7.0131579090041214</v>
      </c>
      <c r="O29" s="444">
        <v>-7.0131579090041214</v>
      </c>
      <c r="P29" s="444">
        <v>-7.0131579090041214</v>
      </c>
      <c r="Q29" s="444">
        <v>-7.0131579090041214</v>
      </c>
      <c r="R29" s="444">
        <v>-7.0131579090041214</v>
      </c>
      <c r="S29" s="444">
        <v>-7.0131579090041214</v>
      </c>
      <c r="T29" s="444">
        <v>-7.0131579090041214</v>
      </c>
      <c r="U29" s="444">
        <v>-7.0131579090041214</v>
      </c>
      <c r="V29" s="444">
        <v>-7.0131579090041214</v>
      </c>
      <c r="W29" s="444">
        <v>-7.0131579090041214</v>
      </c>
      <c r="X29" s="444">
        <v>-7.0131579090041214</v>
      </c>
      <c r="Y29" s="444">
        <v>-7.0131579090041214</v>
      </c>
      <c r="Z29" s="444">
        <v>-7.0131579090041214</v>
      </c>
      <c r="AA29" s="444">
        <v>-7.0131579090041214</v>
      </c>
      <c r="AB29" s="444">
        <v>-7.0131579090041214</v>
      </c>
      <c r="AC29" s="444">
        <v>-7.0131579090041214</v>
      </c>
      <c r="AD29" s="444">
        <v>-7.0131579090041214</v>
      </c>
      <c r="AE29" s="444">
        <v>-7.0131579090041214</v>
      </c>
      <c r="AF29" s="444">
        <v>-7.0131579090041214</v>
      </c>
      <c r="AG29" s="444">
        <v>-7.0131579090041214</v>
      </c>
      <c r="AH29" s="444">
        <v>-7.0131579090041214</v>
      </c>
      <c r="AI29" s="444">
        <v>-7.0131579090041214</v>
      </c>
      <c r="AJ29" s="444">
        <v>-7.0131579090041214</v>
      </c>
      <c r="AK29" s="444">
        <v>-7.0131579090041214</v>
      </c>
      <c r="AL29" s="444">
        <v>-7.0131579090041214</v>
      </c>
      <c r="AM29" s="444">
        <v>-7.0131579090041214</v>
      </c>
      <c r="AN29" s="444">
        <v>-7.0131579090041214</v>
      </c>
      <c r="AO29" s="444">
        <v>-7.0131579090041214</v>
      </c>
      <c r="AP29" s="444">
        <v>-7.0131579090041214</v>
      </c>
      <c r="AQ29" s="444">
        <v>-7.0131579090041214</v>
      </c>
      <c r="AR29" s="444">
        <v>-7.0131579090041214</v>
      </c>
      <c r="AS29" s="444">
        <v>-7.0131579090041214</v>
      </c>
      <c r="AT29" s="444">
        <v>-7.0131579090041214</v>
      </c>
      <c r="AU29" s="444">
        <v>-7.0131579090041214</v>
      </c>
      <c r="AV29" s="444">
        <v>-7.0131579090041214</v>
      </c>
      <c r="AW29" s="444">
        <v>-7.0131579090041214</v>
      </c>
      <c r="AX29" s="444">
        <v>-7.0131579090041214</v>
      </c>
      <c r="AY29" s="444">
        <v>-7.0131579090041214</v>
      </c>
      <c r="AZ29" s="444">
        <v>-7.0131579090041214</v>
      </c>
      <c r="BA29" s="444">
        <v>-7.0131579090041214</v>
      </c>
      <c r="BB29" s="444">
        <v>-7.0131579090041214</v>
      </c>
      <c r="BC29" s="444">
        <v>-7.0131579090041214</v>
      </c>
      <c r="BD29" s="444">
        <v>-7.0131579090041214</v>
      </c>
      <c r="BE29" s="444">
        <v>-7.0131579090041214</v>
      </c>
      <c r="BF29" s="444">
        <v>-7.0131579090041214</v>
      </c>
      <c r="BG29" s="444">
        <v>-7.0131579090041214</v>
      </c>
      <c r="BH29" s="444">
        <v>-7.0131579090041214</v>
      </c>
      <c r="BI29" s="444">
        <v>-7.0131579090041214</v>
      </c>
      <c r="BJ29" s="444">
        <v>-7.0131579090041214</v>
      </c>
      <c r="BK29" s="444">
        <v>-7.0131579090041214</v>
      </c>
      <c r="BL29" s="444">
        <v>-7.0131579090041214</v>
      </c>
      <c r="BM29" s="444">
        <v>-7.0131579090041214</v>
      </c>
      <c r="BN29" s="444">
        <v>-7.0131579090041214</v>
      </c>
      <c r="BO29" s="444">
        <v>-7.0131579090041214</v>
      </c>
      <c r="BP29" s="444">
        <v>-7.0131579090041214</v>
      </c>
      <c r="BQ29" s="444">
        <v>-7.0131579090041214</v>
      </c>
      <c r="BR29" s="444">
        <v>-7.0131579090041214</v>
      </c>
      <c r="BS29" s="444">
        <v>-7.0131579090041214</v>
      </c>
      <c r="BT29" s="444">
        <v>-7.0131579090041214</v>
      </c>
      <c r="BU29" s="444"/>
      <c r="BV29" s="444"/>
      <c r="BW29" s="444"/>
      <c r="BX29" s="444"/>
      <c r="BY29" s="444"/>
      <c r="BZ29" s="444"/>
      <c r="CA29" s="444"/>
      <c r="CB29" s="444"/>
      <c r="CC29" s="444"/>
      <c r="CD29" s="444"/>
      <c r="CE29" s="444"/>
      <c r="CF29" s="444"/>
      <c r="CG29" s="444"/>
      <c r="CH29" s="444"/>
      <c r="CI29" s="444"/>
      <c r="CJ29" s="1128"/>
      <c r="CK29" s="1083"/>
    </row>
    <row r="30" spans="1:89" s="1082" customFormat="1" x14ac:dyDescent="0.2">
      <c r="A30" s="1074"/>
      <c r="B30" s="446" t="s">
        <v>345</v>
      </c>
      <c r="C30" s="439" t="s">
        <v>346</v>
      </c>
      <c r="D30" s="440" t="s">
        <v>121</v>
      </c>
      <c r="E30" s="441" t="s">
        <v>122</v>
      </c>
      <c r="F30" s="442">
        <v>2</v>
      </c>
      <c r="G30" s="1111">
        <v>1284.48</v>
      </c>
      <c r="H30" s="1111">
        <v>1284.48</v>
      </c>
      <c r="I30" s="1111">
        <v>1284.48</v>
      </c>
      <c r="J30" s="1111">
        <v>1284.48</v>
      </c>
      <c r="K30" s="1111">
        <v>1284.48</v>
      </c>
      <c r="L30" s="1111">
        <v>1284.48</v>
      </c>
      <c r="M30" s="1111">
        <v>1284.48</v>
      </c>
      <c r="N30" s="1111">
        <v>1284.48</v>
      </c>
      <c r="O30" s="1111">
        <v>1284.48</v>
      </c>
      <c r="P30" s="1111">
        <v>1284.48</v>
      </c>
      <c r="Q30" s="1111">
        <v>1284.48</v>
      </c>
      <c r="R30" s="1111">
        <v>1284.48</v>
      </c>
      <c r="S30" s="1111">
        <v>1284.48</v>
      </c>
      <c r="T30" s="1111">
        <v>1284.48</v>
      </c>
      <c r="U30" s="1111">
        <v>1284.48</v>
      </c>
      <c r="V30" s="1111">
        <v>1284.48</v>
      </c>
      <c r="W30" s="1111">
        <v>1284.48</v>
      </c>
      <c r="X30" s="1111">
        <v>1284.48</v>
      </c>
      <c r="Y30" s="1111">
        <v>1284.48</v>
      </c>
      <c r="Z30" s="1111">
        <v>1284.48</v>
      </c>
      <c r="AA30" s="1111">
        <v>1284.48</v>
      </c>
      <c r="AB30" s="1111">
        <v>1284.48</v>
      </c>
      <c r="AC30" s="1111">
        <v>1284.48</v>
      </c>
      <c r="AD30" s="1111">
        <v>1284.48</v>
      </c>
      <c r="AE30" s="1111">
        <v>1284.48</v>
      </c>
      <c r="AF30" s="1111">
        <v>1284.48</v>
      </c>
      <c r="AG30" s="1111">
        <v>1284.48</v>
      </c>
      <c r="AH30" s="1111">
        <v>1284.48</v>
      </c>
      <c r="AI30" s="1111">
        <v>1284.48</v>
      </c>
      <c r="AJ30" s="1111">
        <v>1284.48</v>
      </c>
      <c r="AK30" s="1111">
        <v>1284.48</v>
      </c>
      <c r="AL30" s="1111">
        <v>1284.48</v>
      </c>
      <c r="AM30" s="1111">
        <v>1284.48</v>
      </c>
      <c r="AN30" s="1111">
        <v>1284.48</v>
      </c>
      <c r="AO30" s="1111">
        <v>1284.48</v>
      </c>
      <c r="AP30" s="1111">
        <v>1284.48</v>
      </c>
      <c r="AQ30" s="1111">
        <v>1284.48</v>
      </c>
      <c r="AR30" s="1111">
        <v>1284.48</v>
      </c>
      <c r="AS30" s="1111">
        <v>1284.48</v>
      </c>
      <c r="AT30" s="1111">
        <v>1284.48</v>
      </c>
      <c r="AU30" s="1111">
        <v>1284.48</v>
      </c>
      <c r="AV30" s="1111">
        <v>1284.48</v>
      </c>
      <c r="AW30" s="1111">
        <v>1284.48</v>
      </c>
      <c r="AX30" s="1111">
        <v>1284.48</v>
      </c>
      <c r="AY30" s="1111">
        <v>1284.48</v>
      </c>
      <c r="AZ30" s="1111">
        <v>1284.48</v>
      </c>
      <c r="BA30" s="1111">
        <v>1284.48</v>
      </c>
      <c r="BB30" s="1111">
        <v>1284.48</v>
      </c>
      <c r="BC30" s="1111">
        <v>1284.48</v>
      </c>
      <c r="BD30" s="1111">
        <v>1284.48</v>
      </c>
      <c r="BE30" s="1111">
        <v>1284.48</v>
      </c>
      <c r="BF30" s="1111">
        <v>1284.48</v>
      </c>
      <c r="BG30" s="1111">
        <v>1284.48</v>
      </c>
      <c r="BH30" s="1111">
        <v>1284.48</v>
      </c>
      <c r="BI30" s="1111">
        <v>1284.48</v>
      </c>
      <c r="BJ30" s="1111">
        <v>1284.48</v>
      </c>
      <c r="BK30" s="1111">
        <v>1284.48</v>
      </c>
      <c r="BL30" s="1111">
        <v>1284.48</v>
      </c>
      <c r="BM30" s="1111">
        <v>1284.48</v>
      </c>
      <c r="BN30" s="1111">
        <v>1284.48</v>
      </c>
      <c r="BO30" s="1111">
        <v>1284.48</v>
      </c>
      <c r="BP30" s="1111">
        <v>1284.48</v>
      </c>
      <c r="BQ30" s="1111">
        <v>1284.48</v>
      </c>
      <c r="BR30" s="1111">
        <v>1284.48</v>
      </c>
      <c r="BS30" s="1111">
        <v>1284.48</v>
      </c>
      <c r="BT30" s="1111">
        <v>1284.48</v>
      </c>
      <c r="BU30" s="1111"/>
      <c r="BV30" s="1111"/>
      <c r="BW30" s="1111"/>
      <c r="BX30" s="1111"/>
      <c r="BY30" s="1111"/>
      <c r="BZ30" s="1111"/>
      <c r="CA30" s="1111"/>
      <c r="CB30" s="1111"/>
      <c r="CC30" s="1111"/>
      <c r="CD30" s="1111"/>
      <c r="CE30" s="1111"/>
      <c r="CF30" s="1111"/>
      <c r="CG30" s="1111"/>
      <c r="CH30" s="1111"/>
      <c r="CI30" s="1111"/>
      <c r="CJ30" s="1128"/>
      <c r="CK30" s="1083"/>
    </row>
    <row r="31" spans="1:89" s="1082" customFormat="1" x14ac:dyDescent="0.2">
      <c r="A31" s="1074"/>
      <c r="B31" s="446" t="s">
        <v>347</v>
      </c>
      <c r="C31" s="449" t="s">
        <v>348</v>
      </c>
      <c r="D31" s="440" t="s">
        <v>349</v>
      </c>
      <c r="E31" s="441" t="s">
        <v>122</v>
      </c>
      <c r="F31" s="442">
        <v>2</v>
      </c>
      <c r="G31" s="450">
        <f>G30+G32</f>
        <v>1247.6735363436414</v>
      </c>
      <c r="H31" s="450">
        <f t="shared" ref="H31:BS31" si="0">H30+H32</f>
        <v>1246.1667435007612</v>
      </c>
      <c r="I31" s="450">
        <f t="shared" si="0"/>
        <v>1244.6507043031643</v>
      </c>
      <c r="J31" s="450">
        <f t="shared" si="0"/>
        <v>1243.125663096554</v>
      </c>
      <c r="K31" s="450">
        <f t="shared" si="0"/>
        <v>1241.5918503090959</v>
      </c>
      <c r="L31" s="450">
        <f t="shared" si="0"/>
        <v>1240.0494836433695</v>
      </c>
      <c r="M31" s="450">
        <f t="shared" si="0"/>
        <v>1239.4987691340534</v>
      </c>
      <c r="N31" s="450">
        <f t="shared" si="0"/>
        <v>1238.9399020898863</v>
      </c>
      <c r="O31" s="450">
        <f t="shared" si="0"/>
        <v>1237.3730679354389</v>
      </c>
      <c r="P31" s="450">
        <f t="shared" si="0"/>
        <v>1235.7984429657843</v>
      </c>
      <c r="Q31" s="450">
        <f t="shared" si="0"/>
        <v>1234.2161950251398</v>
      </c>
      <c r="R31" s="450">
        <f t="shared" si="0"/>
        <v>1232.6264841189015</v>
      </c>
      <c r="S31" s="450">
        <f t="shared" si="0"/>
        <v>1231.0294629671159</v>
      </c>
      <c r="T31" s="450">
        <f t="shared" si="0"/>
        <v>1229.4252775062837</v>
      </c>
      <c r="U31" s="450">
        <f t="shared" si="0"/>
        <v>1227.8140673454466</v>
      </c>
      <c r="V31" s="450">
        <f t="shared" si="0"/>
        <v>1226.1959661816816</v>
      </c>
      <c r="W31" s="450">
        <f t="shared" si="0"/>
        <v>1205.7411021794683</v>
      </c>
      <c r="X31" s="450">
        <f t="shared" si="0"/>
        <v>1204.1095983177977</v>
      </c>
      <c r="Y31" s="450">
        <f t="shared" si="0"/>
        <v>1202.4715727084138</v>
      </c>
      <c r="Z31" s="450">
        <f t="shared" si="0"/>
        <v>1200.8271388881512</v>
      </c>
      <c r="AA31" s="450">
        <f t="shared" si="0"/>
        <v>1199.6964060879766</v>
      </c>
      <c r="AB31" s="450">
        <f t="shared" si="0"/>
        <v>1094.5397407863122</v>
      </c>
      <c r="AC31" s="450">
        <f t="shared" si="0"/>
        <v>1093.2810379758148</v>
      </c>
      <c r="AD31" s="450">
        <f t="shared" si="0"/>
        <v>1092.0177978813904</v>
      </c>
      <c r="AE31" s="450">
        <f t="shared" si="0"/>
        <v>1090.7500918818762</v>
      </c>
      <c r="AF31" s="450">
        <f t="shared" si="0"/>
        <v>1089.4779889050017</v>
      </c>
      <c r="AG31" s="450">
        <f t="shared" si="0"/>
        <v>1088.201555555481</v>
      </c>
      <c r="AH31" s="450">
        <f t="shared" si="0"/>
        <v>1086.9208562341996</v>
      </c>
      <c r="AI31" s="450">
        <f t="shared" si="0"/>
        <v>1085.6359532492615</v>
      </c>
      <c r="AJ31" s="450">
        <f t="shared" si="0"/>
        <v>1084.3469069195894</v>
      </c>
      <c r="AK31" s="450">
        <f t="shared" si="0"/>
        <v>1083.0537756716919</v>
      </c>
      <c r="AL31" s="450">
        <f t="shared" si="0"/>
        <v>1081.756616130162</v>
      </c>
      <c r="AM31" s="450">
        <f t="shared" si="0"/>
        <v>1080.4554832024101</v>
      </c>
      <c r="AN31" s="450">
        <f t="shared" si="0"/>
        <v>1079.1504301580817</v>
      </c>
      <c r="AO31" s="450">
        <f t="shared" si="0"/>
        <v>1077.8415087035826</v>
      </c>
      <c r="AP31" s="450">
        <f t="shared" si="0"/>
        <v>1076.5287690520809</v>
      </c>
      <c r="AQ31" s="450">
        <f t="shared" si="0"/>
        <v>1075.2122599893246</v>
      </c>
      <c r="AR31" s="450">
        <f t="shared" si="0"/>
        <v>1073.8920289355931</v>
      </c>
      <c r="AS31" s="450">
        <f t="shared" si="0"/>
        <v>1072.5681220040567</v>
      </c>
      <c r="AT31" s="450">
        <f t="shared" si="0"/>
        <v>1071.2405840558083</v>
      </c>
      <c r="AU31" s="450">
        <f t="shared" si="0"/>
        <v>1069.909458751802</v>
      </c>
      <c r="AV31" s="450">
        <f t="shared" si="0"/>
        <v>1068.5747886019126</v>
      </c>
      <c r="AW31" s="450">
        <f t="shared" si="0"/>
        <v>1067.2366150113196</v>
      </c>
      <c r="AX31" s="450">
        <f t="shared" si="0"/>
        <v>1065.8949783243904</v>
      </c>
      <c r="AY31" s="450">
        <f t="shared" si="0"/>
        <v>1064.5499178662365</v>
      </c>
      <c r="AZ31" s="450">
        <f t="shared" si="0"/>
        <v>1063.2014719820936</v>
      </c>
      <c r="BA31" s="450">
        <f t="shared" si="0"/>
        <v>1061.849678074668</v>
      </c>
      <c r="BB31" s="450">
        <f t="shared" si="0"/>
        <v>1060.4945726395788</v>
      </c>
      <c r="BC31" s="450">
        <f t="shared" si="0"/>
        <v>1059.1361912990176</v>
      </c>
      <c r="BD31" s="450">
        <f t="shared" si="0"/>
        <v>1057.7745688337416</v>
      </c>
      <c r="BE31" s="450">
        <f t="shared" si="0"/>
        <v>1056.4097392134936</v>
      </c>
      <c r="BF31" s="450">
        <f t="shared" si="0"/>
        <v>1055.0417356259536</v>
      </c>
      <c r="BG31" s="450">
        <f t="shared" si="0"/>
        <v>1053.6705905043079</v>
      </c>
      <c r="BH31" s="450">
        <f t="shared" si="0"/>
        <v>1052.2963355535162</v>
      </c>
      <c r="BI31" s="450">
        <f t="shared" si="0"/>
        <v>1050.9190017753547</v>
      </c>
      <c r="BJ31" s="450">
        <f t="shared" si="0"/>
        <v>1049.5386194923067</v>
      </c>
      <c r="BK31" s="450">
        <f t="shared" si="0"/>
        <v>1048.1552183703668</v>
      </c>
      <c r="BL31" s="450">
        <f t="shared" si="0"/>
        <v>1046.7688274408185</v>
      </c>
      <c r="BM31" s="450">
        <f t="shared" si="0"/>
        <v>1045.3794751210473</v>
      </c>
      <c r="BN31" s="450">
        <f t="shared" si="0"/>
        <v>1043.9871892344347</v>
      </c>
      <c r="BO31" s="450">
        <f t="shared" si="0"/>
        <v>1042.5919970293928</v>
      </c>
      <c r="BP31" s="450">
        <f t="shared" si="0"/>
        <v>1041.1939251975814</v>
      </c>
      <c r="BQ31" s="450">
        <f t="shared" si="0"/>
        <v>1039.7929998913482</v>
      </c>
      <c r="BR31" s="450">
        <f t="shared" si="0"/>
        <v>1038.3892467404405</v>
      </c>
      <c r="BS31" s="450">
        <f t="shared" si="0"/>
        <v>1036.9826908680211</v>
      </c>
      <c r="BT31" s="450">
        <f t="shared" ref="BT31" si="1">BT30+BT32</f>
        <v>1035.5733569060271</v>
      </c>
      <c r="BU31" s="450"/>
      <c r="BV31" s="450"/>
      <c r="BW31" s="450"/>
      <c r="BX31" s="450"/>
      <c r="BY31" s="450"/>
      <c r="BZ31" s="450"/>
      <c r="CA31" s="450"/>
      <c r="CB31" s="450"/>
      <c r="CC31" s="450"/>
      <c r="CD31" s="450"/>
      <c r="CE31" s="450"/>
      <c r="CF31" s="450"/>
      <c r="CG31" s="450"/>
      <c r="CH31" s="450"/>
      <c r="CI31" s="451"/>
      <c r="CJ31" s="1128"/>
      <c r="CK31" s="1083"/>
    </row>
    <row r="32" spans="1:89" s="1082" customFormat="1" ht="28.5" x14ac:dyDescent="0.2">
      <c r="A32" s="1074"/>
      <c r="B32" s="452" t="s">
        <v>350</v>
      </c>
      <c r="C32" s="453" t="s">
        <v>351</v>
      </c>
      <c r="D32" s="453" t="s">
        <v>352</v>
      </c>
      <c r="E32" s="454" t="s">
        <v>122</v>
      </c>
      <c r="F32" s="442">
        <v>2</v>
      </c>
      <c r="G32" s="450">
        <f>SUM(G33:G38)</f>
        <v>-36.806463656358574</v>
      </c>
      <c r="H32" s="450">
        <f t="shared" ref="H32:BS32" si="2">SUM(H33:H38)</f>
        <v>-38.313256499238832</v>
      </c>
      <c r="I32" s="450">
        <f t="shared" si="2"/>
        <v>-39.8292956968357</v>
      </c>
      <c r="J32" s="450">
        <f>SUM(J33:J38)</f>
        <v>-41.354336903445997</v>
      </c>
      <c r="K32" s="450">
        <f t="shared" si="2"/>
        <v>-42.888149690904129</v>
      </c>
      <c r="L32" s="450">
        <f t="shared" si="2"/>
        <v>-44.430516356630505</v>
      </c>
      <c r="M32" s="455">
        <f t="shared" si="2"/>
        <v>-44.9812308659466</v>
      </c>
      <c r="N32" s="455">
        <f t="shared" si="2"/>
        <v>-45.540097910113673</v>
      </c>
      <c r="O32" s="455">
        <f t="shared" si="2"/>
        <v>-47.106932064561079</v>
      </c>
      <c r="P32" s="455">
        <f t="shared" si="2"/>
        <v>-48.681557034215757</v>
      </c>
      <c r="Q32" s="455">
        <f t="shared" si="2"/>
        <v>-50.26380497486025</v>
      </c>
      <c r="R32" s="455">
        <f t="shared" si="2"/>
        <v>-51.853515881098474</v>
      </c>
      <c r="S32" s="455">
        <f t="shared" si="2"/>
        <v>-53.450537032884085</v>
      </c>
      <c r="T32" s="455">
        <f t="shared" si="2"/>
        <v>-55.054722493716326</v>
      </c>
      <c r="U32" s="455">
        <f t="shared" si="2"/>
        <v>-56.665932654553444</v>
      </c>
      <c r="V32" s="455">
        <f t="shared" si="2"/>
        <v>-58.284033818318449</v>
      </c>
      <c r="W32" s="455">
        <f>SUM(W33:W38)</f>
        <v>-78.738897820531818</v>
      </c>
      <c r="X32" s="455">
        <f t="shared" si="2"/>
        <v>-80.370401682202399</v>
      </c>
      <c r="Y32" s="455">
        <f t="shared" si="2"/>
        <v>-82.008427291586329</v>
      </c>
      <c r="Z32" s="455">
        <f t="shared" si="2"/>
        <v>-83.65286111184885</v>
      </c>
      <c r="AA32" s="455">
        <f t="shared" si="2"/>
        <v>-84.783593912023491</v>
      </c>
      <c r="AB32" s="455">
        <f t="shared" si="2"/>
        <v>-189.94025921368785</v>
      </c>
      <c r="AC32" s="455">
        <f t="shared" si="2"/>
        <v>-191.19896202418528</v>
      </c>
      <c r="AD32" s="455">
        <f t="shared" si="2"/>
        <v>-192.4622021186097</v>
      </c>
      <c r="AE32" s="455">
        <f t="shared" si="2"/>
        <v>-193.72990811812389</v>
      </c>
      <c r="AF32" s="455">
        <f t="shared" si="2"/>
        <v>-195.00201109499841</v>
      </c>
      <c r="AG32" s="455">
        <f t="shared" si="2"/>
        <v>-196.27844444451904</v>
      </c>
      <c r="AH32" s="455">
        <f t="shared" si="2"/>
        <v>-197.55914376580046</v>
      </c>
      <c r="AI32" s="455">
        <f t="shared" si="2"/>
        <v>-198.84404675073853</v>
      </c>
      <c r="AJ32" s="455">
        <f t="shared" si="2"/>
        <v>-200.13309308041067</v>
      </c>
      <c r="AK32" s="455">
        <f t="shared" si="2"/>
        <v>-201.42622432830814</v>
      </c>
      <c r="AL32" s="455">
        <f t="shared" si="2"/>
        <v>-202.72338386983807</v>
      </c>
      <c r="AM32" s="455">
        <f t="shared" si="2"/>
        <v>-204.02451679759002</v>
      </c>
      <c r="AN32" s="455">
        <f t="shared" si="2"/>
        <v>-205.32956984191839</v>
      </c>
      <c r="AO32" s="455">
        <f t="shared" si="2"/>
        <v>-206.6384912964175</v>
      </c>
      <c r="AP32" s="455">
        <f t="shared" si="2"/>
        <v>-207.95123094791921</v>
      </c>
      <c r="AQ32" s="455">
        <f t="shared" si="2"/>
        <v>-209.26774001067548</v>
      </c>
      <c r="AR32" s="455">
        <f t="shared" si="2"/>
        <v>-210.58797106440699</v>
      </c>
      <c r="AS32" s="455">
        <f t="shared" si="2"/>
        <v>-211.91187799594337</v>
      </c>
      <c r="AT32" s="455">
        <f t="shared" si="2"/>
        <v>-213.23941594419176</v>
      </c>
      <c r="AU32" s="455">
        <f t="shared" si="2"/>
        <v>-214.57054124819803</v>
      </c>
      <c r="AV32" s="455">
        <f t="shared" si="2"/>
        <v>-215.90521139808749</v>
      </c>
      <c r="AW32" s="455">
        <f t="shared" si="2"/>
        <v>-217.24338498868048</v>
      </c>
      <c r="AX32" s="455">
        <f t="shared" si="2"/>
        <v>-218.58502167560965</v>
      </c>
      <c r="AY32" s="455">
        <f t="shared" si="2"/>
        <v>-219.93008213376362</v>
      </c>
      <c r="AZ32" s="455">
        <f t="shared" si="2"/>
        <v>-221.27852801790647</v>
      </c>
      <c r="BA32" s="455">
        <f t="shared" si="2"/>
        <v>-222.63032192533211</v>
      </c>
      <c r="BB32" s="455">
        <f t="shared" si="2"/>
        <v>-223.98542736042128</v>
      </c>
      <c r="BC32" s="455">
        <f t="shared" si="2"/>
        <v>-225.34380870098249</v>
      </c>
      <c r="BD32" s="455">
        <f t="shared" si="2"/>
        <v>-226.70543116625851</v>
      </c>
      <c r="BE32" s="455">
        <f t="shared" si="2"/>
        <v>-228.07026078650648</v>
      </c>
      <c r="BF32" s="455">
        <f t="shared" si="2"/>
        <v>-229.43826437404647</v>
      </c>
      <c r="BG32" s="455">
        <f t="shared" si="2"/>
        <v>-230.80940949569214</v>
      </c>
      <c r="BH32" s="455">
        <f t="shared" si="2"/>
        <v>-232.18366444648387</v>
      </c>
      <c r="BI32" s="455">
        <f t="shared" si="2"/>
        <v>-233.5609982246454</v>
      </c>
      <c r="BJ32" s="455">
        <f t="shared" si="2"/>
        <v>-234.9413805076934</v>
      </c>
      <c r="BK32" s="455">
        <f t="shared" si="2"/>
        <v>-236.32478162963326</v>
      </c>
      <c r="BL32" s="455">
        <f t="shared" si="2"/>
        <v>-237.71117255918153</v>
      </c>
      <c r="BM32" s="455">
        <f t="shared" si="2"/>
        <v>-239.10052487895274</v>
      </c>
      <c r="BN32" s="455">
        <f t="shared" si="2"/>
        <v>-240.49281076556537</v>
      </c>
      <c r="BO32" s="455">
        <f t="shared" si="2"/>
        <v>-241.88800297060726</v>
      </c>
      <c r="BP32" s="455">
        <f t="shared" si="2"/>
        <v>-243.28607480241868</v>
      </c>
      <c r="BQ32" s="455">
        <f t="shared" si="2"/>
        <v>-244.68700010865183</v>
      </c>
      <c r="BR32" s="455">
        <f t="shared" si="2"/>
        <v>-246.09075325955956</v>
      </c>
      <c r="BS32" s="455">
        <f t="shared" si="2"/>
        <v>-247.49730913197885</v>
      </c>
      <c r="BT32" s="455">
        <f t="shared" ref="BT32" si="3">SUM(BT33:BT38)</f>
        <v>-248.90664309397295</v>
      </c>
      <c r="BU32" s="455"/>
      <c r="BV32" s="455"/>
      <c r="BW32" s="455"/>
      <c r="BX32" s="455"/>
      <c r="BY32" s="455"/>
      <c r="BZ32" s="455"/>
      <c r="CA32" s="455"/>
      <c r="CB32" s="455"/>
      <c r="CC32" s="455"/>
      <c r="CD32" s="455"/>
      <c r="CE32" s="455"/>
      <c r="CF32" s="455"/>
      <c r="CG32" s="455"/>
      <c r="CH32" s="455"/>
      <c r="CI32" s="451"/>
      <c r="CJ32" s="1128"/>
      <c r="CK32" s="1083"/>
    </row>
    <row r="33" spans="1:89" s="1082" customFormat="1" x14ac:dyDescent="0.2">
      <c r="A33" s="1074"/>
      <c r="B33" s="446" t="s">
        <v>353</v>
      </c>
      <c r="C33" s="449" t="s">
        <v>354</v>
      </c>
      <c r="D33" s="440" t="s">
        <v>121</v>
      </c>
      <c r="E33" s="441" t="s">
        <v>122</v>
      </c>
      <c r="F33" s="442">
        <v>2</v>
      </c>
      <c r="G33" s="1111">
        <v>-36.806463656358574</v>
      </c>
      <c r="H33" s="1111">
        <v>-38.313256499238832</v>
      </c>
      <c r="I33" s="1111">
        <v>-39.8292956968357</v>
      </c>
      <c r="J33" s="1111">
        <v>-41.354336903445997</v>
      </c>
      <c r="K33" s="1111">
        <v>-42.888149690904129</v>
      </c>
      <c r="L33" s="1111">
        <v>-44.430516356630505</v>
      </c>
      <c r="M33" s="447">
        <v>-45.9812308659466</v>
      </c>
      <c r="N33" s="447">
        <v>-47.540097910113673</v>
      </c>
      <c r="O33" s="447">
        <v>-49.106932064561079</v>
      </c>
      <c r="P33" s="447">
        <v>-50.681557034215757</v>
      </c>
      <c r="Q33" s="447">
        <v>-52.26380497486025</v>
      </c>
      <c r="R33" s="447">
        <v>-53.853515881098474</v>
      </c>
      <c r="S33" s="447">
        <v>-55.450537032884085</v>
      </c>
      <c r="T33" s="447">
        <v>-57.054722493716326</v>
      </c>
      <c r="U33" s="447">
        <v>-58.665932654553444</v>
      </c>
      <c r="V33" s="447">
        <v>-60.284033818318449</v>
      </c>
      <c r="W33" s="447">
        <v>-61.90889782053182</v>
      </c>
      <c r="X33" s="447">
        <v>-63.5404016822024</v>
      </c>
      <c r="Y33" s="447">
        <v>-65.178427291586331</v>
      </c>
      <c r="Z33" s="447">
        <v>-66.822861111848852</v>
      </c>
      <c r="AA33" s="447">
        <v>-68.473593912023489</v>
      </c>
      <c r="AB33" s="447">
        <v>-70.13052051897489</v>
      </c>
      <c r="AC33" s="447">
        <v>-71.793539588333942</v>
      </c>
      <c r="AD33" s="447">
        <v>-73.462553392614382</v>
      </c>
      <c r="AE33" s="447">
        <v>-75.137467624910187</v>
      </c>
      <c r="AF33" s="447">
        <v>-76.818191216759942</v>
      </c>
      <c r="AG33" s="447">
        <v>-78.504636168908291</v>
      </c>
      <c r="AH33" s="447">
        <v>-80.196717393835797</v>
      </c>
      <c r="AI33" s="447">
        <v>-81.894352569039484</v>
      </c>
      <c r="AJ33" s="447">
        <v>-83.597462000156838</v>
      </c>
      <c r="AK33" s="447">
        <v>-85.305968493113596</v>
      </c>
      <c r="AL33" s="447">
        <v>-87.019797234555881</v>
      </c>
      <c r="AM33" s="447">
        <v>-88.738875679901867</v>
      </c>
      <c r="AN33" s="447">
        <v>-90.46313344841019</v>
      </c>
      <c r="AO33" s="447">
        <v>-92.192502224717828</v>
      </c>
      <c r="AP33" s="447">
        <v>-93.926915666353352</v>
      </c>
      <c r="AQ33" s="447">
        <v>-95.666309316775369</v>
      </c>
      <c r="AR33" s="447">
        <v>-97.410620523522766</v>
      </c>
      <c r="AS33" s="447">
        <v>-99.159788361109122</v>
      </c>
      <c r="AT33" s="447">
        <v>-100.91375355831269</v>
      </c>
      <c r="AU33" s="447">
        <v>-102.67245842955549</v>
      </c>
      <c r="AV33" s="447">
        <v>-104.43584681008429</v>
      </c>
      <c r="AW33" s="447">
        <v>-106.20386399468839</v>
      </c>
      <c r="AX33" s="447">
        <v>-107.97645667971892</v>
      </c>
      <c r="AY33" s="447">
        <v>-109.75357290818488</v>
      </c>
      <c r="AZ33" s="447">
        <v>-111.53516201772368</v>
      </c>
      <c r="BA33" s="447">
        <v>-113.32117459125834</v>
      </c>
      <c r="BB33" s="447">
        <v>-115.11156241017102</v>
      </c>
      <c r="BC33" s="447">
        <v>-116.90627840982916</v>
      </c>
      <c r="BD33" s="447">
        <v>-118.70527663731923</v>
      </c>
      <c r="BE33" s="447">
        <v>-120.50851221125231</v>
      </c>
      <c r="BF33" s="447">
        <v>-122.31594128351389</v>
      </c>
      <c r="BG33" s="447">
        <v>-124.12752100283956</v>
      </c>
      <c r="BH33" s="447">
        <v>-125.94320948010954</v>
      </c>
      <c r="BI33" s="447">
        <v>-127.76296575526226</v>
      </c>
      <c r="BJ33" s="447">
        <v>-129.58674976572843</v>
      </c>
      <c r="BK33" s="447">
        <v>-131.41452231630342</v>
      </c>
      <c r="BL33" s="447">
        <v>-133.24624505037241</v>
      </c>
      <c r="BM33" s="447">
        <v>-135.08188042241454</v>
      </c>
      <c r="BN33" s="447">
        <v>-136.92139167171536</v>
      </c>
      <c r="BO33" s="447">
        <v>-138.76474279721924</v>
      </c>
      <c r="BP33" s="447">
        <v>-140.61189853346264</v>
      </c>
      <c r="BQ33" s="447">
        <v>-142.46282432752901</v>
      </c>
      <c r="BR33" s="447">
        <v>-144.31748631697019</v>
      </c>
      <c r="BS33" s="447">
        <v>-146.17585130864586</v>
      </c>
      <c r="BT33" s="447">
        <v>-148.0378867584318</v>
      </c>
      <c r="BU33" s="447"/>
      <c r="BV33" s="447"/>
      <c r="BW33" s="447"/>
      <c r="BX33" s="447"/>
      <c r="BY33" s="447"/>
      <c r="BZ33" s="447"/>
      <c r="CA33" s="447"/>
      <c r="CB33" s="447"/>
      <c r="CC33" s="447"/>
      <c r="CD33" s="447"/>
      <c r="CE33" s="447"/>
      <c r="CF33" s="447"/>
      <c r="CG33" s="447"/>
      <c r="CH33" s="447"/>
      <c r="CI33" s="447"/>
      <c r="CJ33" s="1128"/>
      <c r="CK33" s="1083"/>
    </row>
    <row r="34" spans="1:89" s="1082" customFormat="1" ht="28.5" x14ac:dyDescent="0.2">
      <c r="A34" s="1074"/>
      <c r="B34" s="446" t="s">
        <v>355</v>
      </c>
      <c r="C34" s="449" t="s">
        <v>356</v>
      </c>
      <c r="D34" s="440" t="s">
        <v>121</v>
      </c>
      <c r="E34" s="441" t="s">
        <v>122</v>
      </c>
      <c r="F34" s="442">
        <v>2</v>
      </c>
      <c r="G34" s="1111">
        <v>0</v>
      </c>
      <c r="H34" s="1111">
        <v>0</v>
      </c>
      <c r="I34" s="1111">
        <v>0</v>
      </c>
      <c r="J34" s="1111">
        <v>0</v>
      </c>
      <c r="K34" s="1111">
        <v>0</v>
      </c>
      <c r="L34" s="1111">
        <v>0</v>
      </c>
      <c r="M34" s="1111">
        <v>0</v>
      </c>
      <c r="N34" s="1111">
        <v>0</v>
      </c>
      <c r="O34" s="1111">
        <v>0</v>
      </c>
      <c r="P34" s="1111">
        <v>0</v>
      </c>
      <c r="Q34" s="1111">
        <v>0</v>
      </c>
      <c r="R34" s="1111">
        <v>0</v>
      </c>
      <c r="S34" s="1111">
        <v>0</v>
      </c>
      <c r="T34" s="1111">
        <v>0</v>
      </c>
      <c r="U34" s="1111">
        <v>0</v>
      </c>
      <c r="V34" s="1111">
        <v>0</v>
      </c>
      <c r="W34" s="1111">
        <v>0</v>
      </c>
      <c r="X34" s="1111">
        <v>0</v>
      </c>
      <c r="Y34" s="1111">
        <v>0</v>
      </c>
      <c r="Z34" s="1111">
        <v>0</v>
      </c>
      <c r="AA34" s="1111">
        <v>0</v>
      </c>
      <c r="AB34" s="1111">
        <v>0</v>
      </c>
      <c r="AC34" s="1111">
        <v>0</v>
      </c>
      <c r="AD34" s="1111">
        <v>0</v>
      </c>
      <c r="AE34" s="1111">
        <v>0</v>
      </c>
      <c r="AF34" s="1111">
        <v>0</v>
      </c>
      <c r="AG34" s="1111">
        <v>0</v>
      </c>
      <c r="AH34" s="1111">
        <v>0</v>
      </c>
      <c r="AI34" s="1111">
        <v>0</v>
      </c>
      <c r="AJ34" s="1111">
        <v>0</v>
      </c>
      <c r="AK34" s="1111">
        <v>0</v>
      </c>
      <c r="AL34" s="1111">
        <v>0</v>
      </c>
      <c r="AM34" s="1111">
        <v>0</v>
      </c>
      <c r="AN34" s="1111">
        <v>0</v>
      </c>
      <c r="AO34" s="1111">
        <v>0</v>
      </c>
      <c r="AP34" s="1111">
        <v>0</v>
      </c>
      <c r="AQ34" s="1111">
        <v>0</v>
      </c>
      <c r="AR34" s="1111">
        <v>0</v>
      </c>
      <c r="AS34" s="1111">
        <v>0</v>
      </c>
      <c r="AT34" s="1111">
        <v>0</v>
      </c>
      <c r="AU34" s="1111">
        <v>0</v>
      </c>
      <c r="AV34" s="1111">
        <v>0</v>
      </c>
      <c r="AW34" s="1111">
        <v>0</v>
      </c>
      <c r="AX34" s="1111">
        <v>0</v>
      </c>
      <c r="AY34" s="1111">
        <v>0</v>
      </c>
      <c r="AZ34" s="1111">
        <v>0</v>
      </c>
      <c r="BA34" s="1111">
        <v>0</v>
      </c>
      <c r="BB34" s="1111">
        <v>0</v>
      </c>
      <c r="BC34" s="1111">
        <v>0</v>
      </c>
      <c r="BD34" s="1111">
        <v>0</v>
      </c>
      <c r="BE34" s="1111">
        <v>0</v>
      </c>
      <c r="BF34" s="1111">
        <v>0</v>
      </c>
      <c r="BG34" s="1111">
        <v>0</v>
      </c>
      <c r="BH34" s="1111">
        <v>0</v>
      </c>
      <c r="BI34" s="1111">
        <v>0</v>
      </c>
      <c r="BJ34" s="1111">
        <v>0</v>
      </c>
      <c r="BK34" s="1111">
        <v>0</v>
      </c>
      <c r="BL34" s="1111">
        <v>0</v>
      </c>
      <c r="BM34" s="1111">
        <v>0</v>
      </c>
      <c r="BN34" s="1111">
        <v>0</v>
      </c>
      <c r="BO34" s="1111">
        <v>0</v>
      </c>
      <c r="BP34" s="1111">
        <v>0</v>
      </c>
      <c r="BQ34" s="1111">
        <v>0</v>
      </c>
      <c r="BR34" s="1111">
        <v>0</v>
      </c>
      <c r="BS34" s="1111">
        <v>0</v>
      </c>
      <c r="BT34" s="1111">
        <v>0</v>
      </c>
      <c r="BU34" s="1111"/>
      <c r="BV34" s="1111"/>
      <c r="BW34" s="1111"/>
      <c r="BX34" s="1111"/>
      <c r="BY34" s="1111"/>
      <c r="BZ34" s="1111"/>
      <c r="CA34" s="1111"/>
      <c r="CB34" s="1111"/>
      <c r="CC34" s="1111"/>
      <c r="CD34" s="1111"/>
      <c r="CE34" s="1111"/>
      <c r="CF34" s="1111"/>
      <c r="CG34" s="1111"/>
      <c r="CH34" s="1111"/>
      <c r="CI34" s="1111"/>
      <c r="CJ34" s="1128"/>
      <c r="CK34" s="1083"/>
    </row>
    <row r="35" spans="1:89" s="1082" customFormat="1" ht="42.75" x14ac:dyDescent="0.2">
      <c r="A35" s="1074"/>
      <c r="B35" s="446" t="s">
        <v>357</v>
      </c>
      <c r="C35" s="449" t="s">
        <v>358</v>
      </c>
      <c r="D35" s="440" t="s">
        <v>121</v>
      </c>
      <c r="E35" s="441" t="s">
        <v>122</v>
      </c>
      <c r="F35" s="442">
        <v>2</v>
      </c>
      <c r="G35" s="1111">
        <v>0</v>
      </c>
      <c r="H35" s="1111">
        <v>0</v>
      </c>
      <c r="I35" s="1111">
        <v>0</v>
      </c>
      <c r="J35" s="1111">
        <v>0</v>
      </c>
      <c r="K35" s="1111">
        <v>0</v>
      </c>
      <c r="L35" s="1111">
        <v>0</v>
      </c>
      <c r="M35" s="447">
        <v>0</v>
      </c>
      <c r="N35" s="447">
        <v>0</v>
      </c>
      <c r="O35" s="447">
        <v>0</v>
      </c>
      <c r="P35" s="447">
        <v>0</v>
      </c>
      <c r="Q35" s="447">
        <v>0</v>
      </c>
      <c r="R35" s="447">
        <v>0</v>
      </c>
      <c r="S35" s="447">
        <v>0</v>
      </c>
      <c r="T35" s="447">
        <v>0</v>
      </c>
      <c r="U35" s="447">
        <v>0</v>
      </c>
      <c r="V35" s="447">
        <v>0</v>
      </c>
      <c r="W35" s="447">
        <v>-11.28</v>
      </c>
      <c r="X35" s="447">
        <v>-11.28</v>
      </c>
      <c r="Y35" s="447">
        <v>-11.28</v>
      </c>
      <c r="Z35" s="447">
        <v>-11.28</v>
      </c>
      <c r="AA35" s="447">
        <v>-11.28</v>
      </c>
      <c r="AB35" s="447">
        <v>-114.77973869471296</v>
      </c>
      <c r="AC35" s="447">
        <v>-114.37542243585133</v>
      </c>
      <c r="AD35" s="447">
        <v>-113.96964872599531</v>
      </c>
      <c r="AE35" s="447">
        <v>-113.5624404932137</v>
      </c>
      <c r="AF35" s="447">
        <v>-113.15381987823847</v>
      </c>
      <c r="AG35" s="447">
        <v>-112.74380827561075</v>
      </c>
      <c r="AH35" s="447">
        <v>-112.33242637196466</v>
      </c>
      <c r="AI35" s="447">
        <v>-111.91969418169904</v>
      </c>
      <c r="AJ35" s="447">
        <v>-111.50563108025383</v>
      </c>
      <c r="AK35" s="447">
        <v>-111.09025583519454</v>
      </c>
      <c r="AL35" s="447">
        <v>-110.67358663528219</v>
      </c>
      <c r="AM35" s="447">
        <v>-110.25564111768816</v>
      </c>
      <c r="AN35" s="447">
        <v>-109.83643639350819</v>
      </c>
      <c r="AO35" s="447">
        <v>-109.41598907169967</v>
      </c>
      <c r="AP35" s="447">
        <v>-108.99431528156586</v>
      </c>
      <c r="AQ35" s="447">
        <v>-108.57143069390011</v>
      </c>
      <c r="AR35" s="447">
        <v>-108.14735054088422</v>
      </c>
      <c r="AS35" s="447">
        <v>-107.72208963483425</v>
      </c>
      <c r="AT35" s="447">
        <v>-107.29566238587907</v>
      </c>
      <c r="AU35" s="447">
        <v>-106.86808281864253</v>
      </c>
      <c r="AV35" s="447">
        <v>-106.4393645880032</v>
      </c>
      <c r="AW35" s="447">
        <v>-106.00952099399208</v>
      </c>
      <c r="AX35" s="447">
        <v>-105.57856499589073</v>
      </c>
      <c r="AY35" s="447">
        <v>-105.14650922557874</v>
      </c>
      <c r="AZ35" s="447">
        <v>-104.71336600018279</v>
      </c>
      <c r="BA35" s="447">
        <v>-104.27914733407377</v>
      </c>
      <c r="BB35" s="447">
        <v>-103.84386495025026</v>
      </c>
      <c r="BC35" s="447">
        <v>-103.40753029115334</v>
      </c>
      <c r="BD35" s="447">
        <v>-102.97015452893928</v>
      </c>
      <c r="BE35" s="447">
        <v>-102.53174857525417</v>
      </c>
      <c r="BF35" s="447">
        <v>-102.09232309053257</v>
      </c>
      <c r="BG35" s="447">
        <v>-101.65188849285258</v>
      </c>
      <c r="BH35" s="447">
        <v>-101.21045496637433</v>
      </c>
      <c r="BI35" s="447">
        <v>-100.76803246938314</v>
      </c>
      <c r="BJ35" s="447">
        <v>-100.32463074196497</v>
      </c>
      <c r="BK35" s="447">
        <v>-99.880259313329844</v>
      </c>
      <c r="BL35" s="447">
        <v>-99.434927508809125</v>
      </c>
      <c r="BM35" s="447">
        <v>-98.988644456538196</v>
      </c>
      <c r="BN35" s="447">
        <v>-98.54141909385001</v>
      </c>
      <c r="BO35" s="447">
        <v>-98.093260173388018</v>
      </c>
      <c r="BP35" s="447">
        <v>-97.644176268956045</v>
      </c>
      <c r="BQ35" s="447">
        <v>-97.194175781122823</v>
      </c>
      <c r="BR35" s="447">
        <v>-96.743266942589372</v>
      </c>
      <c r="BS35" s="447">
        <v>-96.291457823332991</v>
      </c>
      <c r="BT35" s="447">
        <v>-95.838756335541149</v>
      </c>
      <c r="BU35" s="447"/>
      <c r="BV35" s="447"/>
      <c r="BW35" s="447"/>
      <c r="BX35" s="447"/>
      <c r="BY35" s="447"/>
      <c r="BZ35" s="447"/>
      <c r="CA35" s="447"/>
      <c r="CB35" s="447"/>
      <c r="CC35" s="447"/>
      <c r="CD35" s="447"/>
      <c r="CE35" s="447"/>
      <c r="CF35" s="447"/>
      <c r="CG35" s="447"/>
      <c r="CH35" s="447"/>
      <c r="CI35" s="447"/>
      <c r="CJ35" s="1128"/>
      <c r="CK35" s="1083"/>
    </row>
    <row r="36" spans="1:89" s="1082" customFormat="1" ht="28.5" x14ac:dyDescent="0.2">
      <c r="A36" s="1074"/>
      <c r="B36" s="446" t="s">
        <v>359</v>
      </c>
      <c r="C36" s="449" t="s">
        <v>360</v>
      </c>
      <c r="D36" s="440" t="s">
        <v>121</v>
      </c>
      <c r="E36" s="441" t="s">
        <v>122</v>
      </c>
      <c r="F36" s="442">
        <v>2</v>
      </c>
      <c r="G36" s="1111">
        <v>0</v>
      </c>
      <c r="H36" s="1111">
        <v>0</v>
      </c>
      <c r="I36" s="1111">
        <v>0</v>
      </c>
      <c r="J36" s="1111">
        <v>0</v>
      </c>
      <c r="K36" s="1111">
        <v>0</v>
      </c>
      <c r="L36" s="1111">
        <v>0</v>
      </c>
      <c r="M36" s="447">
        <v>0</v>
      </c>
      <c r="N36" s="447">
        <v>0</v>
      </c>
      <c r="O36" s="447">
        <v>0</v>
      </c>
      <c r="P36" s="447">
        <v>0</v>
      </c>
      <c r="Q36" s="447">
        <v>0</v>
      </c>
      <c r="R36" s="447">
        <v>0</v>
      </c>
      <c r="S36" s="447">
        <v>0</v>
      </c>
      <c r="T36" s="447">
        <v>0</v>
      </c>
      <c r="U36" s="447">
        <v>0</v>
      </c>
      <c r="V36" s="447">
        <v>0</v>
      </c>
      <c r="W36" s="447">
        <v>0</v>
      </c>
      <c r="X36" s="447">
        <v>0</v>
      </c>
      <c r="Y36" s="447">
        <v>0</v>
      </c>
      <c r="Z36" s="447">
        <v>0</v>
      </c>
      <c r="AA36" s="447">
        <v>0</v>
      </c>
      <c r="AB36" s="447">
        <v>0</v>
      </c>
      <c r="AC36" s="447">
        <v>0</v>
      </c>
      <c r="AD36" s="447">
        <v>0</v>
      </c>
      <c r="AE36" s="447">
        <v>0</v>
      </c>
      <c r="AF36" s="447">
        <v>0</v>
      </c>
      <c r="AG36" s="447">
        <v>0</v>
      </c>
      <c r="AH36" s="447">
        <v>0</v>
      </c>
      <c r="AI36" s="447">
        <v>0</v>
      </c>
      <c r="AJ36" s="447">
        <v>0</v>
      </c>
      <c r="AK36" s="447">
        <v>0</v>
      </c>
      <c r="AL36" s="447">
        <v>0</v>
      </c>
      <c r="AM36" s="447">
        <v>0</v>
      </c>
      <c r="AN36" s="447">
        <v>0</v>
      </c>
      <c r="AO36" s="447">
        <v>0</v>
      </c>
      <c r="AP36" s="447">
        <v>0</v>
      </c>
      <c r="AQ36" s="447">
        <v>0</v>
      </c>
      <c r="AR36" s="447">
        <v>0</v>
      </c>
      <c r="AS36" s="447">
        <v>0</v>
      </c>
      <c r="AT36" s="447">
        <v>0</v>
      </c>
      <c r="AU36" s="447">
        <v>0</v>
      </c>
      <c r="AV36" s="447">
        <v>0</v>
      </c>
      <c r="AW36" s="447">
        <v>0</v>
      </c>
      <c r="AX36" s="447">
        <v>0</v>
      </c>
      <c r="AY36" s="447">
        <v>0</v>
      </c>
      <c r="AZ36" s="447">
        <v>0</v>
      </c>
      <c r="BA36" s="447">
        <v>0</v>
      </c>
      <c r="BB36" s="447">
        <v>0</v>
      </c>
      <c r="BC36" s="447">
        <v>0</v>
      </c>
      <c r="BD36" s="447">
        <v>0</v>
      </c>
      <c r="BE36" s="447">
        <v>0</v>
      </c>
      <c r="BF36" s="447">
        <v>0</v>
      </c>
      <c r="BG36" s="447">
        <v>0</v>
      </c>
      <c r="BH36" s="447">
        <v>0</v>
      </c>
      <c r="BI36" s="447">
        <v>0</v>
      </c>
      <c r="BJ36" s="447">
        <v>0</v>
      </c>
      <c r="BK36" s="447">
        <v>0</v>
      </c>
      <c r="BL36" s="447">
        <v>0</v>
      </c>
      <c r="BM36" s="447">
        <v>0</v>
      </c>
      <c r="BN36" s="447">
        <v>0</v>
      </c>
      <c r="BO36" s="447">
        <v>0</v>
      </c>
      <c r="BP36" s="447">
        <v>0</v>
      </c>
      <c r="BQ36" s="447">
        <v>0</v>
      </c>
      <c r="BR36" s="447">
        <v>0</v>
      </c>
      <c r="BS36" s="447">
        <v>0</v>
      </c>
      <c r="BT36" s="447">
        <v>0</v>
      </c>
      <c r="BU36" s="447"/>
      <c r="BV36" s="447"/>
      <c r="BW36" s="447"/>
      <c r="BX36" s="447"/>
      <c r="BY36" s="447"/>
      <c r="BZ36" s="447"/>
      <c r="CA36" s="447"/>
      <c r="CB36" s="447"/>
      <c r="CC36" s="447"/>
      <c r="CD36" s="447"/>
      <c r="CE36" s="447"/>
      <c r="CF36" s="447"/>
      <c r="CG36" s="447"/>
      <c r="CH36" s="447"/>
      <c r="CI36" s="447"/>
      <c r="CJ36" s="1128"/>
      <c r="CK36" s="1083"/>
    </row>
    <row r="37" spans="1:89" s="1082" customFormat="1" x14ac:dyDescent="0.2">
      <c r="A37" s="1074"/>
      <c r="B37" s="446" t="s">
        <v>361</v>
      </c>
      <c r="C37" s="449" t="s">
        <v>362</v>
      </c>
      <c r="D37" s="440" t="s">
        <v>363</v>
      </c>
      <c r="E37" s="441" t="s">
        <v>122</v>
      </c>
      <c r="F37" s="442">
        <v>2</v>
      </c>
      <c r="G37" s="443">
        <v>0</v>
      </c>
      <c r="H37" s="443">
        <v>0</v>
      </c>
      <c r="I37" s="443">
        <v>0</v>
      </c>
      <c r="J37" s="443">
        <v>0</v>
      </c>
      <c r="K37" s="443">
        <v>0</v>
      </c>
      <c r="L37" s="443">
        <v>0</v>
      </c>
      <c r="M37" s="456">
        <v>0</v>
      </c>
      <c r="N37" s="456">
        <v>0</v>
      </c>
      <c r="O37" s="456">
        <v>0</v>
      </c>
      <c r="P37" s="456">
        <v>0</v>
      </c>
      <c r="Q37" s="456">
        <v>0</v>
      </c>
      <c r="R37" s="456">
        <v>0</v>
      </c>
      <c r="S37" s="456">
        <v>0</v>
      </c>
      <c r="T37" s="456">
        <v>0</v>
      </c>
      <c r="U37" s="456">
        <v>0</v>
      </c>
      <c r="V37" s="456">
        <v>0</v>
      </c>
      <c r="W37" s="456">
        <v>0</v>
      </c>
      <c r="X37" s="456">
        <v>0</v>
      </c>
      <c r="Y37" s="456">
        <v>0</v>
      </c>
      <c r="Z37" s="456">
        <v>0</v>
      </c>
      <c r="AA37" s="456">
        <v>0</v>
      </c>
      <c r="AB37" s="456">
        <v>0</v>
      </c>
      <c r="AC37" s="456">
        <v>0</v>
      </c>
      <c r="AD37" s="456">
        <v>0</v>
      </c>
      <c r="AE37" s="456">
        <v>0</v>
      </c>
      <c r="AF37" s="456">
        <v>0</v>
      </c>
      <c r="AG37" s="456">
        <v>0</v>
      </c>
      <c r="AH37" s="456">
        <v>0</v>
      </c>
      <c r="AI37" s="456">
        <v>0</v>
      </c>
      <c r="AJ37" s="456">
        <v>0</v>
      </c>
      <c r="AK37" s="456">
        <v>0</v>
      </c>
      <c r="AL37" s="456">
        <v>0</v>
      </c>
      <c r="AM37" s="456">
        <v>0</v>
      </c>
      <c r="AN37" s="456">
        <v>0</v>
      </c>
      <c r="AO37" s="456">
        <v>0</v>
      </c>
      <c r="AP37" s="456">
        <v>0</v>
      </c>
      <c r="AQ37" s="456">
        <v>0</v>
      </c>
      <c r="AR37" s="456">
        <v>0</v>
      </c>
      <c r="AS37" s="456">
        <v>0</v>
      </c>
      <c r="AT37" s="456">
        <v>0</v>
      </c>
      <c r="AU37" s="456">
        <v>0</v>
      </c>
      <c r="AV37" s="456">
        <v>0</v>
      </c>
      <c r="AW37" s="456">
        <v>0</v>
      </c>
      <c r="AX37" s="456">
        <v>0</v>
      </c>
      <c r="AY37" s="456">
        <v>0</v>
      </c>
      <c r="AZ37" s="456">
        <v>0</v>
      </c>
      <c r="BA37" s="456">
        <v>0</v>
      </c>
      <c r="BB37" s="456">
        <v>0</v>
      </c>
      <c r="BC37" s="456">
        <v>0</v>
      </c>
      <c r="BD37" s="456">
        <v>0</v>
      </c>
      <c r="BE37" s="456">
        <v>0</v>
      </c>
      <c r="BF37" s="456">
        <v>0</v>
      </c>
      <c r="BG37" s="456">
        <v>0</v>
      </c>
      <c r="BH37" s="456">
        <v>0</v>
      </c>
      <c r="BI37" s="456">
        <v>0</v>
      </c>
      <c r="BJ37" s="456">
        <v>0</v>
      </c>
      <c r="BK37" s="456">
        <v>0</v>
      </c>
      <c r="BL37" s="456">
        <v>0</v>
      </c>
      <c r="BM37" s="456">
        <v>0</v>
      </c>
      <c r="BN37" s="456">
        <v>0</v>
      </c>
      <c r="BO37" s="456">
        <v>0</v>
      </c>
      <c r="BP37" s="456">
        <v>0</v>
      </c>
      <c r="BQ37" s="456">
        <v>0</v>
      </c>
      <c r="BR37" s="456">
        <v>0</v>
      </c>
      <c r="BS37" s="456">
        <v>0</v>
      </c>
      <c r="BT37" s="456">
        <v>0</v>
      </c>
      <c r="BU37" s="456"/>
      <c r="BV37" s="456"/>
      <c r="BW37" s="456"/>
      <c r="BX37" s="456"/>
      <c r="BY37" s="456"/>
      <c r="BZ37" s="456"/>
      <c r="CA37" s="456"/>
      <c r="CB37" s="456"/>
      <c r="CC37" s="456"/>
      <c r="CD37" s="456"/>
      <c r="CE37" s="456"/>
      <c r="CF37" s="456"/>
      <c r="CG37" s="456"/>
      <c r="CH37" s="456"/>
      <c r="CI37" s="456"/>
      <c r="CJ37" s="1128"/>
      <c r="CK37" s="1083"/>
    </row>
    <row r="38" spans="1:89" s="1082" customFormat="1" ht="28.5" x14ac:dyDescent="0.2">
      <c r="A38" s="1074"/>
      <c r="B38" s="446" t="s">
        <v>364</v>
      </c>
      <c r="C38" s="449" t="s">
        <v>365</v>
      </c>
      <c r="D38" s="440" t="s">
        <v>121</v>
      </c>
      <c r="E38" s="441" t="s">
        <v>122</v>
      </c>
      <c r="F38" s="442">
        <v>2</v>
      </c>
      <c r="G38" s="1111">
        <v>0</v>
      </c>
      <c r="H38" s="1111">
        <v>0</v>
      </c>
      <c r="I38" s="1111">
        <v>0</v>
      </c>
      <c r="J38" s="1111">
        <v>0</v>
      </c>
      <c r="K38" s="1111">
        <v>0</v>
      </c>
      <c r="L38" s="1111">
        <v>0</v>
      </c>
      <c r="M38" s="447">
        <v>1</v>
      </c>
      <c r="N38" s="447">
        <v>2</v>
      </c>
      <c r="O38" s="447">
        <v>2</v>
      </c>
      <c r="P38" s="447">
        <v>2</v>
      </c>
      <c r="Q38" s="447">
        <v>2</v>
      </c>
      <c r="R38" s="447">
        <v>2</v>
      </c>
      <c r="S38" s="447">
        <v>2</v>
      </c>
      <c r="T38" s="447">
        <v>2</v>
      </c>
      <c r="U38" s="447">
        <v>2</v>
      </c>
      <c r="V38" s="447">
        <v>2</v>
      </c>
      <c r="W38" s="447">
        <v>-5.55</v>
      </c>
      <c r="X38" s="447">
        <v>-5.55</v>
      </c>
      <c r="Y38" s="447">
        <v>-5.55</v>
      </c>
      <c r="Z38" s="447">
        <v>-5.55</v>
      </c>
      <c r="AA38" s="447">
        <v>-5.03</v>
      </c>
      <c r="AB38" s="447">
        <v>-5.03</v>
      </c>
      <c r="AC38" s="447">
        <v>-5.03</v>
      </c>
      <c r="AD38" s="447">
        <v>-5.03</v>
      </c>
      <c r="AE38" s="447">
        <v>-5.03</v>
      </c>
      <c r="AF38" s="447">
        <v>-5.03</v>
      </c>
      <c r="AG38" s="447">
        <v>-5.03</v>
      </c>
      <c r="AH38" s="447">
        <v>-5.03</v>
      </c>
      <c r="AI38" s="447">
        <v>-5.03</v>
      </c>
      <c r="AJ38" s="447">
        <v>-5.03</v>
      </c>
      <c r="AK38" s="447">
        <v>-5.03</v>
      </c>
      <c r="AL38" s="447">
        <v>-5.03</v>
      </c>
      <c r="AM38" s="447">
        <v>-5.03</v>
      </c>
      <c r="AN38" s="447">
        <v>-5.03</v>
      </c>
      <c r="AO38" s="447">
        <v>-5.03</v>
      </c>
      <c r="AP38" s="447">
        <v>-5.03</v>
      </c>
      <c r="AQ38" s="447">
        <v>-5.03</v>
      </c>
      <c r="AR38" s="447">
        <v>-5.03</v>
      </c>
      <c r="AS38" s="447">
        <v>-5.03</v>
      </c>
      <c r="AT38" s="447">
        <v>-5.03</v>
      </c>
      <c r="AU38" s="447">
        <v>-5.03</v>
      </c>
      <c r="AV38" s="447">
        <v>-5.03</v>
      </c>
      <c r="AW38" s="447">
        <v>-5.03</v>
      </c>
      <c r="AX38" s="447">
        <v>-5.03</v>
      </c>
      <c r="AY38" s="447">
        <v>-5.03</v>
      </c>
      <c r="AZ38" s="447">
        <v>-5.03</v>
      </c>
      <c r="BA38" s="447">
        <v>-5.03</v>
      </c>
      <c r="BB38" s="447">
        <v>-5.03</v>
      </c>
      <c r="BC38" s="447">
        <v>-5.03</v>
      </c>
      <c r="BD38" s="447">
        <v>-5.03</v>
      </c>
      <c r="BE38" s="447">
        <v>-5.03</v>
      </c>
      <c r="BF38" s="447">
        <v>-5.03</v>
      </c>
      <c r="BG38" s="447">
        <v>-5.03</v>
      </c>
      <c r="BH38" s="447">
        <v>-5.03</v>
      </c>
      <c r="BI38" s="447">
        <v>-5.03</v>
      </c>
      <c r="BJ38" s="447">
        <v>-5.03</v>
      </c>
      <c r="BK38" s="447">
        <v>-5.03</v>
      </c>
      <c r="BL38" s="447">
        <v>-5.03</v>
      </c>
      <c r="BM38" s="447">
        <v>-5.03</v>
      </c>
      <c r="BN38" s="447">
        <v>-5.03</v>
      </c>
      <c r="BO38" s="447">
        <v>-5.03</v>
      </c>
      <c r="BP38" s="447">
        <v>-5.03</v>
      </c>
      <c r="BQ38" s="447">
        <v>-5.03</v>
      </c>
      <c r="BR38" s="447">
        <v>-5.03</v>
      </c>
      <c r="BS38" s="447">
        <v>-5.03</v>
      </c>
      <c r="BT38" s="447">
        <v>-5.03</v>
      </c>
      <c r="BU38" s="447"/>
      <c r="BV38" s="447"/>
      <c r="BW38" s="447"/>
      <c r="BX38" s="447"/>
      <c r="BY38" s="447"/>
      <c r="BZ38" s="447"/>
      <c r="CA38" s="447"/>
      <c r="CB38" s="447"/>
      <c r="CC38" s="447"/>
      <c r="CD38" s="447"/>
      <c r="CE38" s="447"/>
      <c r="CF38" s="447"/>
      <c r="CG38" s="447"/>
      <c r="CH38" s="447"/>
      <c r="CI38" s="447"/>
      <c r="CJ38" s="1128"/>
      <c r="CK38" s="1083"/>
    </row>
    <row r="39" spans="1:89" s="1082" customFormat="1" ht="28.5" x14ac:dyDescent="0.2">
      <c r="A39" s="1074"/>
      <c r="B39" s="446" t="s">
        <v>366</v>
      </c>
      <c r="C39" s="449" t="s">
        <v>367</v>
      </c>
      <c r="D39" s="440" t="s">
        <v>121</v>
      </c>
      <c r="E39" s="441" t="s">
        <v>122</v>
      </c>
      <c r="F39" s="442">
        <v>2</v>
      </c>
      <c r="G39" s="1111">
        <v>60.7</v>
      </c>
      <c r="H39" s="1111">
        <v>60.7</v>
      </c>
      <c r="I39" s="1111">
        <v>60.7</v>
      </c>
      <c r="J39" s="1111">
        <v>60.7</v>
      </c>
      <c r="K39" s="1111">
        <v>60.7</v>
      </c>
      <c r="L39" s="1111">
        <v>60.7</v>
      </c>
      <c r="M39" s="447">
        <v>60.7</v>
      </c>
      <c r="N39" s="447">
        <v>60.7</v>
      </c>
      <c r="O39" s="447">
        <v>60.7</v>
      </c>
      <c r="P39" s="447">
        <v>60.7</v>
      </c>
      <c r="Q39" s="447">
        <v>60.7</v>
      </c>
      <c r="R39" s="447">
        <v>60.7</v>
      </c>
      <c r="S39" s="447">
        <v>60.7</v>
      </c>
      <c r="T39" s="447">
        <v>60.7</v>
      </c>
      <c r="U39" s="447">
        <v>60.7</v>
      </c>
      <c r="V39" s="447">
        <v>60.7</v>
      </c>
      <c r="W39" s="447">
        <v>60.7</v>
      </c>
      <c r="X39" s="447">
        <v>60.7</v>
      </c>
      <c r="Y39" s="447">
        <v>60.7</v>
      </c>
      <c r="Z39" s="447">
        <v>60.7</v>
      </c>
      <c r="AA39" s="447">
        <v>60.7</v>
      </c>
      <c r="AB39" s="447">
        <v>60.7</v>
      </c>
      <c r="AC39" s="447">
        <v>60.7</v>
      </c>
      <c r="AD39" s="447">
        <v>60.7</v>
      </c>
      <c r="AE39" s="447">
        <v>60.7</v>
      </c>
      <c r="AF39" s="447">
        <v>60.7</v>
      </c>
      <c r="AG39" s="447">
        <v>60.7</v>
      </c>
      <c r="AH39" s="447">
        <v>60.7</v>
      </c>
      <c r="AI39" s="447">
        <v>60.7</v>
      </c>
      <c r="AJ39" s="447">
        <v>60.7</v>
      </c>
      <c r="AK39" s="447">
        <v>60.7</v>
      </c>
      <c r="AL39" s="447">
        <v>60.7</v>
      </c>
      <c r="AM39" s="447">
        <v>60.7</v>
      </c>
      <c r="AN39" s="447">
        <v>60.7</v>
      </c>
      <c r="AO39" s="447">
        <v>60.7</v>
      </c>
      <c r="AP39" s="447">
        <v>60.7</v>
      </c>
      <c r="AQ39" s="447">
        <v>60.7</v>
      </c>
      <c r="AR39" s="447">
        <v>60.7</v>
      </c>
      <c r="AS39" s="447">
        <v>60.7</v>
      </c>
      <c r="AT39" s="447">
        <v>60.7</v>
      </c>
      <c r="AU39" s="447">
        <v>60.7</v>
      </c>
      <c r="AV39" s="447">
        <v>60.7</v>
      </c>
      <c r="AW39" s="447">
        <v>60.7</v>
      </c>
      <c r="AX39" s="447">
        <v>60.7</v>
      </c>
      <c r="AY39" s="447">
        <v>60.7</v>
      </c>
      <c r="AZ39" s="447">
        <v>60.7</v>
      </c>
      <c r="BA39" s="447">
        <v>60.7</v>
      </c>
      <c r="BB39" s="447">
        <v>60.7</v>
      </c>
      <c r="BC39" s="447">
        <v>60.7</v>
      </c>
      <c r="BD39" s="447">
        <v>60.7</v>
      </c>
      <c r="BE39" s="447">
        <v>60.7</v>
      </c>
      <c r="BF39" s="447">
        <v>60.7</v>
      </c>
      <c r="BG39" s="447">
        <v>60.7</v>
      </c>
      <c r="BH39" s="447">
        <v>60.7</v>
      </c>
      <c r="BI39" s="447">
        <v>60.7</v>
      </c>
      <c r="BJ39" s="447">
        <v>60.7</v>
      </c>
      <c r="BK39" s="447">
        <v>60.7</v>
      </c>
      <c r="BL39" s="447">
        <v>60.7</v>
      </c>
      <c r="BM39" s="447">
        <v>60.7</v>
      </c>
      <c r="BN39" s="447">
        <v>60.7</v>
      </c>
      <c r="BO39" s="447">
        <v>60.7</v>
      </c>
      <c r="BP39" s="447">
        <v>60.7</v>
      </c>
      <c r="BQ39" s="447">
        <v>60.7</v>
      </c>
      <c r="BR39" s="447">
        <v>60.7</v>
      </c>
      <c r="BS39" s="447">
        <v>60.7</v>
      </c>
      <c r="BT39" s="447">
        <v>60.7</v>
      </c>
      <c r="BU39" s="447"/>
      <c r="BV39" s="447"/>
      <c r="BW39" s="447"/>
      <c r="BX39" s="447"/>
      <c r="BY39" s="447"/>
      <c r="BZ39" s="447"/>
      <c r="CA39" s="447"/>
      <c r="CB39" s="447"/>
      <c r="CC39" s="447"/>
      <c r="CD39" s="447"/>
      <c r="CE39" s="447"/>
      <c r="CF39" s="447"/>
      <c r="CG39" s="447"/>
      <c r="CH39" s="447"/>
      <c r="CI39" s="447"/>
      <c r="CJ39" s="1128"/>
      <c r="CK39" s="1083"/>
    </row>
    <row r="40" spans="1:89" s="1082" customFormat="1" x14ac:dyDescent="0.2">
      <c r="A40" s="1074"/>
      <c r="B40" s="446" t="s">
        <v>368</v>
      </c>
      <c r="C40" s="449" t="s">
        <v>369</v>
      </c>
      <c r="D40" s="440" t="s">
        <v>121</v>
      </c>
      <c r="E40" s="441" t="s">
        <v>122</v>
      </c>
      <c r="F40" s="442">
        <v>2</v>
      </c>
      <c r="G40" s="1111">
        <v>43.881459999999997</v>
      </c>
      <c r="H40" s="1111">
        <v>43.881459999999997</v>
      </c>
      <c r="I40" s="1111">
        <v>43.881459999999997</v>
      </c>
      <c r="J40" s="1111">
        <v>43.881459999999997</v>
      </c>
      <c r="K40" s="1111">
        <v>43.881459999999997</v>
      </c>
      <c r="L40" s="1111">
        <v>43.881459999999997</v>
      </c>
      <c r="M40" s="447">
        <v>43.881459999999997</v>
      </c>
      <c r="N40" s="447">
        <v>43.881459999999997</v>
      </c>
      <c r="O40" s="447">
        <v>43.881459999999997</v>
      </c>
      <c r="P40" s="447">
        <v>43.881459999999997</v>
      </c>
      <c r="Q40" s="447">
        <v>43.881459999999997</v>
      </c>
      <c r="R40" s="447">
        <v>43.881459999999997</v>
      </c>
      <c r="S40" s="447">
        <v>43.881459999999997</v>
      </c>
      <c r="T40" s="447">
        <v>43.881459999999997</v>
      </c>
      <c r="U40" s="447">
        <v>43.881459999999997</v>
      </c>
      <c r="V40" s="447">
        <v>43.881459999999997</v>
      </c>
      <c r="W40" s="447">
        <v>43.881459999999997</v>
      </c>
      <c r="X40" s="447">
        <v>43.881459999999997</v>
      </c>
      <c r="Y40" s="447">
        <v>43.881459999999997</v>
      </c>
      <c r="Z40" s="447">
        <v>43.881459999999997</v>
      </c>
      <c r="AA40" s="447">
        <v>43.881459999999997</v>
      </c>
      <c r="AB40" s="447">
        <v>43.881459999999997</v>
      </c>
      <c r="AC40" s="447">
        <v>43.881459999999997</v>
      </c>
      <c r="AD40" s="447">
        <v>43.881459999999997</v>
      </c>
      <c r="AE40" s="447">
        <v>43.881459999999997</v>
      </c>
      <c r="AF40" s="447">
        <v>43.881459999999997</v>
      </c>
      <c r="AG40" s="447">
        <v>43.881459999999997</v>
      </c>
      <c r="AH40" s="447">
        <v>43.881459999999997</v>
      </c>
      <c r="AI40" s="447">
        <v>43.881459999999997</v>
      </c>
      <c r="AJ40" s="447">
        <v>43.881459999999997</v>
      </c>
      <c r="AK40" s="447">
        <v>43.881459999999997</v>
      </c>
      <c r="AL40" s="447">
        <v>43.881459999999997</v>
      </c>
      <c r="AM40" s="447">
        <v>43.881459999999997</v>
      </c>
      <c r="AN40" s="447">
        <v>43.881459999999997</v>
      </c>
      <c r="AO40" s="447">
        <v>43.881459999999997</v>
      </c>
      <c r="AP40" s="447">
        <v>43.881459999999997</v>
      </c>
      <c r="AQ40" s="447">
        <v>43.881459999999997</v>
      </c>
      <c r="AR40" s="447">
        <v>43.881459999999997</v>
      </c>
      <c r="AS40" s="447">
        <v>43.881459999999997</v>
      </c>
      <c r="AT40" s="447">
        <v>43.881459999999997</v>
      </c>
      <c r="AU40" s="447">
        <v>43.881459999999997</v>
      </c>
      <c r="AV40" s="447">
        <v>43.881459999999997</v>
      </c>
      <c r="AW40" s="447">
        <v>43.881459999999997</v>
      </c>
      <c r="AX40" s="447">
        <v>43.881459999999997</v>
      </c>
      <c r="AY40" s="447">
        <v>43.881459999999997</v>
      </c>
      <c r="AZ40" s="447">
        <v>43.881459999999997</v>
      </c>
      <c r="BA40" s="447">
        <v>43.881459999999997</v>
      </c>
      <c r="BB40" s="447">
        <v>43.881459999999997</v>
      </c>
      <c r="BC40" s="447">
        <v>43.881459999999997</v>
      </c>
      <c r="BD40" s="447">
        <v>43.881459999999997</v>
      </c>
      <c r="BE40" s="447">
        <v>43.881459999999997</v>
      </c>
      <c r="BF40" s="447">
        <v>43.881459999999997</v>
      </c>
      <c r="BG40" s="447">
        <v>43.881459999999997</v>
      </c>
      <c r="BH40" s="447">
        <v>43.881459999999997</v>
      </c>
      <c r="BI40" s="447">
        <v>43.881459999999997</v>
      </c>
      <c r="BJ40" s="447">
        <v>43.881459999999997</v>
      </c>
      <c r="BK40" s="447">
        <v>43.881459999999997</v>
      </c>
      <c r="BL40" s="447">
        <v>43.881459999999997</v>
      </c>
      <c r="BM40" s="447">
        <v>43.881459999999997</v>
      </c>
      <c r="BN40" s="447">
        <v>43.881459999999997</v>
      </c>
      <c r="BO40" s="447">
        <v>43.881459999999997</v>
      </c>
      <c r="BP40" s="447">
        <v>43.881459999999997</v>
      </c>
      <c r="BQ40" s="447">
        <v>43.881459999999997</v>
      </c>
      <c r="BR40" s="447">
        <v>43.881459999999997</v>
      </c>
      <c r="BS40" s="447">
        <v>43.881459999999997</v>
      </c>
      <c r="BT40" s="447">
        <v>43.881459999999997</v>
      </c>
      <c r="BU40" s="447"/>
      <c r="BV40" s="447"/>
      <c r="BW40" s="447"/>
      <c r="BX40" s="447"/>
      <c r="BY40" s="447"/>
      <c r="BZ40" s="447"/>
      <c r="CA40" s="447"/>
      <c r="CB40" s="447"/>
      <c r="CC40" s="447"/>
      <c r="CD40" s="447"/>
      <c r="CE40" s="447"/>
      <c r="CF40" s="447"/>
      <c r="CG40" s="447"/>
      <c r="CH40" s="447"/>
      <c r="CI40" s="447"/>
      <c r="CJ40" s="1128"/>
      <c r="CK40" s="1083"/>
    </row>
    <row r="41" spans="1:89" s="1082" customFormat="1" x14ac:dyDescent="0.2">
      <c r="A41" s="1074"/>
      <c r="B41" s="452" t="s">
        <v>370</v>
      </c>
      <c r="C41" s="453" t="s">
        <v>273</v>
      </c>
      <c r="D41" s="453" t="s">
        <v>371</v>
      </c>
      <c r="E41" s="454" t="s">
        <v>122</v>
      </c>
      <c r="F41" s="442">
        <v>2</v>
      </c>
      <c r="G41" s="450">
        <f>(G30+G32)-(G39+G40)</f>
        <v>1143.0920763436416</v>
      </c>
      <c r="H41" s="450">
        <f t="shared" ref="H41:BS41" si="4">(H30+H32)-(H39+H40)</f>
        <v>1141.5852835007613</v>
      </c>
      <c r="I41" s="450">
        <f t="shared" si="4"/>
        <v>1140.0692443031644</v>
      </c>
      <c r="J41" s="450">
        <f t="shared" si="4"/>
        <v>1138.5442030965542</v>
      </c>
      <c r="K41" s="450">
        <f>(K30+K32)-(K39+K40)</f>
        <v>1137.0103903090958</v>
      </c>
      <c r="L41" s="450">
        <f t="shared" si="4"/>
        <v>1135.4680236433696</v>
      </c>
      <c r="M41" s="455">
        <f t="shared" si="4"/>
        <v>1134.9173091340535</v>
      </c>
      <c r="N41" s="455">
        <f t="shared" si="4"/>
        <v>1134.3584420898865</v>
      </c>
      <c r="O41" s="455">
        <f t="shared" si="4"/>
        <v>1132.7916079354391</v>
      </c>
      <c r="P41" s="455">
        <f t="shared" si="4"/>
        <v>1131.2169829657842</v>
      </c>
      <c r="Q41" s="455">
        <f t="shared" si="4"/>
        <v>1129.6347350251399</v>
      </c>
      <c r="R41" s="455">
        <f t="shared" si="4"/>
        <v>1128.0450241189014</v>
      </c>
      <c r="S41" s="455">
        <f t="shared" si="4"/>
        <v>1126.4480029671158</v>
      </c>
      <c r="T41" s="455">
        <f t="shared" si="4"/>
        <v>1124.8438175062838</v>
      </c>
      <c r="U41" s="455">
        <f t="shared" si="4"/>
        <v>1123.2326073454465</v>
      </c>
      <c r="V41" s="455">
        <f t="shared" si="4"/>
        <v>1121.6145061816815</v>
      </c>
      <c r="W41" s="455">
        <f t="shared" si="4"/>
        <v>1101.1596421794684</v>
      </c>
      <c r="X41" s="455">
        <f t="shared" si="4"/>
        <v>1099.5281383177976</v>
      </c>
      <c r="Y41" s="455">
        <f t="shared" si="4"/>
        <v>1097.8901127084137</v>
      </c>
      <c r="Z41" s="455">
        <f t="shared" si="4"/>
        <v>1096.2456788881514</v>
      </c>
      <c r="AA41" s="455">
        <f t="shared" si="4"/>
        <v>1095.1149460879765</v>
      </c>
      <c r="AB41" s="455">
        <f t="shared" si="4"/>
        <v>989.95828078631223</v>
      </c>
      <c r="AC41" s="455">
        <f t="shared" si="4"/>
        <v>988.6995779758148</v>
      </c>
      <c r="AD41" s="455">
        <f t="shared" si="4"/>
        <v>987.43633788139039</v>
      </c>
      <c r="AE41" s="455">
        <f t="shared" si="4"/>
        <v>986.16863188187619</v>
      </c>
      <c r="AF41" s="455">
        <f t="shared" si="4"/>
        <v>984.89652890500167</v>
      </c>
      <c r="AG41" s="455">
        <f t="shared" si="4"/>
        <v>983.62009555548104</v>
      </c>
      <c r="AH41" s="455">
        <f t="shared" si="4"/>
        <v>982.33939623419963</v>
      </c>
      <c r="AI41" s="455">
        <f t="shared" si="4"/>
        <v>981.05449324926155</v>
      </c>
      <c r="AJ41" s="455">
        <f t="shared" si="4"/>
        <v>979.76544691958941</v>
      </c>
      <c r="AK41" s="455">
        <f t="shared" si="4"/>
        <v>978.47231567169194</v>
      </c>
      <c r="AL41" s="455">
        <f t="shared" si="4"/>
        <v>977.17515613016201</v>
      </c>
      <c r="AM41" s="455">
        <f t="shared" si="4"/>
        <v>975.87402320241006</v>
      </c>
      <c r="AN41" s="455">
        <f t="shared" si="4"/>
        <v>974.5689701580817</v>
      </c>
      <c r="AO41" s="455">
        <f t="shared" si="4"/>
        <v>973.26004870358258</v>
      </c>
      <c r="AP41" s="455">
        <f t="shared" si="4"/>
        <v>971.94730905208087</v>
      </c>
      <c r="AQ41" s="455">
        <f t="shared" si="4"/>
        <v>970.6307999893246</v>
      </c>
      <c r="AR41" s="455">
        <f t="shared" si="4"/>
        <v>969.3105689355931</v>
      </c>
      <c r="AS41" s="455">
        <f t="shared" si="4"/>
        <v>967.98666200405671</v>
      </c>
      <c r="AT41" s="455">
        <f t="shared" si="4"/>
        <v>966.65912405580832</v>
      </c>
      <c r="AU41" s="455">
        <f t="shared" si="4"/>
        <v>965.32799875180206</v>
      </c>
      <c r="AV41" s="455">
        <f t="shared" si="4"/>
        <v>963.99332860191259</v>
      </c>
      <c r="AW41" s="455">
        <f t="shared" si="4"/>
        <v>962.65515501131961</v>
      </c>
      <c r="AX41" s="455">
        <f t="shared" si="4"/>
        <v>961.31351832439043</v>
      </c>
      <c r="AY41" s="455">
        <f t="shared" si="4"/>
        <v>959.96845786623646</v>
      </c>
      <c r="AZ41" s="455">
        <f t="shared" si="4"/>
        <v>958.62001198209362</v>
      </c>
      <c r="BA41" s="455">
        <f t="shared" si="4"/>
        <v>957.26821807466797</v>
      </c>
      <c r="BB41" s="455">
        <f t="shared" si="4"/>
        <v>955.9131126395788</v>
      </c>
      <c r="BC41" s="455">
        <f t="shared" si="4"/>
        <v>954.55473129901759</v>
      </c>
      <c r="BD41" s="455">
        <f t="shared" si="4"/>
        <v>953.19310883374158</v>
      </c>
      <c r="BE41" s="455">
        <f t="shared" si="4"/>
        <v>951.8282792134936</v>
      </c>
      <c r="BF41" s="455">
        <f t="shared" si="4"/>
        <v>950.46027562595361</v>
      </c>
      <c r="BG41" s="455">
        <f t="shared" si="4"/>
        <v>949.08913050430795</v>
      </c>
      <c r="BH41" s="455">
        <f t="shared" si="4"/>
        <v>947.71487555351621</v>
      </c>
      <c r="BI41" s="455">
        <f t="shared" si="4"/>
        <v>946.33754177535468</v>
      </c>
      <c r="BJ41" s="455">
        <f t="shared" si="4"/>
        <v>944.95715949230669</v>
      </c>
      <c r="BK41" s="455">
        <f t="shared" si="4"/>
        <v>943.57375837036682</v>
      </c>
      <c r="BL41" s="455">
        <f t="shared" si="4"/>
        <v>942.18736744081855</v>
      </c>
      <c r="BM41" s="455">
        <f t="shared" si="4"/>
        <v>940.79801512104734</v>
      </c>
      <c r="BN41" s="455">
        <f t="shared" si="4"/>
        <v>939.40572923443472</v>
      </c>
      <c r="BO41" s="455">
        <f t="shared" si="4"/>
        <v>938.01053702939282</v>
      </c>
      <c r="BP41" s="455">
        <f t="shared" si="4"/>
        <v>936.6124651975814</v>
      </c>
      <c r="BQ41" s="455">
        <f t="shared" si="4"/>
        <v>935.21153989134825</v>
      </c>
      <c r="BR41" s="455">
        <f t="shared" si="4"/>
        <v>933.80778674044052</v>
      </c>
      <c r="BS41" s="455">
        <f t="shared" si="4"/>
        <v>932.40123086802112</v>
      </c>
      <c r="BT41" s="455">
        <f t="shared" ref="BT41" si="5">(BT30+BT32)-(BT39+BT40)</f>
        <v>930.99189690602714</v>
      </c>
      <c r="BU41" s="455"/>
      <c r="BV41" s="455"/>
      <c r="BW41" s="455"/>
      <c r="BX41" s="455"/>
      <c r="BY41" s="455"/>
      <c r="BZ41" s="455"/>
      <c r="CA41" s="455"/>
      <c r="CB41" s="455"/>
      <c r="CC41" s="455"/>
      <c r="CD41" s="455"/>
      <c r="CE41" s="455"/>
      <c r="CF41" s="455"/>
      <c r="CG41" s="455"/>
      <c r="CH41" s="455"/>
      <c r="CI41" s="451"/>
      <c r="CJ41" s="1128"/>
      <c r="CK41" s="1083"/>
    </row>
    <row r="42" spans="1:89" s="1082" customFormat="1" x14ac:dyDescent="0.2">
      <c r="A42" s="1074"/>
      <c r="B42" s="458" t="s">
        <v>372</v>
      </c>
      <c r="C42" s="459" t="s">
        <v>276</v>
      </c>
      <c r="D42" s="459" t="s">
        <v>373</v>
      </c>
      <c r="E42" s="460" t="s">
        <v>122</v>
      </c>
      <c r="F42" s="461">
        <v>2</v>
      </c>
      <c r="G42" s="462">
        <f>G41+SUM(G26:G29)</f>
        <v>1186.294793251813</v>
      </c>
      <c r="H42" s="462">
        <f t="shared" ref="H42:BS42" si="6">H41+SUM(H26:H29)</f>
        <v>1184.6006200165459</v>
      </c>
      <c r="I42" s="462">
        <f t="shared" si="6"/>
        <v>1182.8960505766784</v>
      </c>
      <c r="J42" s="462">
        <f t="shared" si="6"/>
        <v>1180.4977396640379</v>
      </c>
      <c r="K42" s="462">
        <f>K41+SUM(K26:K29)</f>
        <v>1178.7001863621683</v>
      </c>
      <c r="L42" s="462">
        <f t="shared" si="6"/>
        <v>1176.9660154465123</v>
      </c>
      <c r="M42" s="462">
        <f t="shared" si="6"/>
        <v>1175.9911585736234</v>
      </c>
      <c r="N42" s="462">
        <f t="shared" si="6"/>
        <v>1175.2384353402692</v>
      </c>
      <c r="O42" s="462">
        <f t="shared" si="6"/>
        <v>1173.476754229883</v>
      </c>
      <c r="P42" s="462">
        <f t="shared" si="6"/>
        <v>1171.7063134610821</v>
      </c>
      <c r="Q42" s="462">
        <f t="shared" si="6"/>
        <v>1169.9273017507051</v>
      </c>
      <c r="R42" s="462">
        <f t="shared" si="6"/>
        <v>1168.1398990019547</v>
      </c>
      <c r="S42" s="462">
        <f t="shared" si="6"/>
        <v>1166.3442769267006</v>
      </c>
      <c r="T42" s="462">
        <f t="shared" si="6"/>
        <v>1164.5405996096838</v>
      </c>
      <c r="U42" s="462">
        <f t="shared" si="6"/>
        <v>1162.7290240213213</v>
      </c>
      <c r="V42" s="462">
        <f t="shared" si="6"/>
        <v>1160.909700484872</v>
      </c>
      <c r="W42" s="462">
        <f>W41+SUM(W26:W29)</f>
        <v>1094.1464842704643</v>
      </c>
      <c r="X42" s="462">
        <f t="shared" si="6"/>
        <v>1092.5149804087935</v>
      </c>
      <c r="Y42" s="462">
        <f t="shared" si="6"/>
        <v>1090.8769547994095</v>
      </c>
      <c r="Z42" s="462">
        <f t="shared" si="6"/>
        <v>1089.2325209791472</v>
      </c>
      <c r="AA42" s="462">
        <f t="shared" si="6"/>
        <v>1088.1017881789724</v>
      </c>
      <c r="AB42" s="462">
        <f t="shared" si="6"/>
        <v>982.94512287730811</v>
      </c>
      <c r="AC42" s="462">
        <f t="shared" si="6"/>
        <v>981.68642006681068</v>
      </c>
      <c r="AD42" s="462">
        <f t="shared" si="6"/>
        <v>980.42317997238627</v>
      </c>
      <c r="AE42" s="462">
        <f t="shared" si="6"/>
        <v>979.15547397287207</v>
      </c>
      <c r="AF42" s="462">
        <f t="shared" si="6"/>
        <v>977.88337099599755</v>
      </c>
      <c r="AG42" s="462">
        <f t="shared" si="6"/>
        <v>976.60693764647692</v>
      </c>
      <c r="AH42" s="462">
        <f t="shared" si="6"/>
        <v>975.3262383251955</v>
      </c>
      <c r="AI42" s="462">
        <f t="shared" si="6"/>
        <v>974.04133534025743</v>
      </c>
      <c r="AJ42" s="462">
        <f t="shared" si="6"/>
        <v>972.75228901058529</v>
      </c>
      <c r="AK42" s="462">
        <f t="shared" si="6"/>
        <v>971.45915776268782</v>
      </c>
      <c r="AL42" s="462">
        <f t="shared" si="6"/>
        <v>970.16199822115789</v>
      </c>
      <c r="AM42" s="462">
        <f t="shared" si="6"/>
        <v>968.86086529340594</v>
      </c>
      <c r="AN42" s="462">
        <f t="shared" si="6"/>
        <v>967.55581224907758</v>
      </c>
      <c r="AO42" s="462">
        <f t="shared" si="6"/>
        <v>966.24689079457846</v>
      </c>
      <c r="AP42" s="462">
        <f t="shared" si="6"/>
        <v>964.93415114307675</v>
      </c>
      <c r="AQ42" s="462">
        <f t="shared" si="6"/>
        <v>963.61764208032048</v>
      </c>
      <c r="AR42" s="462">
        <f t="shared" si="6"/>
        <v>962.29741102658897</v>
      </c>
      <c r="AS42" s="462">
        <f t="shared" si="6"/>
        <v>960.97350409505259</v>
      </c>
      <c r="AT42" s="462">
        <f t="shared" si="6"/>
        <v>959.6459661468042</v>
      </c>
      <c r="AU42" s="462">
        <f t="shared" si="6"/>
        <v>958.31484084279793</v>
      </c>
      <c r="AV42" s="462">
        <f t="shared" si="6"/>
        <v>956.98017069290847</v>
      </c>
      <c r="AW42" s="462">
        <f t="shared" si="6"/>
        <v>955.64199710231549</v>
      </c>
      <c r="AX42" s="462">
        <f t="shared" si="6"/>
        <v>954.30036041538631</v>
      </c>
      <c r="AY42" s="462">
        <f t="shared" si="6"/>
        <v>952.95529995723234</v>
      </c>
      <c r="AZ42" s="462">
        <f t="shared" si="6"/>
        <v>951.60685407308949</v>
      </c>
      <c r="BA42" s="462">
        <f t="shared" si="6"/>
        <v>950.25506016566385</v>
      </c>
      <c r="BB42" s="462">
        <f t="shared" si="6"/>
        <v>948.89995473057468</v>
      </c>
      <c r="BC42" s="462">
        <f t="shared" si="6"/>
        <v>947.54157339001347</v>
      </c>
      <c r="BD42" s="462">
        <f t="shared" si="6"/>
        <v>946.17995092473745</v>
      </c>
      <c r="BE42" s="462">
        <f t="shared" si="6"/>
        <v>944.81512130448948</v>
      </c>
      <c r="BF42" s="462">
        <f t="shared" si="6"/>
        <v>943.44711771694949</v>
      </c>
      <c r="BG42" s="462">
        <f t="shared" si="6"/>
        <v>942.07597259530382</v>
      </c>
      <c r="BH42" s="462">
        <f t="shared" si="6"/>
        <v>940.70171764451209</v>
      </c>
      <c r="BI42" s="462">
        <f t="shared" si="6"/>
        <v>939.32438386635056</v>
      </c>
      <c r="BJ42" s="462">
        <f t="shared" si="6"/>
        <v>937.94400158330257</v>
      </c>
      <c r="BK42" s="462">
        <f t="shared" si="6"/>
        <v>936.5606004613627</v>
      </c>
      <c r="BL42" s="462">
        <f t="shared" si="6"/>
        <v>935.17420953181443</v>
      </c>
      <c r="BM42" s="462">
        <f t="shared" si="6"/>
        <v>933.78485721204322</v>
      </c>
      <c r="BN42" s="462">
        <f t="shared" si="6"/>
        <v>932.39257132543059</v>
      </c>
      <c r="BO42" s="462">
        <f t="shared" si="6"/>
        <v>930.9973791203887</v>
      </c>
      <c r="BP42" s="462">
        <f t="shared" si="6"/>
        <v>929.59930728857728</v>
      </c>
      <c r="BQ42" s="462">
        <f t="shared" si="6"/>
        <v>928.19838198234413</v>
      </c>
      <c r="BR42" s="462">
        <f t="shared" si="6"/>
        <v>926.7946288314364</v>
      </c>
      <c r="BS42" s="462">
        <f t="shared" si="6"/>
        <v>925.38807295901699</v>
      </c>
      <c r="BT42" s="462">
        <f t="shared" ref="BT42" si="7">BT41+SUM(BT26:BT29)</f>
        <v>923.97873899702302</v>
      </c>
      <c r="BU42" s="462"/>
      <c r="BV42" s="462"/>
      <c r="BW42" s="462"/>
      <c r="BX42" s="462"/>
      <c r="BY42" s="462"/>
      <c r="BZ42" s="462"/>
      <c r="CA42" s="462"/>
      <c r="CB42" s="462"/>
      <c r="CC42" s="462"/>
      <c r="CD42" s="462"/>
      <c r="CE42" s="462"/>
      <c r="CF42" s="462"/>
      <c r="CG42" s="462"/>
      <c r="CH42" s="462"/>
      <c r="CI42" s="463"/>
      <c r="CJ42" s="1128"/>
      <c r="CK42" s="1083"/>
    </row>
    <row r="43" spans="1:89" s="1082" customFormat="1" x14ac:dyDescent="0.2">
      <c r="A43" s="1074"/>
      <c r="B43" s="927" t="s">
        <v>374</v>
      </c>
      <c r="C43" s="928" t="s">
        <v>375</v>
      </c>
      <c r="D43" s="929" t="s">
        <v>121</v>
      </c>
      <c r="E43" s="930" t="s">
        <v>122</v>
      </c>
      <c r="F43" s="931">
        <v>2</v>
      </c>
      <c r="G43" s="1109">
        <v>285.08374094276473</v>
      </c>
      <c r="H43" s="1109">
        <v>248.00222259136183</v>
      </c>
      <c r="I43" s="1109">
        <v>263.13247742857908</v>
      </c>
      <c r="J43" s="1109">
        <v>273.18833990629571</v>
      </c>
      <c r="K43" s="1109">
        <v>274.55078413503429</v>
      </c>
      <c r="L43" s="1109">
        <v>274.15089078521174</v>
      </c>
      <c r="M43" s="1109">
        <v>275.61680368503761</v>
      </c>
      <c r="N43" s="436">
        <v>275.2691279541333</v>
      </c>
      <c r="O43" s="436">
        <v>274.93194423855743</v>
      </c>
      <c r="P43" s="436">
        <v>274.60524705311963</v>
      </c>
      <c r="Q43" s="436">
        <v>274.30984046348834</v>
      </c>
      <c r="R43" s="436">
        <v>274.01450615540642</v>
      </c>
      <c r="S43" s="436">
        <v>273.75045340232003</v>
      </c>
      <c r="T43" s="436">
        <v>273.48646493305807</v>
      </c>
      <c r="U43" s="436">
        <v>273.24334604574642</v>
      </c>
      <c r="V43" s="436">
        <v>273.01068906173725</v>
      </c>
      <c r="W43" s="436">
        <v>272.78849097934358</v>
      </c>
      <c r="X43" s="436">
        <v>272.57672258206424</v>
      </c>
      <c r="Y43" s="436">
        <v>272.37543415967548</v>
      </c>
      <c r="Z43" s="436">
        <v>272.19500103129428</v>
      </c>
      <c r="AA43" s="436">
        <v>272.01461261991625</v>
      </c>
      <c r="AB43" s="436">
        <v>271.8446970312105</v>
      </c>
      <c r="AC43" s="436">
        <v>271.69563004129998</v>
      </c>
      <c r="AD43" s="436">
        <v>271.54660167897072</v>
      </c>
      <c r="AE43" s="436">
        <v>271.40801433815039</v>
      </c>
      <c r="AF43" s="436">
        <v>271.26946243552106</v>
      </c>
      <c r="AG43" s="436">
        <v>271.14134851009885</v>
      </c>
      <c r="AH43" s="436">
        <v>271.02367115236945</v>
      </c>
      <c r="AI43" s="436">
        <v>270.9164290361972</v>
      </c>
      <c r="AJ43" s="436">
        <v>270.80921700466382</v>
      </c>
      <c r="AK43" s="436">
        <v>270.71243782354338</v>
      </c>
      <c r="AL43" s="436">
        <v>270.62606394313627</v>
      </c>
      <c r="AM43" s="436">
        <v>270.5397433239026</v>
      </c>
      <c r="AN43" s="436">
        <v>270.45344857919622</v>
      </c>
      <c r="AO43" s="436">
        <v>270.37758263631616</v>
      </c>
      <c r="AP43" s="436">
        <v>270.30174078133132</v>
      </c>
      <c r="AQ43" s="436">
        <v>270.23632600661387</v>
      </c>
      <c r="AR43" s="436">
        <v>270.18133750495087</v>
      </c>
      <c r="AS43" s="436">
        <v>270.1263707250904</v>
      </c>
      <c r="AT43" s="436">
        <v>270.07142496761657</v>
      </c>
      <c r="AU43" s="436">
        <v>270.02690333319237</v>
      </c>
      <c r="AV43" s="436">
        <v>270.02420690944325</v>
      </c>
      <c r="AW43" s="436">
        <v>270.02151048569414</v>
      </c>
      <c r="AX43" s="436">
        <v>270.01881406194502</v>
      </c>
      <c r="AY43" s="436">
        <v>270.01611763819591</v>
      </c>
      <c r="AZ43" s="436">
        <v>270.0133947789198</v>
      </c>
      <c r="BA43" s="436">
        <v>270.01069835517069</v>
      </c>
      <c r="BB43" s="436">
        <v>270.00800193142157</v>
      </c>
      <c r="BC43" s="436">
        <v>270.00530550767246</v>
      </c>
      <c r="BD43" s="436">
        <v>270.00260908392335</v>
      </c>
      <c r="BE43" s="436">
        <v>269.99991266017418</v>
      </c>
      <c r="BF43" s="436">
        <v>269.99721623642506</v>
      </c>
      <c r="BG43" s="436">
        <v>269.99451981267595</v>
      </c>
      <c r="BH43" s="436">
        <v>269.99182338892683</v>
      </c>
      <c r="BI43" s="436">
        <v>269.98912696517772</v>
      </c>
      <c r="BJ43" s="436">
        <v>269.9864305414286</v>
      </c>
      <c r="BK43" s="436">
        <v>269.98373411767949</v>
      </c>
      <c r="BL43" s="436">
        <v>269.98103769393032</v>
      </c>
      <c r="BM43" s="436">
        <v>269.9783412701812</v>
      </c>
      <c r="BN43" s="436">
        <v>269.97561841090516</v>
      </c>
      <c r="BO43" s="436">
        <v>269.97292198715604</v>
      </c>
      <c r="BP43" s="436">
        <v>269.97022556340693</v>
      </c>
      <c r="BQ43" s="436">
        <v>269.96752913965776</v>
      </c>
      <c r="BR43" s="436">
        <v>269.96483271590864</v>
      </c>
      <c r="BS43" s="436">
        <v>269.96213629215953</v>
      </c>
      <c r="BT43" s="436">
        <v>269.95943986841041</v>
      </c>
      <c r="BU43" s="436"/>
      <c r="BV43" s="436"/>
      <c r="BW43" s="436"/>
      <c r="BX43" s="436"/>
      <c r="BY43" s="436"/>
      <c r="BZ43" s="436"/>
      <c r="CA43" s="436"/>
      <c r="CB43" s="436"/>
      <c r="CC43" s="436"/>
      <c r="CD43" s="436"/>
      <c r="CE43" s="436"/>
      <c r="CF43" s="436"/>
      <c r="CG43" s="436"/>
      <c r="CH43" s="436"/>
      <c r="CI43" s="436"/>
      <c r="CJ43" s="1128"/>
      <c r="CK43" s="1083"/>
    </row>
    <row r="44" spans="1:89" s="1082" customFormat="1" ht="28.5" x14ac:dyDescent="0.2">
      <c r="A44" s="1074"/>
      <c r="B44" s="932" t="s">
        <v>376</v>
      </c>
      <c r="C44" s="933" t="s">
        <v>377</v>
      </c>
      <c r="D44" s="924" t="s">
        <v>121</v>
      </c>
      <c r="E44" s="925" t="s">
        <v>122</v>
      </c>
      <c r="F44" s="926">
        <v>2</v>
      </c>
      <c r="G44" s="1112">
        <v>3.5</v>
      </c>
      <c r="H44" s="1112">
        <v>3.5</v>
      </c>
      <c r="I44" s="1110">
        <v>3.5</v>
      </c>
      <c r="J44" s="1110">
        <v>3.5</v>
      </c>
      <c r="K44" s="1110">
        <v>3.5</v>
      </c>
      <c r="L44" s="1110">
        <v>3.5</v>
      </c>
      <c r="M44" s="1110">
        <v>3.5</v>
      </c>
      <c r="N44" s="911">
        <v>3.5</v>
      </c>
      <c r="O44" s="911">
        <v>3.5</v>
      </c>
      <c r="P44" s="911">
        <v>3.5</v>
      </c>
      <c r="Q44" s="911">
        <v>3.5</v>
      </c>
      <c r="R44" s="911">
        <v>3.5</v>
      </c>
      <c r="S44" s="911">
        <v>3.5</v>
      </c>
      <c r="T44" s="911">
        <v>3.5</v>
      </c>
      <c r="U44" s="911">
        <v>3.5</v>
      </c>
      <c r="V44" s="911">
        <v>3.5</v>
      </c>
      <c r="W44" s="911">
        <v>3.5</v>
      </c>
      <c r="X44" s="911">
        <v>3.5</v>
      </c>
      <c r="Y44" s="911">
        <v>3.5</v>
      </c>
      <c r="Z44" s="911">
        <v>3.5</v>
      </c>
      <c r="AA44" s="911">
        <v>3.5</v>
      </c>
      <c r="AB44" s="911">
        <v>3.5</v>
      </c>
      <c r="AC44" s="911">
        <v>3.5</v>
      </c>
      <c r="AD44" s="911">
        <v>3.5</v>
      </c>
      <c r="AE44" s="911">
        <v>3.5</v>
      </c>
      <c r="AF44" s="911">
        <v>3.5</v>
      </c>
      <c r="AG44" s="911">
        <v>3.5</v>
      </c>
      <c r="AH44" s="911">
        <v>3.5</v>
      </c>
      <c r="AI44" s="911">
        <v>3.5</v>
      </c>
      <c r="AJ44" s="911">
        <v>3.5</v>
      </c>
      <c r="AK44" s="911">
        <v>3.5</v>
      </c>
      <c r="AL44" s="911">
        <v>3.5</v>
      </c>
      <c r="AM44" s="911">
        <v>3.5</v>
      </c>
      <c r="AN44" s="911">
        <v>3.5</v>
      </c>
      <c r="AO44" s="911">
        <v>3.5</v>
      </c>
      <c r="AP44" s="911">
        <v>3.5</v>
      </c>
      <c r="AQ44" s="911">
        <v>3.5</v>
      </c>
      <c r="AR44" s="911">
        <v>3.5</v>
      </c>
      <c r="AS44" s="911">
        <v>3.5</v>
      </c>
      <c r="AT44" s="911">
        <v>3.5</v>
      </c>
      <c r="AU44" s="911">
        <v>3.5</v>
      </c>
      <c r="AV44" s="911">
        <v>3.5</v>
      </c>
      <c r="AW44" s="911">
        <v>3.5</v>
      </c>
      <c r="AX44" s="911">
        <v>3.5</v>
      </c>
      <c r="AY44" s="911">
        <v>3.5</v>
      </c>
      <c r="AZ44" s="911">
        <v>3.5</v>
      </c>
      <c r="BA44" s="911">
        <v>3.5</v>
      </c>
      <c r="BB44" s="911">
        <v>3.5</v>
      </c>
      <c r="BC44" s="911">
        <v>3.5</v>
      </c>
      <c r="BD44" s="911">
        <v>3.5</v>
      </c>
      <c r="BE44" s="911">
        <v>3.5</v>
      </c>
      <c r="BF44" s="911">
        <v>3.5</v>
      </c>
      <c r="BG44" s="911">
        <v>3.5</v>
      </c>
      <c r="BH44" s="911">
        <v>3.5</v>
      </c>
      <c r="BI44" s="911">
        <v>3.5</v>
      </c>
      <c r="BJ44" s="911">
        <v>3.5</v>
      </c>
      <c r="BK44" s="911">
        <v>3.5</v>
      </c>
      <c r="BL44" s="911">
        <v>3.5</v>
      </c>
      <c r="BM44" s="911">
        <v>3.5</v>
      </c>
      <c r="BN44" s="911">
        <v>3.5</v>
      </c>
      <c r="BO44" s="911">
        <v>3.5</v>
      </c>
      <c r="BP44" s="911">
        <v>3.5</v>
      </c>
      <c r="BQ44" s="911">
        <v>3.5</v>
      </c>
      <c r="BR44" s="911">
        <v>3.5</v>
      </c>
      <c r="BS44" s="911">
        <v>3.5</v>
      </c>
      <c r="BT44" s="911">
        <v>3.5</v>
      </c>
      <c r="BU44" s="911"/>
      <c r="BV44" s="911"/>
      <c r="BW44" s="911"/>
      <c r="BX44" s="911"/>
      <c r="BY44" s="911"/>
      <c r="BZ44" s="911"/>
      <c r="CA44" s="911"/>
      <c r="CB44" s="911"/>
      <c r="CC44" s="911"/>
      <c r="CD44" s="911"/>
      <c r="CE44" s="911"/>
      <c r="CF44" s="911"/>
      <c r="CG44" s="911"/>
      <c r="CH44" s="911"/>
      <c r="CI44" s="911"/>
      <c r="CJ44" s="1128"/>
      <c r="CK44" s="1083"/>
    </row>
    <row r="45" spans="1:89" s="1082" customFormat="1" x14ac:dyDescent="0.2">
      <c r="A45" s="1074"/>
      <c r="B45" s="934" t="s">
        <v>378</v>
      </c>
      <c r="C45" s="935" t="s">
        <v>379</v>
      </c>
      <c r="D45" s="936" t="s">
        <v>121</v>
      </c>
      <c r="E45" s="937" t="s">
        <v>122</v>
      </c>
      <c r="F45" s="938">
        <v>2</v>
      </c>
      <c r="G45" s="1111">
        <v>2.5135729330693342</v>
      </c>
      <c r="H45" s="1111">
        <v>2.5051118880705867</v>
      </c>
      <c r="I45" s="1111">
        <v>2.5000806103603335</v>
      </c>
      <c r="J45" s="1111">
        <v>10.30268949649092</v>
      </c>
      <c r="K45" s="1111">
        <v>10.216699608573094</v>
      </c>
      <c r="L45" s="1111">
        <v>10.131478669749827</v>
      </c>
      <c r="M45" s="1111">
        <v>10.096098307398188</v>
      </c>
      <c r="N45" s="447">
        <v>10.059948177816194</v>
      </c>
      <c r="O45" s="447">
        <v>10.02456785090674</v>
      </c>
      <c r="P45" s="447">
        <v>9.9891876322043753</v>
      </c>
      <c r="Q45" s="447">
        <v>9.9538075229478302</v>
      </c>
      <c r="R45" s="447">
        <v>9.9176569216813952</v>
      </c>
      <c r="S45" s="447">
        <v>9.8822768495180728</v>
      </c>
      <c r="T45" s="447">
        <v>9.8468968891993054</v>
      </c>
      <c r="U45" s="447">
        <v>9.8107458782241519</v>
      </c>
      <c r="V45" s="447">
        <v>9.7753659555758379</v>
      </c>
      <c r="W45" s="447">
        <v>9.7609054463996845</v>
      </c>
      <c r="X45" s="447">
        <v>9.7472164010572424</v>
      </c>
      <c r="Y45" s="447">
        <v>9.7327558826962477</v>
      </c>
      <c r="Z45" s="447">
        <v>9.7182953212461545</v>
      </c>
      <c r="AA45" s="447">
        <v>9.703834716504236</v>
      </c>
      <c r="AB45" s="447">
        <v>9.69014588394821</v>
      </c>
      <c r="AC45" s="447">
        <v>9.6756852698473814</v>
      </c>
      <c r="AD45" s="447">
        <v>9.6612246120841636</v>
      </c>
      <c r="AE45" s="447">
        <v>9.6475359603846496</v>
      </c>
      <c r="AF45" s="447">
        <v>9.6330752932525847</v>
      </c>
      <c r="AG45" s="447">
        <v>9.6330752932525847</v>
      </c>
      <c r="AH45" s="447">
        <v>9.6330752932525847</v>
      </c>
      <c r="AI45" s="447">
        <v>9.6330752932525847</v>
      </c>
      <c r="AJ45" s="447">
        <v>9.6330752932525847</v>
      </c>
      <c r="AK45" s="447">
        <v>9.6330752932525847</v>
      </c>
      <c r="AL45" s="447">
        <v>9.6330752932525847</v>
      </c>
      <c r="AM45" s="447">
        <v>9.6330752932525847</v>
      </c>
      <c r="AN45" s="447">
        <v>9.6330752932525847</v>
      </c>
      <c r="AO45" s="447">
        <v>9.6330752932525847</v>
      </c>
      <c r="AP45" s="447">
        <v>9.6330752932525847</v>
      </c>
      <c r="AQ45" s="447">
        <v>9.6330752932525847</v>
      </c>
      <c r="AR45" s="447">
        <v>9.6330752932525847</v>
      </c>
      <c r="AS45" s="447">
        <v>9.6330752932525847</v>
      </c>
      <c r="AT45" s="447">
        <v>9.6330752932525847</v>
      </c>
      <c r="AU45" s="447">
        <v>9.6330752932525847</v>
      </c>
      <c r="AV45" s="447">
        <v>9.6330752932525847</v>
      </c>
      <c r="AW45" s="447">
        <v>9.6330752932525847</v>
      </c>
      <c r="AX45" s="447">
        <v>9.6330752932525847</v>
      </c>
      <c r="AY45" s="447">
        <v>9.6330752932525847</v>
      </c>
      <c r="AZ45" s="447">
        <v>9.6330752932525847</v>
      </c>
      <c r="BA45" s="447">
        <v>9.6330752932525847</v>
      </c>
      <c r="BB45" s="447">
        <v>9.6330752932525847</v>
      </c>
      <c r="BC45" s="447">
        <v>9.6330752932525847</v>
      </c>
      <c r="BD45" s="447">
        <v>9.6330752932525847</v>
      </c>
      <c r="BE45" s="447">
        <v>9.6330752932525847</v>
      </c>
      <c r="BF45" s="447">
        <v>9.6330752932525847</v>
      </c>
      <c r="BG45" s="447">
        <v>9.6330752932525847</v>
      </c>
      <c r="BH45" s="447">
        <v>9.6330752932525847</v>
      </c>
      <c r="BI45" s="447">
        <v>9.6330752932525847</v>
      </c>
      <c r="BJ45" s="447">
        <v>9.6330752932525847</v>
      </c>
      <c r="BK45" s="447">
        <v>9.6330752932525847</v>
      </c>
      <c r="BL45" s="447">
        <v>9.6330752932525847</v>
      </c>
      <c r="BM45" s="447">
        <v>9.6330752932525847</v>
      </c>
      <c r="BN45" s="447">
        <v>9.6330752932525847</v>
      </c>
      <c r="BO45" s="447">
        <v>9.6330752932525847</v>
      </c>
      <c r="BP45" s="447">
        <v>9.6330752932525847</v>
      </c>
      <c r="BQ45" s="447">
        <v>9.6330752932525847</v>
      </c>
      <c r="BR45" s="447">
        <v>9.6330752932525847</v>
      </c>
      <c r="BS45" s="447">
        <v>9.6330752932525847</v>
      </c>
      <c r="BT45" s="447">
        <v>9.6330752932525847</v>
      </c>
      <c r="BU45" s="447"/>
      <c r="BV45" s="447"/>
      <c r="BW45" s="447"/>
      <c r="BX45" s="447"/>
      <c r="BY45" s="447"/>
      <c r="BZ45" s="447"/>
      <c r="CA45" s="447"/>
      <c r="CB45" s="447"/>
      <c r="CC45" s="447"/>
      <c r="CD45" s="447"/>
      <c r="CE45" s="447"/>
      <c r="CF45" s="447"/>
      <c r="CG45" s="447"/>
      <c r="CH45" s="447"/>
      <c r="CI45" s="447"/>
      <c r="CJ45" s="1128"/>
      <c r="CK45" s="1083"/>
    </row>
    <row r="46" spans="1:89" s="1082" customFormat="1" x14ac:dyDescent="0.2">
      <c r="A46" s="1074"/>
      <c r="B46" s="466" t="s">
        <v>380</v>
      </c>
      <c r="C46" s="467" t="s">
        <v>381</v>
      </c>
      <c r="D46" s="468" t="s">
        <v>121</v>
      </c>
      <c r="E46" s="469" t="s">
        <v>122</v>
      </c>
      <c r="F46" s="470">
        <v>2</v>
      </c>
      <c r="G46" s="1111">
        <v>316.6267516520727</v>
      </c>
      <c r="H46" s="1111">
        <v>362.54841915026276</v>
      </c>
      <c r="I46" s="1111">
        <v>354.66814273429236</v>
      </c>
      <c r="J46" s="1111">
        <v>358.62959876646119</v>
      </c>
      <c r="K46" s="1111">
        <v>369.68447158008752</v>
      </c>
      <c r="L46" s="1111">
        <v>381.13932400303793</v>
      </c>
      <c r="M46" s="1111">
        <v>392.23395251216897</v>
      </c>
      <c r="N46" s="447">
        <v>403.9556113294243</v>
      </c>
      <c r="O46" s="447">
        <v>415.3403685922944</v>
      </c>
      <c r="P46" s="447">
        <v>426.54528071490284</v>
      </c>
      <c r="Q46" s="447">
        <v>437.66078798545897</v>
      </c>
      <c r="R46" s="447">
        <v>447.69380029287595</v>
      </c>
      <c r="S46" s="447">
        <v>457.27632303159999</v>
      </c>
      <c r="T46" s="447">
        <v>466.61834009820876</v>
      </c>
      <c r="U46" s="447">
        <v>475.67468920318208</v>
      </c>
      <c r="V46" s="447">
        <v>484.44129064144249</v>
      </c>
      <c r="W46" s="447">
        <v>492.83978252160375</v>
      </c>
      <c r="X46" s="447">
        <v>500.96513347593424</v>
      </c>
      <c r="Y46" s="447">
        <v>508.7951304729894</v>
      </c>
      <c r="Z46" s="447">
        <v>516.40922350836991</v>
      </c>
      <c r="AA46" s="447">
        <v>523.81952771451643</v>
      </c>
      <c r="AB46" s="447">
        <v>530.83934456001236</v>
      </c>
      <c r="AC46" s="447">
        <v>537.55667809162071</v>
      </c>
      <c r="AD46" s="447">
        <v>543.99237537969543</v>
      </c>
      <c r="AE46" s="447">
        <v>550.21287929506161</v>
      </c>
      <c r="AF46" s="447">
        <v>556.3739687028276</v>
      </c>
      <c r="AG46" s="447">
        <v>562.16862321677354</v>
      </c>
      <c r="AH46" s="447">
        <v>567.66708500591324</v>
      </c>
      <c r="AI46" s="447">
        <v>572.96601592608965</v>
      </c>
      <c r="AJ46" s="447">
        <v>578.00830077980402</v>
      </c>
      <c r="AK46" s="447">
        <v>582.7389361704569</v>
      </c>
      <c r="AL46" s="447">
        <v>586.67336661592162</v>
      </c>
      <c r="AM46" s="447">
        <v>590.31274588233691</v>
      </c>
      <c r="AN46" s="447">
        <v>593.71447848857008</v>
      </c>
      <c r="AO46" s="447">
        <v>596.8867268284522</v>
      </c>
      <c r="AP46" s="447">
        <v>599.90837196292011</v>
      </c>
      <c r="AQ46" s="447">
        <v>602.72470243391854</v>
      </c>
      <c r="AR46" s="447">
        <v>605.33925198864461</v>
      </c>
      <c r="AS46" s="447">
        <v>607.74633920067936</v>
      </c>
      <c r="AT46" s="447">
        <v>609.93077559798246</v>
      </c>
      <c r="AU46" s="447">
        <v>611.96057072389567</v>
      </c>
      <c r="AV46" s="447">
        <v>613.82187466835603</v>
      </c>
      <c r="AW46" s="447">
        <v>615.71201021625723</v>
      </c>
      <c r="AX46" s="447">
        <v>617.63711976883383</v>
      </c>
      <c r="AY46" s="447">
        <v>619.5716989366249</v>
      </c>
      <c r="AZ46" s="447">
        <v>621.53044511533813</v>
      </c>
      <c r="BA46" s="447">
        <v>623.5065984305478</v>
      </c>
      <c r="BB46" s="447">
        <v>625.47833487305468</v>
      </c>
      <c r="BC46" s="447">
        <v>627.41657150477477</v>
      </c>
      <c r="BD46" s="447">
        <v>629.35284093965208</v>
      </c>
      <c r="BE46" s="447">
        <v>631.24191791136423</v>
      </c>
      <c r="BF46" s="447">
        <v>633.09750643264795</v>
      </c>
      <c r="BG46" s="447">
        <v>634.93969831979462</v>
      </c>
      <c r="BH46" s="447">
        <v>636.77676179228069</v>
      </c>
      <c r="BI46" s="447">
        <v>638.6082836396306</v>
      </c>
      <c r="BJ46" s="447">
        <v>640.40756318448189</v>
      </c>
      <c r="BK46" s="447">
        <v>642.17582059768267</v>
      </c>
      <c r="BL46" s="447">
        <v>643.92440588919021</v>
      </c>
      <c r="BM46" s="447">
        <v>645.68776647111463</v>
      </c>
      <c r="BN46" s="447">
        <v>647.47672352362713</v>
      </c>
      <c r="BO46" s="447">
        <v>649.27726387677785</v>
      </c>
      <c r="BP46" s="447">
        <v>651.1144180105623</v>
      </c>
      <c r="BQ46" s="447">
        <v>652.98200139515518</v>
      </c>
      <c r="BR46" s="447">
        <v>654.87721659618239</v>
      </c>
      <c r="BS46" s="447">
        <v>656.76525179411829</v>
      </c>
      <c r="BT46" s="447">
        <v>658.66917367836982</v>
      </c>
      <c r="BU46" s="447"/>
      <c r="BV46" s="447"/>
      <c r="BW46" s="447"/>
      <c r="BX46" s="447"/>
      <c r="BY46" s="447"/>
      <c r="BZ46" s="447"/>
      <c r="CA46" s="447"/>
      <c r="CB46" s="447"/>
      <c r="CC46" s="447"/>
      <c r="CD46" s="447"/>
      <c r="CE46" s="447"/>
      <c r="CF46" s="447"/>
      <c r="CG46" s="447"/>
      <c r="CH46" s="447"/>
      <c r="CI46" s="447"/>
      <c r="CJ46" s="1128"/>
      <c r="CK46" s="1083"/>
    </row>
    <row r="47" spans="1:89" s="1084" customFormat="1" x14ac:dyDescent="0.2">
      <c r="A47" s="1074"/>
      <c r="B47" s="466" t="s">
        <v>382</v>
      </c>
      <c r="C47" s="467" t="s">
        <v>383</v>
      </c>
      <c r="D47" s="468" t="s">
        <v>121</v>
      </c>
      <c r="E47" s="469" t="s">
        <v>122</v>
      </c>
      <c r="F47" s="470">
        <v>2</v>
      </c>
      <c r="G47" s="1111">
        <v>409.63919700189399</v>
      </c>
      <c r="H47" s="1111">
        <v>441.60705350449166</v>
      </c>
      <c r="I47" s="1111">
        <v>403.6143200578702</v>
      </c>
      <c r="J47" s="1111">
        <v>381.98556051769754</v>
      </c>
      <c r="K47" s="1111">
        <v>369.97208863767725</v>
      </c>
      <c r="L47" s="1111">
        <v>358.03769217281933</v>
      </c>
      <c r="M47" s="1111">
        <v>347.07493344147832</v>
      </c>
      <c r="N47" s="447">
        <v>336.12268129876082</v>
      </c>
      <c r="O47" s="447">
        <v>325.20276412709836</v>
      </c>
      <c r="P47" s="447">
        <v>314.33263305156282</v>
      </c>
      <c r="Q47" s="447">
        <v>303.49146310350784</v>
      </c>
      <c r="R47" s="447">
        <v>293.88404522393057</v>
      </c>
      <c r="S47" s="447">
        <v>284.88999972482526</v>
      </c>
      <c r="T47" s="447">
        <v>276.26619121789577</v>
      </c>
      <c r="U47" s="447">
        <v>268.01090791898741</v>
      </c>
      <c r="V47" s="447">
        <v>260.16173645372646</v>
      </c>
      <c r="W47" s="447">
        <v>252.56497355631404</v>
      </c>
      <c r="X47" s="447">
        <v>245.27601696405057</v>
      </c>
      <c r="Y47" s="447">
        <v>238.28931148916641</v>
      </c>
      <c r="Z47" s="447">
        <v>231.64740182218748</v>
      </c>
      <c r="AA47" s="447">
        <v>225.349681163159</v>
      </c>
      <c r="AB47" s="447">
        <v>219.30830636627238</v>
      </c>
      <c r="AC47" s="447">
        <v>213.5654764444771</v>
      </c>
      <c r="AD47" s="447">
        <v>208.12746027366231</v>
      </c>
      <c r="AE47" s="447">
        <v>203.0202580273392</v>
      </c>
      <c r="AF47" s="447">
        <v>198.2859448642966</v>
      </c>
      <c r="AG47" s="447">
        <v>193.81753486372634</v>
      </c>
      <c r="AH47" s="447">
        <v>189.64331899311406</v>
      </c>
      <c r="AI47" s="447">
        <v>185.797660881041</v>
      </c>
      <c r="AJ47" s="447">
        <v>182.25935147023284</v>
      </c>
      <c r="AK47" s="447">
        <v>179.01064370849386</v>
      </c>
      <c r="AL47" s="447">
        <v>175.99963768647572</v>
      </c>
      <c r="AM47" s="447">
        <v>173.29551183579497</v>
      </c>
      <c r="AN47" s="447">
        <v>170.89057377733201</v>
      </c>
      <c r="AO47" s="447">
        <v>168.77522652810848</v>
      </c>
      <c r="AP47" s="447">
        <v>166.93852465279193</v>
      </c>
      <c r="AQ47" s="447">
        <v>165.38764431784904</v>
      </c>
      <c r="AR47" s="447">
        <v>164.14189065326048</v>
      </c>
      <c r="AS47" s="447">
        <v>163.20658585578627</v>
      </c>
      <c r="AT47" s="447">
        <v>162.57907841906606</v>
      </c>
      <c r="AU47" s="447">
        <v>162.24198089497176</v>
      </c>
      <c r="AV47" s="447">
        <v>162.20483968616011</v>
      </c>
      <c r="AW47" s="447">
        <v>162.16867018954801</v>
      </c>
      <c r="AX47" s="447">
        <v>162.11863827510041</v>
      </c>
      <c r="AY47" s="447">
        <v>162.05308977940419</v>
      </c>
      <c r="AZ47" s="447">
        <v>161.96825914442118</v>
      </c>
      <c r="BA47" s="447">
        <v>161.8776345431362</v>
      </c>
      <c r="BB47" s="447">
        <v>161.79568608843579</v>
      </c>
      <c r="BC47" s="447">
        <v>161.72270890056177</v>
      </c>
      <c r="BD47" s="447">
        <v>161.65423758381826</v>
      </c>
      <c r="BE47" s="447">
        <v>161.59059165050417</v>
      </c>
      <c r="BF47" s="447">
        <v>161.53082496122994</v>
      </c>
      <c r="BG47" s="447">
        <v>161.4782557455618</v>
      </c>
      <c r="BH47" s="447">
        <v>161.42916537588036</v>
      </c>
      <c r="BI47" s="447">
        <v>161.38750855711911</v>
      </c>
      <c r="BJ47" s="447">
        <v>161.35632126960931</v>
      </c>
      <c r="BK47" s="447">
        <v>161.32826623205452</v>
      </c>
      <c r="BL47" s="447">
        <v>161.31246316393887</v>
      </c>
      <c r="BM47" s="447">
        <v>161.30303003571464</v>
      </c>
      <c r="BN47" s="447">
        <v>161.28739677694378</v>
      </c>
      <c r="BO47" s="447">
        <v>161.2748903601215</v>
      </c>
      <c r="BP47" s="447">
        <v>161.25050479194138</v>
      </c>
      <c r="BQ47" s="447">
        <v>161.21874323617362</v>
      </c>
      <c r="BR47" s="447">
        <v>161.1795140893812</v>
      </c>
      <c r="BS47" s="447">
        <v>161.13881935782686</v>
      </c>
      <c r="BT47" s="447">
        <v>161.09731747116862</v>
      </c>
      <c r="BU47" s="447"/>
      <c r="BV47" s="447"/>
      <c r="BW47" s="447"/>
      <c r="BX47" s="447"/>
      <c r="BY47" s="447"/>
      <c r="BZ47" s="447"/>
      <c r="CA47" s="447"/>
      <c r="CB47" s="447"/>
      <c r="CC47" s="447"/>
      <c r="CD47" s="447"/>
      <c r="CE47" s="447"/>
      <c r="CF47" s="447"/>
      <c r="CG47" s="447"/>
      <c r="CH47" s="447"/>
      <c r="CI47" s="447"/>
      <c r="CJ47" s="1128"/>
      <c r="CK47" s="1085"/>
    </row>
    <row r="48" spans="1:89" s="1082" customFormat="1" ht="28.5" x14ac:dyDescent="0.2">
      <c r="A48" s="1074"/>
      <c r="B48" s="466" t="s">
        <v>384</v>
      </c>
      <c r="C48" s="467" t="s">
        <v>385</v>
      </c>
      <c r="D48" s="468" t="s">
        <v>121</v>
      </c>
      <c r="E48" s="469" t="s">
        <v>261</v>
      </c>
      <c r="F48" s="470">
        <v>1</v>
      </c>
      <c r="G48" s="1113">
        <v>0</v>
      </c>
      <c r="H48" s="1113">
        <v>2.0000000000000001E-4</v>
      </c>
      <c r="I48" s="1113">
        <v>5.0000000000000001E-4</v>
      </c>
      <c r="J48" s="1113">
        <v>6.9999999999999999E-4</v>
      </c>
      <c r="K48" s="1113">
        <v>1E-3</v>
      </c>
      <c r="L48" s="1113">
        <v>1.1999999999999999E-3</v>
      </c>
      <c r="M48" s="1113">
        <v>1.4E-3</v>
      </c>
      <c r="N48" s="471">
        <v>1.6999999999999999E-3</v>
      </c>
      <c r="O48" s="471">
        <v>1.9E-3</v>
      </c>
      <c r="P48" s="471">
        <v>2.0999999999999999E-3</v>
      </c>
      <c r="Q48" s="471">
        <v>2.3999999999999998E-3</v>
      </c>
      <c r="R48" s="471">
        <v>2.5999999999999999E-3</v>
      </c>
      <c r="S48" s="471">
        <v>2.8999999999999998E-3</v>
      </c>
      <c r="T48" s="471">
        <v>3.0999999999999999E-3</v>
      </c>
      <c r="U48" s="471">
        <v>3.3E-3</v>
      </c>
      <c r="V48" s="471">
        <v>3.5999999999999999E-3</v>
      </c>
      <c r="W48" s="471">
        <v>3.8E-3</v>
      </c>
      <c r="X48" s="471">
        <v>4.1000000000000003E-3</v>
      </c>
      <c r="Y48" s="471">
        <v>4.3E-3</v>
      </c>
      <c r="Z48" s="471">
        <v>4.4999999999999997E-3</v>
      </c>
      <c r="AA48" s="471">
        <v>4.7999999999999996E-3</v>
      </c>
      <c r="AB48" s="471">
        <v>5.0000000000000001E-3</v>
      </c>
      <c r="AC48" s="471">
        <v>5.1999999999999998E-3</v>
      </c>
      <c r="AD48" s="471">
        <v>5.4999999999999997E-3</v>
      </c>
      <c r="AE48" s="471">
        <v>5.7000000000000002E-3</v>
      </c>
      <c r="AF48" s="471">
        <v>5.8999999999999999E-3</v>
      </c>
      <c r="AG48" s="471">
        <v>6.1999999999999998E-3</v>
      </c>
      <c r="AH48" s="471">
        <v>6.4000000000000003E-3</v>
      </c>
      <c r="AI48" s="471">
        <v>6.7000000000000002E-3</v>
      </c>
      <c r="AJ48" s="471">
        <v>6.8999999999999999E-3</v>
      </c>
      <c r="AK48" s="471">
        <v>7.1000000000000004E-3</v>
      </c>
      <c r="AL48" s="471">
        <v>7.4000000000000003E-3</v>
      </c>
      <c r="AM48" s="471">
        <v>7.6E-3</v>
      </c>
      <c r="AN48" s="471">
        <v>7.7999999999999996E-3</v>
      </c>
      <c r="AO48" s="471">
        <v>8.0999999999999996E-3</v>
      </c>
      <c r="AP48" s="471">
        <v>8.3000000000000001E-3</v>
      </c>
      <c r="AQ48" s="471">
        <v>8.5000000000000006E-3</v>
      </c>
      <c r="AR48" s="471">
        <v>8.8000000000000005E-3</v>
      </c>
      <c r="AS48" s="471">
        <v>8.9999999999999993E-3</v>
      </c>
      <c r="AT48" s="471">
        <v>9.1999999999999998E-3</v>
      </c>
      <c r="AU48" s="471">
        <v>9.4999999999999998E-3</v>
      </c>
      <c r="AV48" s="471">
        <v>9.7000000000000003E-3</v>
      </c>
      <c r="AW48" s="471">
        <v>0.01</v>
      </c>
      <c r="AX48" s="471">
        <v>1.0200000000000001E-2</v>
      </c>
      <c r="AY48" s="471">
        <v>1.04E-2</v>
      </c>
      <c r="AZ48" s="471">
        <v>1.0699999999999999E-2</v>
      </c>
      <c r="BA48" s="471">
        <v>1.09E-2</v>
      </c>
      <c r="BB48" s="471">
        <v>1.11E-2</v>
      </c>
      <c r="BC48" s="471">
        <v>1.14E-2</v>
      </c>
      <c r="BD48" s="471">
        <v>1.1599999999999999E-2</v>
      </c>
      <c r="BE48" s="471">
        <v>1.18E-2</v>
      </c>
      <c r="BF48" s="471">
        <v>1.21E-2</v>
      </c>
      <c r="BG48" s="471">
        <v>1.23E-2</v>
      </c>
      <c r="BH48" s="471">
        <v>1.2500000000000001E-2</v>
      </c>
      <c r="BI48" s="471">
        <v>1.2800000000000001E-2</v>
      </c>
      <c r="BJ48" s="471">
        <v>1.2999999999999999E-2</v>
      </c>
      <c r="BK48" s="471">
        <v>1.32E-2</v>
      </c>
      <c r="BL48" s="471">
        <v>1.35E-2</v>
      </c>
      <c r="BM48" s="471">
        <v>1.37E-2</v>
      </c>
      <c r="BN48" s="471">
        <v>1.3899999999999999E-2</v>
      </c>
      <c r="BO48" s="471">
        <v>1.4200000000000001E-2</v>
      </c>
      <c r="BP48" s="471">
        <v>1.44E-2</v>
      </c>
      <c r="BQ48" s="471">
        <v>1.46E-2</v>
      </c>
      <c r="BR48" s="471">
        <v>1.49E-2</v>
      </c>
      <c r="BS48" s="471">
        <v>1.5100000000000001E-2</v>
      </c>
      <c r="BT48" s="471">
        <v>1.5299999999999999E-2</v>
      </c>
      <c r="BU48" s="471"/>
      <c r="BV48" s="471"/>
      <c r="BW48" s="471"/>
      <c r="BX48" s="471"/>
      <c r="BY48" s="471"/>
      <c r="BZ48" s="471"/>
      <c r="CA48" s="471"/>
      <c r="CB48" s="471"/>
      <c r="CC48" s="471"/>
      <c r="CD48" s="471"/>
      <c r="CE48" s="471"/>
      <c r="CF48" s="471"/>
      <c r="CG48" s="471"/>
      <c r="CH48" s="471"/>
      <c r="CI48" s="471"/>
      <c r="CJ48" s="1128"/>
      <c r="CK48" s="1083"/>
    </row>
    <row r="49" spans="1:89" s="1082" customFormat="1" ht="28.5" x14ac:dyDescent="0.2">
      <c r="A49" s="1074"/>
      <c r="B49" s="466" t="s">
        <v>386</v>
      </c>
      <c r="C49" s="467" t="s">
        <v>387</v>
      </c>
      <c r="D49" s="468" t="s">
        <v>388</v>
      </c>
      <c r="E49" s="469" t="s">
        <v>122</v>
      </c>
      <c r="F49" s="470">
        <v>2</v>
      </c>
      <c r="G49" s="473">
        <f t="shared" ref="G49:AL49" si="8">G48*(G43+SUM(G45:G47)-SUM(G55:G58))</f>
        <v>0</v>
      </c>
      <c r="H49" s="473">
        <f t="shared" si="8"/>
        <v>0.19741153686214424</v>
      </c>
      <c r="I49" s="473">
        <f t="shared" si="8"/>
        <v>0.47816093042553248</v>
      </c>
      <c r="J49" s="473">
        <f t="shared" si="8"/>
        <v>0.66959113435367856</v>
      </c>
      <c r="K49" s="473">
        <f t="shared" si="8"/>
        <v>0.9569549619411899</v>
      </c>
      <c r="L49" s="473">
        <f t="shared" si="8"/>
        <v>1.1472574750549229</v>
      </c>
      <c r="M49" s="473">
        <f t="shared" si="8"/>
        <v>1.3406675857755714</v>
      </c>
      <c r="N49" s="473">
        <f t="shared" si="8"/>
        <v>1.628683921782264</v>
      </c>
      <c r="O49" s="473">
        <f t="shared" si="8"/>
        <v>1.8206011950704835</v>
      </c>
      <c r="P49" s="473">
        <f t="shared" si="8"/>
        <v>2.0123709136968571</v>
      </c>
      <c r="Q49" s="473">
        <f t="shared" si="8"/>
        <v>2.2999503418833496</v>
      </c>
      <c r="R49" s="473">
        <f t="shared" si="8"/>
        <v>2.4920002710149309</v>
      </c>
      <c r="S49" s="473">
        <f t="shared" si="8"/>
        <v>2.7804673364228418</v>
      </c>
      <c r="T49" s="473">
        <f t="shared" si="8"/>
        <v>2.973606287179734</v>
      </c>
      <c r="U49" s="473">
        <f t="shared" si="8"/>
        <v>3.1672652606635707</v>
      </c>
      <c r="V49" s="473">
        <f t="shared" si="8"/>
        <v>3.4576163405322906</v>
      </c>
      <c r="W49" s="473">
        <f t="shared" si="8"/>
        <v>3.6519066437756571</v>
      </c>
      <c r="X49" s="473">
        <f t="shared" si="8"/>
        <v>3.9427494313741285</v>
      </c>
      <c r="Y49" s="473">
        <f t="shared" si="8"/>
        <v>4.1377838924169161</v>
      </c>
      <c r="Z49" s="473">
        <f t="shared" si="8"/>
        <v>4.3337229760949549</v>
      </c>
      <c r="AA49" s="473">
        <f t="shared" si="8"/>
        <v>4.6270059830676713</v>
      </c>
      <c r="AB49" s="473">
        <f t="shared" si="8"/>
        <v>4.8237103622732551</v>
      </c>
      <c r="AC49" s="473">
        <f t="shared" si="8"/>
        <v>5.0207879734894973</v>
      </c>
      <c r="AD49" s="473">
        <f t="shared" si="8"/>
        <v>5.3149185187394163</v>
      </c>
      <c r="AE49" s="473">
        <f t="shared" si="8"/>
        <v>5.5135161369446921</v>
      </c>
      <c r="AF49" s="473">
        <f t="shared" si="8"/>
        <v>5.7143051360140991</v>
      </c>
      <c r="AG49" s="473">
        <f t="shared" si="8"/>
        <v>6.0120655667424128</v>
      </c>
      <c r="AH49" s="473">
        <f t="shared" si="8"/>
        <v>6.2134626280509115</v>
      </c>
      <c r="AI49" s="473">
        <f t="shared" si="8"/>
        <v>6.5134312587571124</v>
      </c>
      <c r="AJ49" s="473">
        <f t="shared" si="8"/>
        <v>6.7171530232314653</v>
      </c>
      <c r="AK49" s="473">
        <f t="shared" si="8"/>
        <v>6.9212986025349057</v>
      </c>
      <c r="AL49" s="473">
        <f t="shared" si="8"/>
        <v>7.2197801305472309</v>
      </c>
      <c r="AM49" s="473">
        <f t="shared" ref="AM49:BR49" si="9">AM48*(AM43+SUM(AM45:AM47)-SUM(AM55:AM58))</f>
        <v>7.4211744735886374</v>
      </c>
      <c r="AN49" s="473">
        <f t="shared" si="9"/>
        <v>7.6233050507807656</v>
      </c>
      <c r="AO49" s="473">
        <f t="shared" si="9"/>
        <v>7.9240751174175807</v>
      </c>
      <c r="AP49" s="473">
        <f t="shared" si="9"/>
        <v>8.1283587618730966</v>
      </c>
      <c r="AQ49" s="473">
        <f t="shared" si="9"/>
        <v>8.3336880191599665</v>
      </c>
      <c r="AR49" s="473">
        <f t="shared" si="9"/>
        <v>8.6385110595307761</v>
      </c>
      <c r="AS49" s="473">
        <f t="shared" si="9"/>
        <v>8.8466091704088292</v>
      </c>
      <c r="AT49" s="473">
        <f t="shared" si="9"/>
        <v>9.0559195483912056</v>
      </c>
      <c r="AU49" s="473">
        <f t="shared" si="9"/>
        <v>9.3655450087803089</v>
      </c>
      <c r="AV49" s="473">
        <f t="shared" si="9"/>
        <v>9.5788512493756635</v>
      </c>
      <c r="AW49" s="473">
        <f t="shared" si="9"/>
        <v>9.8920170795976556</v>
      </c>
      <c r="AX49" s="473">
        <f t="shared" si="9"/>
        <v>10.107253831283533</v>
      </c>
      <c r="AY49" s="473">
        <f t="shared" si="9"/>
        <v>10.323054796625437</v>
      </c>
      <c r="AZ49" s="473">
        <f t="shared" si="9"/>
        <v>10.638933654852556</v>
      </c>
      <c r="BA49" s="473">
        <f t="shared" si="9"/>
        <v>10.856320005467733</v>
      </c>
      <c r="BB49" s="473">
        <f t="shared" si="9"/>
        <v>11.074463331321667</v>
      </c>
      <c r="BC49" s="473">
        <f t="shared" si="9"/>
        <v>11.393009233334597</v>
      </c>
      <c r="BD49" s="473">
        <f t="shared" si="9"/>
        <v>11.61250502582741</v>
      </c>
      <c r="BE49" s="473">
        <f t="shared" si="9"/>
        <v>11.832237820332788</v>
      </c>
      <c r="BF49" s="473">
        <f t="shared" si="9"/>
        <v>12.152757883885631</v>
      </c>
      <c r="BG49" s="473">
        <f t="shared" si="9"/>
        <v>12.37361793042801</v>
      </c>
      <c r="BH49" s="473">
        <f t="shared" si="9"/>
        <v>12.59512428006893</v>
      </c>
      <c r="BI49" s="473">
        <f t="shared" si="9"/>
        <v>12.918261133593397</v>
      </c>
      <c r="BJ49" s="473">
        <f t="shared" si="9"/>
        <v>13.141079417838723</v>
      </c>
      <c r="BK49" s="473">
        <f t="shared" si="9"/>
        <v>13.364219871082531</v>
      </c>
      <c r="BL49" s="473">
        <f t="shared" si="9"/>
        <v>13.689369199549281</v>
      </c>
      <c r="BM49" s="473">
        <f t="shared" si="9"/>
        <v>13.914208123589647</v>
      </c>
      <c r="BN49" s="473">
        <f t="shared" si="9"/>
        <v>14.139904803807227</v>
      </c>
      <c r="BO49" s="473">
        <f t="shared" si="9"/>
        <v>14.468347841523437</v>
      </c>
      <c r="BP49" s="473">
        <f t="shared" si="9"/>
        <v>14.695981339489366</v>
      </c>
      <c r="BQ49" s="473">
        <f t="shared" si="9"/>
        <v>14.92454442777797</v>
      </c>
      <c r="BR49" s="473">
        <f t="shared" si="9"/>
        <v>15.256399891145367</v>
      </c>
      <c r="BS49" s="473">
        <f t="shared" ref="BS49:BT49" si="10">BS48*(BS43+SUM(BS45:BS47)-SUM(BS55:BS58))</f>
        <v>15.486579057630408</v>
      </c>
      <c r="BT49" s="473">
        <f t="shared" si="10"/>
        <v>15.717636899860466</v>
      </c>
      <c r="BU49" s="473"/>
      <c r="BV49" s="473"/>
      <c r="BW49" s="473"/>
      <c r="BX49" s="473"/>
      <c r="BY49" s="473"/>
      <c r="BZ49" s="473"/>
      <c r="CA49" s="473"/>
      <c r="CB49" s="473"/>
      <c r="CC49" s="473"/>
      <c r="CD49" s="473"/>
      <c r="CE49" s="473"/>
      <c r="CF49" s="473"/>
      <c r="CG49" s="473"/>
      <c r="CH49" s="473"/>
      <c r="CI49" s="474"/>
      <c r="CJ49" s="1128"/>
      <c r="CK49" s="1083"/>
    </row>
    <row r="50" spans="1:89" s="1082" customFormat="1" x14ac:dyDescent="0.2">
      <c r="A50" s="1074"/>
      <c r="B50" s="466" t="s">
        <v>389</v>
      </c>
      <c r="C50" s="475" t="s">
        <v>191</v>
      </c>
      <c r="D50" s="476" t="s">
        <v>390</v>
      </c>
      <c r="E50" s="477" t="s">
        <v>125</v>
      </c>
      <c r="F50" s="478">
        <v>1</v>
      </c>
      <c r="G50" s="479">
        <f>(((G46-G57))*1000000)/((G79)*1000)</f>
        <v>108.69272639571948</v>
      </c>
      <c r="H50" s="479">
        <f t="shared" ref="G50:BS51" si="11">(((H46-H57))*1000000)/((H79)*1000)</f>
        <v>120.97158123601314</v>
      </c>
      <c r="I50" s="479">
        <f t="shared" si="11"/>
        <v>113.05113901967025</v>
      </c>
      <c r="J50" s="479">
        <f t="shared" si="11"/>
        <v>109.89910543824276</v>
      </c>
      <c r="K50" s="479">
        <f t="shared" si="11"/>
        <v>109.70117226878298</v>
      </c>
      <c r="L50" s="479">
        <f t="shared" si="11"/>
        <v>109.49764865878585</v>
      </c>
      <c r="M50" s="480">
        <f t="shared" si="11"/>
        <v>109.38823760452601</v>
      </c>
      <c r="N50" s="480">
        <f t="shared" si="11"/>
        <v>109.34256556997397</v>
      </c>
      <c r="O50" s="480">
        <f t="shared" si="11"/>
        <v>109.30760692934368</v>
      </c>
      <c r="P50" s="480">
        <f t="shared" si="11"/>
        <v>109.27233438176617</v>
      </c>
      <c r="Q50" s="480">
        <f t="shared" si="11"/>
        <v>109.23922183495399</v>
      </c>
      <c r="R50" s="480">
        <f t="shared" si="11"/>
        <v>109.21358054039503</v>
      </c>
      <c r="S50" s="480">
        <f t="shared" si="11"/>
        <v>109.19237027717159</v>
      </c>
      <c r="T50" s="480">
        <f t="shared" si="11"/>
        <v>109.1675238326775</v>
      </c>
      <c r="U50" s="480">
        <f t="shared" si="11"/>
        <v>109.13746140616882</v>
      </c>
      <c r="V50" s="480">
        <f t="shared" si="11"/>
        <v>109.09467679201009</v>
      </c>
      <c r="W50" s="480">
        <f t="shared" si="11"/>
        <v>109.06268146078729</v>
      </c>
      <c r="X50" s="480">
        <f t="shared" si="11"/>
        <v>109.03236509864033</v>
      </c>
      <c r="Y50" s="480">
        <f t="shared" si="11"/>
        <v>108.99781660575657</v>
      </c>
      <c r="Z50" s="480">
        <f t="shared" si="11"/>
        <v>108.96970125017427</v>
      </c>
      <c r="AA50" s="480">
        <f t="shared" si="11"/>
        <v>108.92779103977429</v>
      </c>
      <c r="AB50" s="480">
        <f t="shared" si="11"/>
        <v>108.89870867758225</v>
      </c>
      <c r="AC50" s="480">
        <f t="shared" si="11"/>
        <v>108.8717266709542</v>
      </c>
      <c r="AD50" s="480">
        <f t="shared" si="11"/>
        <v>108.84635987579141</v>
      </c>
      <c r="AE50" s="480">
        <f t="shared" si="11"/>
        <v>108.81611215800166</v>
      </c>
      <c r="AF50" s="480">
        <f t="shared" si="11"/>
        <v>108.84256858170976</v>
      </c>
      <c r="AG50" s="480">
        <f t="shared" si="11"/>
        <v>108.87769383129124</v>
      </c>
      <c r="AH50" s="480">
        <f t="shared" si="11"/>
        <v>108.91525763687156</v>
      </c>
      <c r="AI50" s="480">
        <f t="shared" si="11"/>
        <v>108.94727346988437</v>
      </c>
      <c r="AJ50" s="480">
        <f t="shared" si="11"/>
        <v>108.97843187458945</v>
      </c>
      <c r="AK50" s="480">
        <f t="shared" si="11"/>
        <v>109.01118176278496</v>
      </c>
      <c r="AL50" s="480">
        <f t="shared" si="11"/>
        <v>109.04096609479517</v>
      </c>
      <c r="AM50" s="480">
        <f t="shared" si="11"/>
        <v>109.06925763700404</v>
      </c>
      <c r="AN50" s="480">
        <f t="shared" si="11"/>
        <v>109.09792647489689</v>
      </c>
      <c r="AO50" s="480">
        <f t="shared" si="11"/>
        <v>109.12956472090012</v>
      </c>
      <c r="AP50" s="480">
        <f t="shared" si="11"/>
        <v>109.16704307624128</v>
      </c>
      <c r="AQ50" s="480">
        <f t="shared" si="11"/>
        <v>109.20912593603468</v>
      </c>
      <c r="AR50" s="480">
        <f t="shared" si="11"/>
        <v>109.25126293031066</v>
      </c>
      <c r="AS50" s="480">
        <f t="shared" si="11"/>
        <v>109.29234004589487</v>
      </c>
      <c r="AT50" s="480">
        <f t="shared" si="11"/>
        <v>109.33329012559325</v>
      </c>
      <c r="AU50" s="480">
        <f t="shared" si="11"/>
        <v>109.37865724401364</v>
      </c>
      <c r="AV50" s="480">
        <f t="shared" si="11"/>
        <v>109.42630456495586</v>
      </c>
      <c r="AW50" s="480">
        <f t="shared" si="11"/>
        <v>109.47368141421795</v>
      </c>
      <c r="AX50" s="480">
        <f t="shared" si="11"/>
        <v>109.52459032265442</v>
      </c>
      <c r="AY50" s="480">
        <f t="shared" si="11"/>
        <v>109.57953505756905</v>
      </c>
      <c r="AZ50" s="480">
        <f t="shared" si="11"/>
        <v>109.63947748861044</v>
      </c>
      <c r="BA50" s="480">
        <f t="shared" si="11"/>
        <v>109.70096850922329</v>
      </c>
      <c r="BB50" s="480">
        <f t="shared" si="11"/>
        <v>109.7603174186586</v>
      </c>
      <c r="BC50" s="480">
        <f t="shared" si="11"/>
        <v>109.81749958882605</v>
      </c>
      <c r="BD50" s="480">
        <f t="shared" si="11"/>
        <v>109.87359244716409</v>
      </c>
      <c r="BE50" s="480">
        <f t="shared" si="11"/>
        <v>109.92861080013823</v>
      </c>
      <c r="BF50" s="480">
        <f t="shared" si="11"/>
        <v>109.98276026212692</v>
      </c>
      <c r="BG50" s="480">
        <f t="shared" si="11"/>
        <v>110.03512226756503</v>
      </c>
      <c r="BH50" s="480">
        <f t="shared" si="11"/>
        <v>110.08664037640865</v>
      </c>
      <c r="BI50" s="480">
        <f t="shared" si="11"/>
        <v>110.13627610264679</v>
      </c>
      <c r="BJ50" s="480">
        <f t="shared" si="11"/>
        <v>110.18328164388861</v>
      </c>
      <c r="BK50" s="480">
        <f t="shared" si="11"/>
        <v>110.22957679340067</v>
      </c>
      <c r="BL50" s="480">
        <f t="shared" si="11"/>
        <v>110.27272878220862</v>
      </c>
      <c r="BM50" s="480">
        <f t="shared" si="11"/>
        <v>110.31419894629769</v>
      </c>
      <c r="BN50" s="480">
        <f t="shared" si="11"/>
        <v>110.35727759083879</v>
      </c>
      <c r="BO50" s="480">
        <f t="shared" si="11"/>
        <v>110.3995357108755</v>
      </c>
      <c r="BP50" s="480">
        <f t="shared" si="11"/>
        <v>110.44488373383246</v>
      </c>
      <c r="BQ50" s="480">
        <f t="shared" si="11"/>
        <v>110.49215174221889</v>
      </c>
      <c r="BR50" s="480">
        <f t="shared" si="11"/>
        <v>110.54138084537372</v>
      </c>
      <c r="BS50" s="480">
        <f t="shared" si="11"/>
        <v>110.59106225765335</v>
      </c>
      <c r="BT50" s="480">
        <f t="shared" ref="BT50:BT51" si="12">(((BT46-BT57))*1000000)/((BT79)*1000)</f>
        <v>110.64097036169474</v>
      </c>
      <c r="BU50" s="480"/>
      <c r="BV50" s="480"/>
      <c r="BW50" s="480"/>
      <c r="BX50" s="480"/>
      <c r="BY50" s="480"/>
      <c r="BZ50" s="480"/>
      <c r="CA50" s="480"/>
      <c r="CB50" s="480"/>
      <c r="CC50" s="480"/>
      <c r="CD50" s="480"/>
      <c r="CE50" s="480"/>
      <c r="CF50" s="480"/>
      <c r="CG50" s="480"/>
      <c r="CH50" s="480"/>
      <c r="CI50" s="474"/>
      <c r="CJ50" s="1128"/>
      <c r="CK50" s="1083"/>
    </row>
    <row r="51" spans="1:89" s="1082" customFormat="1" x14ac:dyDescent="0.2">
      <c r="A51" s="1074"/>
      <c r="B51" s="466" t="s">
        <v>391</v>
      </c>
      <c r="C51" s="475" t="s">
        <v>210</v>
      </c>
      <c r="D51" s="476" t="s">
        <v>392</v>
      </c>
      <c r="E51" s="477" t="s">
        <v>125</v>
      </c>
      <c r="F51" s="478">
        <v>1</v>
      </c>
      <c r="G51" s="479">
        <f t="shared" si="11"/>
        <v>154.46574220302983</v>
      </c>
      <c r="H51" s="479">
        <f t="shared" si="11"/>
        <v>171.95632937578745</v>
      </c>
      <c r="I51" s="479">
        <f t="shared" si="11"/>
        <v>160.75625454400563</v>
      </c>
      <c r="J51" s="479">
        <f t="shared" si="11"/>
        <v>156.30088612353035</v>
      </c>
      <c r="K51" s="479">
        <f t="shared" si="11"/>
        <v>156.05591665246183</v>
      </c>
      <c r="L51" s="479">
        <f t="shared" si="11"/>
        <v>155.80485488499815</v>
      </c>
      <c r="M51" s="480">
        <f t="shared" si="11"/>
        <v>155.68866647369438</v>
      </c>
      <c r="N51" s="480">
        <f t="shared" si="11"/>
        <v>155.57070210482408</v>
      </c>
      <c r="O51" s="480">
        <f t="shared" si="11"/>
        <v>155.45250033772973</v>
      </c>
      <c r="P51" s="480">
        <f t="shared" si="11"/>
        <v>155.3157672988562</v>
      </c>
      <c r="Q51" s="480">
        <f t="shared" si="11"/>
        <v>155.16467675395953</v>
      </c>
      <c r="R51" s="480">
        <f t="shared" si="11"/>
        <v>155.02458216663408</v>
      </c>
      <c r="S51" s="480">
        <f t="shared" si="11"/>
        <v>154.8883191840888</v>
      </c>
      <c r="T51" s="480">
        <f t="shared" si="11"/>
        <v>154.7412854742544</v>
      </c>
      <c r="U51" s="480">
        <f t="shared" si="11"/>
        <v>154.58277186001359</v>
      </c>
      <c r="V51" s="480">
        <f t="shared" si="11"/>
        <v>154.46141069704441</v>
      </c>
      <c r="W51" s="480">
        <f t="shared" si="11"/>
        <v>154.34756319147553</v>
      </c>
      <c r="X51" s="480">
        <f t="shared" si="11"/>
        <v>154.23130099490211</v>
      </c>
      <c r="Y51" s="480">
        <f t="shared" si="11"/>
        <v>154.10477170081299</v>
      </c>
      <c r="Z51" s="480">
        <f t="shared" si="11"/>
        <v>153.98569568649458</v>
      </c>
      <c r="AA51" s="480">
        <f t="shared" si="11"/>
        <v>153.84670501088971</v>
      </c>
      <c r="AB51" s="480">
        <f t="shared" si="11"/>
        <v>153.72098033502292</v>
      </c>
      <c r="AC51" s="480">
        <f t="shared" si="11"/>
        <v>153.59708683121073</v>
      </c>
      <c r="AD51" s="480">
        <f t="shared" si="11"/>
        <v>153.47425561720027</v>
      </c>
      <c r="AE51" s="480">
        <f t="shared" si="11"/>
        <v>153.34707853427685</v>
      </c>
      <c r="AF51" s="480">
        <f t="shared" si="11"/>
        <v>153.29435790980278</v>
      </c>
      <c r="AG51" s="480">
        <f t="shared" si="11"/>
        <v>153.25374265438231</v>
      </c>
      <c r="AH51" s="480">
        <f t="shared" si="11"/>
        <v>153.21931696457281</v>
      </c>
      <c r="AI51" s="480">
        <f t="shared" si="11"/>
        <v>153.18344515694525</v>
      </c>
      <c r="AJ51" s="480">
        <f t="shared" si="11"/>
        <v>153.15227364774674</v>
      </c>
      <c r="AK51" s="480">
        <f t="shared" si="11"/>
        <v>153.12908081450519</v>
      </c>
      <c r="AL51" s="480">
        <f t="shared" si="11"/>
        <v>153.06193448192326</v>
      </c>
      <c r="AM51" s="480">
        <f t="shared" si="11"/>
        <v>153.00143522025465</v>
      </c>
      <c r="AN51" s="480">
        <f t="shared" si="11"/>
        <v>152.95083869334377</v>
      </c>
      <c r="AO51" s="480">
        <f t="shared" si="11"/>
        <v>152.91389489332809</v>
      </c>
      <c r="AP51" s="480">
        <f t="shared" si="11"/>
        <v>152.89480770594938</v>
      </c>
      <c r="AQ51" s="480">
        <f t="shared" si="11"/>
        <v>152.89261076560007</v>
      </c>
      <c r="AR51" s="480">
        <f t="shared" si="11"/>
        <v>152.90281125865795</v>
      </c>
      <c r="AS51" s="480">
        <f t="shared" si="11"/>
        <v>152.92455672994126</v>
      </c>
      <c r="AT51" s="480">
        <f t="shared" si="11"/>
        <v>152.95905691733077</v>
      </c>
      <c r="AU51" s="480">
        <f t="shared" si="11"/>
        <v>153.01161760963421</v>
      </c>
      <c r="AV51" s="480">
        <f t="shared" si="11"/>
        <v>153.07973682104262</v>
      </c>
      <c r="AW51" s="480">
        <f t="shared" si="11"/>
        <v>153.14763548047088</v>
      </c>
      <c r="AX51" s="480">
        <f t="shared" si="11"/>
        <v>153.21951158739242</v>
      </c>
      <c r="AY51" s="480">
        <f t="shared" si="11"/>
        <v>153.29582846964033</v>
      </c>
      <c r="AZ51" s="480">
        <f t="shared" si="11"/>
        <v>153.37769609539873</v>
      </c>
      <c r="BA51" s="480">
        <f t="shared" si="11"/>
        <v>153.46130021375635</v>
      </c>
      <c r="BB51" s="480">
        <f t="shared" si="11"/>
        <v>153.54250913647522</v>
      </c>
      <c r="BC51" s="480">
        <f t="shared" si="11"/>
        <v>153.62119491817117</v>
      </c>
      <c r="BD51" s="480">
        <f t="shared" si="11"/>
        <v>153.69865184297336</v>
      </c>
      <c r="BE51" s="480">
        <f t="shared" si="11"/>
        <v>153.77474172945873</v>
      </c>
      <c r="BF51" s="480">
        <f t="shared" si="11"/>
        <v>153.84973900231859</v>
      </c>
      <c r="BG51" s="480">
        <f t="shared" si="11"/>
        <v>153.92270352147955</v>
      </c>
      <c r="BH51" s="480">
        <f t="shared" si="11"/>
        <v>153.9947004711523</v>
      </c>
      <c r="BI51" s="480">
        <f t="shared" si="11"/>
        <v>154.06458707692758</v>
      </c>
      <c r="BJ51" s="480">
        <f t="shared" si="11"/>
        <v>154.13145113758682</v>
      </c>
      <c r="BK51" s="480">
        <f t="shared" si="11"/>
        <v>154.19740998901585</v>
      </c>
      <c r="BL51" s="480">
        <f t="shared" si="11"/>
        <v>154.25982586566545</v>
      </c>
      <c r="BM51" s="480">
        <f t="shared" si="11"/>
        <v>154.32041973326844</v>
      </c>
      <c r="BN51" s="480">
        <f t="shared" si="11"/>
        <v>154.38284696490143</v>
      </c>
      <c r="BO51" s="480">
        <f t="shared" si="11"/>
        <v>154.44438795903773</v>
      </c>
      <c r="BP51" s="480">
        <f t="shared" si="11"/>
        <v>154.50942727361078</v>
      </c>
      <c r="BQ51" s="480">
        <f t="shared" si="11"/>
        <v>154.57665618916326</v>
      </c>
      <c r="BR51" s="480">
        <f t="shared" si="11"/>
        <v>154.64611091564151</v>
      </c>
      <c r="BS51" s="480">
        <f t="shared" si="11"/>
        <v>154.71601842410885</v>
      </c>
      <c r="BT51" s="480">
        <f t="shared" si="12"/>
        <v>154.786204206604</v>
      </c>
      <c r="BU51" s="480"/>
      <c r="BV51" s="480"/>
      <c r="BW51" s="480"/>
      <c r="BX51" s="480"/>
      <c r="BY51" s="480"/>
      <c r="BZ51" s="480"/>
      <c r="CA51" s="480"/>
      <c r="CB51" s="480"/>
      <c r="CC51" s="480"/>
      <c r="CD51" s="480"/>
      <c r="CE51" s="480"/>
      <c r="CF51" s="480"/>
      <c r="CG51" s="480"/>
      <c r="CH51" s="480"/>
      <c r="CI51" s="474"/>
      <c r="CJ51" s="1128"/>
      <c r="CK51" s="1083"/>
    </row>
    <row r="52" spans="1:89" s="1082" customFormat="1" ht="28.5" x14ac:dyDescent="0.2">
      <c r="A52" s="1074"/>
      <c r="B52" s="466" t="s">
        <v>393</v>
      </c>
      <c r="C52" s="475" t="s">
        <v>124</v>
      </c>
      <c r="D52" s="476" t="s">
        <v>394</v>
      </c>
      <c r="E52" s="477" t="s">
        <v>125</v>
      </c>
      <c r="F52" s="478">
        <v>1</v>
      </c>
      <c r="G52" s="479">
        <f>(((G46-G57)+(G47-G58))*1000000)/((G79+G80)*1000)</f>
        <v>130.35628012928728</v>
      </c>
      <c r="H52" s="479">
        <f t="shared" ref="H52:BS52" si="13">(((H46-H57)+(H47-H58))*1000000)/((H79+H80)*1000)</f>
        <v>144.35058282660668</v>
      </c>
      <c r="I52" s="479">
        <f t="shared" si="13"/>
        <v>134.11490251105602</v>
      </c>
      <c r="J52" s="479">
        <f t="shared" si="13"/>
        <v>129.6325505724071</v>
      </c>
      <c r="K52" s="479">
        <f t="shared" si="13"/>
        <v>128.71667720149853</v>
      </c>
      <c r="L52" s="479">
        <f t="shared" si="13"/>
        <v>127.79266162865798</v>
      </c>
      <c r="M52" s="480">
        <f t="shared" si="13"/>
        <v>127.02681623853483</v>
      </c>
      <c r="N52" s="480">
        <f t="shared" si="13"/>
        <v>126.2953618911574</v>
      </c>
      <c r="O52" s="480">
        <f t="shared" si="13"/>
        <v>125.59192341845095</v>
      </c>
      <c r="P52" s="480">
        <f t="shared" si="13"/>
        <v>124.89887662779741</v>
      </c>
      <c r="Q52" s="480">
        <f t="shared" si="13"/>
        <v>124.21633576080846</v>
      </c>
      <c r="R52" s="480">
        <f t="shared" si="13"/>
        <v>123.61675312859309</v>
      </c>
      <c r="S52" s="480">
        <f t="shared" si="13"/>
        <v>123.0596241173059</v>
      </c>
      <c r="T52" s="480">
        <f t="shared" si="13"/>
        <v>122.52190526332998</v>
      </c>
      <c r="U52" s="480">
        <f t="shared" si="13"/>
        <v>122.00271046632933</v>
      </c>
      <c r="V52" s="480">
        <f t="shared" si="13"/>
        <v>121.5076750586599</v>
      </c>
      <c r="W52" s="480">
        <f t="shared" si="13"/>
        <v>121.04383047512938</v>
      </c>
      <c r="X52" s="480">
        <f t="shared" si="13"/>
        <v>120.60135262503866</v>
      </c>
      <c r="Y52" s="480">
        <f t="shared" si="13"/>
        <v>120.17361083451382</v>
      </c>
      <c r="Z52" s="480">
        <f t="shared" si="13"/>
        <v>119.7727178578923</v>
      </c>
      <c r="AA52" s="480">
        <f t="shared" si="13"/>
        <v>119.37616972265121</v>
      </c>
      <c r="AB52" s="480">
        <f t="shared" si="13"/>
        <v>119.01171439457273</v>
      </c>
      <c r="AC52" s="480">
        <f t="shared" si="13"/>
        <v>118.66791964921276</v>
      </c>
      <c r="AD52" s="480">
        <f t="shared" si="13"/>
        <v>118.34375154329277</v>
      </c>
      <c r="AE52" s="480">
        <f t="shared" si="13"/>
        <v>118.03245709198588</v>
      </c>
      <c r="AF52" s="480">
        <f t="shared" si="13"/>
        <v>117.79867662556681</v>
      </c>
      <c r="AG52" s="480">
        <f t="shared" si="13"/>
        <v>117.59092401238073</v>
      </c>
      <c r="AH52" s="480">
        <f t="shared" si="13"/>
        <v>117.40260262881445</v>
      </c>
      <c r="AI52" s="480">
        <f t="shared" si="13"/>
        <v>117.22538952196037</v>
      </c>
      <c r="AJ52" s="480">
        <f t="shared" si="13"/>
        <v>117.0638978866959</v>
      </c>
      <c r="AK52" s="480">
        <f t="shared" si="13"/>
        <v>116.92039430750197</v>
      </c>
      <c r="AL52" s="480">
        <f t="shared" si="13"/>
        <v>116.78679867665316</v>
      </c>
      <c r="AM52" s="480">
        <f t="shared" si="13"/>
        <v>116.66810678809104</v>
      </c>
      <c r="AN52" s="480">
        <f t="shared" si="13"/>
        <v>116.56523686020772</v>
      </c>
      <c r="AO52" s="480">
        <f t="shared" si="13"/>
        <v>116.48030510121563</v>
      </c>
      <c r="AP52" s="480">
        <f t="shared" si="13"/>
        <v>116.4149846378759</v>
      </c>
      <c r="AQ52" s="480">
        <f t="shared" si="13"/>
        <v>116.3686966291085</v>
      </c>
      <c r="AR52" s="480">
        <f t="shared" si="13"/>
        <v>116.33732318607072</v>
      </c>
      <c r="AS52" s="480">
        <f t="shared" si="13"/>
        <v>116.31985985438583</v>
      </c>
      <c r="AT52" s="480">
        <f t="shared" si="13"/>
        <v>116.31719733926866</v>
      </c>
      <c r="AU52" s="480">
        <f t="shared" si="13"/>
        <v>116.33263171974961</v>
      </c>
      <c r="AV52" s="480">
        <f t="shared" si="13"/>
        <v>116.36433330363711</v>
      </c>
      <c r="AW52" s="480">
        <f t="shared" si="13"/>
        <v>116.39560666579364</v>
      </c>
      <c r="AX52" s="480">
        <f t="shared" si="13"/>
        <v>116.42976759231577</v>
      </c>
      <c r="AY52" s="480">
        <f t="shared" si="13"/>
        <v>116.46750816430951</v>
      </c>
      <c r="AZ52" s="480">
        <f t="shared" si="13"/>
        <v>116.50955151201339</v>
      </c>
      <c r="BA52" s="480">
        <f t="shared" si="13"/>
        <v>116.55290695327204</v>
      </c>
      <c r="BB52" s="480">
        <f t="shared" si="13"/>
        <v>116.59450110808736</v>
      </c>
      <c r="BC52" s="480">
        <f t="shared" si="13"/>
        <v>116.63457274361262</v>
      </c>
      <c r="BD52" s="480">
        <f t="shared" si="13"/>
        <v>116.67378588438402</v>
      </c>
      <c r="BE52" s="480">
        <f t="shared" si="13"/>
        <v>116.71255963738567</v>
      </c>
      <c r="BF52" s="480">
        <f t="shared" si="13"/>
        <v>116.75094542008914</v>
      </c>
      <c r="BG52" s="480">
        <f t="shared" si="13"/>
        <v>116.7879406134429</v>
      </c>
      <c r="BH52" s="480">
        <f t="shared" si="13"/>
        <v>116.82430705066182</v>
      </c>
      <c r="BI52" s="480">
        <f t="shared" si="13"/>
        <v>116.85912190503635</v>
      </c>
      <c r="BJ52" s="480">
        <f t="shared" si="13"/>
        <v>116.89195103876335</v>
      </c>
      <c r="BK52" s="480">
        <f t="shared" si="13"/>
        <v>116.92448849229716</v>
      </c>
      <c r="BL52" s="480">
        <f t="shared" si="13"/>
        <v>116.95446125336885</v>
      </c>
      <c r="BM52" s="480">
        <f t="shared" si="13"/>
        <v>116.98286695237398</v>
      </c>
      <c r="BN52" s="480">
        <f t="shared" si="13"/>
        <v>117.01254710006015</v>
      </c>
      <c r="BO52" s="480">
        <f t="shared" si="13"/>
        <v>117.04145861208998</v>
      </c>
      <c r="BP52" s="480">
        <f t="shared" si="13"/>
        <v>117.07287720755339</v>
      </c>
      <c r="BQ52" s="480">
        <f t="shared" si="13"/>
        <v>117.10581716927354</v>
      </c>
      <c r="BR52" s="480">
        <f t="shared" si="13"/>
        <v>117.14034432019737</v>
      </c>
      <c r="BS52" s="480">
        <f t="shared" si="13"/>
        <v>117.17541013758941</v>
      </c>
      <c r="BT52" s="480">
        <f t="shared" ref="BT52" si="14">(((BT46-BT57)+(BT47-BT58))*1000000)/((BT79+BT80)*1000)</f>
        <v>117.2106170586889</v>
      </c>
      <c r="BU52" s="480"/>
      <c r="BV52" s="480"/>
      <c r="BW52" s="480"/>
      <c r="BX52" s="480"/>
      <c r="BY52" s="480"/>
      <c r="BZ52" s="480"/>
      <c r="CA52" s="480"/>
      <c r="CB52" s="480"/>
      <c r="CC52" s="480"/>
      <c r="CD52" s="480"/>
      <c r="CE52" s="480"/>
      <c r="CF52" s="480"/>
      <c r="CG52" s="480"/>
      <c r="CH52" s="480"/>
      <c r="CI52" s="474"/>
      <c r="CJ52" s="1128"/>
      <c r="CK52" s="1083"/>
    </row>
    <row r="53" spans="1:89" s="1082" customFormat="1" x14ac:dyDescent="0.2">
      <c r="A53" s="1074"/>
      <c r="B53" s="466" t="s">
        <v>395</v>
      </c>
      <c r="C53" s="475" t="s">
        <v>396</v>
      </c>
      <c r="D53" s="476" t="s">
        <v>121</v>
      </c>
      <c r="E53" s="477" t="s">
        <v>122</v>
      </c>
      <c r="F53" s="478">
        <v>2</v>
      </c>
      <c r="G53" s="1111">
        <v>28.250725666968052</v>
      </c>
      <c r="H53" s="1111">
        <v>28.250725666968052</v>
      </c>
      <c r="I53" s="1111">
        <v>28.250725666968052</v>
      </c>
      <c r="J53" s="1111">
        <v>28.250725666968052</v>
      </c>
      <c r="K53" s="1111">
        <v>28.250725666968052</v>
      </c>
      <c r="L53" s="444">
        <v>28.250725666968052</v>
      </c>
      <c r="M53" s="444">
        <v>28.250725666968052</v>
      </c>
      <c r="N53" s="444">
        <v>28.250725666968052</v>
      </c>
      <c r="O53" s="444">
        <v>28.250725666968052</v>
      </c>
      <c r="P53" s="444">
        <v>28.250725666968052</v>
      </c>
      <c r="Q53" s="444">
        <v>28.250725666968052</v>
      </c>
      <c r="R53" s="444">
        <v>28.250725666968052</v>
      </c>
      <c r="S53" s="444">
        <v>28.250725666968052</v>
      </c>
      <c r="T53" s="444">
        <v>28.250725666968052</v>
      </c>
      <c r="U53" s="444">
        <v>28.250725666968052</v>
      </c>
      <c r="V53" s="444">
        <v>28.250725666968052</v>
      </c>
      <c r="W53" s="444">
        <v>28.250725666968052</v>
      </c>
      <c r="X53" s="444">
        <v>28.250725666968052</v>
      </c>
      <c r="Y53" s="444">
        <v>28.250725666968052</v>
      </c>
      <c r="Z53" s="444">
        <v>28.250725666968052</v>
      </c>
      <c r="AA53" s="444">
        <v>28.250725666968052</v>
      </c>
      <c r="AB53" s="444">
        <v>28.250725666968052</v>
      </c>
      <c r="AC53" s="444">
        <v>28.250725666968052</v>
      </c>
      <c r="AD53" s="444">
        <v>28.250725666968052</v>
      </c>
      <c r="AE53" s="444">
        <v>28.250725666968052</v>
      </c>
      <c r="AF53" s="444">
        <v>28.250725666968052</v>
      </c>
      <c r="AG53" s="444">
        <v>28.250725666968052</v>
      </c>
      <c r="AH53" s="444">
        <v>28.250725666968052</v>
      </c>
      <c r="AI53" s="444">
        <v>28.250725666968052</v>
      </c>
      <c r="AJ53" s="444">
        <v>28.250725666968052</v>
      </c>
      <c r="AK53" s="444">
        <v>28.250725666968052</v>
      </c>
      <c r="AL53" s="444">
        <v>28.250725666968052</v>
      </c>
      <c r="AM53" s="444">
        <v>28.250725666968052</v>
      </c>
      <c r="AN53" s="444">
        <v>28.250725666968052</v>
      </c>
      <c r="AO53" s="444">
        <v>28.250725666968052</v>
      </c>
      <c r="AP53" s="444">
        <v>28.250725666968052</v>
      </c>
      <c r="AQ53" s="444">
        <v>28.250725666968052</v>
      </c>
      <c r="AR53" s="444">
        <v>28.250725666968052</v>
      </c>
      <c r="AS53" s="444">
        <v>28.250725666968052</v>
      </c>
      <c r="AT53" s="444">
        <v>28.250725666968052</v>
      </c>
      <c r="AU53" s="444">
        <v>28.250725666968052</v>
      </c>
      <c r="AV53" s="444">
        <v>28.250725666968052</v>
      </c>
      <c r="AW53" s="444">
        <v>28.250725666968052</v>
      </c>
      <c r="AX53" s="444">
        <v>28.250725666968052</v>
      </c>
      <c r="AY53" s="444">
        <v>28.250725666968052</v>
      </c>
      <c r="AZ53" s="444">
        <v>28.250725666968052</v>
      </c>
      <c r="BA53" s="444">
        <v>28.250725666968052</v>
      </c>
      <c r="BB53" s="444">
        <v>28.250725666968052</v>
      </c>
      <c r="BC53" s="444">
        <v>28.250725666968052</v>
      </c>
      <c r="BD53" s="444">
        <v>28.250725666968052</v>
      </c>
      <c r="BE53" s="444">
        <v>28.250725666968052</v>
      </c>
      <c r="BF53" s="444">
        <v>28.250725666968052</v>
      </c>
      <c r="BG53" s="444">
        <v>28.250725666968052</v>
      </c>
      <c r="BH53" s="444">
        <v>28.250725666968052</v>
      </c>
      <c r="BI53" s="444">
        <v>28.250725666968052</v>
      </c>
      <c r="BJ53" s="444">
        <v>28.250725666968052</v>
      </c>
      <c r="BK53" s="444">
        <v>28.250725666968052</v>
      </c>
      <c r="BL53" s="444">
        <v>28.250725666968052</v>
      </c>
      <c r="BM53" s="444">
        <v>28.250725666968052</v>
      </c>
      <c r="BN53" s="444">
        <v>28.250725666968052</v>
      </c>
      <c r="BO53" s="444">
        <v>28.250725666968052</v>
      </c>
      <c r="BP53" s="444">
        <v>28.250725666968052</v>
      </c>
      <c r="BQ53" s="444">
        <v>28.250725666968052</v>
      </c>
      <c r="BR53" s="444">
        <v>28.250725666968052</v>
      </c>
      <c r="BS53" s="444">
        <v>28.250725666968052</v>
      </c>
      <c r="BT53" s="444">
        <v>28.250725666968052</v>
      </c>
      <c r="BU53" s="444"/>
      <c r="BV53" s="444"/>
      <c r="BW53" s="444"/>
      <c r="BX53" s="444"/>
      <c r="BY53" s="444"/>
      <c r="BZ53" s="444"/>
      <c r="CA53" s="444"/>
      <c r="CB53" s="444"/>
      <c r="CC53" s="444"/>
      <c r="CD53" s="444"/>
      <c r="CE53" s="444"/>
      <c r="CF53" s="444"/>
      <c r="CG53" s="444"/>
      <c r="CH53" s="444"/>
      <c r="CI53" s="444"/>
      <c r="CJ53" s="1128"/>
      <c r="CK53" s="1083"/>
    </row>
    <row r="54" spans="1:89" s="1082" customFormat="1" x14ac:dyDescent="0.2">
      <c r="A54" s="1074"/>
      <c r="B54" s="481" t="s">
        <v>397</v>
      </c>
      <c r="C54" s="482" t="s">
        <v>398</v>
      </c>
      <c r="D54" s="483" t="s">
        <v>121</v>
      </c>
      <c r="E54" s="484" t="s">
        <v>122</v>
      </c>
      <c r="F54" s="485">
        <v>2</v>
      </c>
      <c r="G54" s="1114">
        <v>2.3567131232212</v>
      </c>
      <c r="H54" s="1114">
        <v>2.3567131232212</v>
      </c>
      <c r="I54" s="1114">
        <v>2.3567131232212</v>
      </c>
      <c r="J54" s="1114">
        <v>2.3567131232212</v>
      </c>
      <c r="K54" s="1114">
        <v>2.3567131232212</v>
      </c>
      <c r="L54" s="486">
        <v>2.3567131232212</v>
      </c>
      <c r="M54" s="486">
        <v>2.3567131232212</v>
      </c>
      <c r="N54" s="486">
        <v>2.3567131232212</v>
      </c>
      <c r="O54" s="486">
        <v>2.3567131232212</v>
      </c>
      <c r="P54" s="486">
        <v>2.3567131232212</v>
      </c>
      <c r="Q54" s="486">
        <v>2.3567131232212</v>
      </c>
      <c r="R54" s="486">
        <v>2.3567131232212</v>
      </c>
      <c r="S54" s="486">
        <v>2.3567131232212</v>
      </c>
      <c r="T54" s="486">
        <v>2.3567131232212</v>
      </c>
      <c r="U54" s="486">
        <v>2.3567131232212</v>
      </c>
      <c r="V54" s="486">
        <v>2.3567131232212</v>
      </c>
      <c r="W54" s="486">
        <v>2.3567131232212</v>
      </c>
      <c r="X54" s="486">
        <v>2.3567131232212</v>
      </c>
      <c r="Y54" s="486">
        <v>2.3567131232212</v>
      </c>
      <c r="Z54" s="486">
        <v>2.3567131232212</v>
      </c>
      <c r="AA54" s="486">
        <v>2.3567131232212</v>
      </c>
      <c r="AB54" s="486">
        <v>2.3567131232212</v>
      </c>
      <c r="AC54" s="486">
        <v>2.3567131232212</v>
      </c>
      <c r="AD54" s="486">
        <v>2.3567131232212</v>
      </c>
      <c r="AE54" s="486">
        <v>2.3567131232212</v>
      </c>
      <c r="AF54" s="486">
        <v>2.3567131232212</v>
      </c>
      <c r="AG54" s="486">
        <v>2.3567131232212</v>
      </c>
      <c r="AH54" s="486">
        <v>2.3567131232212</v>
      </c>
      <c r="AI54" s="486">
        <v>2.3567131232212</v>
      </c>
      <c r="AJ54" s="486">
        <v>2.3567131232212</v>
      </c>
      <c r="AK54" s="486">
        <v>2.3567131232212</v>
      </c>
      <c r="AL54" s="486">
        <v>2.3567131232212</v>
      </c>
      <c r="AM54" s="486">
        <v>2.3567131232212</v>
      </c>
      <c r="AN54" s="486">
        <v>2.3567131232212</v>
      </c>
      <c r="AO54" s="486">
        <v>2.3567131232212</v>
      </c>
      <c r="AP54" s="486">
        <v>2.3567131232212</v>
      </c>
      <c r="AQ54" s="486">
        <v>2.3567131232212</v>
      </c>
      <c r="AR54" s="486">
        <v>2.3567131232212</v>
      </c>
      <c r="AS54" s="486">
        <v>2.3567131232212</v>
      </c>
      <c r="AT54" s="486">
        <v>2.3567131232212</v>
      </c>
      <c r="AU54" s="486">
        <v>2.3567131232212</v>
      </c>
      <c r="AV54" s="486">
        <v>2.3567131232212</v>
      </c>
      <c r="AW54" s="486">
        <v>2.3567131232212</v>
      </c>
      <c r="AX54" s="486">
        <v>2.3567131232212</v>
      </c>
      <c r="AY54" s="486">
        <v>2.3567131232212</v>
      </c>
      <c r="AZ54" s="486">
        <v>2.3567131232212</v>
      </c>
      <c r="BA54" s="486">
        <v>2.3567131232212</v>
      </c>
      <c r="BB54" s="486">
        <v>2.3567131232212</v>
      </c>
      <c r="BC54" s="486">
        <v>2.3567131232212</v>
      </c>
      <c r="BD54" s="486">
        <v>2.3567131232212</v>
      </c>
      <c r="BE54" s="486">
        <v>2.3567131232212</v>
      </c>
      <c r="BF54" s="486">
        <v>2.3567131232212</v>
      </c>
      <c r="BG54" s="486">
        <v>2.3567131232212</v>
      </c>
      <c r="BH54" s="486">
        <v>2.3567131232212</v>
      </c>
      <c r="BI54" s="486">
        <v>2.3567131232212</v>
      </c>
      <c r="BJ54" s="486">
        <v>2.3567131232212</v>
      </c>
      <c r="BK54" s="486">
        <v>2.3567131232212</v>
      </c>
      <c r="BL54" s="486">
        <v>2.3567131232212</v>
      </c>
      <c r="BM54" s="486">
        <v>2.3567131232212</v>
      </c>
      <c r="BN54" s="486">
        <v>2.3567131232212</v>
      </c>
      <c r="BO54" s="486">
        <v>2.3567131232212</v>
      </c>
      <c r="BP54" s="486">
        <v>2.3567131232212</v>
      </c>
      <c r="BQ54" s="486">
        <v>2.3567131232212</v>
      </c>
      <c r="BR54" s="486">
        <v>2.3567131232212</v>
      </c>
      <c r="BS54" s="486">
        <v>2.3567131232212</v>
      </c>
      <c r="BT54" s="486">
        <v>2.3567131232212</v>
      </c>
      <c r="BU54" s="486"/>
      <c r="BV54" s="486"/>
      <c r="BW54" s="486"/>
      <c r="BX54" s="486"/>
      <c r="BY54" s="486"/>
      <c r="BZ54" s="486"/>
      <c r="CA54" s="486"/>
      <c r="CB54" s="486"/>
      <c r="CC54" s="486"/>
      <c r="CD54" s="486"/>
      <c r="CE54" s="486"/>
      <c r="CF54" s="486"/>
      <c r="CG54" s="486"/>
      <c r="CH54" s="486"/>
      <c r="CI54" s="486"/>
      <c r="CJ54" s="1128"/>
      <c r="CK54" s="1083"/>
    </row>
    <row r="55" spans="1:89" s="1082" customFormat="1" x14ac:dyDescent="0.2">
      <c r="A55" s="1074"/>
      <c r="B55" s="431" t="s">
        <v>399</v>
      </c>
      <c r="C55" s="432" t="s">
        <v>400</v>
      </c>
      <c r="D55" s="433" t="s">
        <v>121</v>
      </c>
      <c r="E55" s="434" t="s">
        <v>122</v>
      </c>
      <c r="F55" s="435">
        <v>2</v>
      </c>
      <c r="G55" s="1109">
        <v>2.81</v>
      </c>
      <c r="H55" s="1109">
        <v>2.7844804894000217</v>
      </c>
      <c r="I55" s="1109">
        <v>2.781784065650899</v>
      </c>
      <c r="J55" s="1109">
        <v>2.7790612063748243</v>
      </c>
      <c r="K55" s="1109">
        <v>2.7763647826257021</v>
      </c>
      <c r="L55" s="436">
        <v>2.7736683588765794</v>
      </c>
      <c r="M55" s="436">
        <v>2.7709719351274571</v>
      </c>
      <c r="N55" s="436">
        <v>2.7682755113783357</v>
      </c>
      <c r="O55" s="436">
        <v>2.765579087629213</v>
      </c>
      <c r="P55" s="436">
        <v>2.7628826638800907</v>
      </c>
      <c r="Q55" s="436">
        <v>2.760186240130968</v>
      </c>
      <c r="R55" s="436">
        <v>2.7574898163818462</v>
      </c>
      <c r="S55" s="436">
        <v>2.7547933926327235</v>
      </c>
      <c r="T55" s="436">
        <v>2.7520969688836012</v>
      </c>
      <c r="U55" s="436">
        <v>2.7494005451344794</v>
      </c>
      <c r="V55" s="436">
        <v>2.7467041213853567</v>
      </c>
      <c r="W55" s="436">
        <v>2.7440076976362344</v>
      </c>
      <c r="X55" s="436">
        <v>2.7412848383601598</v>
      </c>
      <c r="Y55" s="436">
        <v>2.738588414611038</v>
      </c>
      <c r="Z55" s="436">
        <v>2.7358919908619153</v>
      </c>
      <c r="AA55" s="436">
        <v>2.7331955671127934</v>
      </c>
      <c r="AB55" s="436">
        <v>2.7304991433636707</v>
      </c>
      <c r="AC55" s="436">
        <v>2.7278027196145485</v>
      </c>
      <c r="AD55" s="436">
        <v>2.7251062958654262</v>
      </c>
      <c r="AE55" s="436">
        <v>2.7224098721163035</v>
      </c>
      <c r="AF55" s="436">
        <v>2.7197134483671817</v>
      </c>
      <c r="AG55" s="436">
        <v>2.7170170246180585</v>
      </c>
      <c r="AH55" s="436">
        <v>2.7143206008689367</v>
      </c>
      <c r="AI55" s="436">
        <v>2.7116241771198148</v>
      </c>
      <c r="AJ55" s="436">
        <v>2.7089277533706921</v>
      </c>
      <c r="AK55" s="436">
        <v>2.7062313296215699</v>
      </c>
      <c r="AL55" s="436">
        <v>2.7035084703454952</v>
      </c>
      <c r="AM55" s="436">
        <v>2.700812046596373</v>
      </c>
      <c r="AN55" s="436">
        <v>2.6981156228472511</v>
      </c>
      <c r="AO55" s="436">
        <v>2.6954191990981289</v>
      </c>
      <c r="AP55" s="436">
        <v>2.6927227753490062</v>
      </c>
      <c r="AQ55" s="436">
        <v>2.6900263515998835</v>
      </c>
      <c r="AR55" s="436">
        <v>2.6873299278507621</v>
      </c>
      <c r="AS55" s="436">
        <v>2.6846335041016389</v>
      </c>
      <c r="AT55" s="436">
        <v>2.6819370803525171</v>
      </c>
      <c r="AU55" s="436">
        <v>2.6792406566033944</v>
      </c>
      <c r="AV55" s="436">
        <v>2.6765442328542721</v>
      </c>
      <c r="AW55" s="436">
        <v>2.6738478091051503</v>
      </c>
      <c r="AX55" s="436">
        <v>2.6711513853560276</v>
      </c>
      <c r="AY55" s="436">
        <v>2.6684549616069053</v>
      </c>
      <c r="AZ55" s="436">
        <v>2.6657321023308311</v>
      </c>
      <c r="BA55" s="436">
        <v>2.6630356785817084</v>
      </c>
      <c r="BB55" s="436">
        <v>2.6603392548325866</v>
      </c>
      <c r="BC55" s="436">
        <v>2.6576428310834639</v>
      </c>
      <c r="BD55" s="436">
        <v>2.6549464073343416</v>
      </c>
      <c r="BE55" s="436">
        <v>2.6522499835852194</v>
      </c>
      <c r="BF55" s="436">
        <v>2.6495535598360971</v>
      </c>
      <c r="BG55" s="436">
        <v>2.6468571360869748</v>
      </c>
      <c r="BH55" s="436">
        <v>2.6441607123378521</v>
      </c>
      <c r="BI55" s="436">
        <v>2.6414642885887303</v>
      </c>
      <c r="BJ55" s="436">
        <v>2.6387678648396076</v>
      </c>
      <c r="BK55" s="436">
        <v>2.6360714410904853</v>
      </c>
      <c r="BL55" s="436">
        <v>2.6333750173413626</v>
      </c>
      <c r="BM55" s="436">
        <v>2.6306785935922408</v>
      </c>
      <c r="BN55" s="436">
        <v>2.6279557343161666</v>
      </c>
      <c r="BO55" s="436">
        <v>2.6252593105670439</v>
      </c>
      <c r="BP55" s="436">
        <v>2.622562886817922</v>
      </c>
      <c r="BQ55" s="436">
        <v>2.6198664630687989</v>
      </c>
      <c r="BR55" s="436">
        <v>2.6171700393196771</v>
      </c>
      <c r="BS55" s="436">
        <v>2.6144736155705548</v>
      </c>
      <c r="BT55" s="436">
        <v>2.6117771918214325</v>
      </c>
      <c r="BU55" s="436"/>
      <c r="BV55" s="436"/>
      <c r="BW55" s="436"/>
      <c r="BX55" s="436"/>
      <c r="BY55" s="436"/>
      <c r="BZ55" s="436"/>
      <c r="CA55" s="436"/>
      <c r="CB55" s="436"/>
      <c r="CC55" s="436"/>
      <c r="CD55" s="436"/>
      <c r="CE55" s="436"/>
      <c r="CF55" s="436"/>
      <c r="CG55" s="436"/>
      <c r="CH55" s="436"/>
      <c r="CI55" s="436"/>
      <c r="CJ55" s="1128"/>
      <c r="CK55" s="1083"/>
    </row>
    <row r="56" spans="1:89" s="1082" customFormat="1" x14ac:dyDescent="0.2">
      <c r="A56" s="1074"/>
      <c r="B56" s="446" t="s">
        <v>401</v>
      </c>
      <c r="C56" s="449" t="s">
        <v>402</v>
      </c>
      <c r="D56" s="440" t="s">
        <v>121</v>
      </c>
      <c r="E56" s="441" t="s">
        <v>122</v>
      </c>
      <c r="F56" s="442">
        <v>2</v>
      </c>
      <c r="G56" s="1111">
        <v>0.59</v>
      </c>
      <c r="H56" s="1111">
        <v>0.58153895500125241</v>
      </c>
      <c r="I56" s="1111">
        <v>0.57650767729099894</v>
      </c>
      <c r="J56" s="1111">
        <v>0.57147639958074548</v>
      </c>
      <c r="K56" s="1111">
        <v>0.56640248392379489</v>
      </c>
      <c r="L56" s="447">
        <v>0.56137120621354131</v>
      </c>
      <c r="M56" s="447">
        <v>0.55928194682538512</v>
      </c>
      <c r="N56" s="447">
        <v>0.55715004949053193</v>
      </c>
      <c r="O56" s="447">
        <v>0.55506079010237586</v>
      </c>
      <c r="P56" s="447">
        <v>0.55297153071421978</v>
      </c>
      <c r="Q56" s="447">
        <v>0.5508822713260636</v>
      </c>
      <c r="R56" s="447">
        <v>0.54875037399121041</v>
      </c>
      <c r="S56" s="447">
        <v>0.54666111460305433</v>
      </c>
      <c r="T56" s="447">
        <v>0.54457185521489815</v>
      </c>
      <c r="U56" s="447">
        <v>0.54243995788004495</v>
      </c>
      <c r="V56" s="447">
        <v>0.54035069849188877</v>
      </c>
      <c r="W56" s="447">
        <v>0.53949793955794756</v>
      </c>
      <c r="X56" s="447">
        <v>0.53868781857070336</v>
      </c>
      <c r="Y56" s="447">
        <v>0.53783505963676215</v>
      </c>
      <c r="Z56" s="447">
        <v>0.53698230070282083</v>
      </c>
      <c r="AA56" s="447">
        <v>0.53612954176887961</v>
      </c>
      <c r="AB56" s="447">
        <v>0.53531942078163541</v>
      </c>
      <c r="AC56" s="447">
        <v>0.53446666184769409</v>
      </c>
      <c r="AD56" s="447">
        <v>0.53361390291375277</v>
      </c>
      <c r="AE56" s="447">
        <v>0.53280378192650857</v>
      </c>
      <c r="AF56" s="447">
        <v>0.53195102299256736</v>
      </c>
      <c r="AG56" s="447">
        <v>0.53195102299256736</v>
      </c>
      <c r="AH56" s="447">
        <v>0.53195102299256736</v>
      </c>
      <c r="AI56" s="447">
        <v>0.53195102299256736</v>
      </c>
      <c r="AJ56" s="447">
        <v>0.53195102299256736</v>
      </c>
      <c r="AK56" s="447">
        <v>0.53195102299256736</v>
      </c>
      <c r="AL56" s="447">
        <v>0.53195102299256736</v>
      </c>
      <c r="AM56" s="447">
        <v>0.53195102299256736</v>
      </c>
      <c r="AN56" s="447">
        <v>0.53195102299256736</v>
      </c>
      <c r="AO56" s="447">
        <v>0.53195102299256736</v>
      </c>
      <c r="AP56" s="447">
        <v>0.53195102299256736</v>
      </c>
      <c r="AQ56" s="447">
        <v>0.53195102299256736</v>
      </c>
      <c r="AR56" s="447">
        <v>0.53195102299256736</v>
      </c>
      <c r="AS56" s="447">
        <v>0.53195102299256736</v>
      </c>
      <c r="AT56" s="447">
        <v>0.53195102299256736</v>
      </c>
      <c r="AU56" s="447">
        <v>0.53195102299256736</v>
      </c>
      <c r="AV56" s="447">
        <v>0.53195102299256736</v>
      </c>
      <c r="AW56" s="447">
        <v>0.53195102299256736</v>
      </c>
      <c r="AX56" s="447">
        <v>0.53195102299256736</v>
      </c>
      <c r="AY56" s="447">
        <v>0.53195102299256736</v>
      </c>
      <c r="AZ56" s="447">
        <v>0.53195102299256736</v>
      </c>
      <c r="BA56" s="447">
        <v>0.53195102299256736</v>
      </c>
      <c r="BB56" s="447">
        <v>0.53195102299256736</v>
      </c>
      <c r="BC56" s="447">
        <v>0.53195102299256736</v>
      </c>
      <c r="BD56" s="447">
        <v>0.53195102299256736</v>
      </c>
      <c r="BE56" s="447">
        <v>0.53195102299256736</v>
      </c>
      <c r="BF56" s="447">
        <v>0.53195102299256736</v>
      </c>
      <c r="BG56" s="447">
        <v>0.53195102299256736</v>
      </c>
      <c r="BH56" s="447">
        <v>0.53195102299256736</v>
      </c>
      <c r="BI56" s="447">
        <v>0.53195102299256736</v>
      </c>
      <c r="BJ56" s="447">
        <v>0.53195102299256736</v>
      </c>
      <c r="BK56" s="447">
        <v>0.53195102299256736</v>
      </c>
      <c r="BL56" s="447">
        <v>0.53195102299256736</v>
      </c>
      <c r="BM56" s="447">
        <v>0.53195102299256736</v>
      </c>
      <c r="BN56" s="447">
        <v>0.53195102299256736</v>
      </c>
      <c r="BO56" s="447">
        <v>0.53195102299256736</v>
      </c>
      <c r="BP56" s="447">
        <v>0.53195102299256736</v>
      </c>
      <c r="BQ56" s="447">
        <v>0.53195102299256736</v>
      </c>
      <c r="BR56" s="447">
        <v>0.53195102299256736</v>
      </c>
      <c r="BS56" s="447">
        <v>0.53195102299256736</v>
      </c>
      <c r="BT56" s="447">
        <v>0.53195102299256736</v>
      </c>
      <c r="BU56" s="447"/>
      <c r="BV56" s="447"/>
      <c r="BW56" s="447"/>
      <c r="BX56" s="447"/>
      <c r="BY56" s="447"/>
      <c r="BZ56" s="447"/>
      <c r="CA56" s="447"/>
      <c r="CB56" s="447"/>
      <c r="CC56" s="447"/>
      <c r="CD56" s="447"/>
      <c r="CE56" s="447"/>
      <c r="CF56" s="447"/>
      <c r="CG56" s="447"/>
      <c r="CH56" s="447"/>
      <c r="CI56" s="447"/>
      <c r="CJ56" s="1128"/>
      <c r="CK56" s="1083"/>
    </row>
    <row r="57" spans="1:89" s="1082" customFormat="1" x14ac:dyDescent="0.2">
      <c r="A57" s="1074"/>
      <c r="B57" s="446" t="s">
        <v>403</v>
      </c>
      <c r="C57" s="449" t="s">
        <v>404</v>
      </c>
      <c r="D57" s="440" t="s">
        <v>121</v>
      </c>
      <c r="E57" s="441" t="s">
        <v>122</v>
      </c>
      <c r="F57" s="442">
        <v>2</v>
      </c>
      <c r="G57" s="1111">
        <v>26.06</v>
      </c>
      <c r="H57" s="1111">
        <v>26.805649161850191</v>
      </c>
      <c r="I57" s="1111">
        <v>27.946076600704711</v>
      </c>
      <c r="J57" s="1111">
        <v>29.052758663025298</v>
      </c>
      <c r="K57" s="1111">
        <v>30.126848278890655</v>
      </c>
      <c r="L57" s="447">
        <v>31.221646292707845</v>
      </c>
      <c r="M57" s="447">
        <v>32.276898804826011</v>
      </c>
      <c r="N57" s="447">
        <v>33.297519071118955</v>
      </c>
      <c r="O57" s="447">
        <v>34.292664017019341</v>
      </c>
      <c r="P57" s="447">
        <v>35.269317738196143</v>
      </c>
      <c r="Q57" s="447">
        <v>36.236748018743434</v>
      </c>
      <c r="R57" s="447">
        <v>37.119373640483502</v>
      </c>
      <c r="S57" s="447">
        <v>37.965520897838068</v>
      </c>
      <c r="T57" s="447">
        <v>38.785580179772019</v>
      </c>
      <c r="U57" s="447">
        <v>39.575028452899481</v>
      </c>
      <c r="V57" s="447">
        <v>40.339829913204696</v>
      </c>
      <c r="W57" s="447">
        <v>41.081536581947177</v>
      </c>
      <c r="X57" s="447">
        <v>41.799948913536632</v>
      </c>
      <c r="Y57" s="447">
        <v>42.493913977894131</v>
      </c>
      <c r="Z57" s="447">
        <v>43.162434047067194</v>
      </c>
      <c r="AA57" s="447">
        <v>43.805509121055834</v>
      </c>
      <c r="AB57" s="447">
        <v>44.423094856395238</v>
      </c>
      <c r="AC57" s="447">
        <v>45.015191253085426</v>
      </c>
      <c r="AD57" s="447">
        <v>45.581820482858895</v>
      </c>
      <c r="AE57" s="447">
        <v>46.123115576109335</v>
      </c>
      <c r="AF57" s="447">
        <v>46.639054361104243</v>
      </c>
      <c r="AG57" s="447">
        <v>47.129481635717873</v>
      </c>
      <c r="AH57" s="447">
        <v>47.59441957168228</v>
      </c>
      <c r="AI57" s="447">
        <v>48.033890340729982</v>
      </c>
      <c r="AJ57" s="447">
        <v>48.447871771128646</v>
      </c>
      <c r="AK57" s="447">
        <v>48.836319519413557</v>
      </c>
      <c r="AL57" s="447">
        <v>49.161785529759563</v>
      </c>
      <c r="AM57" s="447">
        <v>49.459833260747999</v>
      </c>
      <c r="AN57" s="447">
        <v>49.737247262457295</v>
      </c>
      <c r="AO57" s="447">
        <v>49.997508496855581</v>
      </c>
      <c r="AP57" s="447">
        <v>50.250372526147359</v>
      </c>
      <c r="AQ57" s="447">
        <v>50.489986013009855</v>
      </c>
      <c r="AR57" s="447">
        <v>50.711737237128503</v>
      </c>
      <c r="AS57" s="447">
        <v>50.913918975117348</v>
      </c>
      <c r="AT57" s="447">
        <v>51.096265166189234</v>
      </c>
      <c r="AU57" s="447">
        <v>51.269462585304062</v>
      </c>
      <c r="AV57" s="447">
        <v>51.430030270493731</v>
      </c>
      <c r="AW57" s="447">
        <v>51.592726441982521</v>
      </c>
      <c r="AX57" s="447">
        <v>51.762273678746588</v>
      </c>
      <c r="AY57" s="447">
        <v>51.937119959526171</v>
      </c>
      <c r="AZ57" s="447">
        <v>52.119593316210924</v>
      </c>
      <c r="BA57" s="447">
        <v>52.305325917541204</v>
      </c>
      <c r="BB57" s="447">
        <v>52.488375739265315</v>
      </c>
      <c r="BC57" s="447">
        <v>52.666259547367588</v>
      </c>
      <c r="BD57" s="447">
        <v>52.842813051532922</v>
      </c>
      <c r="BE57" s="447">
        <v>53.014244885541004</v>
      </c>
      <c r="BF57" s="447">
        <v>53.181929696793354</v>
      </c>
      <c r="BG57" s="447">
        <v>53.346510465526144</v>
      </c>
      <c r="BH57" s="447">
        <v>53.509738758589705</v>
      </c>
      <c r="BI57" s="447">
        <v>53.670395130708521</v>
      </c>
      <c r="BJ57" s="447">
        <v>53.825375539363002</v>
      </c>
      <c r="BK57" s="447">
        <v>53.976941501245996</v>
      </c>
      <c r="BL57" s="447">
        <v>54.123274934310309</v>
      </c>
      <c r="BM57" s="447">
        <v>54.268921043673878</v>
      </c>
      <c r="BN57" s="447">
        <v>54.418535893116015</v>
      </c>
      <c r="BO57" s="447">
        <v>54.568172914290408</v>
      </c>
      <c r="BP57" s="447">
        <v>54.724417111685007</v>
      </c>
      <c r="BQ57" s="447">
        <v>54.885428231520322</v>
      </c>
      <c r="BR57" s="447">
        <v>55.051028899938125</v>
      </c>
      <c r="BS57" s="447">
        <v>55.216563053159057</v>
      </c>
      <c r="BT57" s="447">
        <v>55.383715742836635</v>
      </c>
      <c r="BU57" s="447"/>
      <c r="BV57" s="447"/>
      <c r="BW57" s="447"/>
      <c r="BX57" s="447"/>
      <c r="BY57" s="447"/>
      <c r="BZ57" s="447"/>
      <c r="CA57" s="447"/>
      <c r="CB57" s="447"/>
      <c r="CC57" s="447"/>
      <c r="CD57" s="447"/>
      <c r="CE57" s="447"/>
      <c r="CF57" s="447"/>
      <c r="CG57" s="447"/>
      <c r="CH57" s="447"/>
      <c r="CI57" s="447"/>
      <c r="CJ57" s="1128"/>
      <c r="CK57" s="1083"/>
    </row>
    <row r="58" spans="1:89" s="1082" customFormat="1" x14ac:dyDescent="0.2">
      <c r="A58" s="1074"/>
      <c r="B58" s="446" t="s">
        <v>405</v>
      </c>
      <c r="C58" s="449" t="s">
        <v>406</v>
      </c>
      <c r="D58" s="440" t="s">
        <v>121</v>
      </c>
      <c r="E58" s="441" t="s">
        <v>122</v>
      </c>
      <c r="F58" s="442">
        <v>2</v>
      </c>
      <c r="G58" s="1111">
        <v>38.6</v>
      </c>
      <c r="H58" s="1111">
        <v>37.43345421721444</v>
      </c>
      <c r="I58" s="1111">
        <v>36.2887916363904</v>
      </c>
      <c r="J58" s="1111">
        <v>35.14412905556636</v>
      </c>
      <c r="K58" s="1111">
        <v>33.999466474742306</v>
      </c>
      <c r="L58" s="447">
        <v>32.854803893918266</v>
      </c>
      <c r="M58" s="447">
        <v>31.794931133896007</v>
      </c>
      <c r="N58" s="447">
        <v>30.735058373873745</v>
      </c>
      <c r="O58" s="447">
        <v>29.675185613851482</v>
      </c>
      <c r="P58" s="447">
        <v>28.615312853829224</v>
      </c>
      <c r="Q58" s="447">
        <v>27.555440093806958</v>
      </c>
      <c r="R58" s="447">
        <v>26.622752064987367</v>
      </c>
      <c r="S58" s="447">
        <v>25.750237457381942</v>
      </c>
      <c r="T58" s="447">
        <v>24.907809560383583</v>
      </c>
      <c r="U58" s="447">
        <v>24.095468373992361</v>
      </c>
      <c r="V58" s="447">
        <v>23.313213898208168</v>
      </c>
      <c r="W58" s="447">
        <v>22.561046133031073</v>
      </c>
      <c r="X58" s="447">
        <v>21.838965078461086</v>
      </c>
      <c r="Y58" s="447">
        <v>21.146970734498154</v>
      </c>
      <c r="Z58" s="447">
        <v>20.48506310114233</v>
      </c>
      <c r="AA58" s="447">
        <v>19.853242178393572</v>
      </c>
      <c r="AB58" s="447">
        <v>19.251507966251914</v>
      </c>
      <c r="AC58" s="447">
        <v>18.679860464717315</v>
      </c>
      <c r="AD58" s="447">
        <v>18.138299673789824</v>
      </c>
      <c r="AE58" s="447">
        <v>17.626825593469395</v>
      </c>
      <c r="AF58" s="447">
        <v>17.145438223756027</v>
      </c>
      <c r="AG58" s="447">
        <v>16.694137564649804</v>
      </c>
      <c r="AH58" s="447">
        <v>16.272923616150603</v>
      </c>
      <c r="AI58" s="447">
        <v>15.881796378258544</v>
      </c>
      <c r="AJ58" s="447">
        <v>15.520755850973552</v>
      </c>
      <c r="AK58" s="447">
        <v>15.189802034295617</v>
      </c>
      <c r="AL58" s="447">
        <v>14.88893492822479</v>
      </c>
      <c r="AM58" s="447">
        <v>14.618154532761022</v>
      </c>
      <c r="AN58" s="447">
        <v>14.377460847904358</v>
      </c>
      <c r="AO58" s="447">
        <v>14.166853873654755</v>
      </c>
      <c r="AP58" s="447">
        <v>13.986333610012259</v>
      </c>
      <c r="AQ58" s="447">
        <v>13.835900056976866</v>
      </c>
      <c r="AR58" s="447">
        <v>13.715553214548535</v>
      </c>
      <c r="AS58" s="447">
        <v>13.625293082727264</v>
      </c>
      <c r="AT58" s="447">
        <v>13.5651196615131</v>
      </c>
      <c r="AU58" s="447">
        <v>13.535032950906038</v>
      </c>
      <c r="AV58" s="447">
        <v>13.535032950906038</v>
      </c>
      <c r="AW58" s="447">
        <v>13.535032950906038</v>
      </c>
      <c r="AX58" s="447">
        <v>13.535032950906038</v>
      </c>
      <c r="AY58" s="447">
        <v>13.535032950906038</v>
      </c>
      <c r="AZ58" s="447">
        <v>13.535032950906038</v>
      </c>
      <c r="BA58" s="447">
        <v>13.535032950906038</v>
      </c>
      <c r="BB58" s="447">
        <v>13.535032950906038</v>
      </c>
      <c r="BC58" s="447">
        <v>13.535032950906038</v>
      </c>
      <c r="BD58" s="447">
        <v>13.535032950906038</v>
      </c>
      <c r="BE58" s="447">
        <v>13.535032950906038</v>
      </c>
      <c r="BF58" s="447">
        <v>13.535032950906038</v>
      </c>
      <c r="BG58" s="447">
        <v>13.535032950906038</v>
      </c>
      <c r="BH58" s="447">
        <v>13.535032950906038</v>
      </c>
      <c r="BI58" s="447">
        <v>13.535032950906038</v>
      </c>
      <c r="BJ58" s="447">
        <v>13.535032950906038</v>
      </c>
      <c r="BK58" s="447">
        <v>13.535032950906038</v>
      </c>
      <c r="BL58" s="447">
        <v>13.535032950906038</v>
      </c>
      <c r="BM58" s="447">
        <v>13.535032950906038</v>
      </c>
      <c r="BN58" s="447">
        <v>13.535032950906038</v>
      </c>
      <c r="BO58" s="447">
        <v>13.535032950906038</v>
      </c>
      <c r="BP58" s="447">
        <v>13.535032950906038</v>
      </c>
      <c r="BQ58" s="447">
        <v>13.535032950906038</v>
      </c>
      <c r="BR58" s="447">
        <v>13.535032950906038</v>
      </c>
      <c r="BS58" s="447">
        <v>13.535032950906038</v>
      </c>
      <c r="BT58" s="447">
        <v>13.535032950906038</v>
      </c>
      <c r="BU58" s="447"/>
      <c r="BV58" s="447"/>
      <c r="BW58" s="447"/>
      <c r="BX58" s="447"/>
      <c r="BY58" s="447"/>
      <c r="BZ58" s="447"/>
      <c r="CA58" s="447"/>
      <c r="CB58" s="447"/>
      <c r="CC58" s="447"/>
      <c r="CD58" s="447"/>
      <c r="CE58" s="447"/>
      <c r="CF58" s="447"/>
      <c r="CG58" s="447"/>
      <c r="CH58" s="447"/>
      <c r="CI58" s="447"/>
      <c r="CJ58" s="1128"/>
      <c r="CK58" s="1083"/>
    </row>
    <row r="59" spans="1:89" s="1082" customFormat="1" x14ac:dyDescent="0.2">
      <c r="A59" s="1074"/>
      <c r="B59" s="446" t="s">
        <v>407</v>
      </c>
      <c r="C59" s="449" t="s">
        <v>408</v>
      </c>
      <c r="D59" s="440" t="s">
        <v>121</v>
      </c>
      <c r="E59" s="441" t="s">
        <v>122</v>
      </c>
      <c r="F59" s="442">
        <v>2</v>
      </c>
      <c r="G59" s="1111">
        <v>5.8029890524201075</v>
      </c>
      <c r="H59" s="1111">
        <v>5.5927542897687399</v>
      </c>
      <c r="I59" s="1111">
        <v>5.1707169989710691</v>
      </c>
      <c r="J59" s="1111">
        <v>4.8210566353649078</v>
      </c>
      <c r="K59" s="1111">
        <v>4.7762401705022057</v>
      </c>
      <c r="L59" s="447">
        <v>4.815256594259024</v>
      </c>
      <c r="M59" s="447">
        <v>4.8599176435650291</v>
      </c>
      <c r="N59" s="447">
        <v>4.900835890295248</v>
      </c>
      <c r="O59" s="447">
        <v>4.9389630366293797</v>
      </c>
      <c r="P59" s="447">
        <v>4.9750347105602408</v>
      </c>
      <c r="Q59" s="447">
        <v>5.0096296861086627</v>
      </c>
      <c r="R59" s="447">
        <v>5.0498638282170489</v>
      </c>
      <c r="S59" s="447">
        <v>5.0854017354384311</v>
      </c>
      <c r="T59" s="447">
        <v>5.1190409722523826</v>
      </c>
      <c r="U59" s="447">
        <v>5.1518530138567096</v>
      </c>
      <c r="V59" s="447">
        <v>5.1834930567688833</v>
      </c>
      <c r="W59" s="447">
        <v>5.2144383449382019</v>
      </c>
      <c r="X59" s="447">
        <v>5.2448104016495529</v>
      </c>
      <c r="Y59" s="447">
        <v>5.2745884916893626</v>
      </c>
      <c r="Z59" s="447">
        <v>5.3036756587578529</v>
      </c>
      <c r="AA59" s="447">
        <v>5.3319893656436017</v>
      </c>
      <c r="AB59" s="447">
        <v>5.3595273999556561</v>
      </c>
      <c r="AC59" s="447">
        <v>5.386284073893103</v>
      </c>
      <c r="AD59" s="447">
        <v>5.412257354367763</v>
      </c>
      <c r="AE59" s="447">
        <v>5.4374472127913549</v>
      </c>
      <c r="AF59" s="447">
        <v>5.4618624295862848</v>
      </c>
      <c r="AG59" s="447">
        <v>5.4854989960621374</v>
      </c>
      <c r="AH59" s="447">
        <v>5.5083423169998893</v>
      </c>
      <c r="AI59" s="447">
        <v>5.530392291612575</v>
      </c>
      <c r="AJ59" s="447">
        <v>5.5516487906487768</v>
      </c>
      <c r="AK59" s="447">
        <v>5.5721080548861792</v>
      </c>
      <c r="AL59" s="447">
        <v>5.5917231236231348</v>
      </c>
      <c r="AM59" s="447">
        <v>5.6074582480024597</v>
      </c>
      <c r="AN59" s="447">
        <v>5.6222366187593957</v>
      </c>
      <c r="AO59" s="447">
        <v>5.636617142114023</v>
      </c>
      <c r="AP59" s="447">
        <v>5.6508937094092957</v>
      </c>
      <c r="AQ59" s="447">
        <v>5.6658614285517652</v>
      </c>
      <c r="AR59" s="447">
        <v>5.6810332666568595</v>
      </c>
      <c r="AS59" s="447">
        <v>5.6960267326062786</v>
      </c>
      <c r="AT59" s="447">
        <v>5.7106995085196957</v>
      </c>
      <c r="AU59" s="447">
        <v>5.7250375884443363</v>
      </c>
      <c r="AV59" s="447">
        <v>5.7399165427127512</v>
      </c>
      <c r="AW59" s="447">
        <v>5.753287047333334</v>
      </c>
      <c r="AX59" s="447">
        <v>5.7668388731698492</v>
      </c>
      <c r="AY59" s="447">
        <v>5.7809597029455757</v>
      </c>
      <c r="AZ59" s="447">
        <v>5.7955236859161454</v>
      </c>
      <c r="BA59" s="447">
        <v>5.8107188712657445</v>
      </c>
      <c r="BB59" s="447">
        <v>5.8261803248688651</v>
      </c>
      <c r="BC59" s="447">
        <v>5.8414163441697546</v>
      </c>
      <c r="BD59" s="447">
        <v>5.8562255400753527</v>
      </c>
      <c r="BE59" s="447">
        <v>5.870920816889404</v>
      </c>
      <c r="BF59" s="447">
        <v>5.8851908697841937</v>
      </c>
      <c r="BG59" s="447">
        <v>5.8991495224816006</v>
      </c>
      <c r="BH59" s="447">
        <v>5.9128512144741272</v>
      </c>
      <c r="BI59" s="447">
        <v>5.9264393153102004</v>
      </c>
      <c r="BJ59" s="447">
        <v>5.9398107681369892</v>
      </c>
      <c r="BK59" s="447">
        <v>5.9527115346247959</v>
      </c>
      <c r="BL59" s="447">
        <v>5.9653265734594942</v>
      </c>
      <c r="BM59" s="447">
        <v>5.9775096635927349</v>
      </c>
      <c r="BN59" s="447">
        <v>5.9896392752995933</v>
      </c>
      <c r="BO59" s="447">
        <v>6.0020961419275674</v>
      </c>
      <c r="BP59" s="447">
        <v>6.0145600977129972</v>
      </c>
      <c r="BQ59" s="447">
        <v>6.0275726596901924</v>
      </c>
      <c r="BR59" s="447">
        <v>6.0409819398378559</v>
      </c>
      <c r="BS59" s="447">
        <v>6.0547696611715089</v>
      </c>
      <c r="BT59" s="447">
        <v>6.0685531641018464</v>
      </c>
      <c r="BU59" s="447"/>
      <c r="BV59" s="447"/>
      <c r="BW59" s="447"/>
      <c r="BX59" s="447"/>
      <c r="BY59" s="447"/>
      <c r="BZ59" s="447"/>
      <c r="CA59" s="447"/>
      <c r="CB59" s="447"/>
      <c r="CC59" s="447"/>
      <c r="CD59" s="447"/>
      <c r="CE59" s="447"/>
      <c r="CF59" s="447"/>
      <c r="CG59" s="447"/>
      <c r="CH59" s="447"/>
      <c r="CI59" s="447"/>
      <c r="CJ59" s="1128"/>
      <c r="CK59" s="1083"/>
    </row>
    <row r="60" spans="1:89" s="1082" customFormat="1" x14ac:dyDescent="0.2">
      <c r="A60" s="1074"/>
      <c r="B60" s="446" t="s">
        <v>409</v>
      </c>
      <c r="C60" s="439" t="s">
        <v>410</v>
      </c>
      <c r="D60" s="440" t="s">
        <v>121</v>
      </c>
      <c r="E60" s="441" t="s">
        <v>122</v>
      </c>
      <c r="F60" s="442">
        <v>2</v>
      </c>
      <c r="G60" s="1111">
        <v>223.36538100000001</v>
      </c>
      <c r="H60" s="1111">
        <v>215.15823951820272</v>
      </c>
      <c r="I60" s="1111">
        <v>213.29223965242934</v>
      </c>
      <c r="J60" s="1111">
        <v>205.98763467152526</v>
      </c>
      <c r="K60" s="1111">
        <v>194.21079444075264</v>
      </c>
      <c r="L60" s="447">
        <v>182.62937028546207</v>
      </c>
      <c r="M60" s="447">
        <v>182.59411516719746</v>
      </c>
      <c r="N60" s="447">
        <v>182.59727773528053</v>
      </c>
      <c r="O60" s="447">
        <v>182.62866408620556</v>
      </c>
      <c r="P60" s="447">
        <v>182.68059713425743</v>
      </c>
      <c r="Q60" s="447">
        <v>182.74323032132125</v>
      </c>
      <c r="R60" s="447">
        <v>182.75788690737636</v>
      </c>
      <c r="S60" s="447">
        <v>182.75350203354313</v>
      </c>
      <c r="T60" s="447">
        <v>182.74701709493087</v>
      </c>
      <c r="U60" s="447">
        <v>182.74192628767426</v>
      </c>
      <c r="V60" s="447">
        <v>182.73252494337834</v>
      </c>
      <c r="W60" s="447">
        <v>182.71558993432672</v>
      </c>
      <c r="X60" s="447">
        <v>182.69241958085922</v>
      </c>
      <c r="Y60" s="447">
        <v>182.6642199531079</v>
      </c>
      <c r="Z60" s="447">
        <v>182.63206953290523</v>
      </c>
      <c r="AA60" s="447">
        <v>182.59605085746267</v>
      </c>
      <c r="AB60" s="447">
        <v>182.55616784468924</v>
      </c>
      <c r="AC60" s="447">
        <v>182.51251145827925</v>
      </c>
      <c r="AD60" s="447">
        <v>182.46501892164167</v>
      </c>
      <c r="AE60" s="447">
        <v>182.41351459502445</v>
      </c>
      <c r="AF60" s="447">
        <v>182.35809714563104</v>
      </c>
      <c r="AG60" s="447">
        <v>182.29803038739692</v>
      </c>
      <c r="AH60" s="447">
        <v>182.23415950274307</v>
      </c>
      <c r="AI60" s="447">
        <v>182.16646242072386</v>
      </c>
      <c r="AJ60" s="447">
        <v>182.0949614423231</v>
      </c>
      <c r="AK60" s="447">
        <v>182.01970467022787</v>
      </c>
      <c r="AL60" s="447">
        <v>181.9782135564918</v>
      </c>
      <c r="AM60" s="447">
        <v>181.93790752033692</v>
      </c>
      <c r="AN60" s="447">
        <v>181.88910525647645</v>
      </c>
      <c r="AO60" s="447">
        <v>181.8277668967223</v>
      </c>
      <c r="AP60" s="447">
        <v>181.74384298752685</v>
      </c>
      <c r="AQ60" s="447">
        <v>181.64239175830642</v>
      </c>
      <c r="AR60" s="447">
        <v>181.52851196226013</v>
      </c>
      <c r="AS60" s="447">
        <v>181.40429331389225</v>
      </c>
      <c r="AT60" s="447">
        <v>181.27014419187023</v>
      </c>
      <c r="AU60" s="447">
        <v>181.11539182718695</v>
      </c>
      <c r="AV60" s="447">
        <v>180.942641611478</v>
      </c>
      <c r="AW60" s="447">
        <v>180.76927135911774</v>
      </c>
      <c r="AX60" s="447">
        <v>180.58886872026628</v>
      </c>
      <c r="AY60" s="447">
        <v>180.40259803346009</v>
      </c>
      <c r="AZ60" s="447">
        <v>180.20828355308083</v>
      </c>
      <c r="BA60" s="447">
        <v>180.01005219015008</v>
      </c>
      <c r="BB60" s="447">
        <v>179.81423733857198</v>
      </c>
      <c r="BC60" s="447">
        <v>179.62381393491793</v>
      </c>
      <c r="BD60" s="447">
        <v>179.43514765859612</v>
      </c>
      <c r="BE60" s="447">
        <v>179.25171697152311</v>
      </c>
      <c r="BF60" s="447">
        <v>179.07245853112511</v>
      </c>
      <c r="BG60" s="447">
        <v>178.89661553344402</v>
      </c>
      <c r="BH60" s="447">
        <v>178.72238197213704</v>
      </c>
      <c r="BI60" s="447">
        <v>178.5508339229313</v>
      </c>
      <c r="BJ60" s="447">
        <v>178.38517848519913</v>
      </c>
      <c r="BK60" s="447">
        <v>178.22340818057745</v>
      </c>
      <c r="BL60" s="447">
        <v>178.06715613242756</v>
      </c>
      <c r="BM60" s="447">
        <v>177.91202335667987</v>
      </c>
      <c r="BN60" s="447">
        <v>177.75300175480697</v>
      </c>
      <c r="BO60" s="447">
        <v>177.59360429075372</v>
      </c>
      <c r="BP60" s="447">
        <v>177.4275925613228</v>
      </c>
      <c r="BQ60" s="447">
        <v>177.25626530325943</v>
      </c>
      <c r="BR60" s="447">
        <v>177.07995177844307</v>
      </c>
      <c r="BS60" s="447">
        <v>176.90332632763761</v>
      </c>
      <c r="BT60" s="447">
        <v>176.72508655877883</v>
      </c>
      <c r="BU60" s="447"/>
      <c r="BV60" s="447"/>
      <c r="BW60" s="447"/>
      <c r="BX60" s="447"/>
      <c r="BY60" s="447"/>
      <c r="BZ60" s="447"/>
      <c r="CA60" s="447"/>
      <c r="CB60" s="447"/>
      <c r="CC60" s="447"/>
      <c r="CD60" s="447"/>
      <c r="CE60" s="447"/>
      <c r="CF60" s="447"/>
      <c r="CG60" s="447"/>
      <c r="CH60" s="447"/>
      <c r="CI60" s="447"/>
      <c r="CJ60" s="1128"/>
      <c r="CK60" s="1083"/>
    </row>
    <row r="61" spans="1:89" s="1082" customFormat="1" x14ac:dyDescent="0.2">
      <c r="A61" s="1074"/>
      <c r="B61" s="446" t="s">
        <v>411</v>
      </c>
      <c r="C61" s="439" t="s">
        <v>129</v>
      </c>
      <c r="D61" s="440" t="s">
        <v>412</v>
      </c>
      <c r="E61" s="441" t="s">
        <v>122</v>
      </c>
      <c r="F61" s="442">
        <v>2</v>
      </c>
      <c r="G61" s="450">
        <f>SUM(G55:G60)</f>
        <v>297.22837005242013</v>
      </c>
      <c r="H61" s="450">
        <f t="shared" ref="H61:BS61" si="15">SUM(H55:H60)</f>
        <v>288.35611663143737</v>
      </c>
      <c r="I61" s="450">
        <f t="shared" si="15"/>
        <v>286.05611663143742</v>
      </c>
      <c r="J61" s="450">
        <f t="shared" si="15"/>
        <v>278.35611663143737</v>
      </c>
      <c r="K61" s="450">
        <f t="shared" si="15"/>
        <v>266.45611663143728</v>
      </c>
      <c r="L61" s="450">
        <f t="shared" si="15"/>
        <v>254.85611663143732</v>
      </c>
      <c r="M61" s="450">
        <f t="shared" si="15"/>
        <v>254.85611663143735</v>
      </c>
      <c r="N61" s="450">
        <f t="shared" si="15"/>
        <v>254.85611663143735</v>
      </c>
      <c r="O61" s="450">
        <f t="shared" si="15"/>
        <v>254.85611663143735</v>
      </c>
      <c r="P61" s="450">
        <f t="shared" si="15"/>
        <v>254.85611663143735</v>
      </c>
      <c r="Q61" s="450">
        <f t="shared" si="15"/>
        <v>254.85611663143735</v>
      </c>
      <c r="R61" s="450">
        <f t="shared" si="15"/>
        <v>254.85611663143735</v>
      </c>
      <c r="S61" s="450">
        <f t="shared" si="15"/>
        <v>254.85611663143735</v>
      </c>
      <c r="T61" s="450">
        <f t="shared" si="15"/>
        <v>254.85611663143735</v>
      </c>
      <c r="U61" s="450">
        <f t="shared" si="15"/>
        <v>254.85611663143735</v>
      </c>
      <c r="V61" s="450">
        <f t="shared" si="15"/>
        <v>254.85611663143732</v>
      </c>
      <c r="W61" s="450">
        <f t="shared" si="15"/>
        <v>254.85611663143735</v>
      </c>
      <c r="X61" s="450">
        <f t="shared" si="15"/>
        <v>254.85611663143737</v>
      </c>
      <c r="Y61" s="450">
        <f t="shared" si="15"/>
        <v>254.85611663143735</v>
      </c>
      <c r="Z61" s="450">
        <f t="shared" si="15"/>
        <v>254.85611663143735</v>
      </c>
      <c r="AA61" s="450">
        <f t="shared" si="15"/>
        <v>254.85611663143737</v>
      </c>
      <c r="AB61" s="450">
        <f t="shared" si="15"/>
        <v>254.85611663143735</v>
      </c>
      <c r="AC61" s="450">
        <f t="shared" si="15"/>
        <v>254.85611663143735</v>
      </c>
      <c r="AD61" s="450">
        <f t="shared" si="15"/>
        <v>254.85611663143735</v>
      </c>
      <c r="AE61" s="450">
        <f t="shared" si="15"/>
        <v>254.85611663143735</v>
      </c>
      <c r="AF61" s="450">
        <f t="shared" si="15"/>
        <v>254.85611663143735</v>
      </c>
      <c r="AG61" s="450">
        <f t="shared" si="15"/>
        <v>254.85611663143737</v>
      </c>
      <c r="AH61" s="450">
        <f t="shared" si="15"/>
        <v>254.85611663143735</v>
      </c>
      <c r="AI61" s="450">
        <f t="shared" si="15"/>
        <v>254.85611663143735</v>
      </c>
      <c r="AJ61" s="450">
        <f t="shared" si="15"/>
        <v>254.85611663143735</v>
      </c>
      <c r="AK61" s="450">
        <f t="shared" si="15"/>
        <v>254.85611663143735</v>
      </c>
      <c r="AL61" s="450">
        <f t="shared" si="15"/>
        <v>254.85611663143735</v>
      </c>
      <c r="AM61" s="450">
        <f t="shared" si="15"/>
        <v>254.85611663143735</v>
      </c>
      <c r="AN61" s="450">
        <f t="shared" si="15"/>
        <v>254.85611663143732</v>
      </c>
      <c r="AO61" s="450">
        <f t="shared" si="15"/>
        <v>254.85611663143735</v>
      </c>
      <c r="AP61" s="450">
        <f t="shared" si="15"/>
        <v>254.85611663143735</v>
      </c>
      <c r="AQ61" s="450">
        <f t="shared" si="15"/>
        <v>254.85611663143735</v>
      </c>
      <c r="AR61" s="450">
        <f t="shared" si="15"/>
        <v>254.85611663143735</v>
      </c>
      <c r="AS61" s="450">
        <f t="shared" si="15"/>
        <v>254.85611663143737</v>
      </c>
      <c r="AT61" s="450">
        <f t="shared" si="15"/>
        <v>254.85611663143735</v>
      </c>
      <c r="AU61" s="450">
        <f t="shared" si="15"/>
        <v>254.85611663143737</v>
      </c>
      <c r="AV61" s="450">
        <f t="shared" si="15"/>
        <v>254.85611663143737</v>
      </c>
      <c r="AW61" s="450">
        <f t="shared" si="15"/>
        <v>254.85611663143735</v>
      </c>
      <c r="AX61" s="450">
        <f t="shared" si="15"/>
        <v>254.85611663143735</v>
      </c>
      <c r="AY61" s="450">
        <f t="shared" si="15"/>
        <v>254.85611663143737</v>
      </c>
      <c r="AZ61" s="450">
        <f t="shared" si="15"/>
        <v>254.85611663143735</v>
      </c>
      <c r="BA61" s="450">
        <f t="shared" si="15"/>
        <v>254.85611663143735</v>
      </c>
      <c r="BB61" s="450">
        <f t="shared" si="15"/>
        <v>254.85611663143735</v>
      </c>
      <c r="BC61" s="450">
        <f t="shared" si="15"/>
        <v>254.85611663143735</v>
      </c>
      <c r="BD61" s="450">
        <f t="shared" si="15"/>
        <v>254.85611663143735</v>
      </c>
      <c r="BE61" s="450">
        <f t="shared" si="15"/>
        <v>254.85611663143735</v>
      </c>
      <c r="BF61" s="450">
        <f t="shared" si="15"/>
        <v>254.85611663143737</v>
      </c>
      <c r="BG61" s="450">
        <f t="shared" si="15"/>
        <v>254.85611663143735</v>
      </c>
      <c r="BH61" s="450">
        <f t="shared" si="15"/>
        <v>254.85611663143735</v>
      </c>
      <c r="BI61" s="450">
        <f t="shared" si="15"/>
        <v>254.85611663143737</v>
      </c>
      <c r="BJ61" s="450">
        <f t="shared" si="15"/>
        <v>254.85611663143735</v>
      </c>
      <c r="BK61" s="450">
        <f t="shared" si="15"/>
        <v>254.85611663143732</v>
      </c>
      <c r="BL61" s="450">
        <f t="shared" si="15"/>
        <v>254.85611663143732</v>
      </c>
      <c r="BM61" s="450">
        <f t="shared" si="15"/>
        <v>254.85611663143732</v>
      </c>
      <c r="BN61" s="450">
        <f t="shared" si="15"/>
        <v>254.85611663143737</v>
      </c>
      <c r="BO61" s="450">
        <f t="shared" si="15"/>
        <v>254.85611663143735</v>
      </c>
      <c r="BP61" s="450">
        <f t="shared" si="15"/>
        <v>254.85611663143732</v>
      </c>
      <c r="BQ61" s="450">
        <f t="shared" si="15"/>
        <v>254.85611663143735</v>
      </c>
      <c r="BR61" s="450">
        <f t="shared" si="15"/>
        <v>254.85611663143735</v>
      </c>
      <c r="BS61" s="450">
        <f t="shared" si="15"/>
        <v>254.85611663143735</v>
      </c>
      <c r="BT61" s="450">
        <f t="shared" ref="BT61" si="16">SUM(BT55:BT60)</f>
        <v>254.85611663143735</v>
      </c>
      <c r="BU61" s="455"/>
      <c r="BV61" s="455"/>
      <c r="BW61" s="455"/>
      <c r="BX61" s="455"/>
      <c r="BY61" s="455"/>
      <c r="BZ61" s="455"/>
      <c r="CA61" s="455"/>
      <c r="CB61" s="455"/>
      <c r="CC61" s="455"/>
      <c r="CD61" s="455"/>
      <c r="CE61" s="455"/>
      <c r="CF61" s="455"/>
      <c r="CG61" s="455"/>
      <c r="CH61" s="455"/>
      <c r="CI61" s="451"/>
      <c r="CJ61" s="1128"/>
      <c r="CK61" s="1083"/>
    </row>
    <row r="62" spans="1:89" s="1082" customFormat="1" x14ac:dyDescent="0.2">
      <c r="A62" s="1074"/>
      <c r="B62" s="488" t="s">
        <v>413</v>
      </c>
      <c r="C62" s="489" t="s">
        <v>414</v>
      </c>
      <c r="D62" s="490" t="s">
        <v>415</v>
      </c>
      <c r="E62" s="491" t="s">
        <v>416</v>
      </c>
      <c r="F62" s="461">
        <v>2</v>
      </c>
      <c r="G62" s="462">
        <f t="shared" ref="G62:AL62" si="17">(G61*1000000)/(G76*1000)</f>
        <v>128.58089760704408</v>
      </c>
      <c r="H62" s="462">
        <f t="shared" si="17"/>
        <v>123.45089542507762</v>
      </c>
      <c r="I62" s="462">
        <f t="shared" si="17"/>
        <v>122.0594590679196</v>
      </c>
      <c r="J62" s="462">
        <f t="shared" si="17"/>
        <v>117.85260554004752</v>
      </c>
      <c r="K62" s="462">
        <f t="shared" si="17"/>
        <v>111.97732390137804</v>
      </c>
      <c r="L62" s="462">
        <f t="shared" si="17"/>
        <v>106.24553848001999</v>
      </c>
      <c r="M62" s="462">
        <f t="shared" si="17"/>
        <v>105.3839628568588</v>
      </c>
      <c r="N62" s="462">
        <f t="shared" si="17"/>
        <v>104.45113321204553</v>
      </c>
      <c r="O62" s="462">
        <f t="shared" si="17"/>
        <v>103.58313898328092</v>
      </c>
      <c r="P62" s="462">
        <f t="shared" si="17"/>
        <v>102.75894823314906</v>
      </c>
      <c r="Q62" s="462">
        <f t="shared" si="17"/>
        <v>101.95984293920176</v>
      </c>
      <c r="R62" s="462">
        <f t="shared" si="17"/>
        <v>101.2084048588229</v>
      </c>
      <c r="S62" s="462">
        <f t="shared" si="17"/>
        <v>100.47759222317666</v>
      </c>
      <c r="T62" s="462">
        <f t="shared" si="17"/>
        <v>99.776449511255407</v>
      </c>
      <c r="U62" s="462">
        <f t="shared" si="17"/>
        <v>99.11219918015108</v>
      </c>
      <c r="V62" s="462">
        <f t="shared" si="17"/>
        <v>98.472810555818057</v>
      </c>
      <c r="W62" s="462">
        <f t="shared" si="17"/>
        <v>97.853698213426469</v>
      </c>
      <c r="X62" s="462">
        <f t="shared" si="17"/>
        <v>97.255678917402022</v>
      </c>
      <c r="Y62" s="462">
        <f t="shared" si="17"/>
        <v>96.68011295400342</v>
      </c>
      <c r="Z62" s="462">
        <f t="shared" si="17"/>
        <v>96.128036443255112</v>
      </c>
      <c r="AA62" s="462">
        <f t="shared" si="17"/>
        <v>95.598762713350325</v>
      </c>
      <c r="AB62" s="462">
        <f t="shared" si="17"/>
        <v>95.09168246504764</v>
      </c>
      <c r="AC62" s="462">
        <f t="shared" si="17"/>
        <v>94.60625355955456</v>
      </c>
      <c r="AD62" s="462">
        <f t="shared" si="17"/>
        <v>94.141825262437266</v>
      </c>
      <c r="AE62" s="462">
        <f t="shared" si="17"/>
        <v>93.69760291989904</v>
      </c>
      <c r="AF62" s="462">
        <f t="shared" si="17"/>
        <v>93.273183800447569</v>
      </c>
      <c r="AG62" s="462">
        <f t="shared" si="17"/>
        <v>92.867623976623221</v>
      </c>
      <c r="AH62" s="462">
        <f t="shared" si="17"/>
        <v>92.481118490966537</v>
      </c>
      <c r="AI62" s="462">
        <f t="shared" si="17"/>
        <v>92.113201518180006</v>
      </c>
      <c r="AJ62" s="462">
        <f t="shared" si="17"/>
        <v>91.763502841712466</v>
      </c>
      <c r="AK62" s="462">
        <f t="shared" si="17"/>
        <v>91.431709819970877</v>
      </c>
      <c r="AL62" s="462">
        <f t="shared" si="17"/>
        <v>91.174936578354519</v>
      </c>
      <c r="AM62" s="462">
        <f t="shared" ref="AM62:BR62" si="18">(AM61*1000000)/(AM76*1000)</f>
        <v>90.937541562569237</v>
      </c>
      <c r="AN62" s="462">
        <f t="shared" si="18"/>
        <v>90.708957645796062</v>
      </c>
      <c r="AO62" s="462">
        <f t="shared" si="18"/>
        <v>90.483799044057236</v>
      </c>
      <c r="AP62" s="462">
        <f t="shared" si="18"/>
        <v>90.247350810058805</v>
      </c>
      <c r="AQ62" s="462">
        <f t="shared" si="18"/>
        <v>90.008553141569735</v>
      </c>
      <c r="AR62" s="462">
        <f t="shared" si="18"/>
        <v>89.774315014502747</v>
      </c>
      <c r="AS62" s="462">
        <f t="shared" si="18"/>
        <v>89.547102682238915</v>
      </c>
      <c r="AT62" s="462">
        <f t="shared" si="18"/>
        <v>89.327210788334767</v>
      </c>
      <c r="AU62" s="462">
        <f t="shared" si="18"/>
        <v>89.098873237146634</v>
      </c>
      <c r="AV62" s="462">
        <f t="shared" si="18"/>
        <v>88.867303051472888</v>
      </c>
      <c r="AW62" s="462">
        <f t="shared" si="18"/>
        <v>88.633846019861991</v>
      </c>
      <c r="AX62" s="462">
        <f t="shared" si="18"/>
        <v>88.391728135299729</v>
      </c>
      <c r="AY62" s="462">
        <f t="shared" si="18"/>
        <v>88.143327430735582</v>
      </c>
      <c r="AZ62" s="462">
        <f t="shared" si="18"/>
        <v>87.885470998278635</v>
      </c>
      <c r="BA62" s="462">
        <f t="shared" si="18"/>
        <v>87.624468054556999</v>
      </c>
      <c r="BB62" s="462">
        <f t="shared" si="18"/>
        <v>87.368791650285004</v>
      </c>
      <c r="BC62" s="462">
        <f t="shared" si="18"/>
        <v>87.121842100024665</v>
      </c>
      <c r="BD62" s="462">
        <f t="shared" si="18"/>
        <v>86.878138485455352</v>
      </c>
      <c r="BE62" s="462">
        <f t="shared" si="18"/>
        <v>86.642892791364147</v>
      </c>
      <c r="BF62" s="462">
        <f t="shared" si="18"/>
        <v>86.414083497513104</v>
      </c>
      <c r="BG62" s="462">
        <f t="shared" si="18"/>
        <v>86.190736876416167</v>
      </c>
      <c r="BH62" s="462">
        <f t="shared" si="18"/>
        <v>85.970387378858504</v>
      </c>
      <c r="BI62" s="462">
        <f t="shared" si="18"/>
        <v>85.754653624045332</v>
      </c>
      <c r="BJ62" s="462">
        <f t="shared" si="18"/>
        <v>85.547668731373136</v>
      </c>
      <c r="BK62" s="462">
        <f t="shared" si="18"/>
        <v>85.346272387425358</v>
      </c>
      <c r="BL62" s="462">
        <f t="shared" si="18"/>
        <v>85.152826733843085</v>
      </c>
      <c r="BM62" s="462">
        <f t="shared" si="18"/>
        <v>84.961172056386431</v>
      </c>
      <c r="BN62" s="462">
        <f t="shared" si="18"/>
        <v>84.765141005790639</v>
      </c>
      <c r="BO62" s="462">
        <f t="shared" si="18"/>
        <v>84.569955136846815</v>
      </c>
      <c r="BP62" s="462">
        <f t="shared" si="18"/>
        <v>84.366982118814519</v>
      </c>
      <c r="BQ62" s="462">
        <f t="shared" si="18"/>
        <v>84.158746845293877</v>
      </c>
      <c r="BR62" s="462">
        <f t="shared" si="18"/>
        <v>83.945565117442456</v>
      </c>
      <c r="BS62" s="462">
        <f t="shared" ref="BS62:BT62" si="19">(BS61*1000000)/(BS76*1000)</f>
        <v>83.733546783809544</v>
      </c>
      <c r="BT62" s="462">
        <f t="shared" si="19"/>
        <v>83.520512078018839</v>
      </c>
      <c r="BU62" s="492"/>
      <c r="BV62" s="492"/>
      <c r="BW62" s="492"/>
      <c r="BX62" s="492"/>
      <c r="BY62" s="492"/>
      <c r="BZ62" s="492"/>
      <c r="CA62" s="492"/>
      <c r="CB62" s="492"/>
      <c r="CC62" s="492"/>
      <c r="CD62" s="492"/>
      <c r="CE62" s="492"/>
      <c r="CF62" s="492"/>
      <c r="CG62" s="492"/>
      <c r="CH62" s="492"/>
      <c r="CI62" s="463"/>
      <c r="CJ62" s="1128"/>
      <c r="CK62" s="1083"/>
    </row>
    <row r="63" spans="1:89" s="1082" customFormat="1" x14ac:dyDescent="0.2">
      <c r="A63" s="1074"/>
      <c r="B63" s="464" t="s">
        <v>417</v>
      </c>
      <c r="C63" s="465" t="s">
        <v>418</v>
      </c>
      <c r="D63" s="493" t="s">
        <v>121</v>
      </c>
      <c r="E63" s="494" t="s">
        <v>230</v>
      </c>
      <c r="F63" s="495">
        <v>2</v>
      </c>
      <c r="G63" s="1115">
        <v>105.42292114974629</v>
      </c>
      <c r="H63" s="1115">
        <v>105.29843617706871</v>
      </c>
      <c r="I63" s="1115">
        <v>105.1964361770687</v>
      </c>
      <c r="J63" s="1115">
        <v>105.09343617706871</v>
      </c>
      <c r="K63" s="1115">
        <v>104.98543617706871</v>
      </c>
      <c r="L63" s="1115">
        <v>104.8894361770687</v>
      </c>
      <c r="M63" s="496">
        <v>104.7874361770687</v>
      </c>
      <c r="N63" s="496">
        <v>104.68543617706871</v>
      </c>
      <c r="O63" s="496">
        <v>104.58343617706871</v>
      </c>
      <c r="P63" s="496">
        <v>104.4814361770687</v>
      </c>
      <c r="Q63" s="496">
        <v>104.37943617706871</v>
      </c>
      <c r="R63" s="496">
        <v>104.27743617706871</v>
      </c>
      <c r="S63" s="496">
        <v>104.1754361770687</v>
      </c>
      <c r="T63" s="496">
        <v>104.0734361770687</v>
      </c>
      <c r="U63" s="496">
        <v>103.97143617706871</v>
      </c>
      <c r="V63" s="496">
        <v>103.86943617706871</v>
      </c>
      <c r="W63" s="496">
        <v>103.7674361770687</v>
      </c>
      <c r="X63" s="496">
        <v>103.66443617706871</v>
      </c>
      <c r="Y63" s="496">
        <v>103.5624361770687</v>
      </c>
      <c r="Z63" s="496">
        <v>103.4604361770687</v>
      </c>
      <c r="AA63" s="496">
        <v>103.35843617706871</v>
      </c>
      <c r="AB63" s="496">
        <v>103.25643617706871</v>
      </c>
      <c r="AC63" s="496">
        <v>103.1544361770687</v>
      </c>
      <c r="AD63" s="496">
        <v>103.0524361770687</v>
      </c>
      <c r="AE63" s="496">
        <v>102.95043617706871</v>
      </c>
      <c r="AF63" s="496">
        <v>102.84843617706871</v>
      </c>
      <c r="AG63" s="496">
        <v>102.7464361770687</v>
      </c>
      <c r="AH63" s="496">
        <v>102.64443617706871</v>
      </c>
      <c r="AI63" s="496">
        <v>102.54243617706871</v>
      </c>
      <c r="AJ63" s="496">
        <v>102.4404361770687</v>
      </c>
      <c r="AK63" s="496">
        <v>102.3384361770687</v>
      </c>
      <c r="AL63" s="496">
        <v>102.23543617706871</v>
      </c>
      <c r="AM63" s="496">
        <v>102.1334361770687</v>
      </c>
      <c r="AN63" s="496">
        <v>102.0314361770687</v>
      </c>
      <c r="AO63" s="496">
        <v>101.92943617706871</v>
      </c>
      <c r="AP63" s="496">
        <v>101.82743617706871</v>
      </c>
      <c r="AQ63" s="496">
        <v>101.7254361770687</v>
      </c>
      <c r="AR63" s="496">
        <v>101.62343617706871</v>
      </c>
      <c r="AS63" s="496">
        <v>101.52143617706871</v>
      </c>
      <c r="AT63" s="496">
        <v>101.4194361770687</v>
      </c>
      <c r="AU63" s="496">
        <v>101.3174361770687</v>
      </c>
      <c r="AV63" s="496">
        <v>101.21543617706871</v>
      </c>
      <c r="AW63" s="496">
        <v>101.11343617706871</v>
      </c>
      <c r="AX63" s="496">
        <v>101.0114361770687</v>
      </c>
      <c r="AY63" s="496">
        <v>100.9094361770687</v>
      </c>
      <c r="AZ63" s="496">
        <v>100.8064361770687</v>
      </c>
      <c r="BA63" s="496">
        <v>100.7044361770687</v>
      </c>
      <c r="BB63" s="496">
        <v>100.60243617706871</v>
      </c>
      <c r="BC63" s="496">
        <v>100.50043617706871</v>
      </c>
      <c r="BD63" s="496">
        <v>100.3984361770687</v>
      </c>
      <c r="BE63" s="496">
        <v>100.2964361770687</v>
      </c>
      <c r="BF63" s="496">
        <v>100.19443617706871</v>
      </c>
      <c r="BG63" s="496">
        <v>100.09243617706871</v>
      </c>
      <c r="BH63" s="496">
        <v>99.990436177068702</v>
      </c>
      <c r="BI63" s="496">
        <v>99.888436177068712</v>
      </c>
      <c r="BJ63" s="496">
        <v>99.786436177068708</v>
      </c>
      <c r="BK63" s="496">
        <v>99.684436177068704</v>
      </c>
      <c r="BL63" s="496">
        <v>99.582436177068701</v>
      </c>
      <c r="BM63" s="496">
        <v>99.480436177068711</v>
      </c>
      <c r="BN63" s="496">
        <v>99.377436177068702</v>
      </c>
      <c r="BO63" s="496">
        <v>99.275436177068713</v>
      </c>
      <c r="BP63" s="496">
        <v>99.173436177068709</v>
      </c>
      <c r="BQ63" s="496">
        <v>99.071436177068705</v>
      </c>
      <c r="BR63" s="496">
        <v>98.969436177068701</v>
      </c>
      <c r="BS63" s="496">
        <v>98.867436177068711</v>
      </c>
      <c r="BT63" s="496">
        <v>98.765436177068707</v>
      </c>
      <c r="BU63" s="496"/>
      <c r="BV63" s="496"/>
      <c r="BW63" s="496"/>
      <c r="BX63" s="496"/>
      <c r="BY63" s="496"/>
      <c r="BZ63" s="496"/>
      <c r="CA63" s="496"/>
      <c r="CB63" s="496"/>
      <c r="CC63" s="496"/>
      <c r="CD63" s="496"/>
      <c r="CE63" s="496"/>
      <c r="CF63" s="496"/>
      <c r="CG63" s="496"/>
      <c r="CH63" s="496"/>
      <c r="CI63" s="496"/>
      <c r="CJ63" s="1128"/>
      <c r="CK63" s="1083"/>
    </row>
    <row r="64" spans="1:89" s="1082" customFormat="1" x14ac:dyDescent="0.2">
      <c r="A64" s="1074"/>
      <c r="B64" s="466" t="s">
        <v>419</v>
      </c>
      <c r="C64" s="467" t="s">
        <v>420</v>
      </c>
      <c r="D64" s="498" t="s">
        <v>121</v>
      </c>
      <c r="E64" s="477" t="s">
        <v>230</v>
      </c>
      <c r="F64" s="478">
        <v>2</v>
      </c>
      <c r="G64" s="1116">
        <v>13.763989071038251</v>
      </c>
      <c r="H64" s="1116">
        <v>13.638999999999999</v>
      </c>
      <c r="I64" s="1116">
        <v>13.521000000000001</v>
      </c>
      <c r="J64" s="1116">
        <v>13.403</v>
      </c>
      <c r="K64" s="1116">
        <v>13.284000000000001</v>
      </c>
      <c r="L64" s="1116">
        <v>13.166</v>
      </c>
      <c r="M64" s="499">
        <v>13.117000000000001</v>
      </c>
      <c r="N64" s="499">
        <v>13.067</v>
      </c>
      <c r="O64" s="499">
        <v>13.018000000000001</v>
      </c>
      <c r="P64" s="499">
        <v>12.968999999999999</v>
      </c>
      <c r="Q64" s="499">
        <v>12.92</v>
      </c>
      <c r="R64" s="499">
        <v>12.87</v>
      </c>
      <c r="S64" s="499">
        <v>12.821</v>
      </c>
      <c r="T64" s="499">
        <v>12.772</v>
      </c>
      <c r="U64" s="499">
        <v>12.722</v>
      </c>
      <c r="V64" s="499">
        <v>12.673</v>
      </c>
      <c r="W64" s="499">
        <v>12.653</v>
      </c>
      <c r="X64" s="499">
        <v>12.634</v>
      </c>
      <c r="Y64" s="499">
        <v>12.614000000000001</v>
      </c>
      <c r="Z64" s="499">
        <v>12.593999999999999</v>
      </c>
      <c r="AA64" s="499">
        <v>12.574</v>
      </c>
      <c r="AB64" s="499">
        <v>12.555</v>
      </c>
      <c r="AC64" s="499">
        <v>12.535</v>
      </c>
      <c r="AD64" s="499">
        <v>12.515000000000001</v>
      </c>
      <c r="AE64" s="499">
        <v>12.496</v>
      </c>
      <c r="AF64" s="499">
        <v>12.476000000000001</v>
      </c>
      <c r="AG64" s="499">
        <v>12.476000000000001</v>
      </c>
      <c r="AH64" s="499">
        <v>12.476000000000001</v>
      </c>
      <c r="AI64" s="499">
        <v>12.476000000000001</v>
      </c>
      <c r="AJ64" s="499">
        <v>12.476000000000001</v>
      </c>
      <c r="AK64" s="499">
        <v>12.476000000000001</v>
      </c>
      <c r="AL64" s="499">
        <v>12.476000000000001</v>
      </c>
      <c r="AM64" s="499">
        <v>12.476000000000001</v>
      </c>
      <c r="AN64" s="499">
        <v>12.476000000000001</v>
      </c>
      <c r="AO64" s="499">
        <v>12.476000000000001</v>
      </c>
      <c r="AP64" s="499">
        <v>12.476000000000001</v>
      </c>
      <c r="AQ64" s="499">
        <v>12.476000000000001</v>
      </c>
      <c r="AR64" s="499">
        <v>12.476000000000001</v>
      </c>
      <c r="AS64" s="499">
        <v>12.476000000000001</v>
      </c>
      <c r="AT64" s="499">
        <v>12.476000000000001</v>
      </c>
      <c r="AU64" s="499">
        <v>12.476000000000001</v>
      </c>
      <c r="AV64" s="499">
        <v>12.476000000000001</v>
      </c>
      <c r="AW64" s="499">
        <v>12.476000000000001</v>
      </c>
      <c r="AX64" s="499">
        <v>12.476000000000001</v>
      </c>
      <c r="AY64" s="499">
        <v>12.476000000000001</v>
      </c>
      <c r="AZ64" s="499">
        <v>12.476000000000001</v>
      </c>
      <c r="BA64" s="499">
        <v>12.476000000000001</v>
      </c>
      <c r="BB64" s="499">
        <v>12.476000000000001</v>
      </c>
      <c r="BC64" s="499">
        <v>12.476000000000001</v>
      </c>
      <c r="BD64" s="499">
        <v>12.476000000000001</v>
      </c>
      <c r="BE64" s="499">
        <v>12.476000000000001</v>
      </c>
      <c r="BF64" s="499">
        <v>12.476000000000001</v>
      </c>
      <c r="BG64" s="499">
        <v>12.476000000000001</v>
      </c>
      <c r="BH64" s="499">
        <v>12.476000000000001</v>
      </c>
      <c r="BI64" s="499">
        <v>12.476000000000001</v>
      </c>
      <c r="BJ64" s="499">
        <v>12.476000000000001</v>
      </c>
      <c r="BK64" s="499">
        <v>12.476000000000001</v>
      </c>
      <c r="BL64" s="499">
        <v>12.476000000000001</v>
      </c>
      <c r="BM64" s="499">
        <v>12.476000000000001</v>
      </c>
      <c r="BN64" s="499">
        <v>12.476000000000001</v>
      </c>
      <c r="BO64" s="499">
        <v>12.476000000000001</v>
      </c>
      <c r="BP64" s="499">
        <v>12.476000000000001</v>
      </c>
      <c r="BQ64" s="499">
        <v>12.476000000000001</v>
      </c>
      <c r="BR64" s="499">
        <v>12.476000000000001</v>
      </c>
      <c r="BS64" s="499">
        <v>12.476000000000001</v>
      </c>
      <c r="BT64" s="499">
        <v>12.476000000000001</v>
      </c>
      <c r="BU64" s="499"/>
      <c r="BV64" s="499"/>
      <c r="BW64" s="499"/>
      <c r="BX64" s="499"/>
      <c r="BY64" s="499"/>
      <c r="BZ64" s="499"/>
      <c r="CA64" s="499"/>
      <c r="CB64" s="499"/>
      <c r="CC64" s="499"/>
      <c r="CD64" s="499"/>
      <c r="CE64" s="499"/>
      <c r="CF64" s="499"/>
      <c r="CG64" s="499"/>
      <c r="CH64" s="499"/>
      <c r="CI64" s="499"/>
      <c r="CJ64" s="1128"/>
      <c r="CK64" s="1083"/>
    </row>
    <row r="65" spans="1:89" s="1082" customFormat="1" x14ac:dyDescent="0.2">
      <c r="A65" s="1074"/>
      <c r="B65" s="501" t="s">
        <v>421</v>
      </c>
      <c r="C65" s="502" t="s">
        <v>422</v>
      </c>
      <c r="D65" s="498" t="s">
        <v>121</v>
      </c>
      <c r="E65" s="477" t="s">
        <v>230</v>
      </c>
      <c r="F65" s="478">
        <v>2</v>
      </c>
      <c r="G65" s="1116">
        <v>20.665003358309889</v>
      </c>
      <c r="H65" s="1116">
        <v>22.072403999999999</v>
      </c>
      <c r="I65" s="1116">
        <v>20.753699999999998</v>
      </c>
      <c r="J65" s="1116">
        <v>20.753699999999998</v>
      </c>
      <c r="K65" s="1116">
        <v>20.753699999999998</v>
      </c>
      <c r="L65" s="1116">
        <v>20.753699999999998</v>
      </c>
      <c r="M65" s="499">
        <v>20.753699999999998</v>
      </c>
      <c r="N65" s="499">
        <v>20.753699999999998</v>
      </c>
      <c r="O65" s="499">
        <v>20.753699999999998</v>
      </c>
      <c r="P65" s="499">
        <v>20.753699999999998</v>
      </c>
      <c r="Q65" s="499">
        <v>20.753699999999998</v>
      </c>
      <c r="R65" s="499">
        <v>20.753699999999998</v>
      </c>
      <c r="S65" s="499">
        <v>20.753699999999998</v>
      </c>
      <c r="T65" s="499">
        <v>20.753699999999998</v>
      </c>
      <c r="U65" s="499">
        <v>20.753699999999998</v>
      </c>
      <c r="V65" s="499">
        <v>20.753699999999998</v>
      </c>
      <c r="W65" s="499">
        <v>20.753699999999998</v>
      </c>
      <c r="X65" s="499">
        <v>20.753699999999998</v>
      </c>
      <c r="Y65" s="499">
        <v>20.753699999999998</v>
      </c>
      <c r="Z65" s="499">
        <v>20.753699999999998</v>
      </c>
      <c r="AA65" s="499">
        <v>20.753699999999998</v>
      </c>
      <c r="AB65" s="499">
        <v>20.753699999999998</v>
      </c>
      <c r="AC65" s="499">
        <v>20.753699999999998</v>
      </c>
      <c r="AD65" s="499">
        <v>20.753699999999998</v>
      </c>
      <c r="AE65" s="499">
        <v>20.753699999999998</v>
      </c>
      <c r="AF65" s="499">
        <v>20.753699999999998</v>
      </c>
      <c r="AG65" s="499">
        <v>20.753699999999998</v>
      </c>
      <c r="AH65" s="499">
        <v>20.753699999999998</v>
      </c>
      <c r="AI65" s="499">
        <v>20.753699999999998</v>
      </c>
      <c r="AJ65" s="499">
        <v>20.753699999999998</v>
      </c>
      <c r="AK65" s="499">
        <v>20.753699999999998</v>
      </c>
      <c r="AL65" s="499">
        <v>20.753699999999998</v>
      </c>
      <c r="AM65" s="499">
        <v>20.753699999999998</v>
      </c>
      <c r="AN65" s="499">
        <v>20.753699999999998</v>
      </c>
      <c r="AO65" s="499">
        <v>20.753699999999998</v>
      </c>
      <c r="AP65" s="499">
        <v>20.753699999999998</v>
      </c>
      <c r="AQ65" s="499">
        <v>20.753699999999998</v>
      </c>
      <c r="AR65" s="499">
        <v>20.753699999999998</v>
      </c>
      <c r="AS65" s="499">
        <v>20.753699999999998</v>
      </c>
      <c r="AT65" s="499">
        <v>20.753699999999998</v>
      </c>
      <c r="AU65" s="499">
        <v>20.753699999999998</v>
      </c>
      <c r="AV65" s="499">
        <v>20.753699999999998</v>
      </c>
      <c r="AW65" s="499">
        <v>20.753699999999998</v>
      </c>
      <c r="AX65" s="499">
        <v>20.753699999999998</v>
      </c>
      <c r="AY65" s="499">
        <v>20.753699999999998</v>
      </c>
      <c r="AZ65" s="499">
        <v>20.753699999999998</v>
      </c>
      <c r="BA65" s="499">
        <v>20.753699999999998</v>
      </c>
      <c r="BB65" s="499">
        <v>20.753699999999998</v>
      </c>
      <c r="BC65" s="499">
        <v>20.753699999999998</v>
      </c>
      <c r="BD65" s="499">
        <v>20.753699999999998</v>
      </c>
      <c r="BE65" s="499">
        <v>20.753699999999998</v>
      </c>
      <c r="BF65" s="499">
        <v>20.753699999999998</v>
      </c>
      <c r="BG65" s="499">
        <v>20.753699999999998</v>
      </c>
      <c r="BH65" s="499">
        <v>20.753699999999998</v>
      </c>
      <c r="BI65" s="499">
        <v>20.753699999999998</v>
      </c>
      <c r="BJ65" s="499">
        <v>20.753699999999998</v>
      </c>
      <c r="BK65" s="499">
        <v>20.753699999999998</v>
      </c>
      <c r="BL65" s="499">
        <v>20.753699999999998</v>
      </c>
      <c r="BM65" s="499">
        <v>20.753699999999998</v>
      </c>
      <c r="BN65" s="499">
        <v>20.753699999999998</v>
      </c>
      <c r="BO65" s="499">
        <v>20.753699999999998</v>
      </c>
      <c r="BP65" s="499">
        <v>20.753699999999998</v>
      </c>
      <c r="BQ65" s="499">
        <v>20.753699999999998</v>
      </c>
      <c r="BR65" s="499">
        <v>20.753699999999998</v>
      </c>
      <c r="BS65" s="499">
        <v>20.753699999999998</v>
      </c>
      <c r="BT65" s="499">
        <v>20.753699999999998</v>
      </c>
      <c r="BU65" s="499"/>
      <c r="BV65" s="499"/>
      <c r="BW65" s="499"/>
      <c r="BX65" s="499"/>
      <c r="BY65" s="499"/>
      <c r="BZ65" s="499"/>
      <c r="CA65" s="499"/>
      <c r="CB65" s="499"/>
      <c r="CC65" s="499"/>
      <c r="CD65" s="499"/>
      <c r="CE65" s="499"/>
      <c r="CF65" s="499"/>
      <c r="CG65" s="499"/>
      <c r="CH65" s="499"/>
      <c r="CI65" s="499"/>
      <c r="CJ65" s="1128"/>
      <c r="CK65" s="1083"/>
    </row>
    <row r="66" spans="1:89" s="1082" customFormat="1" ht="28.5" x14ac:dyDescent="0.2">
      <c r="A66" s="1074"/>
      <c r="B66" s="501" t="s">
        <v>423</v>
      </c>
      <c r="C66" s="502" t="s">
        <v>424</v>
      </c>
      <c r="D66" s="503" t="s">
        <v>425</v>
      </c>
      <c r="E66" s="504" t="s">
        <v>230</v>
      </c>
      <c r="F66" s="505">
        <v>2</v>
      </c>
      <c r="G66" s="456">
        <v>1162.2821564443129</v>
      </c>
      <c r="H66" s="455">
        <f>G66+SUM(H67:H72)</f>
        <v>1207.009792888626</v>
      </c>
      <c r="I66" s="455">
        <f t="shared" ref="I66:AM66" si="20">H66+SUM(I67:I72)</f>
        <v>1257.450229332939</v>
      </c>
      <c r="J66" s="455">
        <f t="shared" si="20"/>
        <v>1305.9836657772519</v>
      </c>
      <c r="K66" s="455">
        <f t="shared" si="20"/>
        <v>1349.7754839244089</v>
      </c>
      <c r="L66" s="455">
        <f t="shared" si="20"/>
        <v>1395.0523020715661</v>
      </c>
      <c r="M66" s="455">
        <f t="shared" si="20"/>
        <v>1438.6875202187234</v>
      </c>
      <c r="N66" s="455">
        <f t="shared" si="20"/>
        <v>1484.3780202187233</v>
      </c>
      <c r="O66" s="455">
        <f t="shared" si="20"/>
        <v>1528.9655202187234</v>
      </c>
      <c r="P66" s="455">
        <f t="shared" si="20"/>
        <v>1572.8770202187234</v>
      </c>
      <c r="Q66" s="455">
        <f t="shared" si="20"/>
        <v>1616.5105202187233</v>
      </c>
      <c r="R66" s="455">
        <f t="shared" si="20"/>
        <v>1656.3191202187234</v>
      </c>
      <c r="S66" s="455">
        <f t="shared" si="20"/>
        <v>1694.4824557025943</v>
      </c>
      <c r="T66" s="455">
        <f t="shared" si="20"/>
        <v>1731.4691589284007</v>
      </c>
      <c r="U66" s="455">
        <f t="shared" si="20"/>
        <v>1767.0752298961427</v>
      </c>
      <c r="V66" s="455">
        <f t="shared" si="20"/>
        <v>1801.56966860582</v>
      </c>
      <c r="W66" s="455">
        <f t="shared" si="20"/>
        <v>1835.022475057433</v>
      </c>
      <c r="X66" s="455">
        <f t="shared" si="20"/>
        <v>1867.4246492509817</v>
      </c>
      <c r="Y66" s="455">
        <f t="shared" si="20"/>
        <v>1898.7241911864655</v>
      </c>
      <c r="Z66" s="455">
        <f t="shared" si="20"/>
        <v>1928.8761008638846</v>
      </c>
      <c r="AA66" s="455">
        <f t="shared" si="20"/>
        <v>1957.8803782832395</v>
      </c>
      <c r="AB66" s="455">
        <f t="shared" si="20"/>
        <v>1985.7350234445296</v>
      </c>
      <c r="AC66" s="455">
        <f t="shared" si="20"/>
        <v>2012.4400363477557</v>
      </c>
      <c r="AD66" s="455">
        <f t="shared" si="20"/>
        <v>2037.9964169929169</v>
      </c>
      <c r="AE66" s="455">
        <f t="shared" si="20"/>
        <v>2062.4101653800135</v>
      </c>
      <c r="AF66" s="455">
        <f t="shared" si="20"/>
        <v>2085.6802815090455</v>
      </c>
      <c r="AG66" s="455">
        <f t="shared" si="20"/>
        <v>2107.7997653800135</v>
      </c>
      <c r="AH66" s="455">
        <f t="shared" si="20"/>
        <v>2128.7696169929168</v>
      </c>
      <c r="AI66" s="455">
        <f t="shared" si="20"/>
        <v>2148.5908363477556</v>
      </c>
      <c r="AJ66" s="455">
        <f t="shared" si="20"/>
        <v>2167.2624234445298</v>
      </c>
      <c r="AK66" s="455">
        <f t="shared" si="20"/>
        <v>2184.7823782832393</v>
      </c>
      <c r="AL66" s="455">
        <f t="shared" si="20"/>
        <v>2199.4617008638843</v>
      </c>
      <c r="AM66" s="455">
        <f t="shared" si="20"/>
        <v>2212.9043911864646</v>
      </c>
      <c r="AN66" s="455">
        <f t="shared" ref="AN66:BS66" si="21">AM66+SUM(AN67:AN72)</f>
        <v>2225.4164492509808</v>
      </c>
      <c r="AO66" s="455">
        <f t="shared" si="21"/>
        <v>2237.1548750574329</v>
      </c>
      <c r="AP66" s="455">
        <f t="shared" si="21"/>
        <v>2248.5596686058202</v>
      </c>
      <c r="AQ66" s="455">
        <f t="shared" si="21"/>
        <v>2259.3668298961429</v>
      </c>
      <c r="AR66" s="455">
        <f t="shared" si="21"/>
        <v>2269.368358928401</v>
      </c>
      <c r="AS66" s="455">
        <f t="shared" si="21"/>
        <v>2278.4872557025947</v>
      </c>
      <c r="AT66" s="455">
        <f t="shared" si="21"/>
        <v>2286.7115202187238</v>
      </c>
      <c r="AU66" s="455">
        <f t="shared" si="21"/>
        <v>2294.5231524767883</v>
      </c>
      <c r="AV66" s="455">
        <f t="shared" si="21"/>
        <v>2301.7651524767884</v>
      </c>
      <c r="AW66" s="455">
        <f t="shared" si="21"/>
        <v>2309.1031524767886</v>
      </c>
      <c r="AX66" s="455">
        <f t="shared" si="21"/>
        <v>2316.7501524767886</v>
      </c>
      <c r="AY66" s="455">
        <f t="shared" si="21"/>
        <v>2324.6361524767885</v>
      </c>
      <c r="AZ66" s="455">
        <f t="shared" si="21"/>
        <v>2332.8661524767886</v>
      </c>
      <c r="BA66" s="455">
        <f t="shared" si="21"/>
        <v>2341.2431524767885</v>
      </c>
      <c r="BB66" s="455">
        <f t="shared" si="21"/>
        <v>2349.4991524767884</v>
      </c>
      <c r="BC66" s="455">
        <f t="shared" si="21"/>
        <v>2357.5221524767885</v>
      </c>
      <c r="BD66" s="455">
        <f t="shared" si="21"/>
        <v>2365.4851524767887</v>
      </c>
      <c r="BE66" s="455">
        <f t="shared" si="21"/>
        <v>2373.2171524767887</v>
      </c>
      <c r="BF66" s="455">
        <f t="shared" si="21"/>
        <v>2380.7801524767888</v>
      </c>
      <c r="BG66" s="455">
        <f t="shared" si="21"/>
        <v>2388.2031524767885</v>
      </c>
      <c r="BH66" s="455">
        <f t="shared" si="21"/>
        <v>2395.5651524767886</v>
      </c>
      <c r="BI66" s="455">
        <f t="shared" si="21"/>
        <v>2402.8111524767887</v>
      </c>
      <c r="BJ66" s="455">
        <f t="shared" si="21"/>
        <v>2409.8011524767885</v>
      </c>
      <c r="BK66" s="455">
        <f t="shared" si="21"/>
        <v>2416.6371524767883</v>
      </c>
      <c r="BL66" s="455">
        <f t="shared" si="21"/>
        <v>2423.2371524767882</v>
      </c>
      <c r="BM66" s="455">
        <f t="shared" si="21"/>
        <v>2429.8061524767882</v>
      </c>
      <c r="BN66" s="455">
        <f t="shared" si="21"/>
        <v>2436.5541524767882</v>
      </c>
      <c r="BO66" s="455">
        <f t="shared" si="21"/>
        <v>2443.303152476788</v>
      </c>
      <c r="BP66" s="455">
        <f t="shared" si="21"/>
        <v>2450.350152476788</v>
      </c>
      <c r="BQ66" s="455">
        <f t="shared" si="21"/>
        <v>2457.6121524767882</v>
      </c>
      <c r="BR66" s="455">
        <f t="shared" si="21"/>
        <v>2465.0811524767882</v>
      </c>
      <c r="BS66" s="455">
        <f t="shared" si="21"/>
        <v>2472.5471524767881</v>
      </c>
      <c r="BT66" s="455">
        <f t="shared" ref="BT66" si="22">BS66+SUM(BT67:BT72)</f>
        <v>2480.0861524767884</v>
      </c>
      <c r="BU66" s="455"/>
      <c r="BV66" s="455"/>
      <c r="BW66" s="455"/>
      <c r="BX66" s="455"/>
      <c r="BY66" s="455"/>
      <c r="BZ66" s="455"/>
      <c r="CA66" s="455"/>
      <c r="CB66" s="455"/>
      <c r="CC66" s="455"/>
      <c r="CD66" s="455"/>
      <c r="CE66" s="455"/>
      <c r="CF66" s="455"/>
      <c r="CG66" s="455"/>
      <c r="CH66" s="455"/>
      <c r="CI66" s="451"/>
      <c r="CJ66" s="1128"/>
      <c r="CK66" s="1083"/>
    </row>
    <row r="67" spans="1:89" s="1082" customFormat="1" x14ac:dyDescent="0.2">
      <c r="A67" s="1074"/>
      <c r="B67" s="501" t="s">
        <v>426</v>
      </c>
      <c r="C67" s="502" t="s">
        <v>427</v>
      </c>
      <c r="D67" s="503" t="s">
        <v>428</v>
      </c>
      <c r="E67" s="504" t="s">
        <v>230</v>
      </c>
      <c r="F67" s="505">
        <v>2</v>
      </c>
      <c r="G67" s="1116">
        <v>9.4106643000000592</v>
      </c>
      <c r="H67" s="1116">
        <v>23.847336444312944</v>
      </c>
      <c r="I67" s="1116">
        <v>23.594336444312944</v>
      </c>
      <c r="J67" s="1116">
        <v>21.687336444312944</v>
      </c>
      <c r="K67" s="1116">
        <v>16.945718147157169</v>
      </c>
      <c r="L67" s="1116">
        <v>18.430718147157172</v>
      </c>
      <c r="M67" s="499">
        <v>18.777718147157167</v>
      </c>
      <c r="N67" s="499">
        <v>20.833000000000002</v>
      </c>
      <c r="O67" s="499">
        <v>19.73</v>
      </c>
      <c r="P67" s="499">
        <v>19.053999999999998</v>
      </c>
      <c r="Q67" s="499">
        <v>18.776</v>
      </c>
      <c r="R67" s="499">
        <v>17.934000000000001</v>
      </c>
      <c r="S67" s="499">
        <v>17.7</v>
      </c>
      <c r="T67" s="499">
        <v>17.228999999999999</v>
      </c>
      <c r="U67" s="499">
        <v>16.553999999999998</v>
      </c>
      <c r="V67" s="499">
        <v>16.148</v>
      </c>
      <c r="W67" s="499">
        <v>15.811999999999999</v>
      </c>
      <c r="X67" s="499">
        <v>15.467000000000001</v>
      </c>
      <c r="Y67" s="499">
        <v>15.07</v>
      </c>
      <c r="Z67" s="499">
        <v>14.628</v>
      </c>
      <c r="AA67" s="499">
        <v>14.186</v>
      </c>
      <c r="AB67" s="499">
        <v>13.742000000000001</v>
      </c>
      <c r="AC67" s="499">
        <v>13.298</v>
      </c>
      <c r="AD67" s="499">
        <v>12.855</v>
      </c>
      <c r="AE67" s="499">
        <v>12.417999999999999</v>
      </c>
      <c r="AF67" s="499">
        <v>11.98</v>
      </c>
      <c r="AG67" s="499">
        <v>11.535</v>
      </c>
      <c r="AH67" s="499">
        <v>11.090999999999999</v>
      </c>
      <c r="AI67" s="499">
        <v>10.648</v>
      </c>
      <c r="AJ67" s="499">
        <v>10.204000000000001</v>
      </c>
      <c r="AK67" s="499">
        <v>9.7579999999999991</v>
      </c>
      <c r="AL67" s="499">
        <v>7.6230000000000002</v>
      </c>
      <c r="AM67" s="499">
        <v>7.0919999999999996</v>
      </c>
      <c r="AN67" s="499">
        <v>6.867</v>
      </c>
      <c r="AO67" s="499">
        <v>6.7990000000000004</v>
      </c>
      <c r="AP67" s="499">
        <v>7.1710000000000003</v>
      </c>
      <c r="AQ67" s="499">
        <v>7.2789999999999999</v>
      </c>
      <c r="AR67" s="499">
        <v>7.1790000000000003</v>
      </c>
      <c r="AS67" s="499">
        <v>7.0019999999999998</v>
      </c>
      <c r="AT67" s="499">
        <v>6.8129999999999997</v>
      </c>
      <c r="AU67" s="499">
        <v>7.1059999999999999</v>
      </c>
      <c r="AV67" s="499">
        <v>7.242</v>
      </c>
      <c r="AW67" s="499">
        <v>7.3380000000000001</v>
      </c>
      <c r="AX67" s="499">
        <v>7.6470000000000002</v>
      </c>
      <c r="AY67" s="499">
        <v>7.8860000000000001</v>
      </c>
      <c r="AZ67" s="499">
        <v>8.23</v>
      </c>
      <c r="BA67" s="499">
        <v>8.3770000000000007</v>
      </c>
      <c r="BB67" s="499">
        <v>8.2560000000000002</v>
      </c>
      <c r="BC67" s="499">
        <v>8.0229999999999997</v>
      </c>
      <c r="BD67" s="499">
        <v>7.9630000000000001</v>
      </c>
      <c r="BE67" s="499">
        <v>7.7320000000000002</v>
      </c>
      <c r="BF67" s="499">
        <v>7.5629999999999997</v>
      </c>
      <c r="BG67" s="499">
        <v>7.423</v>
      </c>
      <c r="BH67" s="499">
        <v>7.3620000000000001</v>
      </c>
      <c r="BI67" s="499">
        <v>7.2460000000000004</v>
      </c>
      <c r="BJ67" s="499">
        <v>6.99</v>
      </c>
      <c r="BK67" s="499">
        <v>6.8360000000000003</v>
      </c>
      <c r="BL67" s="499">
        <v>6.6</v>
      </c>
      <c r="BM67" s="499">
        <v>6.569</v>
      </c>
      <c r="BN67" s="499">
        <v>6.7480000000000002</v>
      </c>
      <c r="BO67" s="499">
        <v>6.7489999999999997</v>
      </c>
      <c r="BP67" s="499">
        <v>7.0469999999999997</v>
      </c>
      <c r="BQ67" s="499">
        <v>7.2619999999999996</v>
      </c>
      <c r="BR67" s="499">
        <v>7.4690000000000003</v>
      </c>
      <c r="BS67" s="499">
        <v>7.4660000000000002</v>
      </c>
      <c r="BT67" s="499">
        <v>7.5389999999999997</v>
      </c>
      <c r="BU67" s="499"/>
      <c r="BV67" s="499"/>
      <c r="BW67" s="499"/>
      <c r="BX67" s="499"/>
      <c r="BY67" s="499"/>
      <c r="BZ67" s="499"/>
      <c r="CA67" s="499"/>
      <c r="CB67" s="499"/>
      <c r="CC67" s="499"/>
      <c r="CD67" s="499"/>
      <c r="CE67" s="499"/>
      <c r="CF67" s="499"/>
      <c r="CG67" s="499"/>
      <c r="CH67" s="499"/>
      <c r="CI67" s="499"/>
      <c r="CJ67" s="1128"/>
      <c r="CK67" s="1083"/>
    </row>
    <row r="68" spans="1:89" s="1082" customFormat="1" x14ac:dyDescent="0.2">
      <c r="A68" s="1074"/>
      <c r="B68" s="501" t="s">
        <v>429</v>
      </c>
      <c r="C68" s="502" t="s">
        <v>430</v>
      </c>
      <c r="D68" s="503" t="s">
        <v>431</v>
      </c>
      <c r="E68" s="504" t="s">
        <v>230</v>
      </c>
      <c r="F68" s="505">
        <v>2</v>
      </c>
      <c r="G68" s="1116">
        <v>31.937999999999999</v>
      </c>
      <c r="H68" s="1116">
        <v>20.880299999999998</v>
      </c>
      <c r="I68" s="1116">
        <v>26.8461</v>
      </c>
      <c r="J68" s="1116">
        <v>26.8461</v>
      </c>
      <c r="K68" s="1116">
        <v>26.8461</v>
      </c>
      <c r="L68" s="1116">
        <v>26.8461</v>
      </c>
      <c r="M68" s="499">
        <v>24.857500000000002</v>
      </c>
      <c r="N68" s="499">
        <v>24.857500000000002</v>
      </c>
      <c r="O68" s="499">
        <v>24.857500000000002</v>
      </c>
      <c r="P68" s="499">
        <v>24.857500000000002</v>
      </c>
      <c r="Q68" s="499">
        <v>24.857500000000002</v>
      </c>
      <c r="R68" s="499">
        <v>21.874600000000001</v>
      </c>
      <c r="S68" s="499">
        <v>20.4633354838709</v>
      </c>
      <c r="T68" s="499">
        <v>19.757703225806502</v>
      </c>
      <c r="U68" s="499">
        <v>19.052070967741901</v>
      </c>
      <c r="V68" s="499">
        <v>18.3464387096774</v>
      </c>
      <c r="W68" s="499">
        <v>17.6408064516129</v>
      </c>
      <c r="X68" s="499">
        <v>16.935174193548399</v>
      </c>
      <c r="Y68" s="499">
        <v>16.229541935483802</v>
      </c>
      <c r="Z68" s="499">
        <v>15.523909677419301</v>
      </c>
      <c r="AA68" s="499">
        <v>14.818277419354899</v>
      </c>
      <c r="AB68" s="499">
        <v>14.112645161290301</v>
      </c>
      <c r="AC68" s="499">
        <v>13.4070129032258</v>
      </c>
      <c r="AD68" s="499">
        <v>12.701380645161301</v>
      </c>
      <c r="AE68" s="499">
        <v>11.9957483870968</v>
      </c>
      <c r="AF68" s="499">
        <v>11.290116129032199</v>
      </c>
      <c r="AG68" s="499">
        <v>10.5844838709678</v>
      </c>
      <c r="AH68" s="499">
        <v>9.8788516129031798</v>
      </c>
      <c r="AI68" s="499">
        <v>9.1732193548387109</v>
      </c>
      <c r="AJ68" s="499">
        <v>8.4675870967742508</v>
      </c>
      <c r="AK68" s="499">
        <v>7.76195483870967</v>
      </c>
      <c r="AL68" s="499">
        <v>7.05632258064509</v>
      </c>
      <c r="AM68" s="499">
        <v>6.3506903225806299</v>
      </c>
      <c r="AN68" s="499">
        <v>5.6450580645161699</v>
      </c>
      <c r="AO68" s="499">
        <v>4.9394258064515899</v>
      </c>
      <c r="AP68" s="499">
        <v>4.2337935483871298</v>
      </c>
      <c r="AQ68" s="499">
        <v>3.5281612903225499</v>
      </c>
      <c r="AR68" s="499">
        <v>2.8225290322580801</v>
      </c>
      <c r="AS68" s="499">
        <v>2.1168967741935001</v>
      </c>
      <c r="AT68" s="499">
        <v>1.41126451612904</v>
      </c>
      <c r="AU68" s="499">
        <v>0.70563225806457897</v>
      </c>
      <c r="AV68" s="499">
        <v>0</v>
      </c>
      <c r="AW68" s="499">
        <v>0</v>
      </c>
      <c r="AX68" s="499">
        <v>0</v>
      </c>
      <c r="AY68" s="499">
        <v>0</v>
      </c>
      <c r="AZ68" s="499">
        <v>0</v>
      </c>
      <c r="BA68" s="499">
        <v>0</v>
      </c>
      <c r="BB68" s="499">
        <v>0</v>
      </c>
      <c r="BC68" s="499">
        <v>0</v>
      </c>
      <c r="BD68" s="499">
        <v>0</v>
      </c>
      <c r="BE68" s="499">
        <v>0</v>
      </c>
      <c r="BF68" s="499">
        <v>0</v>
      </c>
      <c r="BG68" s="499">
        <v>0</v>
      </c>
      <c r="BH68" s="499">
        <v>0</v>
      </c>
      <c r="BI68" s="499">
        <v>0</v>
      </c>
      <c r="BJ68" s="499">
        <v>0</v>
      </c>
      <c r="BK68" s="499">
        <v>0</v>
      </c>
      <c r="BL68" s="499">
        <v>0</v>
      </c>
      <c r="BM68" s="499">
        <v>0</v>
      </c>
      <c r="BN68" s="499">
        <v>0</v>
      </c>
      <c r="BO68" s="499">
        <v>0</v>
      </c>
      <c r="BP68" s="499">
        <v>0</v>
      </c>
      <c r="BQ68" s="499">
        <v>0</v>
      </c>
      <c r="BR68" s="499">
        <v>0</v>
      </c>
      <c r="BS68" s="499">
        <v>0</v>
      </c>
      <c r="BT68" s="499">
        <v>0</v>
      </c>
      <c r="BU68" s="499"/>
      <c r="BV68" s="499"/>
      <c r="BW68" s="499"/>
      <c r="BX68" s="499"/>
      <c r="BY68" s="499"/>
      <c r="BZ68" s="499"/>
      <c r="CA68" s="499"/>
      <c r="CB68" s="499"/>
      <c r="CC68" s="499"/>
      <c r="CD68" s="499"/>
      <c r="CE68" s="499"/>
      <c r="CF68" s="499"/>
      <c r="CG68" s="499"/>
      <c r="CH68" s="499"/>
      <c r="CI68" s="499"/>
      <c r="CJ68" s="1128"/>
      <c r="CK68" s="1083"/>
    </row>
    <row r="69" spans="1:89" s="1082" customFormat="1" x14ac:dyDescent="0.2">
      <c r="A69" s="1074"/>
      <c r="B69" s="501" t="s">
        <v>432</v>
      </c>
      <c r="C69" s="502" t="s">
        <v>433</v>
      </c>
      <c r="D69" s="503" t="s">
        <v>434</v>
      </c>
      <c r="E69" s="504" t="s">
        <v>230</v>
      </c>
      <c r="F69" s="505">
        <v>2</v>
      </c>
      <c r="G69" s="1116">
        <v>0</v>
      </c>
      <c r="H69" s="1116">
        <v>0</v>
      </c>
      <c r="I69" s="1116">
        <v>0</v>
      </c>
      <c r="J69" s="1116">
        <v>0</v>
      </c>
      <c r="K69" s="1116">
        <v>0</v>
      </c>
      <c r="L69" s="1116">
        <v>0</v>
      </c>
      <c r="M69" s="499">
        <v>0</v>
      </c>
      <c r="N69" s="499">
        <v>0</v>
      </c>
      <c r="O69" s="499">
        <v>0</v>
      </c>
      <c r="P69" s="499">
        <v>0</v>
      </c>
      <c r="Q69" s="499">
        <v>0</v>
      </c>
      <c r="R69" s="499">
        <v>0</v>
      </c>
      <c r="S69" s="499">
        <v>0</v>
      </c>
      <c r="T69" s="499">
        <v>0</v>
      </c>
      <c r="U69" s="499">
        <v>0</v>
      </c>
      <c r="V69" s="499">
        <v>0</v>
      </c>
      <c r="W69" s="499">
        <v>0</v>
      </c>
      <c r="X69" s="499">
        <v>0</v>
      </c>
      <c r="Y69" s="499">
        <v>0</v>
      </c>
      <c r="Z69" s="499">
        <v>0</v>
      </c>
      <c r="AA69" s="499">
        <v>0</v>
      </c>
      <c r="AB69" s="499">
        <v>0</v>
      </c>
      <c r="AC69" s="499">
        <v>0</v>
      </c>
      <c r="AD69" s="499">
        <v>0</v>
      </c>
      <c r="AE69" s="499">
        <v>0</v>
      </c>
      <c r="AF69" s="499">
        <v>0</v>
      </c>
      <c r="AG69" s="499">
        <v>0</v>
      </c>
      <c r="AH69" s="499">
        <v>0</v>
      </c>
      <c r="AI69" s="499">
        <v>0</v>
      </c>
      <c r="AJ69" s="499">
        <v>0</v>
      </c>
      <c r="AK69" s="499">
        <v>0</v>
      </c>
      <c r="AL69" s="499">
        <v>0</v>
      </c>
      <c r="AM69" s="499">
        <v>0</v>
      </c>
      <c r="AN69" s="499">
        <v>0</v>
      </c>
      <c r="AO69" s="499">
        <v>0</v>
      </c>
      <c r="AP69" s="499">
        <v>0</v>
      </c>
      <c r="AQ69" s="499">
        <v>0</v>
      </c>
      <c r="AR69" s="499">
        <v>0</v>
      </c>
      <c r="AS69" s="499">
        <v>0</v>
      </c>
      <c r="AT69" s="499">
        <v>0</v>
      </c>
      <c r="AU69" s="499">
        <v>0</v>
      </c>
      <c r="AV69" s="499">
        <v>0</v>
      </c>
      <c r="AW69" s="499">
        <v>0</v>
      </c>
      <c r="AX69" s="499">
        <v>0</v>
      </c>
      <c r="AY69" s="499">
        <v>0</v>
      </c>
      <c r="AZ69" s="499">
        <v>0</v>
      </c>
      <c r="BA69" s="499">
        <v>0</v>
      </c>
      <c r="BB69" s="499">
        <v>0</v>
      </c>
      <c r="BC69" s="499">
        <v>0</v>
      </c>
      <c r="BD69" s="499">
        <v>0</v>
      </c>
      <c r="BE69" s="499">
        <v>0</v>
      </c>
      <c r="BF69" s="499">
        <v>0</v>
      </c>
      <c r="BG69" s="499">
        <v>0</v>
      </c>
      <c r="BH69" s="499">
        <v>0</v>
      </c>
      <c r="BI69" s="499">
        <v>0</v>
      </c>
      <c r="BJ69" s="499">
        <v>0</v>
      </c>
      <c r="BK69" s="499">
        <v>0</v>
      </c>
      <c r="BL69" s="499">
        <v>0</v>
      </c>
      <c r="BM69" s="499">
        <v>0</v>
      </c>
      <c r="BN69" s="499">
        <v>0</v>
      </c>
      <c r="BO69" s="499">
        <v>0</v>
      </c>
      <c r="BP69" s="499">
        <v>0</v>
      </c>
      <c r="BQ69" s="499">
        <v>0</v>
      </c>
      <c r="BR69" s="499">
        <v>0</v>
      </c>
      <c r="BS69" s="499">
        <v>0</v>
      </c>
      <c r="BT69" s="499">
        <v>0</v>
      </c>
      <c r="BU69" s="499"/>
      <c r="BV69" s="499"/>
      <c r="BW69" s="499"/>
      <c r="BX69" s="499"/>
      <c r="BY69" s="499"/>
      <c r="BZ69" s="499"/>
      <c r="CA69" s="499"/>
      <c r="CB69" s="499"/>
      <c r="CC69" s="499"/>
      <c r="CD69" s="499"/>
      <c r="CE69" s="499"/>
      <c r="CF69" s="499"/>
      <c r="CG69" s="499"/>
      <c r="CH69" s="499"/>
      <c r="CI69" s="499"/>
      <c r="CJ69" s="1128"/>
      <c r="CK69" s="1083"/>
    </row>
    <row r="70" spans="1:89" s="1082" customFormat="1" ht="28.5" x14ac:dyDescent="0.2">
      <c r="A70" s="1074"/>
      <c r="B70" s="501" t="s">
        <v>435</v>
      </c>
      <c r="C70" s="502" t="s">
        <v>436</v>
      </c>
      <c r="D70" s="503" t="s">
        <v>437</v>
      </c>
      <c r="E70" s="504" t="s">
        <v>230</v>
      </c>
      <c r="F70" s="505">
        <v>2</v>
      </c>
      <c r="G70" s="1116">
        <v>0</v>
      </c>
      <c r="H70" s="1116">
        <v>0</v>
      </c>
      <c r="I70" s="1116">
        <v>0</v>
      </c>
      <c r="J70" s="1116">
        <v>0</v>
      </c>
      <c r="K70" s="1116">
        <v>0</v>
      </c>
      <c r="L70" s="1116">
        <v>0</v>
      </c>
      <c r="M70" s="499">
        <v>0</v>
      </c>
      <c r="N70" s="499">
        <v>0</v>
      </c>
      <c r="O70" s="499">
        <v>0</v>
      </c>
      <c r="P70" s="499">
        <v>0</v>
      </c>
      <c r="Q70" s="499">
        <v>0</v>
      </c>
      <c r="R70" s="499">
        <v>0</v>
      </c>
      <c r="S70" s="499">
        <v>0</v>
      </c>
      <c r="T70" s="499">
        <v>0</v>
      </c>
      <c r="U70" s="499">
        <v>0</v>
      </c>
      <c r="V70" s="499">
        <v>0</v>
      </c>
      <c r="W70" s="499">
        <v>0</v>
      </c>
      <c r="X70" s="499">
        <v>0</v>
      </c>
      <c r="Y70" s="499">
        <v>0</v>
      </c>
      <c r="Z70" s="499">
        <v>0</v>
      </c>
      <c r="AA70" s="499">
        <v>0</v>
      </c>
      <c r="AB70" s="499">
        <v>0</v>
      </c>
      <c r="AC70" s="499">
        <v>0</v>
      </c>
      <c r="AD70" s="499">
        <v>0</v>
      </c>
      <c r="AE70" s="499">
        <v>0</v>
      </c>
      <c r="AF70" s="499">
        <v>0</v>
      </c>
      <c r="AG70" s="499">
        <v>0</v>
      </c>
      <c r="AH70" s="499">
        <v>0</v>
      </c>
      <c r="AI70" s="499">
        <v>0</v>
      </c>
      <c r="AJ70" s="499">
        <v>0</v>
      </c>
      <c r="AK70" s="499">
        <v>0</v>
      </c>
      <c r="AL70" s="499">
        <v>0</v>
      </c>
      <c r="AM70" s="499">
        <v>0</v>
      </c>
      <c r="AN70" s="499">
        <v>0</v>
      </c>
      <c r="AO70" s="499">
        <v>0</v>
      </c>
      <c r="AP70" s="499">
        <v>0</v>
      </c>
      <c r="AQ70" s="499">
        <v>0</v>
      </c>
      <c r="AR70" s="499">
        <v>0</v>
      </c>
      <c r="AS70" s="499">
        <v>0</v>
      </c>
      <c r="AT70" s="499">
        <v>0</v>
      </c>
      <c r="AU70" s="499">
        <v>0</v>
      </c>
      <c r="AV70" s="499">
        <v>0</v>
      </c>
      <c r="AW70" s="499">
        <v>0</v>
      </c>
      <c r="AX70" s="499">
        <v>0</v>
      </c>
      <c r="AY70" s="499">
        <v>0</v>
      </c>
      <c r="AZ70" s="499">
        <v>0</v>
      </c>
      <c r="BA70" s="499">
        <v>0</v>
      </c>
      <c r="BB70" s="499">
        <v>0</v>
      </c>
      <c r="BC70" s="499">
        <v>0</v>
      </c>
      <c r="BD70" s="499">
        <v>0</v>
      </c>
      <c r="BE70" s="499">
        <v>0</v>
      </c>
      <c r="BF70" s="499">
        <v>0</v>
      </c>
      <c r="BG70" s="499">
        <v>0</v>
      </c>
      <c r="BH70" s="499">
        <v>0</v>
      </c>
      <c r="BI70" s="499">
        <v>0</v>
      </c>
      <c r="BJ70" s="499">
        <v>0</v>
      </c>
      <c r="BK70" s="499">
        <v>0</v>
      </c>
      <c r="BL70" s="499">
        <v>0</v>
      </c>
      <c r="BM70" s="499">
        <v>0</v>
      </c>
      <c r="BN70" s="499">
        <v>0</v>
      </c>
      <c r="BO70" s="499">
        <v>0</v>
      </c>
      <c r="BP70" s="499">
        <v>0</v>
      </c>
      <c r="BQ70" s="499">
        <v>0</v>
      </c>
      <c r="BR70" s="499">
        <v>0</v>
      </c>
      <c r="BS70" s="499">
        <v>0</v>
      </c>
      <c r="BT70" s="499">
        <v>0</v>
      </c>
      <c r="BU70" s="499"/>
      <c r="BV70" s="499"/>
      <c r="BW70" s="499"/>
      <c r="BX70" s="499"/>
      <c r="BY70" s="499"/>
      <c r="BZ70" s="499"/>
      <c r="CA70" s="499"/>
      <c r="CB70" s="499"/>
      <c r="CC70" s="499"/>
      <c r="CD70" s="499"/>
      <c r="CE70" s="499"/>
      <c r="CF70" s="499"/>
      <c r="CG70" s="499"/>
      <c r="CH70" s="499"/>
      <c r="CI70" s="499"/>
      <c r="CJ70" s="1128"/>
      <c r="CK70" s="1083"/>
    </row>
    <row r="71" spans="1:89" s="1082" customFormat="1" x14ac:dyDescent="0.2">
      <c r="A71" s="1074"/>
      <c r="B71" s="501" t="s">
        <v>438</v>
      </c>
      <c r="C71" s="502" t="s">
        <v>439</v>
      </c>
      <c r="D71" s="503" t="s">
        <v>440</v>
      </c>
      <c r="E71" s="504" t="s">
        <v>230</v>
      </c>
      <c r="F71" s="505">
        <v>2</v>
      </c>
      <c r="G71" s="1116">
        <v>0</v>
      </c>
      <c r="H71" s="1116">
        <v>0</v>
      </c>
      <c r="I71" s="1116">
        <v>0</v>
      </c>
      <c r="J71" s="1116">
        <v>0</v>
      </c>
      <c r="K71" s="1116">
        <v>0</v>
      </c>
      <c r="L71" s="1116">
        <v>0</v>
      </c>
      <c r="M71" s="499">
        <v>0</v>
      </c>
      <c r="N71" s="499">
        <v>0</v>
      </c>
      <c r="O71" s="499">
        <v>0</v>
      </c>
      <c r="P71" s="499">
        <v>0</v>
      </c>
      <c r="Q71" s="499">
        <v>0</v>
      </c>
      <c r="R71" s="499">
        <v>0</v>
      </c>
      <c r="S71" s="499">
        <v>0</v>
      </c>
      <c r="T71" s="499">
        <v>0</v>
      </c>
      <c r="U71" s="499">
        <v>0</v>
      </c>
      <c r="V71" s="499">
        <v>0</v>
      </c>
      <c r="W71" s="499">
        <v>0</v>
      </c>
      <c r="X71" s="499">
        <v>0</v>
      </c>
      <c r="Y71" s="499">
        <v>0</v>
      </c>
      <c r="Z71" s="499">
        <v>0</v>
      </c>
      <c r="AA71" s="499">
        <v>0</v>
      </c>
      <c r="AB71" s="499">
        <v>0</v>
      </c>
      <c r="AC71" s="499">
        <v>0</v>
      </c>
      <c r="AD71" s="499">
        <v>0</v>
      </c>
      <c r="AE71" s="499">
        <v>0</v>
      </c>
      <c r="AF71" s="499">
        <v>0</v>
      </c>
      <c r="AG71" s="499">
        <v>0</v>
      </c>
      <c r="AH71" s="499">
        <v>0</v>
      </c>
      <c r="AI71" s="499">
        <v>0</v>
      </c>
      <c r="AJ71" s="499">
        <v>0</v>
      </c>
      <c r="AK71" s="499">
        <v>0</v>
      </c>
      <c r="AL71" s="499">
        <v>0</v>
      </c>
      <c r="AM71" s="499">
        <v>0</v>
      </c>
      <c r="AN71" s="499">
        <v>0</v>
      </c>
      <c r="AO71" s="499">
        <v>0</v>
      </c>
      <c r="AP71" s="499">
        <v>0</v>
      </c>
      <c r="AQ71" s="499">
        <v>0</v>
      </c>
      <c r="AR71" s="499">
        <v>0</v>
      </c>
      <c r="AS71" s="499">
        <v>0</v>
      </c>
      <c r="AT71" s="499">
        <v>0</v>
      </c>
      <c r="AU71" s="499">
        <v>0</v>
      </c>
      <c r="AV71" s="499">
        <v>0</v>
      </c>
      <c r="AW71" s="499">
        <v>0</v>
      </c>
      <c r="AX71" s="499">
        <v>0</v>
      </c>
      <c r="AY71" s="499">
        <v>0</v>
      </c>
      <c r="AZ71" s="499">
        <v>0</v>
      </c>
      <c r="BA71" s="499">
        <v>0</v>
      </c>
      <c r="BB71" s="499">
        <v>0</v>
      </c>
      <c r="BC71" s="499">
        <v>0</v>
      </c>
      <c r="BD71" s="499">
        <v>0</v>
      </c>
      <c r="BE71" s="499">
        <v>0</v>
      </c>
      <c r="BF71" s="499">
        <v>0</v>
      </c>
      <c r="BG71" s="499">
        <v>0</v>
      </c>
      <c r="BH71" s="499">
        <v>0</v>
      </c>
      <c r="BI71" s="499">
        <v>0</v>
      </c>
      <c r="BJ71" s="499">
        <v>0</v>
      </c>
      <c r="BK71" s="499">
        <v>0</v>
      </c>
      <c r="BL71" s="499">
        <v>0</v>
      </c>
      <c r="BM71" s="499">
        <v>0</v>
      </c>
      <c r="BN71" s="499">
        <v>0</v>
      </c>
      <c r="BO71" s="499">
        <v>0</v>
      </c>
      <c r="BP71" s="499">
        <v>0</v>
      </c>
      <c r="BQ71" s="499">
        <v>0</v>
      </c>
      <c r="BR71" s="499">
        <v>0</v>
      </c>
      <c r="BS71" s="499">
        <v>0</v>
      </c>
      <c r="BT71" s="499">
        <v>0</v>
      </c>
      <c r="BU71" s="499"/>
      <c r="BV71" s="499"/>
      <c r="BW71" s="499"/>
      <c r="BX71" s="499"/>
      <c r="BY71" s="499"/>
      <c r="BZ71" s="499"/>
      <c r="CA71" s="499"/>
      <c r="CB71" s="499"/>
      <c r="CC71" s="499"/>
      <c r="CD71" s="499"/>
      <c r="CE71" s="499"/>
      <c r="CF71" s="499"/>
      <c r="CG71" s="499"/>
      <c r="CH71" s="499"/>
      <c r="CI71" s="499"/>
      <c r="CJ71" s="1128"/>
      <c r="CK71" s="1083"/>
    </row>
    <row r="72" spans="1:89" s="1082" customFormat="1" ht="28.5" x14ac:dyDescent="0.2">
      <c r="A72" s="1074"/>
      <c r="B72" s="501" t="s">
        <v>441</v>
      </c>
      <c r="C72" s="502" t="s">
        <v>442</v>
      </c>
      <c r="D72" s="503" t="s">
        <v>443</v>
      </c>
      <c r="E72" s="504" t="s">
        <v>230</v>
      </c>
      <c r="F72" s="505">
        <v>2</v>
      </c>
      <c r="G72" s="1116">
        <v>0</v>
      </c>
      <c r="H72" s="1116">
        <v>0</v>
      </c>
      <c r="I72" s="1116">
        <v>0</v>
      </c>
      <c r="J72" s="1116">
        <v>0</v>
      </c>
      <c r="K72" s="1116">
        <v>0</v>
      </c>
      <c r="L72" s="1116">
        <v>0</v>
      </c>
      <c r="M72" s="499">
        <v>0</v>
      </c>
      <c r="N72" s="499">
        <v>0</v>
      </c>
      <c r="O72" s="499">
        <v>0</v>
      </c>
      <c r="P72" s="499">
        <v>0</v>
      </c>
      <c r="Q72" s="499">
        <v>0</v>
      </c>
      <c r="R72" s="499">
        <v>0</v>
      </c>
      <c r="S72" s="499">
        <v>0</v>
      </c>
      <c r="T72" s="499">
        <v>0</v>
      </c>
      <c r="U72" s="499">
        <v>0</v>
      </c>
      <c r="V72" s="499">
        <v>0</v>
      </c>
      <c r="W72" s="499">
        <v>0</v>
      </c>
      <c r="X72" s="499">
        <v>2.3283064365386999E-13</v>
      </c>
      <c r="Y72" s="499">
        <v>0</v>
      </c>
      <c r="Z72" s="499">
        <v>-2.3283064365386999E-13</v>
      </c>
      <c r="AA72" s="499">
        <v>0</v>
      </c>
      <c r="AB72" s="499">
        <v>-2.3283064365386999E-13</v>
      </c>
      <c r="AC72" s="499">
        <v>2.3283064365386999E-13</v>
      </c>
      <c r="AD72" s="499">
        <v>0</v>
      </c>
      <c r="AE72" s="499">
        <v>0</v>
      </c>
      <c r="AF72" s="499">
        <v>0</v>
      </c>
      <c r="AG72" s="499">
        <v>0</v>
      </c>
      <c r="AH72" s="499">
        <v>0</v>
      </c>
      <c r="AI72" s="499">
        <v>0</v>
      </c>
      <c r="AJ72" s="499">
        <v>0</v>
      </c>
      <c r="AK72" s="499">
        <v>0</v>
      </c>
      <c r="AL72" s="499">
        <v>0</v>
      </c>
      <c r="AM72" s="499">
        <v>-4.6566128730773896E-13</v>
      </c>
      <c r="AN72" s="499">
        <v>0</v>
      </c>
      <c r="AO72" s="499">
        <v>4.6566128730773896E-13</v>
      </c>
      <c r="AP72" s="499">
        <v>0</v>
      </c>
      <c r="AQ72" s="499">
        <v>0</v>
      </c>
      <c r="AR72" s="499">
        <v>0</v>
      </c>
      <c r="AS72" s="499">
        <v>0</v>
      </c>
      <c r="AT72" s="499">
        <v>0</v>
      </c>
      <c r="AU72" s="499">
        <v>0</v>
      </c>
      <c r="AV72" s="499">
        <v>0</v>
      </c>
      <c r="AW72" s="499">
        <v>0</v>
      </c>
      <c r="AX72" s="499">
        <v>0</v>
      </c>
      <c r="AY72" s="499">
        <v>0</v>
      </c>
      <c r="AZ72" s="499">
        <v>0</v>
      </c>
      <c r="BA72" s="499">
        <v>0</v>
      </c>
      <c r="BB72" s="499">
        <v>0</v>
      </c>
      <c r="BC72" s="499">
        <v>0</v>
      </c>
      <c r="BD72" s="499">
        <v>0</v>
      </c>
      <c r="BE72" s="499">
        <v>0</v>
      </c>
      <c r="BF72" s="499">
        <v>0</v>
      </c>
      <c r="BG72" s="499">
        <v>0</v>
      </c>
      <c r="BH72" s="499">
        <v>0</v>
      </c>
      <c r="BI72" s="499">
        <v>0</v>
      </c>
      <c r="BJ72" s="499">
        <v>0</v>
      </c>
      <c r="BK72" s="499">
        <v>0</v>
      </c>
      <c r="BL72" s="499">
        <v>0</v>
      </c>
      <c r="BM72" s="499">
        <v>0</v>
      </c>
      <c r="BN72" s="499">
        <v>0</v>
      </c>
      <c r="BO72" s="499">
        <v>0</v>
      </c>
      <c r="BP72" s="499">
        <v>0</v>
      </c>
      <c r="BQ72" s="499">
        <v>0</v>
      </c>
      <c r="BR72" s="499">
        <v>0</v>
      </c>
      <c r="BS72" s="499">
        <v>0</v>
      </c>
      <c r="BT72" s="499">
        <v>0</v>
      </c>
      <c r="BU72" s="499"/>
      <c r="BV72" s="499"/>
      <c r="BW72" s="499"/>
      <c r="BX72" s="499"/>
      <c r="BY72" s="499"/>
      <c r="BZ72" s="499"/>
      <c r="CA72" s="499"/>
      <c r="CB72" s="499"/>
      <c r="CC72" s="499"/>
      <c r="CD72" s="499"/>
      <c r="CE72" s="499"/>
      <c r="CF72" s="499"/>
      <c r="CG72" s="499"/>
      <c r="CH72" s="499"/>
      <c r="CI72" s="499"/>
      <c r="CJ72" s="1128"/>
      <c r="CK72" s="1083"/>
    </row>
    <row r="73" spans="1:89" s="1082" customFormat="1" x14ac:dyDescent="0.2">
      <c r="A73" s="1074"/>
      <c r="B73" s="501" t="s">
        <v>444</v>
      </c>
      <c r="C73" s="502" t="s">
        <v>445</v>
      </c>
      <c r="D73" s="498" t="s">
        <v>121</v>
      </c>
      <c r="E73" s="477" t="s">
        <v>230</v>
      </c>
      <c r="F73" s="478">
        <v>2</v>
      </c>
      <c r="G73" s="1116">
        <v>51.235165300546456</v>
      </c>
      <c r="H73" s="1116">
        <v>51.977992687104603</v>
      </c>
      <c r="I73" s="1116">
        <v>47.028651455634098</v>
      </c>
      <c r="J73" s="1116">
        <v>47.1339843479427</v>
      </c>
      <c r="K73" s="1116">
        <v>49.225535325944499</v>
      </c>
      <c r="L73" s="1116">
        <v>51.377586822688102</v>
      </c>
      <c r="M73" s="499">
        <v>53.466629662968799</v>
      </c>
      <c r="N73" s="499">
        <v>55.5128152400655</v>
      </c>
      <c r="O73" s="499">
        <v>57.531855988731103</v>
      </c>
      <c r="P73" s="499">
        <v>59.535849946947103</v>
      </c>
      <c r="Q73" s="499">
        <v>61.5414190693905</v>
      </c>
      <c r="R73" s="499">
        <v>63.379850443709202</v>
      </c>
      <c r="S73" s="499">
        <v>65.151154759021097</v>
      </c>
      <c r="T73" s="499">
        <v>66.879469276014504</v>
      </c>
      <c r="U73" s="499">
        <v>68.554969089214197</v>
      </c>
      <c r="V73" s="499">
        <v>70.187562912198302</v>
      </c>
      <c r="W73" s="499">
        <v>71.778997296500293</v>
      </c>
      <c r="X73" s="499">
        <v>73.327779001817404</v>
      </c>
      <c r="Y73" s="499">
        <v>74.830649662227998</v>
      </c>
      <c r="Z73" s="499">
        <v>76.284676498926004</v>
      </c>
      <c r="AA73" s="499">
        <v>77.688862502011105</v>
      </c>
      <c r="AB73" s="499">
        <v>79.042175955786703</v>
      </c>
      <c r="AC73" s="499">
        <v>80.343718542183694</v>
      </c>
      <c r="AD73" s="499">
        <v>81.592682922551205</v>
      </c>
      <c r="AE73" s="499">
        <v>82.788522209635502</v>
      </c>
      <c r="AF73" s="499">
        <v>83.930440289597897</v>
      </c>
      <c r="AG73" s="499">
        <v>85.017431987841306</v>
      </c>
      <c r="AH73" s="499">
        <v>86.048877732446599</v>
      </c>
      <c r="AI73" s="499">
        <v>87.024203612098404</v>
      </c>
      <c r="AJ73" s="499">
        <v>87.942795450033898</v>
      </c>
      <c r="AK73" s="499">
        <v>88.804040641973899</v>
      </c>
      <c r="AL73" s="499">
        <v>89.535299640943293</v>
      </c>
      <c r="AM73" s="499">
        <v>90.204579285087902</v>
      </c>
      <c r="AN73" s="499">
        <v>90.824576807642799</v>
      </c>
      <c r="AO73" s="499">
        <v>91.401678854286899</v>
      </c>
      <c r="AP73" s="499">
        <v>91.954429952588598</v>
      </c>
      <c r="AQ73" s="499">
        <v>92.471296376268995</v>
      </c>
      <c r="AR73" s="499">
        <v>92.943161182925905</v>
      </c>
      <c r="AS73" s="499">
        <v>93.366544249138798</v>
      </c>
      <c r="AT73" s="499">
        <v>93.740783711760997</v>
      </c>
      <c r="AU73" s="499">
        <v>94.086415259525296</v>
      </c>
      <c r="AV73" s="499">
        <v>94.396641978469106</v>
      </c>
      <c r="AW73" s="499">
        <v>94.710998465596106</v>
      </c>
      <c r="AX73" s="499">
        <v>95.038610859138799</v>
      </c>
      <c r="AY73" s="499">
        <v>95.376482085908904</v>
      </c>
      <c r="AZ73" s="499">
        <v>95.729112852225796</v>
      </c>
      <c r="BA73" s="499">
        <v>96.088064019791204</v>
      </c>
      <c r="BB73" s="499">
        <v>96.441851807871004</v>
      </c>
      <c r="BC73" s="499">
        <v>96.785675233269302</v>
      </c>
      <c r="BD73" s="499">
        <v>97.126946898487205</v>
      </c>
      <c r="BE73" s="499">
        <v>97.458337015725903</v>
      </c>
      <c r="BF73" s="499">
        <v>97.782501321360797</v>
      </c>
      <c r="BG73" s="499">
        <v>98.100681619073299</v>
      </c>
      <c r="BH73" s="499">
        <v>98.416263376122203</v>
      </c>
      <c r="BI73" s="499">
        <v>98.7268882476166</v>
      </c>
      <c r="BJ73" s="499">
        <v>99.026553356097196</v>
      </c>
      <c r="BK73" s="499">
        <v>99.319630133384905</v>
      </c>
      <c r="BL73" s="499">
        <v>99.602601783090407</v>
      </c>
      <c r="BM73" s="499">
        <v>99.884256720712003</v>
      </c>
      <c r="BN73" s="499">
        <v>100.17359932154299</v>
      </c>
      <c r="BO73" s="499">
        <v>100.462997678821</v>
      </c>
      <c r="BP73" s="499">
        <v>100.76518798025</v>
      </c>
      <c r="BQ73" s="499">
        <v>101.076612423236</v>
      </c>
      <c r="BR73" s="499">
        <v>101.396929103991</v>
      </c>
      <c r="BS73" s="499">
        <v>101.71713244232301</v>
      </c>
      <c r="BT73" s="499">
        <v>102.040482041366</v>
      </c>
      <c r="BU73" s="499"/>
      <c r="BV73" s="499"/>
      <c r="BW73" s="499"/>
      <c r="BX73" s="499"/>
      <c r="BY73" s="499"/>
      <c r="BZ73" s="499"/>
      <c r="CA73" s="499"/>
      <c r="CB73" s="499"/>
      <c r="CC73" s="499"/>
      <c r="CD73" s="499"/>
      <c r="CE73" s="499"/>
      <c r="CF73" s="499"/>
      <c r="CG73" s="499"/>
      <c r="CH73" s="499"/>
      <c r="CI73" s="499"/>
      <c r="CJ73" s="1128"/>
      <c r="CK73" s="1083"/>
    </row>
    <row r="74" spans="1:89" s="1082" customFormat="1" ht="28.5" x14ac:dyDescent="0.2">
      <c r="A74" s="1074"/>
      <c r="B74" s="501" t="s">
        <v>446</v>
      </c>
      <c r="C74" s="502" t="s">
        <v>447</v>
      </c>
      <c r="D74" s="498" t="s">
        <v>121</v>
      </c>
      <c r="E74" s="477" t="s">
        <v>230</v>
      </c>
      <c r="F74" s="478">
        <v>2</v>
      </c>
      <c r="G74" s="1116">
        <v>898.81784430000005</v>
      </c>
      <c r="H74" s="1116">
        <v>877.93754430000001</v>
      </c>
      <c r="I74" s="1116">
        <v>851.09144430000003</v>
      </c>
      <c r="J74" s="1116">
        <v>824.24534430000006</v>
      </c>
      <c r="K74" s="1116">
        <v>797.39924429999996</v>
      </c>
      <c r="L74" s="1116">
        <v>770.55314429999999</v>
      </c>
      <c r="M74" s="499">
        <v>745.69564430000003</v>
      </c>
      <c r="N74" s="499">
        <v>720.83814429999995</v>
      </c>
      <c r="O74" s="499">
        <v>695.98064429999999</v>
      </c>
      <c r="P74" s="499">
        <v>671.12314430000004</v>
      </c>
      <c r="Q74" s="499">
        <v>646.26564429999996</v>
      </c>
      <c r="R74" s="499">
        <v>624.39104429999998</v>
      </c>
      <c r="S74" s="499">
        <v>603.92770881612898</v>
      </c>
      <c r="T74" s="499">
        <v>584.17000559032203</v>
      </c>
      <c r="U74" s="499">
        <v>565.11793462258095</v>
      </c>
      <c r="V74" s="499">
        <v>546.77149591290299</v>
      </c>
      <c r="W74" s="499">
        <v>529.13068946128999</v>
      </c>
      <c r="X74" s="499">
        <v>512.19551526774205</v>
      </c>
      <c r="Y74" s="499">
        <v>495.96597333225799</v>
      </c>
      <c r="Z74" s="499">
        <v>480.44206365483899</v>
      </c>
      <c r="AA74" s="499">
        <v>465.62378623548398</v>
      </c>
      <c r="AB74" s="499">
        <v>451.51114107419397</v>
      </c>
      <c r="AC74" s="499">
        <v>438.10412817096801</v>
      </c>
      <c r="AD74" s="499">
        <v>425.402747525807</v>
      </c>
      <c r="AE74" s="499">
        <v>413.40699913870998</v>
      </c>
      <c r="AF74" s="499">
        <v>402.116883009677</v>
      </c>
      <c r="AG74" s="499">
        <v>391.53239913870999</v>
      </c>
      <c r="AH74" s="499">
        <v>381.653547525806</v>
      </c>
      <c r="AI74" s="499">
        <v>372.48032817096799</v>
      </c>
      <c r="AJ74" s="499">
        <v>364.01274107419403</v>
      </c>
      <c r="AK74" s="499">
        <v>356.25078623548399</v>
      </c>
      <c r="AL74" s="499">
        <v>349.19446365483901</v>
      </c>
      <c r="AM74" s="499">
        <v>342.84377333225802</v>
      </c>
      <c r="AN74" s="499">
        <v>337.19871526774199</v>
      </c>
      <c r="AO74" s="499">
        <v>332.25928946129</v>
      </c>
      <c r="AP74" s="499">
        <v>328.02549591290301</v>
      </c>
      <c r="AQ74" s="499">
        <v>324.49733462258098</v>
      </c>
      <c r="AR74" s="499">
        <v>321.67480559032299</v>
      </c>
      <c r="AS74" s="499">
        <v>319.55790881612899</v>
      </c>
      <c r="AT74" s="499">
        <v>318.14664429999999</v>
      </c>
      <c r="AU74" s="499">
        <v>317.44101204193601</v>
      </c>
      <c r="AV74" s="499">
        <v>317.44101204193601</v>
      </c>
      <c r="AW74" s="499">
        <v>317.44101204193601</v>
      </c>
      <c r="AX74" s="499">
        <v>317.44101204193601</v>
      </c>
      <c r="AY74" s="499">
        <v>317.44101204193601</v>
      </c>
      <c r="AZ74" s="499">
        <v>317.44101204193601</v>
      </c>
      <c r="BA74" s="499">
        <v>317.44101204193601</v>
      </c>
      <c r="BB74" s="499">
        <v>317.44101204193601</v>
      </c>
      <c r="BC74" s="499">
        <v>317.44101204193601</v>
      </c>
      <c r="BD74" s="499">
        <v>317.44101204193601</v>
      </c>
      <c r="BE74" s="499">
        <v>317.44101204193601</v>
      </c>
      <c r="BF74" s="499">
        <v>317.44101204193601</v>
      </c>
      <c r="BG74" s="499">
        <v>317.44101204193601</v>
      </c>
      <c r="BH74" s="499">
        <v>317.44101204193601</v>
      </c>
      <c r="BI74" s="499">
        <v>317.44101204193601</v>
      </c>
      <c r="BJ74" s="499">
        <v>317.44101204193601</v>
      </c>
      <c r="BK74" s="499">
        <v>317.44101204193601</v>
      </c>
      <c r="BL74" s="499">
        <v>317.44101204193601</v>
      </c>
      <c r="BM74" s="499">
        <v>317.44101204193601</v>
      </c>
      <c r="BN74" s="499">
        <v>317.44101204193601</v>
      </c>
      <c r="BO74" s="499">
        <v>317.44101204193601</v>
      </c>
      <c r="BP74" s="499">
        <v>317.44101204193601</v>
      </c>
      <c r="BQ74" s="499">
        <v>317.44101204193601</v>
      </c>
      <c r="BR74" s="499">
        <v>317.44101204193601</v>
      </c>
      <c r="BS74" s="499">
        <v>317.44101204193601</v>
      </c>
      <c r="BT74" s="499">
        <v>317.44101204193601</v>
      </c>
      <c r="BU74" s="499"/>
      <c r="BV74" s="499"/>
      <c r="BW74" s="499"/>
      <c r="BX74" s="499"/>
      <c r="BY74" s="499"/>
      <c r="BZ74" s="499"/>
      <c r="CA74" s="499"/>
      <c r="CB74" s="499"/>
      <c r="CC74" s="499"/>
      <c r="CD74" s="499"/>
      <c r="CE74" s="499"/>
      <c r="CF74" s="499"/>
      <c r="CG74" s="499"/>
      <c r="CH74" s="499"/>
      <c r="CI74" s="499"/>
      <c r="CJ74" s="1128"/>
      <c r="CK74" s="1083"/>
    </row>
    <row r="75" spans="1:89" s="1082" customFormat="1" x14ac:dyDescent="0.2">
      <c r="A75" s="1074"/>
      <c r="B75" s="501" t="s">
        <v>448</v>
      </c>
      <c r="C75" s="502" t="s">
        <v>449</v>
      </c>
      <c r="D75" s="498" t="s">
        <v>121</v>
      </c>
      <c r="E75" s="477" t="s">
        <v>230</v>
      </c>
      <c r="F75" s="478">
        <v>2</v>
      </c>
      <c r="G75" s="1116">
        <v>59.418886612021858</v>
      </c>
      <c r="H75" s="1116">
        <v>57.860902049737497</v>
      </c>
      <c r="I75" s="1116">
        <v>48.538616967068997</v>
      </c>
      <c r="J75" s="1116">
        <v>45.2872733463714</v>
      </c>
      <c r="K75" s="1116">
        <v>44.130847042339298</v>
      </c>
      <c r="L75" s="1116">
        <v>42.954359447525803</v>
      </c>
      <c r="M75" s="499">
        <v>41.849756356853803</v>
      </c>
      <c r="N75" s="499">
        <v>40.720380899736199</v>
      </c>
      <c r="O75" s="499">
        <v>39.568402227231303</v>
      </c>
      <c r="P75" s="499">
        <v>38.395360799010099</v>
      </c>
      <c r="Q75" s="499">
        <v>37.202732730296603</v>
      </c>
      <c r="R75" s="499">
        <v>36.140786488998103</v>
      </c>
      <c r="S75" s="499">
        <v>35.135835851307597</v>
      </c>
      <c r="T75" s="499">
        <v>34.153482210683499</v>
      </c>
      <c r="U75" s="499">
        <v>33.194717921740498</v>
      </c>
      <c r="V75" s="499">
        <v>32.261281114927399</v>
      </c>
      <c r="W75" s="499">
        <v>31.354456015966999</v>
      </c>
      <c r="X75" s="499">
        <v>30.4753461938007</v>
      </c>
      <c r="Y75" s="499">
        <v>29.624958579816798</v>
      </c>
      <c r="Z75" s="499">
        <v>28.804277596014</v>
      </c>
      <c r="AA75" s="499">
        <v>28.0143002522926</v>
      </c>
      <c r="AB75" s="499">
        <v>27.255971670712999</v>
      </c>
      <c r="AC75" s="499">
        <v>26.530190169344699</v>
      </c>
      <c r="AD75" s="499">
        <v>25.8378063836563</v>
      </c>
      <c r="AE75" s="499">
        <v>25.179626981809498</v>
      </c>
      <c r="AF75" s="499">
        <v>24.556404780824501</v>
      </c>
      <c r="AG75" s="499">
        <v>23.968841877573301</v>
      </c>
      <c r="AH75" s="499">
        <v>23.417601140792701</v>
      </c>
      <c r="AI75" s="499">
        <v>22.903299778616201</v>
      </c>
      <c r="AJ75" s="499">
        <v>22.4265086709886</v>
      </c>
      <c r="AK75" s="499">
        <v>21.987753828553</v>
      </c>
      <c r="AL75" s="499">
        <v>21.586546472776099</v>
      </c>
      <c r="AM75" s="499">
        <v>21.224327861495201</v>
      </c>
      <c r="AN75" s="499">
        <v>20.901649587766801</v>
      </c>
      <c r="AO75" s="499">
        <v>20.618922606328699</v>
      </c>
      <c r="AP75" s="499">
        <v>20.376652989508301</v>
      </c>
      <c r="AQ75" s="499">
        <v>20.174944103647402</v>
      </c>
      <c r="AR75" s="499">
        <v>20.013907153015701</v>
      </c>
      <c r="AS75" s="499">
        <v>19.893688406051702</v>
      </c>
      <c r="AT75" s="499">
        <v>19.814430164086701</v>
      </c>
      <c r="AU75" s="499">
        <v>19.7764658046375</v>
      </c>
      <c r="AV75" s="499">
        <v>19.7797946412493</v>
      </c>
      <c r="AW75" s="499">
        <v>19.783150204200499</v>
      </c>
      <c r="AX75" s="499">
        <v>19.786628577480801</v>
      </c>
      <c r="AY75" s="499">
        <v>19.790196057022801</v>
      </c>
      <c r="AZ75" s="499">
        <v>19.793898102390902</v>
      </c>
      <c r="BA75" s="499">
        <v>19.797644378748199</v>
      </c>
      <c r="BB75" s="499">
        <v>19.801315119619701</v>
      </c>
      <c r="BC75" s="499">
        <v>19.804862064592101</v>
      </c>
      <c r="BD75" s="499">
        <v>19.808362960667701</v>
      </c>
      <c r="BE75" s="499">
        <v>19.811743839777499</v>
      </c>
      <c r="BF75" s="499">
        <v>19.815033368258501</v>
      </c>
      <c r="BG75" s="499">
        <v>19.8182453501494</v>
      </c>
      <c r="BH75" s="499">
        <v>19.821414766809301</v>
      </c>
      <c r="BI75" s="499">
        <v>19.824518638142401</v>
      </c>
      <c r="BJ75" s="499">
        <v>19.827498287095299</v>
      </c>
      <c r="BK75" s="499">
        <v>19.830398557277601</v>
      </c>
      <c r="BL75" s="499">
        <v>19.833185906007198</v>
      </c>
      <c r="BM75" s="499">
        <v>19.835947765464301</v>
      </c>
      <c r="BN75" s="499">
        <v>19.838772092124302</v>
      </c>
      <c r="BO75" s="499">
        <v>19.841583959154502</v>
      </c>
      <c r="BP75" s="499">
        <v>19.844506333781901</v>
      </c>
      <c r="BQ75" s="499">
        <v>19.847503382711199</v>
      </c>
      <c r="BR75" s="499">
        <v>19.8505706351845</v>
      </c>
      <c r="BS75" s="499">
        <v>19.8536213396278</v>
      </c>
      <c r="BT75" s="499">
        <v>19.856686451070502</v>
      </c>
      <c r="BU75" s="499"/>
      <c r="BV75" s="499"/>
      <c r="BW75" s="499"/>
      <c r="BX75" s="499"/>
      <c r="BY75" s="499"/>
      <c r="BZ75" s="499"/>
      <c r="CA75" s="499"/>
      <c r="CB75" s="499"/>
      <c r="CC75" s="499"/>
      <c r="CD75" s="499"/>
      <c r="CE75" s="499"/>
      <c r="CF75" s="499"/>
      <c r="CG75" s="499"/>
      <c r="CH75" s="499"/>
      <c r="CI75" s="499"/>
      <c r="CJ75" s="1128"/>
      <c r="CK75" s="1083"/>
    </row>
    <row r="76" spans="1:89" s="1082" customFormat="1" ht="28.5" x14ac:dyDescent="0.2">
      <c r="A76" s="1074"/>
      <c r="B76" s="506" t="s">
        <v>450</v>
      </c>
      <c r="C76" s="507" t="s">
        <v>451</v>
      </c>
      <c r="D76" s="508" t="s">
        <v>452</v>
      </c>
      <c r="E76" s="509" t="s">
        <v>230</v>
      </c>
      <c r="F76" s="510">
        <v>2</v>
      </c>
      <c r="G76" s="462">
        <f>SUM(G63:G66)+G73+G74+G75</f>
        <v>2311.6059662359753</v>
      </c>
      <c r="H76" s="462">
        <f t="shared" ref="H76:AL76" si="23">SUM(H63:H66)+H73+H74+H75</f>
        <v>2335.796072102537</v>
      </c>
      <c r="I76" s="462">
        <f t="shared" si="23"/>
        <v>2343.580078232711</v>
      </c>
      <c r="J76" s="462">
        <f t="shared" si="23"/>
        <v>2361.9004039486349</v>
      </c>
      <c r="K76" s="462">
        <f t="shared" si="23"/>
        <v>2379.5542467697614</v>
      </c>
      <c r="L76" s="462">
        <f t="shared" si="23"/>
        <v>2398.7465288188487</v>
      </c>
      <c r="M76" s="462">
        <f t="shared" si="23"/>
        <v>2418.3576867156148</v>
      </c>
      <c r="N76" s="462">
        <f t="shared" si="23"/>
        <v>2439.9554968355937</v>
      </c>
      <c r="O76" s="462">
        <f t="shared" si="23"/>
        <v>2460.4015589117548</v>
      </c>
      <c r="P76" s="462">
        <f t="shared" si="23"/>
        <v>2480.1355114417493</v>
      </c>
      <c r="Q76" s="462">
        <f t="shared" si="23"/>
        <v>2499.5734524954792</v>
      </c>
      <c r="R76" s="462">
        <f t="shared" si="23"/>
        <v>2518.1319376284991</v>
      </c>
      <c r="S76" s="462">
        <f t="shared" si="23"/>
        <v>2536.4472913061204</v>
      </c>
      <c r="T76" s="462">
        <f t="shared" si="23"/>
        <v>2554.2712521824897</v>
      </c>
      <c r="U76" s="462">
        <f t="shared" si="23"/>
        <v>2571.389987706747</v>
      </c>
      <c r="V76" s="462">
        <f t="shared" si="23"/>
        <v>2588.0861447229172</v>
      </c>
      <c r="W76" s="462">
        <f t="shared" si="23"/>
        <v>2604.4607540082593</v>
      </c>
      <c r="X76" s="462">
        <f t="shared" si="23"/>
        <v>2620.4754258914104</v>
      </c>
      <c r="Y76" s="462">
        <f t="shared" si="23"/>
        <v>2636.0759089378371</v>
      </c>
      <c r="Z76" s="462">
        <f t="shared" si="23"/>
        <v>2651.2152547907317</v>
      </c>
      <c r="AA76" s="462">
        <f t="shared" si="23"/>
        <v>2665.8934634500956</v>
      </c>
      <c r="AB76" s="462">
        <f t="shared" si="23"/>
        <v>2680.1094483222914</v>
      </c>
      <c r="AC76" s="462">
        <f t="shared" si="23"/>
        <v>2693.861209407321</v>
      </c>
      <c r="AD76" s="462">
        <f t="shared" si="23"/>
        <v>2707.1507900020006</v>
      </c>
      <c r="AE76" s="462">
        <f t="shared" si="23"/>
        <v>2719.9854498872373</v>
      </c>
      <c r="AF76" s="462">
        <f t="shared" si="23"/>
        <v>2732.3621457662134</v>
      </c>
      <c r="AG76" s="462">
        <f t="shared" si="23"/>
        <v>2744.2945745612069</v>
      </c>
      <c r="AH76" s="462">
        <f t="shared" si="23"/>
        <v>2755.7637795690307</v>
      </c>
      <c r="AI76" s="462">
        <f t="shared" si="23"/>
        <v>2766.7708040865068</v>
      </c>
      <c r="AJ76" s="462">
        <f t="shared" si="23"/>
        <v>2777.3146048168151</v>
      </c>
      <c r="AK76" s="462">
        <f t="shared" si="23"/>
        <v>2787.3930951663192</v>
      </c>
      <c r="AL76" s="462">
        <f t="shared" si="23"/>
        <v>2795.2431468095119</v>
      </c>
      <c r="AM76" s="462">
        <f t="shared" ref="AM76:BR76" si="24">SUM(AM63:AM66)+AM73+AM74+AM75</f>
        <v>2802.540207842374</v>
      </c>
      <c r="AN76" s="462">
        <f t="shared" si="24"/>
        <v>2809.602527091201</v>
      </c>
      <c r="AO76" s="462">
        <f t="shared" si="24"/>
        <v>2816.5939021564072</v>
      </c>
      <c r="AP76" s="462">
        <f t="shared" si="24"/>
        <v>2823.9733836378887</v>
      </c>
      <c r="AQ76" s="462">
        <f t="shared" si="24"/>
        <v>2831.4655411757089</v>
      </c>
      <c r="AR76" s="462">
        <f t="shared" si="24"/>
        <v>2838.8533690317345</v>
      </c>
      <c r="AS76" s="462">
        <f t="shared" si="24"/>
        <v>2846.0565333509826</v>
      </c>
      <c r="AT76" s="462">
        <f t="shared" si="24"/>
        <v>2853.0625145716403</v>
      </c>
      <c r="AU76" s="462">
        <f t="shared" si="24"/>
        <v>2860.3741817599562</v>
      </c>
      <c r="AV76" s="462">
        <f t="shared" si="24"/>
        <v>2867.827737315512</v>
      </c>
      <c r="AW76" s="462">
        <f t="shared" si="24"/>
        <v>2875.38144936559</v>
      </c>
      <c r="AX76" s="462">
        <f t="shared" si="24"/>
        <v>2883.2575401324129</v>
      </c>
      <c r="AY76" s="462">
        <f t="shared" si="24"/>
        <v>2891.3829788387252</v>
      </c>
      <c r="AZ76" s="462">
        <f t="shared" si="24"/>
        <v>2899.8663116504099</v>
      </c>
      <c r="BA76" s="462">
        <f t="shared" si="24"/>
        <v>2908.504009094333</v>
      </c>
      <c r="BB76" s="462">
        <f t="shared" si="24"/>
        <v>2917.0154676232837</v>
      </c>
      <c r="BC76" s="462">
        <f t="shared" si="24"/>
        <v>2925.2838379936547</v>
      </c>
      <c r="BD76" s="462">
        <f t="shared" si="24"/>
        <v>2933.4896105549487</v>
      </c>
      <c r="BE76" s="462">
        <f t="shared" si="24"/>
        <v>2941.454381551297</v>
      </c>
      <c r="BF76" s="462">
        <f t="shared" si="24"/>
        <v>2949.2428353854129</v>
      </c>
      <c r="BG76" s="462">
        <f t="shared" si="24"/>
        <v>2956.8852276650164</v>
      </c>
      <c r="BH76" s="462">
        <f t="shared" si="24"/>
        <v>2964.4639788387244</v>
      </c>
      <c r="BI76" s="462">
        <f t="shared" si="24"/>
        <v>2971.9217075815523</v>
      </c>
      <c r="BJ76" s="462">
        <f t="shared" si="24"/>
        <v>2979.1123523389861</v>
      </c>
      <c r="BK76" s="462">
        <f t="shared" si="24"/>
        <v>2986.1423293864559</v>
      </c>
      <c r="BL76" s="462">
        <f t="shared" si="24"/>
        <v>2992.9260883848906</v>
      </c>
      <c r="BM76" s="462">
        <f t="shared" si="24"/>
        <v>2999.6775051819695</v>
      </c>
      <c r="BN76" s="462">
        <f t="shared" si="24"/>
        <v>3006.6146721094601</v>
      </c>
      <c r="BO76" s="462">
        <f t="shared" si="24"/>
        <v>3013.5538823337683</v>
      </c>
      <c r="BP76" s="462">
        <f t="shared" si="24"/>
        <v>3020.8039950098246</v>
      </c>
      <c r="BQ76" s="462">
        <f t="shared" si="24"/>
        <v>3028.2784165017401</v>
      </c>
      <c r="BR76" s="462">
        <f t="shared" si="24"/>
        <v>3035.9688004349687</v>
      </c>
      <c r="BS76" s="462">
        <f t="shared" ref="BS76:BT76" si="25">SUM(BS63:BS66)+BS73+BS74+BS75</f>
        <v>3043.656054477744</v>
      </c>
      <c r="BT76" s="462">
        <f t="shared" si="25"/>
        <v>3051.4194691882294</v>
      </c>
      <c r="BU76" s="462"/>
      <c r="BV76" s="462"/>
      <c r="BW76" s="462"/>
      <c r="BX76" s="462"/>
      <c r="BY76" s="462"/>
      <c r="BZ76" s="462"/>
      <c r="CA76" s="462"/>
      <c r="CB76" s="462"/>
      <c r="CC76" s="462"/>
      <c r="CD76" s="462"/>
      <c r="CE76" s="462"/>
      <c r="CF76" s="462"/>
      <c r="CG76" s="462"/>
      <c r="CH76" s="462"/>
      <c r="CI76" s="462"/>
      <c r="CJ76" s="1128"/>
      <c r="CK76" s="1083"/>
    </row>
    <row r="77" spans="1:89" s="1082" customFormat="1" x14ac:dyDescent="0.2">
      <c r="A77" s="1074"/>
      <c r="B77" s="431" t="s">
        <v>453</v>
      </c>
      <c r="C77" s="432" t="s">
        <v>454</v>
      </c>
      <c r="D77" s="433" t="s">
        <v>121</v>
      </c>
      <c r="E77" s="511" t="s">
        <v>230</v>
      </c>
      <c r="F77" s="512">
        <v>2</v>
      </c>
      <c r="G77" s="1115">
        <v>92.950935036736212</v>
      </c>
      <c r="H77" s="1115">
        <v>93.380074439332162</v>
      </c>
      <c r="I77" s="1115">
        <v>94.061201988037411</v>
      </c>
      <c r="J77" s="1115">
        <v>94.7918259019836</v>
      </c>
      <c r="K77" s="1115">
        <v>95.373556330230315</v>
      </c>
      <c r="L77" s="1115">
        <v>95.923540320224262</v>
      </c>
      <c r="M77" s="496">
        <v>96.36792265329909</v>
      </c>
      <c r="N77" s="496">
        <v>97.161973235425322</v>
      </c>
      <c r="O77" s="496">
        <v>98.063673783702626</v>
      </c>
      <c r="P77" s="496">
        <v>98.97946289725391</v>
      </c>
      <c r="Q77" s="496">
        <v>99.854781137069892</v>
      </c>
      <c r="R77" s="496">
        <v>100.76284904234248</v>
      </c>
      <c r="S77" s="496">
        <v>102.23001109986322</v>
      </c>
      <c r="T77" s="496">
        <v>103.47124473531146</v>
      </c>
      <c r="U77" s="496">
        <v>104.44742635958299</v>
      </c>
      <c r="V77" s="496">
        <v>105.29946487919592</v>
      </c>
      <c r="W77" s="496">
        <v>106.10048368008657</v>
      </c>
      <c r="X77" s="496">
        <v>106.8777592087136</v>
      </c>
      <c r="Y77" s="496">
        <v>107.7366132916307</v>
      </c>
      <c r="Z77" s="496">
        <v>108.60997278043928</v>
      </c>
      <c r="AA77" s="496">
        <v>109.38745614148175</v>
      </c>
      <c r="AB77" s="496">
        <v>110.29383970099819</v>
      </c>
      <c r="AC77" s="496">
        <v>111.26177510921573</v>
      </c>
      <c r="AD77" s="496">
        <v>112.34160478352867</v>
      </c>
      <c r="AE77" s="496">
        <v>113.44892886321077</v>
      </c>
      <c r="AF77" s="496">
        <v>114.59869398557521</v>
      </c>
      <c r="AG77" s="496">
        <v>115.804504573191</v>
      </c>
      <c r="AH77" s="496">
        <v>117.01706601353217</v>
      </c>
      <c r="AI77" s="496">
        <v>118.17911193992431</v>
      </c>
      <c r="AJ77" s="496">
        <v>119.29093746063766</v>
      </c>
      <c r="AK77" s="496">
        <v>120.29917067686715</v>
      </c>
      <c r="AL77" s="496">
        <v>121.20368197927553</v>
      </c>
      <c r="AM77" s="496">
        <v>121.98143781394383</v>
      </c>
      <c r="AN77" s="496">
        <v>122.6264805365159</v>
      </c>
      <c r="AO77" s="496">
        <v>123.24974565914735</v>
      </c>
      <c r="AP77" s="496">
        <v>123.78872567250384</v>
      </c>
      <c r="AQ77" s="496">
        <v>124.36529198795884</v>
      </c>
      <c r="AR77" s="496">
        <v>124.72736890752357</v>
      </c>
      <c r="AS77" s="496">
        <v>125.01784200177882</v>
      </c>
      <c r="AT77" s="496">
        <v>125.21326804993667</v>
      </c>
      <c r="AU77" s="496">
        <v>125.46540248796957</v>
      </c>
      <c r="AV77" s="496">
        <v>125.70567236240396</v>
      </c>
      <c r="AW77" s="496">
        <v>125.91558229752376</v>
      </c>
      <c r="AX77" s="496">
        <v>126.27752493632275</v>
      </c>
      <c r="AY77" s="496">
        <v>126.85796906354533</v>
      </c>
      <c r="AZ77" s="496">
        <v>127.65889813459023</v>
      </c>
      <c r="BA77" s="496">
        <v>128.50665268339378</v>
      </c>
      <c r="BB77" s="496">
        <v>129.38450610940117</v>
      </c>
      <c r="BC77" s="496">
        <v>130.26097589963626</v>
      </c>
      <c r="BD77" s="496">
        <v>131.14591301063817</v>
      </c>
      <c r="BE77" s="496">
        <v>132.04239879711145</v>
      </c>
      <c r="BF77" s="496">
        <v>132.94772045543979</v>
      </c>
      <c r="BG77" s="496">
        <v>133.80183687368577</v>
      </c>
      <c r="BH77" s="496">
        <v>134.64923938668403</v>
      </c>
      <c r="BI77" s="496">
        <v>135.39974851339642</v>
      </c>
      <c r="BJ77" s="496">
        <v>136.07301117026299</v>
      </c>
      <c r="BK77" s="496">
        <v>136.77189977509025</v>
      </c>
      <c r="BL77" s="496">
        <v>137.37496844392098</v>
      </c>
      <c r="BM77" s="496">
        <v>137.83452334080951</v>
      </c>
      <c r="BN77" s="496">
        <v>138.27872479753742</v>
      </c>
      <c r="BO77" s="496">
        <v>138.62553520969075</v>
      </c>
      <c r="BP77" s="496">
        <v>138.98835213336096</v>
      </c>
      <c r="BQ77" s="496">
        <v>139.35304640352575</v>
      </c>
      <c r="BR77" s="496">
        <v>139.71837016900784</v>
      </c>
      <c r="BS77" s="496">
        <v>140.13099726546159</v>
      </c>
      <c r="BT77" s="496">
        <v>140.47610500507986</v>
      </c>
      <c r="BU77" s="496"/>
      <c r="BV77" s="496"/>
      <c r="BW77" s="496"/>
      <c r="BX77" s="496"/>
      <c r="BY77" s="496"/>
      <c r="BZ77" s="496"/>
      <c r="CA77" s="496"/>
      <c r="CB77" s="496"/>
      <c r="CC77" s="496"/>
      <c r="CD77" s="496"/>
      <c r="CE77" s="496"/>
      <c r="CF77" s="496"/>
      <c r="CG77" s="496"/>
      <c r="CH77" s="496"/>
      <c r="CI77" s="496"/>
      <c r="CJ77" s="1128"/>
      <c r="CK77" s="1083"/>
    </row>
    <row r="78" spans="1:89" s="1082" customFormat="1" x14ac:dyDescent="0.2">
      <c r="A78" s="1074"/>
      <c r="B78" s="446" t="s">
        <v>455</v>
      </c>
      <c r="C78" s="449" t="s">
        <v>456</v>
      </c>
      <c r="D78" s="440" t="s">
        <v>121</v>
      </c>
      <c r="E78" s="513" t="s">
        <v>230</v>
      </c>
      <c r="F78" s="514">
        <v>2</v>
      </c>
      <c r="G78" s="1116">
        <v>2.6525705737704914</v>
      </c>
      <c r="H78" s="1116">
        <v>2.6819999999999999</v>
      </c>
      <c r="I78" s="1116">
        <v>2.6659999999999999</v>
      </c>
      <c r="J78" s="1116">
        <v>2.65</v>
      </c>
      <c r="K78" s="1116">
        <v>2.6339999999999999</v>
      </c>
      <c r="L78" s="1116">
        <v>2.6190000000000002</v>
      </c>
      <c r="M78" s="499">
        <v>2.6160000000000001</v>
      </c>
      <c r="N78" s="499">
        <v>2.613</v>
      </c>
      <c r="O78" s="499">
        <v>2.6110000000000002</v>
      </c>
      <c r="P78" s="499">
        <v>2.609</v>
      </c>
      <c r="Q78" s="499">
        <v>2.609</v>
      </c>
      <c r="R78" s="499">
        <v>2.6080000000000001</v>
      </c>
      <c r="S78" s="499">
        <v>2.6059999999999999</v>
      </c>
      <c r="T78" s="499">
        <v>2.6059999999999999</v>
      </c>
      <c r="U78" s="499">
        <v>2.6059999999999999</v>
      </c>
      <c r="V78" s="499">
        <v>2.6070000000000002</v>
      </c>
      <c r="W78" s="499">
        <v>2.6139999999999999</v>
      </c>
      <c r="X78" s="499">
        <v>2.621</v>
      </c>
      <c r="Y78" s="499">
        <v>2.6280000000000001</v>
      </c>
      <c r="Z78" s="499">
        <v>2.6360000000000001</v>
      </c>
      <c r="AA78" s="499">
        <v>2.645</v>
      </c>
      <c r="AB78" s="499">
        <v>2.653</v>
      </c>
      <c r="AC78" s="499">
        <v>2.661</v>
      </c>
      <c r="AD78" s="499">
        <v>2.67</v>
      </c>
      <c r="AE78" s="499">
        <v>2.6789999999999998</v>
      </c>
      <c r="AF78" s="499">
        <v>2.6869999999999998</v>
      </c>
      <c r="AG78" s="499">
        <v>2.6989999999999998</v>
      </c>
      <c r="AH78" s="499">
        <v>2.71</v>
      </c>
      <c r="AI78" s="499">
        <v>2.722</v>
      </c>
      <c r="AJ78" s="499">
        <v>2.734</v>
      </c>
      <c r="AK78" s="499">
        <v>2.7450000000000001</v>
      </c>
      <c r="AL78" s="499">
        <v>2.7549999999999999</v>
      </c>
      <c r="AM78" s="499">
        <v>2.7650000000000001</v>
      </c>
      <c r="AN78" s="499">
        <v>2.7730000000000001</v>
      </c>
      <c r="AO78" s="499">
        <v>2.7810000000000001</v>
      </c>
      <c r="AP78" s="499">
        <v>2.7869999999999999</v>
      </c>
      <c r="AQ78" s="499">
        <v>2.7909999999999999</v>
      </c>
      <c r="AR78" s="499">
        <v>2.794</v>
      </c>
      <c r="AS78" s="499">
        <v>2.7970000000000002</v>
      </c>
      <c r="AT78" s="499">
        <v>2.798</v>
      </c>
      <c r="AU78" s="499">
        <v>2.7970000000000002</v>
      </c>
      <c r="AV78" s="499">
        <v>2.7949999999999999</v>
      </c>
      <c r="AW78" s="499">
        <v>2.7930000000000001</v>
      </c>
      <c r="AX78" s="499">
        <v>2.7909999999999999</v>
      </c>
      <c r="AY78" s="499">
        <v>2.7890000000000001</v>
      </c>
      <c r="AZ78" s="499">
        <v>2.7850000000000001</v>
      </c>
      <c r="BA78" s="499">
        <v>2.782</v>
      </c>
      <c r="BB78" s="499">
        <v>2.7789999999999999</v>
      </c>
      <c r="BC78" s="499">
        <v>2.7759999999999998</v>
      </c>
      <c r="BD78" s="499">
        <v>2.774</v>
      </c>
      <c r="BE78" s="499">
        <v>2.7709999999999999</v>
      </c>
      <c r="BF78" s="499">
        <v>2.7690000000000001</v>
      </c>
      <c r="BG78" s="499">
        <v>2.766</v>
      </c>
      <c r="BH78" s="499">
        <v>2.7639999999999998</v>
      </c>
      <c r="BI78" s="499">
        <v>2.762</v>
      </c>
      <c r="BJ78" s="499">
        <v>2.76</v>
      </c>
      <c r="BK78" s="499">
        <v>2.7589999999999999</v>
      </c>
      <c r="BL78" s="499">
        <v>2.7570000000000001</v>
      </c>
      <c r="BM78" s="499">
        <v>2.7559999999999998</v>
      </c>
      <c r="BN78" s="499">
        <v>2.7549999999999999</v>
      </c>
      <c r="BO78" s="499">
        <v>2.7530000000000001</v>
      </c>
      <c r="BP78" s="499">
        <v>2.7519999999999998</v>
      </c>
      <c r="BQ78" s="499">
        <v>2.75</v>
      </c>
      <c r="BR78" s="499">
        <v>2.7480000000000002</v>
      </c>
      <c r="BS78" s="499">
        <v>2.746</v>
      </c>
      <c r="BT78" s="499">
        <v>2.7440000000000002</v>
      </c>
      <c r="BU78" s="499"/>
      <c r="BV78" s="499"/>
      <c r="BW78" s="499"/>
      <c r="BX78" s="499"/>
      <c r="BY78" s="499"/>
      <c r="BZ78" s="499"/>
      <c r="CA78" s="499"/>
      <c r="CB78" s="499"/>
      <c r="CC78" s="499"/>
      <c r="CD78" s="499"/>
      <c r="CE78" s="499"/>
      <c r="CF78" s="499"/>
      <c r="CG78" s="499"/>
      <c r="CH78" s="499"/>
      <c r="CI78" s="499"/>
      <c r="CJ78" s="1128"/>
      <c r="CK78" s="1083"/>
    </row>
    <row r="79" spans="1:89" s="1082" customFormat="1" x14ac:dyDescent="0.2">
      <c r="A79" s="1074"/>
      <c r="B79" s="438" t="s">
        <v>457</v>
      </c>
      <c r="C79" s="515" t="s">
        <v>458</v>
      </c>
      <c r="D79" s="440" t="s">
        <v>121</v>
      </c>
      <c r="E79" s="513" t="s">
        <v>230</v>
      </c>
      <c r="F79" s="514">
        <v>2</v>
      </c>
      <c r="G79" s="1116">
        <v>2673.2860724663515</v>
      </c>
      <c r="H79" s="1116">
        <v>2775.3854794489721</v>
      </c>
      <c r="I79" s="1116">
        <v>2890.0378091435232</v>
      </c>
      <c r="J79" s="1116">
        <v>2998.9037562151943</v>
      </c>
      <c r="K79" s="1116">
        <v>3095.2962149687328</v>
      </c>
      <c r="L79" s="1116">
        <v>3195.6638521137183</v>
      </c>
      <c r="M79" s="499">
        <v>3290.6376552907318</v>
      </c>
      <c r="N79" s="499">
        <v>3389.8792325400673</v>
      </c>
      <c r="O79" s="499">
        <v>3486.0126873108097</v>
      </c>
      <c r="P79" s="499">
        <v>3580.741321126176</v>
      </c>
      <c r="Q79" s="499">
        <v>3674.724455408646</v>
      </c>
      <c r="R79" s="499">
        <v>3759.3715417152957</v>
      </c>
      <c r="S79" s="499">
        <v>3840.1108160706858</v>
      </c>
      <c r="T79" s="499">
        <v>3919.0479448281858</v>
      </c>
      <c r="U79" s="499">
        <v>3995.875065549516</v>
      </c>
      <c r="V79" s="499">
        <v>4070.7894627610563</v>
      </c>
      <c r="W79" s="499">
        <v>4142.1890594362758</v>
      </c>
      <c r="X79" s="499">
        <v>4211.2741858529453</v>
      </c>
      <c r="Y79" s="499">
        <v>4278.0785066704557</v>
      </c>
      <c r="Z79" s="499">
        <v>4342.9208672859959</v>
      </c>
      <c r="AA79" s="499">
        <v>4406.7176430502159</v>
      </c>
      <c r="AB79" s="499">
        <v>4466.6851940710858</v>
      </c>
      <c r="AC79" s="499">
        <v>4524.0532312595351</v>
      </c>
      <c r="AD79" s="499">
        <v>4579.0282326904753</v>
      </c>
      <c r="AE79" s="499">
        <v>4632.4919510725658</v>
      </c>
      <c r="AF79" s="499">
        <v>4683.2312116840358</v>
      </c>
      <c r="AG79" s="499">
        <v>4730.437644823025</v>
      </c>
      <c r="AH79" s="499">
        <v>4775.0212111527753</v>
      </c>
      <c r="AI79" s="499">
        <v>4818.221777073325</v>
      </c>
      <c r="AJ79" s="499">
        <v>4859.3140853603454</v>
      </c>
      <c r="AK79" s="499">
        <v>4897.6867144954758</v>
      </c>
      <c r="AL79" s="499">
        <v>4929.4462470084354</v>
      </c>
      <c r="AM79" s="499">
        <v>4958.8025474750557</v>
      </c>
      <c r="AN79" s="499">
        <v>4986.1372145444057</v>
      </c>
      <c r="AO79" s="499">
        <v>5011.3754208611654</v>
      </c>
      <c r="AP79" s="499">
        <v>5035.0177484691658</v>
      </c>
      <c r="AQ79" s="499">
        <v>5056.6718823879255</v>
      </c>
      <c r="AR79" s="499">
        <v>5076.6233714415057</v>
      </c>
      <c r="AS79" s="499">
        <v>5094.8897241264358</v>
      </c>
      <c r="AT79" s="499">
        <v>5111.2932738953459</v>
      </c>
      <c r="AU79" s="499">
        <v>5126.1472966132851</v>
      </c>
      <c r="AV79" s="499">
        <v>5139.4575247126659</v>
      </c>
      <c r="AW79" s="499">
        <v>5153.0128199471455</v>
      </c>
      <c r="AX79" s="499">
        <v>5166.6465441509154</v>
      </c>
      <c r="AY79" s="499">
        <v>5180.1148697964854</v>
      </c>
      <c r="AZ79" s="499">
        <v>5193.4838147899654</v>
      </c>
      <c r="BA79" s="499">
        <v>5206.8936152098058</v>
      </c>
      <c r="BB79" s="499">
        <v>5220.3744723900054</v>
      </c>
      <c r="BC79" s="499">
        <v>5233.6860164305554</v>
      </c>
      <c r="BD79" s="499">
        <v>5247.0299281908956</v>
      </c>
      <c r="BE79" s="499">
        <v>5260.0289298397656</v>
      </c>
      <c r="BF79" s="499">
        <v>5272.7861653382352</v>
      </c>
      <c r="BG79" s="499">
        <v>5285.5231663218156</v>
      </c>
      <c r="BH79" s="499">
        <v>5298.2543661917753</v>
      </c>
      <c r="BI79" s="499">
        <v>5311.0374638394451</v>
      </c>
      <c r="BJ79" s="499">
        <v>5323.6950188227956</v>
      </c>
      <c r="BK79" s="499">
        <v>5336.1257133271656</v>
      </c>
      <c r="BL79" s="499">
        <v>5348.5674787258758</v>
      </c>
      <c r="BM79" s="499">
        <v>5361.2214118995753</v>
      </c>
      <c r="BN79" s="499">
        <v>5373.9834886951157</v>
      </c>
      <c r="BO79" s="499">
        <v>5386.8803626128156</v>
      </c>
      <c r="BP79" s="499">
        <v>5399.8879869904358</v>
      </c>
      <c r="BQ79" s="499">
        <v>5413.0231309008259</v>
      </c>
      <c r="BR79" s="499">
        <v>5426.2592262646558</v>
      </c>
      <c r="BS79" s="499">
        <v>5439.3969680793953</v>
      </c>
      <c r="BT79" s="499">
        <v>5452.6406986791753</v>
      </c>
      <c r="BU79" s="499"/>
      <c r="BV79" s="499"/>
      <c r="BW79" s="499"/>
      <c r="BX79" s="499"/>
      <c r="BY79" s="499"/>
      <c r="BZ79" s="499"/>
      <c r="CA79" s="499"/>
      <c r="CB79" s="499"/>
      <c r="CC79" s="499"/>
      <c r="CD79" s="499"/>
      <c r="CE79" s="499"/>
      <c r="CF79" s="499"/>
      <c r="CG79" s="499"/>
      <c r="CH79" s="499"/>
      <c r="CI79" s="499"/>
      <c r="CJ79" s="1128"/>
      <c r="CK79" s="1083"/>
    </row>
    <row r="80" spans="1:89" s="1082" customFormat="1" x14ac:dyDescent="0.2">
      <c r="A80" s="1074"/>
      <c r="B80" s="438" t="s">
        <v>459</v>
      </c>
      <c r="C80" s="515" t="s">
        <v>460</v>
      </c>
      <c r="D80" s="440" t="s">
        <v>121</v>
      </c>
      <c r="E80" s="513" t="s">
        <v>230</v>
      </c>
      <c r="F80" s="514">
        <v>2</v>
      </c>
      <c r="G80" s="1116">
        <v>2402.0808219999999</v>
      </c>
      <c r="H80" s="1116">
        <v>2350.4432826314301</v>
      </c>
      <c r="I80" s="1116">
        <v>2284.9843663216702</v>
      </c>
      <c r="J80" s="1116">
        <v>2219.0624766388701</v>
      </c>
      <c r="K80" s="1116">
        <v>2152.8989696119602</v>
      </c>
      <c r="L80" s="1116">
        <v>2087.1165312462399</v>
      </c>
      <c r="M80" s="499">
        <v>2025.06713846671</v>
      </c>
      <c r="N80" s="499">
        <v>1963.0150072802001</v>
      </c>
      <c r="O80" s="499">
        <v>1901.0796086984501</v>
      </c>
      <c r="P80" s="499">
        <v>1839.5899216591499</v>
      </c>
      <c r="Q80" s="499">
        <v>1778.34304032512</v>
      </c>
      <c r="R80" s="499">
        <v>1723.9929914577499</v>
      </c>
      <c r="S80" s="499">
        <v>1673.0749202556001</v>
      </c>
      <c r="T80" s="499">
        <v>1624.37827039593</v>
      </c>
      <c r="U80" s="499">
        <v>1577.89536705862</v>
      </c>
      <c r="V80" s="499">
        <v>1533.3831374884001</v>
      </c>
      <c r="W80" s="499">
        <v>1490.1688285026701</v>
      </c>
      <c r="X80" s="499">
        <v>1448.71404471246</v>
      </c>
      <c r="Y80" s="499">
        <v>1409.05656819141</v>
      </c>
      <c r="Z80" s="499">
        <v>1371.31139213709</v>
      </c>
      <c r="AA80" s="499">
        <v>1335.7220680821199</v>
      </c>
      <c r="AB80" s="499">
        <v>1301.42806768479</v>
      </c>
      <c r="AC80" s="499">
        <v>1268.8106265577901</v>
      </c>
      <c r="AD80" s="499">
        <v>1237.9220204445801</v>
      </c>
      <c r="AE80" s="499">
        <v>1208.9792267703999</v>
      </c>
      <c r="AF80" s="499">
        <v>1181.6514913557501</v>
      </c>
      <c r="AG80" s="499">
        <v>1155.7525071248999</v>
      </c>
      <c r="AH80" s="499">
        <v>1131.5178713206899</v>
      </c>
      <c r="AI80" s="499">
        <v>1109.23125099252</v>
      </c>
      <c r="AJ80" s="499">
        <v>1088.71119995751</v>
      </c>
      <c r="AK80" s="499">
        <v>1069.8218836214701</v>
      </c>
      <c r="AL80" s="499">
        <v>1052.58504215023</v>
      </c>
      <c r="AM80" s="499">
        <v>1037.0971819617801</v>
      </c>
      <c r="AN80" s="499">
        <v>1023.2903216910501</v>
      </c>
      <c r="AO80" s="499">
        <v>1011.08125433799</v>
      </c>
      <c r="AP80" s="499">
        <v>1000.37531252821</v>
      </c>
      <c r="AQ80" s="499">
        <v>991.23001106454001</v>
      </c>
      <c r="AR80" s="499">
        <v>983.80360832112694</v>
      </c>
      <c r="AS80" s="499">
        <v>978.13782149595295</v>
      </c>
      <c r="AT80" s="499">
        <v>974.20814275868599</v>
      </c>
      <c r="AU80" s="499">
        <v>971.86704034101103</v>
      </c>
      <c r="AV80" s="499">
        <v>971.19194102780602</v>
      </c>
      <c r="AW80" s="499">
        <v>970.52518488015096</v>
      </c>
      <c r="AX80" s="499">
        <v>969.74336874482299</v>
      </c>
      <c r="AY80" s="499">
        <v>968.83299637805601</v>
      </c>
      <c r="AZ80" s="499">
        <v>967.76278410905195</v>
      </c>
      <c r="BA80" s="499">
        <v>966.645019855844</v>
      </c>
      <c r="BB80" s="499">
        <v>965.60004113094999</v>
      </c>
      <c r="BC80" s="499">
        <v>964.63040811907695</v>
      </c>
      <c r="BD80" s="499">
        <v>963.69878887577102</v>
      </c>
      <c r="BE80" s="499">
        <v>962.80804659114597</v>
      </c>
      <c r="BF80" s="499">
        <v>961.95023124539398</v>
      </c>
      <c r="BG80" s="499">
        <v>961.15270463665297</v>
      </c>
      <c r="BH80" s="499">
        <v>960.384558510695</v>
      </c>
      <c r="BI80" s="499">
        <v>959.67852451639203</v>
      </c>
      <c r="BJ80" s="499">
        <v>959.05986239465994</v>
      </c>
      <c r="BK80" s="499">
        <v>958.46767654318205</v>
      </c>
      <c r="BL80" s="499">
        <v>957.97742143001199</v>
      </c>
      <c r="BM80" s="499">
        <v>957.54014498026095</v>
      </c>
      <c r="BN80" s="499">
        <v>957.05168502060906</v>
      </c>
      <c r="BO80" s="499">
        <v>956.58935466401999</v>
      </c>
      <c r="BP80" s="499">
        <v>956.02886145876096</v>
      </c>
      <c r="BQ80" s="499">
        <v>955.40758822302098</v>
      </c>
      <c r="BR80" s="499">
        <v>954.72482472588194</v>
      </c>
      <c r="BS80" s="499">
        <v>954.03040945836699</v>
      </c>
      <c r="BT80" s="499">
        <v>953.32969289240305</v>
      </c>
      <c r="BU80" s="499"/>
      <c r="BV80" s="499"/>
      <c r="BW80" s="499"/>
      <c r="BX80" s="499"/>
      <c r="BY80" s="499"/>
      <c r="BZ80" s="499"/>
      <c r="CA80" s="499"/>
      <c r="CB80" s="499"/>
      <c r="CC80" s="499"/>
      <c r="CD80" s="499"/>
      <c r="CE80" s="499"/>
      <c r="CF80" s="499"/>
      <c r="CG80" s="499"/>
      <c r="CH80" s="499"/>
      <c r="CI80" s="499"/>
      <c r="CJ80" s="1128"/>
      <c r="CK80" s="1083"/>
    </row>
    <row r="81" spans="1:89" s="1082" customFormat="1" x14ac:dyDescent="0.2">
      <c r="A81" s="1074"/>
      <c r="B81" s="516" t="s">
        <v>461</v>
      </c>
      <c r="C81" s="515" t="s">
        <v>462</v>
      </c>
      <c r="D81" s="517" t="s">
        <v>463</v>
      </c>
      <c r="E81" s="513" t="s">
        <v>230</v>
      </c>
      <c r="F81" s="514">
        <v>2</v>
      </c>
      <c r="G81" s="450">
        <f>SUM(G77:G80)</f>
        <v>5170.9704000768579</v>
      </c>
      <c r="H81" s="450">
        <f t="shared" ref="H81:BS81" si="26">SUM(H77:H80)</f>
        <v>5221.8908365197349</v>
      </c>
      <c r="I81" s="450">
        <f t="shared" si="26"/>
        <v>5271.7493774532304</v>
      </c>
      <c r="J81" s="450">
        <f t="shared" si="26"/>
        <v>5315.4080587560475</v>
      </c>
      <c r="K81" s="450">
        <f t="shared" si="26"/>
        <v>5346.2027409109232</v>
      </c>
      <c r="L81" s="450">
        <f t="shared" si="26"/>
        <v>5381.3229236801826</v>
      </c>
      <c r="M81" s="455">
        <f t="shared" si="26"/>
        <v>5414.6887164107411</v>
      </c>
      <c r="N81" s="455">
        <f t="shared" si="26"/>
        <v>5452.669213055693</v>
      </c>
      <c r="O81" s="455">
        <f t="shared" si="26"/>
        <v>5487.7669697929623</v>
      </c>
      <c r="P81" s="455">
        <f t="shared" si="26"/>
        <v>5521.9197056825797</v>
      </c>
      <c r="Q81" s="455">
        <f t="shared" si="26"/>
        <v>5555.5312768708354</v>
      </c>
      <c r="R81" s="455">
        <f t="shared" si="26"/>
        <v>5586.7353822153882</v>
      </c>
      <c r="S81" s="455">
        <f t="shared" si="26"/>
        <v>5618.021747426149</v>
      </c>
      <c r="T81" s="455">
        <f t="shared" si="26"/>
        <v>5649.5034599594273</v>
      </c>
      <c r="U81" s="455">
        <f t="shared" si="26"/>
        <v>5680.8238589677185</v>
      </c>
      <c r="V81" s="455">
        <f t="shared" si="26"/>
        <v>5712.0790651286525</v>
      </c>
      <c r="W81" s="455">
        <f t="shared" si="26"/>
        <v>5741.0723716190323</v>
      </c>
      <c r="X81" s="455">
        <f t="shared" si="26"/>
        <v>5769.4869897741191</v>
      </c>
      <c r="Y81" s="455">
        <f t="shared" si="26"/>
        <v>5797.4996881534971</v>
      </c>
      <c r="Z81" s="455">
        <f t="shared" si="26"/>
        <v>5825.4782322035244</v>
      </c>
      <c r="AA81" s="455">
        <f t="shared" si="26"/>
        <v>5854.4721672738178</v>
      </c>
      <c r="AB81" s="455">
        <f t="shared" si="26"/>
        <v>5881.0601014568738</v>
      </c>
      <c r="AC81" s="455">
        <f t="shared" si="26"/>
        <v>5906.7866329265407</v>
      </c>
      <c r="AD81" s="455">
        <f t="shared" si="26"/>
        <v>5931.9618579185844</v>
      </c>
      <c r="AE81" s="455">
        <f t="shared" si="26"/>
        <v>5957.5991067061759</v>
      </c>
      <c r="AF81" s="455">
        <f t="shared" si="26"/>
        <v>5982.1683970253616</v>
      </c>
      <c r="AG81" s="455">
        <f t="shared" si="26"/>
        <v>6004.6936565211163</v>
      </c>
      <c r="AH81" s="455">
        <f t="shared" si="26"/>
        <v>6026.2661484869968</v>
      </c>
      <c r="AI81" s="455">
        <f t="shared" si="26"/>
        <v>6048.3541400057693</v>
      </c>
      <c r="AJ81" s="455">
        <f t="shared" si="26"/>
        <v>6070.0502227784928</v>
      </c>
      <c r="AK81" s="455">
        <f t="shared" si="26"/>
        <v>6090.5527687938129</v>
      </c>
      <c r="AL81" s="455">
        <f t="shared" si="26"/>
        <v>6105.9899711379412</v>
      </c>
      <c r="AM81" s="455">
        <f t="shared" si="26"/>
        <v>6120.6461672507794</v>
      </c>
      <c r="AN81" s="455">
        <f t="shared" si="26"/>
        <v>6134.8270167719711</v>
      </c>
      <c r="AO81" s="455">
        <f t="shared" si="26"/>
        <v>6148.4874208583024</v>
      </c>
      <c r="AP81" s="455">
        <f t="shared" si="26"/>
        <v>6161.9687866698796</v>
      </c>
      <c r="AQ81" s="455">
        <f t="shared" si="26"/>
        <v>6175.0581854404245</v>
      </c>
      <c r="AR81" s="455">
        <f t="shared" si="26"/>
        <v>6187.9483486701565</v>
      </c>
      <c r="AS81" s="455">
        <f t="shared" si="26"/>
        <v>6200.8423876241677</v>
      </c>
      <c r="AT81" s="455">
        <f t="shared" si="26"/>
        <v>6213.5126847039692</v>
      </c>
      <c r="AU81" s="455">
        <f t="shared" si="26"/>
        <v>6226.2767394422663</v>
      </c>
      <c r="AV81" s="455">
        <f t="shared" si="26"/>
        <v>6239.1501381028756</v>
      </c>
      <c r="AW81" s="455">
        <f t="shared" si="26"/>
        <v>6252.2465871248205</v>
      </c>
      <c r="AX81" s="455">
        <f t="shared" si="26"/>
        <v>6265.4584378320606</v>
      </c>
      <c r="AY81" s="455">
        <f t="shared" si="26"/>
        <v>6278.5948352380865</v>
      </c>
      <c r="AZ81" s="455">
        <f t="shared" si="26"/>
        <v>6291.6904970336072</v>
      </c>
      <c r="BA81" s="455">
        <f t="shared" si="26"/>
        <v>6304.8272877490435</v>
      </c>
      <c r="BB81" s="455">
        <f t="shared" si="26"/>
        <v>6318.1380196303562</v>
      </c>
      <c r="BC81" s="455">
        <f t="shared" si="26"/>
        <v>6331.3534004492685</v>
      </c>
      <c r="BD81" s="455">
        <f t="shared" si="26"/>
        <v>6344.6486300773049</v>
      </c>
      <c r="BE81" s="455">
        <f t="shared" si="26"/>
        <v>6357.6503752280232</v>
      </c>
      <c r="BF81" s="455">
        <f t="shared" si="26"/>
        <v>6370.4531170390692</v>
      </c>
      <c r="BG81" s="455">
        <f t="shared" si="26"/>
        <v>6383.2437078321536</v>
      </c>
      <c r="BH81" s="455">
        <f t="shared" si="26"/>
        <v>6396.0521640891538</v>
      </c>
      <c r="BI81" s="455">
        <f t="shared" si="26"/>
        <v>6408.8777368692336</v>
      </c>
      <c r="BJ81" s="455">
        <f t="shared" si="26"/>
        <v>6421.5878923877181</v>
      </c>
      <c r="BK81" s="455">
        <f t="shared" si="26"/>
        <v>6434.1242896454378</v>
      </c>
      <c r="BL81" s="455">
        <f t="shared" si="26"/>
        <v>6446.6768685998095</v>
      </c>
      <c r="BM81" s="455">
        <f t="shared" si="26"/>
        <v>6459.3520802206458</v>
      </c>
      <c r="BN81" s="455">
        <f t="shared" si="26"/>
        <v>6472.068898513262</v>
      </c>
      <c r="BO81" s="455">
        <f t="shared" si="26"/>
        <v>6484.8482524865267</v>
      </c>
      <c r="BP81" s="455">
        <f t="shared" si="26"/>
        <v>6497.6572005825574</v>
      </c>
      <c r="BQ81" s="455">
        <f t="shared" si="26"/>
        <v>6510.5337655273725</v>
      </c>
      <c r="BR81" s="455">
        <f t="shared" si="26"/>
        <v>6523.4504211595458</v>
      </c>
      <c r="BS81" s="455">
        <f t="shared" si="26"/>
        <v>6536.3043748032242</v>
      </c>
      <c r="BT81" s="455">
        <f t="shared" ref="BT81" si="27">SUM(BT77:BT80)</f>
        <v>6549.190496576658</v>
      </c>
      <c r="BU81" s="455"/>
      <c r="BV81" s="455"/>
      <c r="BW81" s="455"/>
      <c r="BX81" s="455"/>
      <c r="BY81" s="455"/>
      <c r="BZ81" s="455"/>
      <c r="CA81" s="455"/>
      <c r="CB81" s="455"/>
      <c r="CC81" s="455"/>
      <c r="CD81" s="455"/>
      <c r="CE81" s="455"/>
      <c r="CF81" s="455"/>
      <c r="CG81" s="455"/>
      <c r="CH81" s="455"/>
      <c r="CI81" s="451"/>
      <c r="CJ81" s="1128"/>
      <c r="CK81" s="1083"/>
    </row>
    <row r="82" spans="1:89" s="1082" customFormat="1" ht="28.5" x14ac:dyDescent="0.2">
      <c r="A82" s="1074"/>
      <c r="B82" s="516" t="s">
        <v>464</v>
      </c>
      <c r="C82" s="515" t="s">
        <v>465</v>
      </c>
      <c r="D82" s="517" t="s">
        <v>466</v>
      </c>
      <c r="E82" s="513" t="s">
        <v>467</v>
      </c>
      <c r="F82" s="514">
        <v>1</v>
      </c>
      <c r="G82" s="479">
        <f>(G80+G79)/(G66+G74)</f>
        <v>2.4624554328433912</v>
      </c>
      <c r="H82" s="479">
        <f t="shared" ref="H82:BS82" si="28">(H80+H79)/(H66+H74)</f>
        <v>2.4584931574301274</v>
      </c>
      <c r="I82" s="479">
        <f t="shared" si="28"/>
        <v>2.4543134433519747</v>
      </c>
      <c r="J82" s="479">
        <f t="shared" si="28"/>
        <v>2.4494860450073563</v>
      </c>
      <c r="K82" s="479">
        <f t="shared" si="28"/>
        <v>2.4442329334421009</v>
      </c>
      <c r="L82" s="479">
        <f t="shared" si="28"/>
        <v>2.439401134777881</v>
      </c>
      <c r="M82" s="479">
        <f t="shared" si="28"/>
        <v>2.4335038284955059</v>
      </c>
      <c r="N82" s="479">
        <f t="shared" si="28"/>
        <v>2.4273784701684824</v>
      </c>
      <c r="O82" s="479">
        <f t="shared" si="28"/>
        <v>2.4212236601124855</v>
      </c>
      <c r="P82" s="479">
        <f t="shared" si="28"/>
        <v>2.4154772038298127</v>
      </c>
      <c r="Q82" s="479">
        <f t="shared" si="28"/>
        <v>2.4099014216430881</v>
      </c>
      <c r="R82" s="479">
        <f t="shared" si="28"/>
        <v>2.4042355834942968</v>
      </c>
      <c r="S82" s="479">
        <f t="shared" si="28"/>
        <v>2.3986953335984409</v>
      </c>
      <c r="T82" s="479">
        <f t="shared" si="28"/>
        <v>2.3939076088204998</v>
      </c>
      <c r="U82" s="479">
        <f t="shared" si="28"/>
        <v>2.3899265795843077</v>
      </c>
      <c r="V82" s="479">
        <f t="shared" si="28"/>
        <v>2.3864388551899332</v>
      </c>
      <c r="W82" s="479">
        <f t="shared" si="28"/>
        <v>2.3823997414674869</v>
      </c>
      <c r="X82" s="479">
        <f t="shared" si="28"/>
        <v>2.3785259155887735</v>
      </c>
      <c r="Y82" s="479">
        <f t="shared" si="28"/>
        <v>2.3748939044917514</v>
      </c>
      <c r="Z82" s="479">
        <f t="shared" si="28"/>
        <v>2.3717217358731615</v>
      </c>
      <c r="AA82" s="479">
        <f t="shared" si="28"/>
        <v>2.3694779630274372</v>
      </c>
      <c r="AB82" s="479">
        <f t="shared" si="28"/>
        <v>2.3666518982479925</v>
      </c>
      <c r="AC82" s="479">
        <f t="shared" si="28"/>
        <v>2.3639091846177838</v>
      </c>
      <c r="AD82" s="479">
        <f t="shared" si="28"/>
        <v>2.3613510700656253</v>
      </c>
      <c r="AE82" s="479">
        <f t="shared" si="28"/>
        <v>2.3594113739729625</v>
      </c>
      <c r="AF82" s="479">
        <f t="shared" si="28"/>
        <v>2.3574601606133667</v>
      </c>
      <c r="AG82" s="479">
        <f t="shared" si="28"/>
        <v>2.3551051899023521</v>
      </c>
      <c r="AH82" s="479">
        <f t="shared" si="28"/>
        <v>2.3528061587201843</v>
      </c>
      <c r="AI82" s="479">
        <f t="shared" si="28"/>
        <v>2.3511645016166791</v>
      </c>
      <c r="AJ82" s="479">
        <f t="shared" si="28"/>
        <v>2.3498137889915123</v>
      </c>
      <c r="AK82" s="479">
        <f t="shared" si="28"/>
        <v>2.348457580736536</v>
      </c>
      <c r="AL82" s="479">
        <f t="shared" si="28"/>
        <v>2.3471315481616895</v>
      </c>
      <c r="AM82" s="479">
        <f t="shared" si="28"/>
        <v>2.3460448148520663</v>
      </c>
      <c r="AN82" s="479">
        <f t="shared" si="28"/>
        <v>2.3450370619203249</v>
      </c>
      <c r="AO82" s="479">
        <f t="shared" si="28"/>
        <v>2.3439026523492457</v>
      </c>
      <c r="AP82" s="479">
        <f t="shared" si="28"/>
        <v>2.3423999889888054</v>
      </c>
      <c r="AQ82" s="479">
        <f t="shared" si="28"/>
        <v>2.3406423512897634</v>
      </c>
      <c r="AR82" s="479">
        <f t="shared" si="28"/>
        <v>2.3389911301953679</v>
      </c>
      <c r="AS82" s="479">
        <f t="shared" si="28"/>
        <v>2.3375373255866361</v>
      </c>
      <c r="AT82" s="479">
        <f t="shared" si="28"/>
        <v>2.3362121974800099</v>
      </c>
      <c r="AU82" s="479">
        <f t="shared" si="28"/>
        <v>2.3346470138413653</v>
      </c>
      <c r="AV82" s="479">
        <f t="shared" si="28"/>
        <v>2.3330158383554718</v>
      </c>
      <c r="AW82" s="479">
        <f t="shared" si="28"/>
        <v>2.3314049264994345</v>
      </c>
      <c r="AX82" s="479">
        <f t="shared" si="28"/>
        <v>2.3295157904824562</v>
      </c>
      <c r="AY82" s="479">
        <f t="shared" si="28"/>
        <v>2.3273157759170222</v>
      </c>
      <c r="AZ82" s="479">
        <f t="shared" si="28"/>
        <v>2.3247292545495766</v>
      </c>
      <c r="BA82" s="479">
        <f t="shared" si="28"/>
        <v>2.3220278352179471</v>
      </c>
      <c r="BB82" s="479">
        <f t="shared" si="28"/>
        <v>2.3195025504583358</v>
      </c>
      <c r="BC82" s="479">
        <f t="shared" si="28"/>
        <v>2.3171595432660186</v>
      </c>
      <c r="BD82" s="479">
        <f t="shared" si="28"/>
        <v>2.3149085499267832</v>
      </c>
      <c r="BE82" s="479">
        <f t="shared" si="28"/>
        <v>2.3127564320471694</v>
      </c>
      <c r="BF82" s="479">
        <f t="shared" si="28"/>
        <v>2.3106839715623178</v>
      </c>
      <c r="BG82" s="479">
        <f t="shared" si="28"/>
        <v>2.3087573572593629</v>
      </c>
      <c r="BH82" s="479">
        <f t="shared" si="28"/>
        <v>2.3069018443652247</v>
      </c>
      <c r="BI82" s="479">
        <f t="shared" si="28"/>
        <v>2.3051965807240782</v>
      </c>
      <c r="BJ82" s="479">
        <f t="shared" si="28"/>
        <v>2.3037026058616146</v>
      </c>
      <c r="BK82" s="479">
        <f t="shared" si="28"/>
        <v>2.3022726531954785</v>
      </c>
      <c r="BL82" s="479">
        <f t="shared" si="28"/>
        <v>2.3010891909168572</v>
      </c>
      <c r="BM82" s="479">
        <f t="shared" si="28"/>
        <v>2.300033880638034</v>
      </c>
      <c r="BN82" s="479">
        <f t="shared" si="28"/>
        <v>2.2988548619409461</v>
      </c>
      <c r="BO82" s="479">
        <f t="shared" si="28"/>
        <v>2.2977390657213186</v>
      </c>
      <c r="BP82" s="479">
        <f t="shared" si="28"/>
        <v>2.2963859881944497</v>
      </c>
      <c r="BQ82" s="479">
        <f t="shared" si="28"/>
        <v>2.2948860225632179</v>
      </c>
      <c r="BR82" s="479">
        <f t="shared" si="28"/>
        <v>2.2932374564190461</v>
      </c>
      <c r="BS82" s="479">
        <f t="shared" si="28"/>
        <v>2.291560752423706</v>
      </c>
      <c r="BT82" s="479">
        <f t="shared" ref="BT82" si="29">(BT80+BT79)/(BT66+BT74)</f>
        <v>2.2898688787794614</v>
      </c>
      <c r="BU82" s="479"/>
      <c r="BV82" s="479"/>
      <c r="BW82" s="479"/>
      <c r="BX82" s="479"/>
      <c r="BY82" s="479"/>
      <c r="BZ82" s="479"/>
      <c r="CA82" s="479"/>
      <c r="CB82" s="479"/>
      <c r="CC82" s="479"/>
      <c r="CD82" s="479"/>
      <c r="CE82" s="479"/>
      <c r="CF82" s="479"/>
      <c r="CG82" s="479"/>
      <c r="CH82" s="479"/>
      <c r="CI82" s="479"/>
      <c r="CJ82" s="1128"/>
      <c r="CK82" s="1083"/>
    </row>
    <row r="83" spans="1:89" s="1082" customFormat="1" ht="28.5" x14ac:dyDescent="0.2">
      <c r="A83" s="1074"/>
      <c r="B83" s="516" t="s">
        <v>468</v>
      </c>
      <c r="C83" s="515" t="s">
        <v>469</v>
      </c>
      <c r="D83" s="517" t="s">
        <v>470</v>
      </c>
      <c r="E83" s="513" t="s">
        <v>261</v>
      </c>
      <c r="F83" s="514">
        <v>1</v>
      </c>
      <c r="G83" s="518">
        <f>G66/(G66+G74)</f>
        <v>0.56391351997699513</v>
      </c>
      <c r="H83" s="518">
        <f t="shared" ref="H83:BS83" si="30">H66/(H66+H74)</f>
        <v>0.57891620155556345</v>
      </c>
      <c r="I83" s="518">
        <f t="shared" si="30"/>
        <v>0.59636015026745903</v>
      </c>
      <c r="J83" s="518">
        <f t="shared" si="30"/>
        <v>0.61307195592547625</v>
      </c>
      <c r="K83" s="518">
        <f t="shared" si="30"/>
        <v>0.62862861889241606</v>
      </c>
      <c r="L83" s="518">
        <f t="shared" si="30"/>
        <v>0.64418581159783816</v>
      </c>
      <c r="M83" s="519">
        <f t="shared" si="30"/>
        <v>0.65862415696456067</v>
      </c>
      <c r="N83" s="519">
        <f t="shared" si="30"/>
        <v>0.67312132211885944</v>
      </c>
      <c r="O83" s="519">
        <f t="shared" si="30"/>
        <v>0.68719214181501465</v>
      </c>
      <c r="P83" s="519">
        <f t="shared" si="30"/>
        <v>0.70092553694445137</v>
      </c>
      <c r="Q83" s="519">
        <f t="shared" si="30"/>
        <v>0.71439258799269867</v>
      </c>
      <c r="R83" s="519">
        <f t="shared" si="30"/>
        <v>0.72622955164855019</v>
      </c>
      <c r="S83" s="519">
        <f t="shared" si="30"/>
        <v>0.73724110772778939</v>
      </c>
      <c r="T83" s="519">
        <f t="shared" si="30"/>
        <v>0.74772839631439958</v>
      </c>
      <c r="U83" s="519">
        <f t="shared" si="30"/>
        <v>0.75768819529183384</v>
      </c>
      <c r="V83" s="519">
        <f t="shared" si="30"/>
        <v>0.76716692439151613</v>
      </c>
      <c r="W83" s="519">
        <f t="shared" si="30"/>
        <v>0.77618595216143427</v>
      </c>
      <c r="X83" s="519">
        <f t="shared" si="30"/>
        <v>0.78475744872865738</v>
      </c>
      <c r="Y83" s="519">
        <f t="shared" si="30"/>
        <v>0.79288929286936138</v>
      </c>
      <c r="Z83" s="519">
        <f t="shared" si="30"/>
        <v>0.80059002968966098</v>
      </c>
      <c r="AA83" s="519">
        <f t="shared" si="30"/>
        <v>0.80787167892985612</v>
      </c>
      <c r="AB83" s="519">
        <f t="shared" si="30"/>
        <v>0.81474536809319276</v>
      </c>
      <c r="AC83" s="519">
        <f t="shared" si="30"/>
        <v>0.82122169658712929</v>
      </c>
      <c r="AD83" s="519">
        <f t="shared" si="30"/>
        <v>0.8273106715090901</v>
      </c>
      <c r="AE83" s="519">
        <f t="shared" si="30"/>
        <v>0.83302199974081181</v>
      </c>
      <c r="AF83" s="519">
        <f t="shared" si="30"/>
        <v>0.83836428116217876</v>
      </c>
      <c r="AG83" s="519">
        <f t="shared" si="30"/>
        <v>0.84334519248900863</v>
      </c>
      <c r="AH83" s="519">
        <f t="shared" si="30"/>
        <v>0.84797242436257814</v>
      </c>
      <c r="AI83" s="519">
        <f t="shared" si="30"/>
        <v>0.8522531480216764</v>
      </c>
      <c r="AJ83" s="519">
        <f t="shared" si="30"/>
        <v>0.85619392700698171</v>
      </c>
      <c r="AK83" s="519">
        <f t="shared" si="30"/>
        <v>0.85980081204372683</v>
      </c>
      <c r="AL83" s="519">
        <f t="shared" si="30"/>
        <v>0.86298879051785338</v>
      </c>
      <c r="AM83" s="519">
        <f t="shared" si="30"/>
        <v>0.86585385129413972</v>
      </c>
      <c r="AN83" s="519">
        <f t="shared" si="30"/>
        <v>0.86841617112998304</v>
      </c>
      <c r="AO83" s="519">
        <f t="shared" si="30"/>
        <v>0.87068675262653683</v>
      </c>
      <c r="AP83" s="519">
        <f t="shared" si="30"/>
        <v>0.87268982976769782</v>
      </c>
      <c r="AQ83" s="519">
        <f t="shared" si="30"/>
        <v>0.87441393433968595</v>
      </c>
      <c r="AR83" s="519">
        <f t="shared" si="30"/>
        <v>0.87585123629151396</v>
      </c>
      <c r="AS83" s="519">
        <f t="shared" si="30"/>
        <v>0.87700063371480086</v>
      </c>
      <c r="AT83" s="519">
        <f t="shared" si="30"/>
        <v>0.87786411996110314</v>
      </c>
      <c r="AU83" s="519">
        <f t="shared" si="30"/>
        <v>0.87846655158822706</v>
      </c>
      <c r="AV83" s="519">
        <f t="shared" si="30"/>
        <v>0.87880258669891098</v>
      </c>
      <c r="AW83" s="519">
        <f t="shared" si="30"/>
        <v>0.87914118622859616</v>
      </c>
      <c r="AX83" s="519">
        <f t="shared" si="30"/>
        <v>0.87949203675203513</v>
      </c>
      <c r="AY83" s="519">
        <f t="shared" si="30"/>
        <v>0.87985172564035974</v>
      </c>
      <c r="AZ83" s="519">
        <f t="shared" si="30"/>
        <v>0.88022482212940745</v>
      </c>
      <c r="BA83" s="519">
        <f t="shared" si="30"/>
        <v>0.88060221056779819</v>
      </c>
      <c r="BB83" s="519">
        <f t="shared" si="30"/>
        <v>0.88097182821526798</v>
      </c>
      <c r="BC83" s="519">
        <f t="shared" si="30"/>
        <v>0.88132882865359019</v>
      </c>
      <c r="BD83" s="519">
        <f t="shared" si="30"/>
        <v>0.88168104801390235</v>
      </c>
      <c r="BE83" s="519">
        <f t="shared" si="30"/>
        <v>0.88202105483781645</v>
      </c>
      <c r="BF83" s="519">
        <f t="shared" si="30"/>
        <v>0.8823517448398055</v>
      </c>
      <c r="BG83" s="519">
        <f t="shared" si="30"/>
        <v>0.8826745156644048</v>
      </c>
      <c r="BH83" s="519">
        <f t="shared" si="30"/>
        <v>0.88299288951367028</v>
      </c>
      <c r="BI83" s="519">
        <f t="shared" si="30"/>
        <v>0.88330456412003311</v>
      </c>
      <c r="BJ83" s="519">
        <f t="shared" si="30"/>
        <v>0.88360365787394068</v>
      </c>
      <c r="BK83" s="519">
        <f t="shared" si="30"/>
        <v>0.88389468298254936</v>
      </c>
      <c r="BL83" s="519">
        <f t="shared" si="30"/>
        <v>0.88417428352165528</v>
      </c>
      <c r="BM83" s="519">
        <f t="shared" si="30"/>
        <v>0.88445123680833904</v>
      </c>
      <c r="BN83" s="519">
        <f t="shared" si="30"/>
        <v>0.88473436114496207</v>
      </c>
      <c r="BO83" s="519">
        <f t="shared" si="30"/>
        <v>0.88501614306689114</v>
      </c>
      <c r="BP83" s="519">
        <f t="shared" si="30"/>
        <v>0.8853089004288609</v>
      </c>
      <c r="BQ83" s="519">
        <f t="shared" si="30"/>
        <v>0.88560903405359093</v>
      </c>
      <c r="BR83" s="519">
        <f t="shared" si="30"/>
        <v>0.88591608861565285</v>
      </c>
      <c r="BS83" s="519">
        <f t="shared" si="30"/>
        <v>0.88622137682197122</v>
      </c>
      <c r="BT83" s="519">
        <f t="shared" ref="BT83" si="31">BT66/(BT66+BT74)</f>
        <v>0.88652799655779302</v>
      </c>
      <c r="BU83" s="519"/>
      <c r="BV83" s="519"/>
      <c r="BW83" s="519"/>
      <c r="BX83" s="519"/>
      <c r="BY83" s="519"/>
      <c r="BZ83" s="519"/>
      <c r="CA83" s="519"/>
      <c r="CB83" s="519"/>
      <c r="CC83" s="519"/>
      <c r="CD83" s="519"/>
      <c r="CE83" s="519"/>
      <c r="CF83" s="519"/>
      <c r="CG83" s="519"/>
      <c r="CH83" s="519"/>
      <c r="CI83" s="520"/>
      <c r="CJ83" s="1128"/>
      <c r="CK83" s="1083"/>
    </row>
    <row r="84" spans="1:89" s="1082" customFormat="1" ht="28.5" x14ac:dyDescent="0.2">
      <c r="A84" s="1074"/>
      <c r="B84" s="521" t="s">
        <v>471</v>
      </c>
      <c r="C84" s="522" t="s">
        <v>472</v>
      </c>
      <c r="D84" s="523" t="s">
        <v>473</v>
      </c>
      <c r="E84" s="524" t="s">
        <v>261</v>
      </c>
      <c r="F84" s="525">
        <v>1</v>
      </c>
      <c r="G84" s="526">
        <f>(G66)/(G66+G75+G74+G73)</f>
        <v>0.53518129966070493</v>
      </c>
      <c r="H84" s="526">
        <f t="shared" ref="H84:BS84" si="32">(H66)/(H66+H75+H74+H73)</f>
        <v>0.54994412454908015</v>
      </c>
      <c r="I84" s="526">
        <f t="shared" si="32"/>
        <v>0.57050275752712543</v>
      </c>
      <c r="J84" s="526">
        <f t="shared" si="32"/>
        <v>0.58757946975015274</v>
      </c>
      <c r="K84" s="526">
        <f t="shared" si="32"/>
        <v>0.60243550180713623</v>
      </c>
      <c r="L84" s="526">
        <f t="shared" si="32"/>
        <v>0.61729688026481289</v>
      </c>
      <c r="M84" s="526">
        <f t="shared" si="32"/>
        <v>0.63108646044118144</v>
      </c>
      <c r="N84" s="526">
        <f t="shared" si="32"/>
        <v>0.64497531233708782</v>
      </c>
      <c r="O84" s="526">
        <f t="shared" si="32"/>
        <v>0.65845605206206559</v>
      </c>
      <c r="P84" s="526">
        <f t="shared" si="32"/>
        <v>0.67161533289631925</v>
      </c>
      <c r="Q84" s="526">
        <f t="shared" si="32"/>
        <v>0.68452111508354452</v>
      </c>
      <c r="R84" s="526">
        <f t="shared" si="32"/>
        <v>0.69586492167428626</v>
      </c>
      <c r="S84" s="526">
        <f t="shared" si="32"/>
        <v>0.70641783689922688</v>
      </c>
      <c r="T84" s="526">
        <f t="shared" si="32"/>
        <v>0.71646838123426959</v>
      </c>
      <c r="U84" s="526">
        <f t="shared" si="32"/>
        <v>0.72601344307881976</v>
      </c>
      <c r="V84" s="526">
        <f t="shared" si="32"/>
        <v>0.73509752460381661</v>
      </c>
      <c r="W84" s="526">
        <f t="shared" si="32"/>
        <v>0.74374110482164657</v>
      </c>
      <c r="X84" s="526">
        <f t="shared" si="32"/>
        <v>0.75195584135227467</v>
      </c>
      <c r="Y84" s="526">
        <f t="shared" si="32"/>
        <v>0.75974927588516517</v>
      </c>
      <c r="Z84" s="526">
        <f t="shared" si="32"/>
        <v>0.76712958955007426</v>
      </c>
      <c r="AA84" s="526">
        <f t="shared" si="32"/>
        <v>0.77410829755669419</v>
      </c>
      <c r="AB84" s="526">
        <f t="shared" si="32"/>
        <v>0.78069606020339488</v>
      </c>
      <c r="AC84" s="526">
        <f t="shared" si="32"/>
        <v>0.78690303216863589</v>
      </c>
      <c r="AD84" s="526">
        <f t="shared" si="32"/>
        <v>0.792738800861716</v>
      </c>
      <c r="AE84" s="526">
        <f t="shared" si="32"/>
        <v>0.79821266667798718</v>
      </c>
      <c r="AF84" s="526">
        <f t="shared" si="32"/>
        <v>0.80333286874847676</v>
      </c>
      <c r="AG84" s="526">
        <f t="shared" si="32"/>
        <v>0.80810676118434466</v>
      </c>
      <c r="AH84" s="526">
        <f t="shared" si="32"/>
        <v>0.8125417123435803</v>
      </c>
      <c r="AI84" s="526">
        <f t="shared" si="32"/>
        <v>0.81664459300353875</v>
      </c>
      <c r="AJ84" s="526">
        <f t="shared" si="32"/>
        <v>0.82042169155356148</v>
      </c>
      <c r="AK84" s="526">
        <f t="shared" si="32"/>
        <v>0.82387880500075472</v>
      </c>
      <c r="AL84" s="526">
        <f t="shared" si="32"/>
        <v>0.82693431258982975</v>
      </c>
      <c r="AM84" s="526">
        <f t="shared" si="32"/>
        <v>0.82968034432179394</v>
      </c>
      <c r="AN84" s="526">
        <f t="shared" si="32"/>
        <v>0.83213626233795757</v>
      </c>
      <c r="AO84" s="526">
        <f t="shared" si="32"/>
        <v>0.83431262376444892</v>
      </c>
      <c r="AP84" s="526">
        <f t="shared" si="32"/>
        <v>0.83623269067200046</v>
      </c>
      <c r="AQ84" s="526">
        <f t="shared" si="32"/>
        <v>0.83788544843285417</v>
      </c>
      <c r="AR84" s="526">
        <f t="shared" si="32"/>
        <v>0.83926337407618656</v>
      </c>
      <c r="AS84" s="526">
        <f t="shared" si="32"/>
        <v>0.8403654040882077</v>
      </c>
      <c r="AT84" s="526">
        <f t="shared" si="32"/>
        <v>0.84119344702798637</v>
      </c>
      <c r="AU84" s="526">
        <f t="shared" si="32"/>
        <v>0.84177136483952164</v>
      </c>
      <c r="AV84" s="526">
        <f t="shared" si="32"/>
        <v>0.84209402354361673</v>
      </c>
      <c r="AW84" s="526">
        <f t="shared" si="32"/>
        <v>0.84241914509787241</v>
      </c>
      <c r="AX84" s="526">
        <f t="shared" si="32"/>
        <v>0.84275603053637593</v>
      </c>
      <c r="AY84" s="526">
        <f t="shared" si="32"/>
        <v>0.84310140311447479</v>
      </c>
      <c r="AZ84" s="526">
        <f t="shared" si="32"/>
        <v>0.84345965025764624</v>
      </c>
      <c r="BA84" s="526">
        <f t="shared" si="32"/>
        <v>0.84382201916405042</v>
      </c>
      <c r="BB84" s="526">
        <f t="shared" si="32"/>
        <v>0.84417692716488313</v>
      </c>
      <c r="BC84" s="526">
        <f t="shared" si="32"/>
        <v>0.84451972066403225</v>
      </c>
      <c r="BD84" s="526">
        <f t="shared" si="32"/>
        <v>0.8448579239093934</v>
      </c>
      <c r="BE84" s="526">
        <f t="shared" si="32"/>
        <v>0.84518440112792004</v>
      </c>
      <c r="BF84" s="526">
        <f t="shared" si="32"/>
        <v>0.84550193275800578</v>
      </c>
      <c r="BG84" s="526">
        <f t="shared" si="32"/>
        <v>0.84581186079262172</v>
      </c>
      <c r="BH84" s="526">
        <f t="shared" si="32"/>
        <v>0.84611756726143195</v>
      </c>
      <c r="BI84" s="526">
        <f t="shared" si="32"/>
        <v>0.84641684147523111</v>
      </c>
      <c r="BJ84" s="526">
        <f t="shared" si="32"/>
        <v>0.84670403579205367</v>
      </c>
      <c r="BK84" s="526">
        <f t="shared" si="32"/>
        <v>0.84698348285928382</v>
      </c>
      <c r="BL84" s="526">
        <f t="shared" si="32"/>
        <v>0.84725196022564297</v>
      </c>
      <c r="BM84" s="526">
        <f t="shared" si="32"/>
        <v>0.84751789599898819</v>
      </c>
      <c r="BN84" s="526">
        <f t="shared" si="32"/>
        <v>0.84778975768632292</v>
      </c>
      <c r="BO84" s="526">
        <f t="shared" si="32"/>
        <v>0.84806033071677067</v>
      </c>
      <c r="BP84" s="526">
        <f t="shared" si="32"/>
        <v>0.84834144297651592</v>
      </c>
      <c r="BQ84" s="526">
        <f t="shared" si="32"/>
        <v>0.84862963848986495</v>
      </c>
      <c r="BR84" s="526">
        <f t="shared" si="32"/>
        <v>0.84892448007124399</v>
      </c>
      <c r="BS84" s="526">
        <f t="shared" si="32"/>
        <v>0.84921762597196038</v>
      </c>
      <c r="BT84" s="526">
        <f t="shared" ref="BT84" si="33">(BT66)/(BT66+BT75+BT74+BT73)</f>
        <v>0.84951205086338755</v>
      </c>
      <c r="BU84" s="526"/>
      <c r="BV84" s="526"/>
      <c r="BW84" s="526"/>
      <c r="BX84" s="526"/>
      <c r="BY84" s="526"/>
      <c r="BZ84" s="526"/>
      <c r="CA84" s="526"/>
      <c r="CB84" s="526"/>
      <c r="CC84" s="526"/>
      <c r="CD84" s="526"/>
      <c r="CE84" s="526"/>
      <c r="CF84" s="526"/>
      <c r="CG84" s="526"/>
      <c r="CH84" s="526"/>
      <c r="CI84" s="526"/>
      <c r="CJ84" s="1128"/>
      <c r="CK84" s="1083"/>
    </row>
    <row r="85" spans="1:89" s="1082" customFormat="1" ht="28.5" x14ac:dyDescent="0.2">
      <c r="A85" s="1074"/>
      <c r="B85" s="527" t="s">
        <v>474</v>
      </c>
      <c r="C85" s="528" t="s">
        <v>131</v>
      </c>
      <c r="D85" s="528" t="s">
        <v>475</v>
      </c>
      <c r="E85" s="528" t="s">
        <v>122</v>
      </c>
      <c r="F85" s="529">
        <v>2</v>
      </c>
      <c r="G85" s="530">
        <f>SUM(G45:G47)+G43+G54+G59+G60+G53</f>
        <v>1273.6390713724102</v>
      </c>
      <c r="H85" s="530">
        <f t="shared" ref="H85:BS85" si="34">SUM(H45:H47)+H43+H54+H59+H60+H53</f>
        <v>1306.0212397323476</v>
      </c>
      <c r="I85" s="530">
        <f t="shared" si="34"/>
        <v>1272.9854162726915</v>
      </c>
      <c r="J85" s="530">
        <f t="shared" si="34"/>
        <v>1265.5223187840245</v>
      </c>
      <c r="K85" s="530">
        <f t="shared" si="34"/>
        <v>1254.0185173628163</v>
      </c>
      <c r="L85" s="530">
        <f>SUM(L45:L47)+L43+L54+L59+L60+L53</f>
        <v>1241.511451300729</v>
      </c>
      <c r="M85" s="530">
        <f t="shared" si="34"/>
        <v>1243.0832595470349</v>
      </c>
      <c r="N85" s="530">
        <f t="shared" si="34"/>
        <v>1243.5129211758995</v>
      </c>
      <c r="O85" s="530">
        <f>SUM(O45:O47)+O43+O54+O59+O60+O53</f>
        <v>1243.674710721881</v>
      </c>
      <c r="P85" s="530">
        <f t="shared" si="34"/>
        <v>1243.7354190867966</v>
      </c>
      <c r="Q85" s="530">
        <f t="shared" si="34"/>
        <v>1243.7761978730223</v>
      </c>
      <c r="R85" s="530">
        <f t="shared" si="34"/>
        <v>1243.9251981196769</v>
      </c>
      <c r="S85" s="530">
        <f t="shared" si="34"/>
        <v>1244.2453955674341</v>
      </c>
      <c r="T85" s="530">
        <f t="shared" si="34"/>
        <v>1244.6913899957344</v>
      </c>
      <c r="U85" s="530">
        <f t="shared" si="34"/>
        <v>1245.2409071378602</v>
      </c>
      <c r="V85" s="530">
        <f t="shared" si="34"/>
        <v>1245.9125389028184</v>
      </c>
      <c r="W85" s="530">
        <f t="shared" si="34"/>
        <v>1246.4916195731153</v>
      </c>
      <c r="X85" s="530">
        <f t="shared" si="34"/>
        <v>1247.1097581958043</v>
      </c>
      <c r="Y85" s="530">
        <f t="shared" si="34"/>
        <v>1247.7388792395141</v>
      </c>
      <c r="Z85" s="530">
        <f t="shared" si="34"/>
        <v>1248.51310566495</v>
      </c>
      <c r="AA85" s="530">
        <f t="shared" si="34"/>
        <v>1249.4231352273914</v>
      </c>
      <c r="AB85" s="530">
        <f t="shared" si="34"/>
        <v>1250.2056278762775</v>
      </c>
      <c r="AC85" s="530">
        <f t="shared" si="34"/>
        <v>1250.999704169607</v>
      </c>
      <c r="AD85" s="530">
        <f t="shared" si="34"/>
        <v>1251.8123770106115</v>
      </c>
      <c r="AE85" s="530">
        <f t="shared" si="34"/>
        <v>1252.7470882189409</v>
      </c>
      <c r="AF85" s="530">
        <f t="shared" si="34"/>
        <v>1253.9898496613043</v>
      </c>
      <c r="AG85" s="530">
        <f t="shared" si="34"/>
        <v>1255.1515500574997</v>
      </c>
      <c r="AH85" s="530">
        <f t="shared" si="34"/>
        <v>1256.3170910545814</v>
      </c>
      <c r="AI85" s="530">
        <f t="shared" si="34"/>
        <v>1257.6174746391059</v>
      </c>
      <c r="AJ85" s="530">
        <f t="shared" si="34"/>
        <v>1258.9639935711145</v>
      </c>
      <c r="AK85" s="530">
        <f t="shared" si="34"/>
        <v>1260.29434451105</v>
      </c>
      <c r="AL85" s="530">
        <f t="shared" si="34"/>
        <v>1261.10951900909</v>
      </c>
      <c r="AM85" s="530">
        <f t="shared" si="34"/>
        <v>1261.9338808938157</v>
      </c>
      <c r="AN85" s="530">
        <f t="shared" si="34"/>
        <v>1262.8103568037761</v>
      </c>
      <c r="AO85" s="530">
        <f t="shared" si="34"/>
        <v>1263.7444341151552</v>
      </c>
      <c r="AP85" s="530">
        <f t="shared" si="34"/>
        <v>1264.7838881774214</v>
      </c>
      <c r="AQ85" s="530">
        <f t="shared" si="34"/>
        <v>1265.8974400286813</v>
      </c>
      <c r="AR85" s="530">
        <f t="shared" si="34"/>
        <v>1267.1125394592148</v>
      </c>
      <c r="AS85" s="530">
        <f t="shared" si="34"/>
        <v>1268.4201299114964</v>
      </c>
      <c r="AT85" s="530">
        <f t="shared" si="34"/>
        <v>1269.8026367684968</v>
      </c>
      <c r="AU85" s="530">
        <f t="shared" si="34"/>
        <v>1271.3103984511329</v>
      </c>
      <c r="AV85" s="530">
        <f t="shared" si="34"/>
        <v>1272.9739935015918</v>
      </c>
      <c r="AW85" s="530">
        <f t="shared" si="34"/>
        <v>1274.6652633813922</v>
      </c>
      <c r="AX85" s="530">
        <f t="shared" si="34"/>
        <v>1276.3707937827571</v>
      </c>
      <c r="AY85" s="530">
        <f t="shared" si="34"/>
        <v>1278.0649781740724</v>
      </c>
      <c r="AZ85" s="530">
        <f t="shared" si="34"/>
        <v>1279.756420361118</v>
      </c>
      <c r="BA85" s="530">
        <f t="shared" si="34"/>
        <v>1281.4562164737119</v>
      </c>
      <c r="BB85" s="530">
        <f t="shared" si="34"/>
        <v>1283.1629546397946</v>
      </c>
      <c r="BC85" s="530">
        <f t="shared" si="34"/>
        <v>1284.8503302755387</v>
      </c>
      <c r="BD85" s="530">
        <f t="shared" si="34"/>
        <v>1286.541574889507</v>
      </c>
      <c r="BE85" s="530">
        <f t="shared" si="34"/>
        <v>1288.1955740938968</v>
      </c>
      <c r="BF85" s="530">
        <f t="shared" si="34"/>
        <v>1289.8237111146539</v>
      </c>
      <c r="BG85" s="530">
        <f t="shared" si="34"/>
        <v>1291.4487530173997</v>
      </c>
      <c r="BH85" s="530">
        <f t="shared" si="34"/>
        <v>1293.073497827141</v>
      </c>
      <c r="BI85" s="530">
        <f t="shared" si="34"/>
        <v>1294.7027064836109</v>
      </c>
      <c r="BJ85" s="530">
        <f t="shared" si="34"/>
        <v>1296.3158183322976</v>
      </c>
      <c r="BK85" s="530">
        <f t="shared" si="34"/>
        <v>1297.9044547460608</v>
      </c>
      <c r="BL85" s="530">
        <f t="shared" si="34"/>
        <v>1299.4909035363883</v>
      </c>
      <c r="BM85" s="530">
        <f t="shared" si="34"/>
        <v>1301.0991848807248</v>
      </c>
      <c r="BN85" s="530">
        <f t="shared" si="34"/>
        <v>1302.7228938250244</v>
      </c>
      <c r="BO85" s="530">
        <f t="shared" si="34"/>
        <v>1304.3612907401784</v>
      </c>
      <c r="BP85" s="530">
        <f t="shared" si="34"/>
        <v>1306.0178151083883</v>
      </c>
      <c r="BQ85" s="530">
        <f t="shared" si="34"/>
        <v>1307.6926258173778</v>
      </c>
      <c r="BR85" s="530">
        <f t="shared" si="34"/>
        <v>1309.3830112031949</v>
      </c>
      <c r="BS85" s="530">
        <f t="shared" si="34"/>
        <v>1311.0648175163556</v>
      </c>
      <c r="BT85" s="530">
        <f t="shared" ref="BT85" si="35">SUM(BT45:BT47)+BT43+BT54+BT59+BT60+BT53</f>
        <v>1312.7600848242714</v>
      </c>
      <c r="BU85" s="530"/>
      <c r="BV85" s="530"/>
      <c r="BW85" s="530"/>
      <c r="BX85" s="530"/>
      <c r="BY85" s="530"/>
      <c r="BZ85" s="530"/>
      <c r="CA85" s="530"/>
      <c r="CB85" s="530"/>
      <c r="CC85" s="530"/>
      <c r="CD85" s="530"/>
      <c r="CE85" s="530"/>
      <c r="CF85" s="530"/>
      <c r="CG85" s="530"/>
      <c r="CH85" s="530"/>
      <c r="CI85" s="530"/>
      <c r="CJ85" s="1128"/>
      <c r="CK85" s="1083"/>
    </row>
    <row r="86" spans="1:89" s="1082" customFormat="1" ht="28.5" x14ac:dyDescent="0.2">
      <c r="A86" s="1074"/>
      <c r="B86" s="531" t="s">
        <v>476</v>
      </c>
      <c r="C86" s="532" t="s">
        <v>477</v>
      </c>
      <c r="D86" s="433" t="s">
        <v>121</v>
      </c>
      <c r="E86" s="532" t="s">
        <v>122</v>
      </c>
      <c r="F86" s="533">
        <v>2</v>
      </c>
      <c r="G86" s="1117">
        <v>4.8156259730000004</v>
      </c>
      <c r="H86" s="1117">
        <v>4.8156259730000004</v>
      </c>
      <c r="I86" s="1117">
        <v>5.1439404839999998</v>
      </c>
      <c r="J86" s="1117">
        <v>5.4722549960000002</v>
      </c>
      <c r="K86" s="1117">
        <v>5.8005695069999996</v>
      </c>
      <c r="L86" s="1117">
        <v>6.1288840179999999</v>
      </c>
      <c r="M86" s="534">
        <v>6.4571985300000003</v>
      </c>
      <c r="N86" s="534">
        <v>6.6741566490000004</v>
      </c>
      <c r="O86" s="534">
        <v>6.8911147689999996</v>
      </c>
      <c r="P86" s="534">
        <v>7.1080728879999997</v>
      </c>
      <c r="Q86" s="534">
        <v>7.3250310079999998</v>
      </c>
      <c r="R86" s="534">
        <v>7.5419891269999999</v>
      </c>
      <c r="S86" s="534">
        <v>7.7028264819999999</v>
      </c>
      <c r="T86" s="534">
        <v>7.8636638359999997</v>
      </c>
      <c r="U86" s="534">
        <v>8.0245011910000006</v>
      </c>
      <c r="V86" s="534">
        <v>8.1853385450000005</v>
      </c>
      <c r="W86" s="534">
        <v>8.3461759000000004</v>
      </c>
      <c r="X86" s="534">
        <v>7.1559673850000003</v>
      </c>
      <c r="Y86" s="534">
        <v>5.9657588710000002</v>
      </c>
      <c r="Z86" s="534">
        <v>4.7755503560000001</v>
      </c>
      <c r="AA86" s="534">
        <v>3.5853418420000001</v>
      </c>
      <c r="AB86" s="534">
        <v>2.395133328</v>
      </c>
      <c r="AC86" s="534">
        <v>2.3217662469999998</v>
      </c>
      <c r="AD86" s="534">
        <v>2.2483991670000001</v>
      </c>
      <c r="AE86" s="534">
        <v>2.1750320869999999</v>
      </c>
      <c r="AF86" s="534">
        <v>2.1016650069999998</v>
      </c>
      <c r="AG86" s="534">
        <v>2.0282979270000001</v>
      </c>
      <c r="AH86" s="534">
        <v>2.076604621</v>
      </c>
      <c r="AI86" s="534">
        <v>2.1249113140000002</v>
      </c>
      <c r="AJ86" s="534">
        <v>2.1732180080000001</v>
      </c>
      <c r="AK86" s="534">
        <v>2.221524702</v>
      </c>
      <c r="AL86" s="534">
        <v>2.2698313959999998</v>
      </c>
      <c r="AM86" s="534">
        <v>2.4060741619999999</v>
      </c>
      <c r="AN86" s="534">
        <v>2.5423169290000001</v>
      </c>
      <c r="AO86" s="534">
        <v>2.6785596960000002</v>
      </c>
      <c r="AP86" s="534">
        <v>2.8148024619999998</v>
      </c>
      <c r="AQ86" s="534">
        <v>2.951045229</v>
      </c>
      <c r="AR86" s="534">
        <v>2.897587868</v>
      </c>
      <c r="AS86" s="534">
        <v>2.8441305080000001</v>
      </c>
      <c r="AT86" s="534">
        <v>2.7906731470000001</v>
      </c>
      <c r="AU86" s="534">
        <v>2.7372157869999998</v>
      </c>
      <c r="AV86" s="534">
        <v>2.6837584259999998</v>
      </c>
      <c r="AW86" s="534">
        <v>2.698993078</v>
      </c>
      <c r="AX86" s="534">
        <v>2.7142277309999998</v>
      </c>
      <c r="AY86" s="534">
        <v>2.7294623840000001</v>
      </c>
      <c r="AZ86" s="534">
        <v>2.7446970359999998</v>
      </c>
      <c r="BA86" s="534">
        <v>2.7599316890000001</v>
      </c>
      <c r="BB86" s="534">
        <v>2.8999973959999998</v>
      </c>
      <c r="BC86" s="534">
        <v>3.040063103</v>
      </c>
      <c r="BD86" s="534">
        <v>3.1801288109999999</v>
      </c>
      <c r="BE86" s="534">
        <v>3.3201945180000001</v>
      </c>
      <c r="BF86" s="534">
        <v>3.4602602249999999</v>
      </c>
      <c r="BG86" s="534">
        <v>3.46835263</v>
      </c>
      <c r="BH86" s="534">
        <v>3.4764450349999998</v>
      </c>
      <c r="BI86" s="534">
        <v>3.48453744</v>
      </c>
      <c r="BJ86" s="534">
        <v>3.4926298459999998</v>
      </c>
      <c r="BK86" s="534">
        <v>3.500722251</v>
      </c>
      <c r="BL86" s="534">
        <v>3.559425015</v>
      </c>
      <c r="BM86" s="534">
        <v>3.6181277789999999</v>
      </c>
      <c r="BN86" s="534">
        <v>3.6768305429999999</v>
      </c>
      <c r="BO86" s="534">
        <v>3.7355333069999999</v>
      </c>
      <c r="BP86" s="534">
        <v>3.7942360709999998</v>
      </c>
      <c r="BQ86" s="534">
        <v>3.8230518660000001</v>
      </c>
      <c r="BR86" s="534">
        <v>3.851867661</v>
      </c>
      <c r="BS86" s="534">
        <v>3.8806834559999999</v>
      </c>
      <c r="BT86" s="534">
        <v>3.9094992510000002</v>
      </c>
      <c r="BU86" s="534"/>
      <c r="BV86" s="534"/>
      <c r="BW86" s="534"/>
      <c r="BX86" s="534"/>
      <c r="BY86" s="534"/>
      <c r="BZ86" s="534"/>
      <c r="CA86" s="534"/>
      <c r="CB86" s="534"/>
      <c r="CC86" s="534"/>
      <c r="CD86" s="534"/>
      <c r="CE86" s="534"/>
      <c r="CF86" s="534"/>
      <c r="CG86" s="534"/>
      <c r="CH86" s="534"/>
      <c r="CI86" s="534"/>
      <c r="CJ86" s="1128"/>
    </row>
    <row r="87" spans="1:89" s="1082" customFormat="1" x14ac:dyDescent="0.2">
      <c r="A87" s="1074"/>
      <c r="B87" s="536" t="s">
        <v>478</v>
      </c>
      <c r="C87" s="537" t="s">
        <v>479</v>
      </c>
      <c r="D87" s="440" t="s">
        <v>121</v>
      </c>
      <c r="E87" s="537" t="s">
        <v>122</v>
      </c>
      <c r="F87" s="538">
        <v>2</v>
      </c>
      <c r="G87" s="1118">
        <v>65.041597535999998</v>
      </c>
      <c r="H87" s="1118">
        <v>65.041597535999998</v>
      </c>
      <c r="I87" s="1118">
        <v>64.696516149000004</v>
      </c>
      <c r="J87" s="1118">
        <v>64.351434763</v>
      </c>
      <c r="K87" s="1118">
        <v>64.006353376000007</v>
      </c>
      <c r="L87" s="1118">
        <v>63.661271988999999</v>
      </c>
      <c r="M87" s="539">
        <v>63.316190601999999</v>
      </c>
      <c r="N87" s="539">
        <v>61.297895468999997</v>
      </c>
      <c r="O87" s="539">
        <v>59.279600336000001</v>
      </c>
      <c r="P87" s="539">
        <v>57.261305204000003</v>
      </c>
      <c r="Q87" s="539">
        <v>55.243010071</v>
      </c>
      <c r="R87" s="539">
        <v>53.224714937999998</v>
      </c>
      <c r="S87" s="539">
        <v>51.372461067000003</v>
      </c>
      <c r="T87" s="539">
        <v>49.520207194999998</v>
      </c>
      <c r="U87" s="539">
        <v>47.667953324000003</v>
      </c>
      <c r="V87" s="539">
        <v>45.815699453000001</v>
      </c>
      <c r="W87" s="539">
        <v>43.963445581000002</v>
      </c>
      <c r="X87" s="539">
        <v>41.620579544000002</v>
      </c>
      <c r="Y87" s="539">
        <v>39.277713507999998</v>
      </c>
      <c r="Z87" s="539">
        <v>36.934847470999998</v>
      </c>
      <c r="AA87" s="539">
        <v>34.591981433999997</v>
      </c>
      <c r="AB87" s="539">
        <v>32.249115396999997</v>
      </c>
      <c r="AC87" s="539">
        <v>30.982518435999999</v>
      </c>
      <c r="AD87" s="539">
        <v>29.715921474999998</v>
      </c>
      <c r="AE87" s="539">
        <v>28.449324514000001</v>
      </c>
      <c r="AF87" s="539">
        <v>27.182727551999999</v>
      </c>
      <c r="AG87" s="539">
        <v>25.916130591000002</v>
      </c>
      <c r="AH87" s="539">
        <v>24.716694481000001</v>
      </c>
      <c r="AI87" s="539">
        <v>23.517258372000001</v>
      </c>
      <c r="AJ87" s="539">
        <v>22.317822262</v>
      </c>
      <c r="AK87" s="539">
        <v>21.118386152999999</v>
      </c>
      <c r="AL87" s="539">
        <v>19.918950042999999</v>
      </c>
      <c r="AM87" s="539">
        <v>19.864592870999999</v>
      </c>
      <c r="AN87" s="539">
        <v>19.810235698</v>
      </c>
      <c r="AO87" s="539">
        <v>19.755878525</v>
      </c>
      <c r="AP87" s="539">
        <v>19.701521352</v>
      </c>
      <c r="AQ87" s="539">
        <v>19.647164180000001</v>
      </c>
      <c r="AR87" s="539">
        <v>19.757010241</v>
      </c>
      <c r="AS87" s="539">
        <v>19.866856301999999</v>
      </c>
      <c r="AT87" s="539">
        <v>19.976702364000001</v>
      </c>
      <c r="AU87" s="539">
        <v>20.086548425</v>
      </c>
      <c r="AV87" s="539">
        <v>20.196394485999999</v>
      </c>
      <c r="AW87" s="539">
        <v>20.282191547</v>
      </c>
      <c r="AX87" s="539">
        <v>20.367988607000001</v>
      </c>
      <c r="AY87" s="539">
        <v>20.453785666999998</v>
      </c>
      <c r="AZ87" s="539">
        <v>20.539582727999999</v>
      </c>
      <c r="BA87" s="539">
        <v>20.625379788</v>
      </c>
      <c r="BB87" s="539">
        <v>20.686001679</v>
      </c>
      <c r="BC87" s="539">
        <v>20.746623570000001</v>
      </c>
      <c r="BD87" s="539">
        <v>20.807245460000001</v>
      </c>
      <c r="BE87" s="539">
        <v>20.867867351000001</v>
      </c>
      <c r="BF87" s="539">
        <v>20.928489242000001</v>
      </c>
      <c r="BG87" s="539">
        <v>20.996550536000001</v>
      </c>
      <c r="BH87" s="539">
        <v>21.06461183</v>
      </c>
      <c r="BI87" s="539">
        <v>21.132673124</v>
      </c>
      <c r="BJ87" s="539">
        <v>21.200734418</v>
      </c>
      <c r="BK87" s="539">
        <v>21.268795711999999</v>
      </c>
      <c r="BL87" s="539">
        <v>21.322471176000001</v>
      </c>
      <c r="BM87" s="539">
        <v>21.376146640000002</v>
      </c>
      <c r="BN87" s="539">
        <v>21.429822103999999</v>
      </c>
      <c r="BO87" s="539">
        <v>21.483497569000001</v>
      </c>
      <c r="BP87" s="539">
        <v>21.537173032999998</v>
      </c>
      <c r="BQ87" s="539">
        <v>21.677580291000002</v>
      </c>
      <c r="BR87" s="539">
        <v>21.817987550000002</v>
      </c>
      <c r="BS87" s="539">
        <v>21.958394808000001</v>
      </c>
      <c r="BT87" s="539">
        <v>22.098802067000001</v>
      </c>
      <c r="BU87" s="539"/>
      <c r="BV87" s="539"/>
      <c r="BW87" s="539"/>
      <c r="BX87" s="539"/>
      <c r="BY87" s="539"/>
      <c r="BZ87" s="539"/>
      <c r="CA87" s="539"/>
      <c r="CB87" s="539"/>
      <c r="CC87" s="539"/>
      <c r="CD87" s="539"/>
      <c r="CE87" s="539"/>
      <c r="CF87" s="539"/>
      <c r="CG87" s="539"/>
      <c r="CH87" s="539"/>
      <c r="CI87" s="539"/>
      <c r="CJ87" s="1128"/>
    </row>
    <row r="88" spans="1:89" s="1082" customFormat="1" x14ac:dyDescent="0.2">
      <c r="A88" s="1074"/>
      <c r="B88" s="536" t="s">
        <v>480</v>
      </c>
      <c r="C88" s="537" t="s">
        <v>270</v>
      </c>
      <c r="D88" s="440" t="s">
        <v>481</v>
      </c>
      <c r="E88" s="537" t="s">
        <v>122</v>
      </c>
      <c r="F88" s="538">
        <v>2</v>
      </c>
      <c r="G88" s="541">
        <f>G86+G87</f>
        <v>69.857223508999994</v>
      </c>
      <c r="H88" s="541">
        <f t="shared" ref="H88:BS88" si="36">H86+H87</f>
        <v>69.857223508999994</v>
      </c>
      <c r="I88" s="541">
        <f t="shared" si="36"/>
        <v>69.840456633000002</v>
      </c>
      <c r="J88" s="541">
        <f t="shared" si="36"/>
        <v>69.823689759000004</v>
      </c>
      <c r="K88" s="541">
        <f t="shared" si="36"/>
        <v>69.806922883000013</v>
      </c>
      <c r="L88" s="541">
        <f t="shared" si="36"/>
        <v>69.790156006999993</v>
      </c>
      <c r="M88" s="542">
        <f t="shared" si="36"/>
        <v>69.773389132000005</v>
      </c>
      <c r="N88" s="542">
        <f t="shared" si="36"/>
        <v>67.972052117999993</v>
      </c>
      <c r="O88" s="542">
        <f t="shared" si="36"/>
        <v>66.170715104999999</v>
      </c>
      <c r="P88" s="542">
        <f t="shared" si="36"/>
        <v>64.369378092000005</v>
      </c>
      <c r="Q88" s="542">
        <f t="shared" si="36"/>
        <v>62.568041078999997</v>
      </c>
      <c r="R88" s="542">
        <f t="shared" si="36"/>
        <v>60.766704064999999</v>
      </c>
      <c r="S88" s="542">
        <f t="shared" si="36"/>
        <v>59.075287549000002</v>
      </c>
      <c r="T88" s="542">
        <f t="shared" si="36"/>
        <v>57.383871030999998</v>
      </c>
      <c r="U88" s="542">
        <f>U86+U87</f>
        <v>55.692454515000001</v>
      </c>
      <c r="V88" s="542">
        <f t="shared" si="36"/>
        <v>54.001037998000001</v>
      </c>
      <c r="W88" s="542">
        <f t="shared" si="36"/>
        <v>52.309621481000001</v>
      </c>
      <c r="X88" s="542">
        <f t="shared" si="36"/>
        <v>48.776546929000006</v>
      </c>
      <c r="Y88" s="542">
        <f t="shared" si="36"/>
        <v>45.243472378999996</v>
      </c>
      <c r="Z88" s="542">
        <f t="shared" si="36"/>
        <v>41.710397826999994</v>
      </c>
      <c r="AA88" s="542">
        <f t="shared" si="36"/>
        <v>38.177323275999996</v>
      </c>
      <c r="AB88" s="542">
        <f t="shared" si="36"/>
        <v>34.644248724999997</v>
      </c>
      <c r="AC88" s="542">
        <f t="shared" si="36"/>
        <v>33.304284682999999</v>
      </c>
      <c r="AD88" s="542">
        <f t="shared" si="36"/>
        <v>31.964320641999997</v>
      </c>
      <c r="AE88" s="542">
        <f t="shared" si="36"/>
        <v>30.624356601000002</v>
      </c>
      <c r="AF88" s="542">
        <f t="shared" si="36"/>
        <v>29.284392559</v>
      </c>
      <c r="AG88" s="542">
        <f t="shared" si="36"/>
        <v>27.944428518000002</v>
      </c>
      <c r="AH88" s="542">
        <f t="shared" si="36"/>
        <v>26.793299102000002</v>
      </c>
      <c r="AI88" s="542">
        <f t="shared" si="36"/>
        <v>25.642169686000003</v>
      </c>
      <c r="AJ88" s="542">
        <f t="shared" si="36"/>
        <v>24.491040269999999</v>
      </c>
      <c r="AK88" s="542">
        <f t="shared" si="36"/>
        <v>23.339910854999999</v>
      </c>
      <c r="AL88" s="542">
        <f t="shared" si="36"/>
        <v>22.188781439</v>
      </c>
      <c r="AM88" s="542">
        <f t="shared" si="36"/>
        <v>22.270667032999999</v>
      </c>
      <c r="AN88" s="542">
        <f t="shared" si="36"/>
        <v>22.352552627000001</v>
      </c>
      <c r="AO88" s="542">
        <f t="shared" si="36"/>
        <v>22.434438221000001</v>
      </c>
      <c r="AP88" s="542">
        <f t="shared" si="36"/>
        <v>22.516323814</v>
      </c>
      <c r="AQ88" s="542">
        <f t="shared" si="36"/>
        <v>22.598209408999999</v>
      </c>
      <c r="AR88" s="542">
        <f t="shared" si="36"/>
        <v>22.654598108999998</v>
      </c>
      <c r="AS88" s="542">
        <f t="shared" si="36"/>
        <v>22.710986809999998</v>
      </c>
      <c r="AT88" s="542">
        <f t="shared" si="36"/>
        <v>22.767375511000001</v>
      </c>
      <c r="AU88" s="542">
        <f t="shared" si="36"/>
        <v>22.823764212</v>
      </c>
      <c r="AV88" s="542">
        <f t="shared" si="36"/>
        <v>22.880152912</v>
      </c>
      <c r="AW88" s="542">
        <f t="shared" si="36"/>
        <v>22.981184625000001</v>
      </c>
      <c r="AX88" s="542">
        <f t="shared" si="36"/>
        <v>23.082216338000002</v>
      </c>
      <c r="AY88" s="542">
        <f t="shared" si="36"/>
        <v>23.183248051</v>
      </c>
      <c r="AZ88" s="542">
        <f t="shared" si="36"/>
        <v>23.284279763999997</v>
      </c>
      <c r="BA88" s="542">
        <f t="shared" si="36"/>
        <v>23.385311477000002</v>
      </c>
      <c r="BB88" s="542">
        <f t="shared" si="36"/>
        <v>23.585999075</v>
      </c>
      <c r="BC88" s="542">
        <f t="shared" si="36"/>
        <v>23.786686673000002</v>
      </c>
      <c r="BD88" s="542">
        <f t="shared" si="36"/>
        <v>23.987374271</v>
      </c>
      <c r="BE88" s="542">
        <f t="shared" si="36"/>
        <v>24.188061869000002</v>
      </c>
      <c r="BF88" s="542">
        <f t="shared" si="36"/>
        <v>24.388749467</v>
      </c>
      <c r="BG88" s="542">
        <f t="shared" si="36"/>
        <v>24.464903165999999</v>
      </c>
      <c r="BH88" s="542">
        <f t="shared" si="36"/>
        <v>24.541056865000002</v>
      </c>
      <c r="BI88" s="542">
        <f t="shared" si="36"/>
        <v>24.617210564000001</v>
      </c>
      <c r="BJ88" s="542">
        <f t="shared" si="36"/>
        <v>24.693364264</v>
      </c>
      <c r="BK88" s="542">
        <f t="shared" si="36"/>
        <v>24.769517962999998</v>
      </c>
      <c r="BL88" s="542">
        <f t="shared" si="36"/>
        <v>24.881896190999999</v>
      </c>
      <c r="BM88" s="542">
        <f t="shared" si="36"/>
        <v>24.994274419</v>
      </c>
      <c r="BN88" s="542">
        <f t="shared" si="36"/>
        <v>25.106652647000001</v>
      </c>
      <c r="BO88" s="542">
        <f t="shared" si="36"/>
        <v>25.219030876000001</v>
      </c>
      <c r="BP88" s="542">
        <f t="shared" si="36"/>
        <v>25.331409103999999</v>
      </c>
      <c r="BQ88" s="542">
        <f t="shared" si="36"/>
        <v>25.500632157000002</v>
      </c>
      <c r="BR88" s="542">
        <f t="shared" si="36"/>
        <v>25.669855211000002</v>
      </c>
      <c r="BS88" s="542">
        <f t="shared" si="36"/>
        <v>25.839078264000001</v>
      </c>
      <c r="BT88" s="542">
        <f t="shared" ref="BT88" si="37">BT86+BT87</f>
        <v>26.008301318000001</v>
      </c>
      <c r="BU88" s="542"/>
      <c r="BV88" s="542"/>
      <c r="BW88" s="542"/>
      <c r="BX88" s="542"/>
      <c r="BY88" s="542"/>
      <c r="BZ88" s="542"/>
      <c r="CA88" s="542"/>
      <c r="CB88" s="542"/>
      <c r="CC88" s="542"/>
      <c r="CD88" s="542"/>
      <c r="CE88" s="542"/>
      <c r="CF88" s="542"/>
      <c r="CG88" s="542"/>
      <c r="CH88" s="542"/>
      <c r="CI88" s="543"/>
      <c r="CJ88" s="1128"/>
    </row>
    <row r="89" spans="1:89" s="1082" customFormat="1" x14ac:dyDescent="0.2">
      <c r="A89" s="1074"/>
      <c r="B89" s="956" t="s">
        <v>482</v>
      </c>
      <c r="C89" s="957" t="s">
        <v>483</v>
      </c>
      <c r="D89" s="958" t="s">
        <v>484</v>
      </c>
      <c r="E89" s="957" t="s">
        <v>122</v>
      </c>
      <c r="F89" s="959">
        <v>2</v>
      </c>
      <c r="G89" s="544">
        <f>G42-G85</f>
        <v>-87.34427812059721</v>
      </c>
      <c r="H89" s="544">
        <f t="shared" ref="H89:BS89" si="38">H42-H85</f>
        <v>-121.42061971580165</v>
      </c>
      <c r="I89" s="544">
        <f t="shared" si="38"/>
        <v>-90.089365696013147</v>
      </c>
      <c r="J89" s="544">
        <f t="shared" si="38"/>
        <v>-85.024579119986583</v>
      </c>
      <c r="K89" s="544">
        <f t="shared" si="38"/>
        <v>-75.318331000647959</v>
      </c>
      <c r="L89" s="544">
        <f t="shared" si="38"/>
        <v>-64.545435854216748</v>
      </c>
      <c r="M89" s="545">
        <f t="shared" si="38"/>
        <v>-67.092100973411561</v>
      </c>
      <c r="N89" s="545">
        <f t="shared" si="38"/>
        <v>-68.27448583563023</v>
      </c>
      <c r="O89" s="545">
        <f t="shared" si="38"/>
        <v>-70.197956491997957</v>
      </c>
      <c r="P89" s="545">
        <f t="shared" si="38"/>
        <v>-72.029105625714465</v>
      </c>
      <c r="Q89" s="545">
        <f t="shared" si="38"/>
        <v>-73.848896122317228</v>
      </c>
      <c r="R89" s="545">
        <f t="shared" si="38"/>
        <v>-75.785299117722161</v>
      </c>
      <c r="S89" s="545">
        <f t="shared" si="38"/>
        <v>-77.901118640733557</v>
      </c>
      <c r="T89" s="545">
        <f t="shared" si="38"/>
        <v>-80.15079038605063</v>
      </c>
      <c r="U89" s="545">
        <f t="shared" si="38"/>
        <v>-82.511883116538911</v>
      </c>
      <c r="V89" s="545">
        <f t="shared" si="38"/>
        <v>-85.00283841794635</v>
      </c>
      <c r="W89" s="545">
        <f>W42-W85</f>
        <v>-152.34513530265099</v>
      </c>
      <c r="X89" s="545">
        <f t="shared" si="38"/>
        <v>-154.5947777870108</v>
      </c>
      <c r="Y89" s="545">
        <f t="shared" si="38"/>
        <v>-156.86192444010453</v>
      </c>
      <c r="Z89" s="545">
        <f t="shared" si="38"/>
        <v>-159.28058468580275</v>
      </c>
      <c r="AA89" s="545">
        <f t="shared" si="38"/>
        <v>-161.32134704841906</v>
      </c>
      <c r="AB89" s="545">
        <f t="shared" si="38"/>
        <v>-267.2605049989694</v>
      </c>
      <c r="AC89" s="545">
        <f t="shared" si="38"/>
        <v>-269.31328410279627</v>
      </c>
      <c r="AD89" s="545">
        <f t="shared" si="38"/>
        <v>-271.38919703822523</v>
      </c>
      <c r="AE89" s="545">
        <f t="shared" si="38"/>
        <v>-273.59161424606884</v>
      </c>
      <c r="AF89" s="545">
        <f t="shared" si="38"/>
        <v>-276.10647866530678</v>
      </c>
      <c r="AG89" s="545">
        <f t="shared" si="38"/>
        <v>-278.54461241102274</v>
      </c>
      <c r="AH89" s="545">
        <f t="shared" si="38"/>
        <v>-280.99085272938589</v>
      </c>
      <c r="AI89" s="545">
        <f t="shared" si="38"/>
        <v>-283.57613929884849</v>
      </c>
      <c r="AJ89" s="545">
        <f t="shared" si="38"/>
        <v>-286.21170456052926</v>
      </c>
      <c r="AK89" s="545">
        <f t="shared" si="38"/>
        <v>-288.83518674836216</v>
      </c>
      <c r="AL89" s="545">
        <f t="shared" si="38"/>
        <v>-290.94752078793215</v>
      </c>
      <c r="AM89" s="545">
        <f t="shared" si="38"/>
        <v>-293.0730156004098</v>
      </c>
      <c r="AN89" s="545">
        <f t="shared" si="38"/>
        <v>-295.25454455469855</v>
      </c>
      <c r="AO89" s="545">
        <f t="shared" si="38"/>
        <v>-297.49754332057671</v>
      </c>
      <c r="AP89" s="545">
        <f t="shared" si="38"/>
        <v>-299.84973703434468</v>
      </c>
      <c r="AQ89" s="545">
        <f t="shared" si="38"/>
        <v>-302.27979794836085</v>
      </c>
      <c r="AR89" s="545">
        <f t="shared" si="38"/>
        <v>-304.81512843262578</v>
      </c>
      <c r="AS89" s="545">
        <f t="shared" si="38"/>
        <v>-307.44662581644377</v>
      </c>
      <c r="AT89" s="545">
        <f t="shared" si="38"/>
        <v>-310.15667062169257</v>
      </c>
      <c r="AU89" s="545">
        <f t="shared" si="38"/>
        <v>-312.99555760833493</v>
      </c>
      <c r="AV89" s="545">
        <f t="shared" si="38"/>
        <v>-315.99382280868338</v>
      </c>
      <c r="AW89" s="545">
        <f t="shared" si="38"/>
        <v>-319.02326627907667</v>
      </c>
      <c r="AX89" s="545">
        <f t="shared" si="38"/>
        <v>-322.07043336737081</v>
      </c>
      <c r="AY89" s="545">
        <f t="shared" si="38"/>
        <v>-325.10967821684005</v>
      </c>
      <c r="AZ89" s="545">
        <f t="shared" si="38"/>
        <v>-328.1495662880285</v>
      </c>
      <c r="BA89" s="545">
        <f t="shared" si="38"/>
        <v>-331.2011563080481</v>
      </c>
      <c r="BB89" s="545">
        <f t="shared" si="38"/>
        <v>-334.26299990921996</v>
      </c>
      <c r="BC89" s="545">
        <f t="shared" si="38"/>
        <v>-337.30875688552521</v>
      </c>
      <c r="BD89" s="545">
        <f t="shared" si="38"/>
        <v>-340.36162396476959</v>
      </c>
      <c r="BE89" s="545">
        <f t="shared" si="38"/>
        <v>-343.38045278940729</v>
      </c>
      <c r="BF89" s="545">
        <f t="shared" si="38"/>
        <v>-346.37659339770437</v>
      </c>
      <c r="BG89" s="545">
        <f t="shared" si="38"/>
        <v>-349.37278042209584</v>
      </c>
      <c r="BH89" s="545">
        <f t="shared" si="38"/>
        <v>-352.37178018262887</v>
      </c>
      <c r="BI89" s="545">
        <f t="shared" si="38"/>
        <v>-355.37832261726032</v>
      </c>
      <c r="BJ89" s="545">
        <f t="shared" si="38"/>
        <v>-358.371816748995</v>
      </c>
      <c r="BK89" s="545">
        <f t="shared" si="38"/>
        <v>-361.34385428469807</v>
      </c>
      <c r="BL89" s="545">
        <f t="shared" si="38"/>
        <v>-364.31669400457383</v>
      </c>
      <c r="BM89" s="545">
        <f t="shared" si="38"/>
        <v>-367.31432766868159</v>
      </c>
      <c r="BN89" s="545">
        <f t="shared" si="38"/>
        <v>-370.33032249959376</v>
      </c>
      <c r="BO89" s="545">
        <f t="shared" si="38"/>
        <v>-373.36391161978975</v>
      </c>
      <c r="BP89" s="545">
        <f t="shared" si="38"/>
        <v>-376.418507819811</v>
      </c>
      <c r="BQ89" s="545">
        <f t="shared" si="38"/>
        <v>-379.49424383503367</v>
      </c>
      <c r="BR89" s="545">
        <f t="shared" si="38"/>
        <v>-382.58838237175848</v>
      </c>
      <c r="BS89" s="545">
        <f t="shared" si="38"/>
        <v>-385.67674455733857</v>
      </c>
      <c r="BT89" s="545">
        <f t="shared" ref="BT89" si="39">BT42-BT85</f>
        <v>-388.7813458272484</v>
      </c>
      <c r="BU89" s="545"/>
      <c r="BV89" s="545"/>
      <c r="BW89" s="545"/>
      <c r="BX89" s="545"/>
      <c r="BY89" s="545"/>
      <c r="BZ89" s="545"/>
      <c r="CA89" s="545"/>
      <c r="CB89" s="545"/>
      <c r="CC89" s="545"/>
      <c r="CD89" s="545"/>
      <c r="CE89" s="545"/>
      <c r="CF89" s="545"/>
      <c r="CG89" s="545"/>
      <c r="CH89" s="545"/>
      <c r="CI89" s="546"/>
      <c r="CJ89" s="1128"/>
    </row>
    <row r="90" spans="1:89" s="1082" customFormat="1" x14ac:dyDescent="0.2">
      <c r="A90" s="1074"/>
      <c r="B90" s="956" t="s">
        <v>485</v>
      </c>
      <c r="C90" s="957" t="s">
        <v>486</v>
      </c>
      <c r="D90" s="958" t="s">
        <v>487</v>
      </c>
      <c r="E90" s="957" t="s">
        <v>122</v>
      </c>
      <c r="F90" s="959">
        <v>2</v>
      </c>
      <c r="G90" s="955">
        <f>G25-G44</f>
        <v>0</v>
      </c>
      <c r="H90" s="955">
        <f t="shared" ref="H90:BS90" si="40">H25-H44</f>
        <v>0</v>
      </c>
      <c r="I90" s="955">
        <f t="shared" si="40"/>
        <v>0</v>
      </c>
      <c r="J90" s="955">
        <f t="shared" si="40"/>
        <v>0</v>
      </c>
      <c r="K90" s="955">
        <f t="shared" si="40"/>
        <v>0</v>
      </c>
      <c r="L90" s="955">
        <f t="shared" si="40"/>
        <v>0</v>
      </c>
      <c r="M90" s="955">
        <f t="shared" si="40"/>
        <v>0</v>
      </c>
      <c r="N90" s="955">
        <f t="shared" si="40"/>
        <v>0</v>
      </c>
      <c r="O90" s="955">
        <f t="shared" si="40"/>
        <v>0</v>
      </c>
      <c r="P90" s="955">
        <f t="shared" si="40"/>
        <v>0</v>
      </c>
      <c r="Q90" s="955">
        <f t="shared" si="40"/>
        <v>0</v>
      </c>
      <c r="R90" s="955">
        <f t="shared" si="40"/>
        <v>0</v>
      </c>
      <c r="S90" s="955">
        <f t="shared" si="40"/>
        <v>0</v>
      </c>
      <c r="T90" s="955">
        <f t="shared" si="40"/>
        <v>0</v>
      </c>
      <c r="U90" s="955">
        <f t="shared" si="40"/>
        <v>0</v>
      </c>
      <c r="V90" s="955">
        <f t="shared" si="40"/>
        <v>0</v>
      </c>
      <c r="W90" s="955">
        <f t="shared" si="40"/>
        <v>0</v>
      </c>
      <c r="X90" s="955">
        <f t="shared" si="40"/>
        <v>0</v>
      </c>
      <c r="Y90" s="955">
        <f t="shared" si="40"/>
        <v>0</v>
      </c>
      <c r="Z90" s="955">
        <f t="shared" si="40"/>
        <v>0</v>
      </c>
      <c r="AA90" s="955">
        <f t="shared" si="40"/>
        <v>0</v>
      </c>
      <c r="AB90" s="955">
        <f t="shared" si="40"/>
        <v>0</v>
      </c>
      <c r="AC90" s="955">
        <f t="shared" si="40"/>
        <v>0</v>
      </c>
      <c r="AD90" s="955">
        <f t="shared" si="40"/>
        <v>0</v>
      </c>
      <c r="AE90" s="955">
        <f t="shared" si="40"/>
        <v>0</v>
      </c>
      <c r="AF90" s="955">
        <f t="shared" si="40"/>
        <v>0</v>
      </c>
      <c r="AG90" s="955">
        <f t="shared" si="40"/>
        <v>0</v>
      </c>
      <c r="AH90" s="955">
        <f t="shared" si="40"/>
        <v>0</v>
      </c>
      <c r="AI90" s="955">
        <f t="shared" si="40"/>
        <v>0</v>
      </c>
      <c r="AJ90" s="955">
        <f t="shared" si="40"/>
        <v>0</v>
      </c>
      <c r="AK90" s="955">
        <f t="shared" si="40"/>
        <v>0</v>
      </c>
      <c r="AL90" s="955">
        <f t="shared" si="40"/>
        <v>0</v>
      </c>
      <c r="AM90" s="955">
        <f t="shared" si="40"/>
        <v>0</v>
      </c>
      <c r="AN90" s="955">
        <f t="shared" si="40"/>
        <v>0</v>
      </c>
      <c r="AO90" s="955">
        <f t="shared" si="40"/>
        <v>0</v>
      </c>
      <c r="AP90" s="955">
        <f t="shared" si="40"/>
        <v>0</v>
      </c>
      <c r="AQ90" s="955">
        <f t="shared" si="40"/>
        <v>0</v>
      </c>
      <c r="AR90" s="955">
        <f t="shared" si="40"/>
        <v>0</v>
      </c>
      <c r="AS90" s="955">
        <f t="shared" si="40"/>
        <v>0</v>
      </c>
      <c r="AT90" s="955">
        <f t="shared" si="40"/>
        <v>0</v>
      </c>
      <c r="AU90" s="955">
        <f t="shared" si="40"/>
        <v>0</v>
      </c>
      <c r="AV90" s="955">
        <f t="shared" si="40"/>
        <v>0</v>
      </c>
      <c r="AW90" s="955">
        <f t="shared" si="40"/>
        <v>0</v>
      </c>
      <c r="AX90" s="955">
        <f t="shared" si="40"/>
        <v>0</v>
      </c>
      <c r="AY90" s="955">
        <f t="shared" si="40"/>
        <v>0</v>
      </c>
      <c r="AZ90" s="955">
        <f t="shared" si="40"/>
        <v>0</v>
      </c>
      <c r="BA90" s="955">
        <f t="shared" si="40"/>
        <v>0</v>
      </c>
      <c r="BB90" s="955">
        <f t="shared" si="40"/>
        <v>0</v>
      </c>
      <c r="BC90" s="955">
        <f t="shared" si="40"/>
        <v>0</v>
      </c>
      <c r="BD90" s="955">
        <f t="shared" si="40"/>
        <v>0</v>
      </c>
      <c r="BE90" s="955">
        <f t="shared" si="40"/>
        <v>0</v>
      </c>
      <c r="BF90" s="955">
        <f t="shared" si="40"/>
        <v>0</v>
      </c>
      <c r="BG90" s="955">
        <f t="shared" si="40"/>
        <v>0</v>
      </c>
      <c r="BH90" s="955">
        <f t="shared" si="40"/>
        <v>0</v>
      </c>
      <c r="BI90" s="955">
        <f t="shared" si="40"/>
        <v>0</v>
      </c>
      <c r="BJ90" s="955">
        <f t="shared" si="40"/>
        <v>0</v>
      </c>
      <c r="BK90" s="955">
        <f t="shared" si="40"/>
        <v>0</v>
      </c>
      <c r="BL90" s="955">
        <f t="shared" si="40"/>
        <v>0</v>
      </c>
      <c r="BM90" s="955">
        <f t="shared" si="40"/>
        <v>0</v>
      </c>
      <c r="BN90" s="955">
        <f t="shared" si="40"/>
        <v>0</v>
      </c>
      <c r="BO90" s="955">
        <f t="shared" si="40"/>
        <v>0</v>
      </c>
      <c r="BP90" s="955">
        <f t="shared" si="40"/>
        <v>0</v>
      </c>
      <c r="BQ90" s="955">
        <f t="shared" si="40"/>
        <v>0</v>
      </c>
      <c r="BR90" s="955">
        <f t="shared" si="40"/>
        <v>0</v>
      </c>
      <c r="BS90" s="955">
        <f t="shared" si="40"/>
        <v>0</v>
      </c>
      <c r="BT90" s="955">
        <f t="shared" ref="BT90" si="41">BT25-BT44</f>
        <v>0</v>
      </c>
      <c r="BU90" s="955"/>
      <c r="BV90" s="955"/>
      <c r="BW90" s="955"/>
      <c r="BX90" s="955"/>
      <c r="BY90" s="955"/>
      <c r="BZ90" s="955"/>
      <c r="CA90" s="955"/>
      <c r="CB90" s="955"/>
      <c r="CC90" s="955"/>
      <c r="CD90" s="955"/>
      <c r="CE90" s="955"/>
      <c r="CF90" s="955"/>
      <c r="CG90" s="955"/>
      <c r="CH90" s="955"/>
      <c r="CI90" s="955"/>
      <c r="CJ90" s="1128"/>
    </row>
    <row r="91" spans="1:89" s="1082" customFormat="1" x14ac:dyDescent="0.2">
      <c r="A91" s="1074"/>
      <c r="B91" s="547" t="s">
        <v>488</v>
      </c>
      <c r="C91" s="548" t="s">
        <v>279</v>
      </c>
      <c r="D91" s="549" t="s">
        <v>489</v>
      </c>
      <c r="E91" s="548" t="s">
        <v>122</v>
      </c>
      <c r="F91" s="550">
        <v>2</v>
      </c>
      <c r="G91" s="551">
        <f>G89-G88</f>
        <v>-157.2015016295972</v>
      </c>
      <c r="H91" s="551">
        <f t="shared" ref="H91:BS91" si="42">H89-H88</f>
        <v>-191.27784322480164</v>
      </c>
      <c r="I91" s="551">
        <f t="shared" si="42"/>
        <v>-159.92982232901315</v>
      </c>
      <c r="J91" s="551">
        <f t="shared" si="42"/>
        <v>-154.84826887898657</v>
      </c>
      <c r="K91" s="551">
        <f t="shared" si="42"/>
        <v>-145.12525388364799</v>
      </c>
      <c r="L91" s="551">
        <f t="shared" si="42"/>
        <v>-134.33559186121676</v>
      </c>
      <c r="M91" s="552">
        <f t="shared" si="42"/>
        <v>-136.86549010541157</v>
      </c>
      <c r="N91" s="552">
        <f t="shared" si="42"/>
        <v>-136.24653795363022</v>
      </c>
      <c r="O91" s="552">
        <f t="shared" si="42"/>
        <v>-136.36867159699796</v>
      </c>
      <c r="P91" s="552">
        <f t="shared" si="42"/>
        <v>-136.39848371771447</v>
      </c>
      <c r="Q91" s="552">
        <f t="shared" si="42"/>
        <v>-136.41693720131724</v>
      </c>
      <c r="R91" s="552">
        <f t="shared" si="42"/>
        <v>-136.55200318272216</v>
      </c>
      <c r="S91" s="552">
        <f t="shared" si="42"/>
        <v>-136.97640618973355</v>
      </c>
      <c r="T91" s="552">
        <f t="shared" si="42"/>
        <v>-137.53466141705064</v>
      </c>
      <c r="U91" s="552">
        <f t="shared" si="42"/>
        <v>-138.20433763153892</v>
      </c>
      <c r="V91" s="552">
        <f t="shared" si="42"/>
        <v>-139.00387641594637</v>
      </c>
      <c r="W91" s="552">
        <f>W89-W88</f>
        <v>-204.65475678365098</v>
      </c>
      <c r="X91" s="552">
        <f t="shared" si="42"/>
        <v>-203.3713247160108</v>
      </c>
      <c r="Y91" s="552">
        <f t="shared" si="42"/>
        <v>-202.10539681910453</v>
      </c>
      <c r="Z91" s="552">
        <f t="shared" si="42"/>
        <v>-200.99098251280276</v>
      </c>
      <c r="AA91" s="552">
        <f t="shared" si="42"/>
        <v>-199.49867032441904</v>
      </c>
      <c r="AB91" s="552">
        <f t="shared" si="42"/>
        <v>-301.90475372396941</v>
      </c>
      <c r="AC91" s="552">
        <f t="shared" si="42"/>
        <v>-302.61756878579627</v>
      </c>
      <c r="AD91" s="552">
        <f t="shared" si="42"/>
        <v>-303.35351768022525</v>
      </c>
      <c r="AE91" s="552">
        <f t="shared" si="42"/>
        <v>-304.21597084706883</v>
      </c>
      <c r="AF91" s="552">
        <f t="shared" si="42"/>
        <v>-305.39087122430681</v>
      </c>
      <c r="AG91" s="552">
        <f t="shared" si="42"/>
        <v>-306.48904092902274</v>
      </c>
      <c r="AH91" s="552">
        <f t="shared" si="42"/>
        <v>-307.78415183138588</v>
      </c>
      <c r="AI91" s="552">
        <f t="shared" si="42"/>
        <v>-309.21830898484848</v>
      </c>
      <c r="AJ91" s="552">
        <f t="shared" si="42"/>
        <v>-310.70274483052924</v>
      </c>
      <c r="AK91" s="552">
        <f t="shared" si="42"/>
        <v>-312.17509760336213</v>
      </c>
      <c r="AL91" s="552">
        <f t="shared" si="42"/>
        <v>-313.13630222693217</v>
      </c>
      <c r="AM91" s="552">
        <f t="shared" si="42"/>
        <v>-315.3436826334098</v>
      </c>
      <c r="AN91" s="552">
        <f t="shared" si="42"/>
        <v>-317.60709718169858</v>
      </c>
      <c r="AO91" s="552">
        <f t="shared" si="42"/>
        <v>-319.9319815415767</v>
      </c>
      <c r="AP91" s="552">
        <f t="shared" si="42"/>
        <v>-322.36606084834466</v>
      </c>
      <c r="AQ91" s="552">
        <f t="shared" si="42"/>
        <v>-324.87800735736084</v>
      </c>
      <c r="AR91" s="552">
        <f t="shared" si="42"/>
        <v>-327.46972654162579</v>
      </c>
      <c r="AS91" s="552">
        <f t="shared" si="42"/>
        <v>-330.15761262644378</v>
      </c>
      <c r="AT91" s="552">
        <f t="shared" si="42"/>
        <v>-332.92404613269258</v>
      </c>
      <c r="AU91" s="552">
        <f t="shared" si="42"/>
        <v>-335.81932182033495</v>
      </c>
      <c r="AV91" s="552">
        <f t="shared" si="42"/>
        <v>-338.87397572068335</v>
      </c>
      <c r="AW91" s="552">
        <f t="shared" si="42"/>
        <v>-342.00445090407669</v>
      </c>
      <c r="AX91" s="552">
        <f t="shared" si="42"/>
        <v>-345.15264970537083</v>
      </c>
      <c r="AY91" s="552">
        <f t="shared" si="42"/>
        <v>-348.29292626784007</v>
      </c>
      <c r="AZ91" s="552">
        <f t="shared" si="42"/>
        <v>-351.43384605202851</v>
      </c>
      <c r="BA91" s="552">
        <f t="shared" si="42"/>
        <v>-354.58646778504811</v>
      </c>
      <c r="BB91" s="552">
        <f t="shared" si="42"/>
        <v>-357.84899898421997</v>
      </c>
      <c r="BC91" s="552">
        <f t="shared" si="42"/>
        <v>-361.09544355852523</v>
      </c>
      <c r="BD91" s="552">
        <f t="shared" si="42"/>
        <v>-364.34899823576961</v>
      </c>
      <c r="BE91" s="552">
        <f t="shared" si="42"/>
        <v>-367.56851465840731</v>
      </c>
      <c r="BF91" s="552">
        <f t="shared" si="42"/>
        <v>-370.76534286470439</v>
      </c>
      <c r="BG91" s="552">
        <f t="shared" si="42"/>
        <v>-373.83768358809584</v>
      </c>
      <c r="BH91" s="552">
        <f t="shared" si="42"/>
        <v>-376.91283704762884</v>
      </c>
      <c r="BI91" s="552">
        <f t="shared" si="42"/>
        <v>-379.99553318126033</v>
      </c>
      <c r="BJ91" s="552">
        <f t="shared" si="42"/>
        <v>-383.06518101299503</v>
      </c>
      <c r="BK91" s="552">
        <f t="shared" si="42"/>
        <v>-386.11337224769807</v>
      </c>
      <c r="BL91" s="552">
        <f t="shared" si="42"/>
        <v>-389.19859019557384</v>
      </c>
      <c r="BM91" s="552">
        <f t="shared" si="42"/>
        <v>-392.30860208768161</v>
      </c>
      <c r="BN91" s="552">
        <f t="shared" si="42"/>
        <v>-395.43697514659374</v>
      </c>
      <c r="BO91" s="552">
        <f t="shared" si="42"/>
        <v>-398.58294249578972</v>
      </c>
      <c r="BP91" s="552">
        <f t="shared" si="42"/>
        <v>-401.74991692381099</v>
      </c>
      <c r="BQ91" s="552">
        <f t="shared" si="42"/>
        <v>-404.99487599203366</v>
      </c>
      <c r="BR91" s="552">
        <f t="shared" si="42"/>
        <v>-408.25823758275851</v>
      </c>
      <c r="BS91" s="552">
        <f t="shared" si="42"/>
        <v>-411.51582282133859</v>
      </c>
      <c r="BT91" s="552">
        <f t="shared" ref="BT91" si="43">BT89-BT88</f>
        <v>-414.78964714524841</v>
      </c>
      <c r="BU91" s="552"/>
      <c r="BV91" s="552"/>
      <c r="BW91" s="552"/>
      <c r="BX91" s="552"/>
      <c r="BY91" s="552"/>
      <c r="BZ91" s="552"/>
      <c r="CA91" s="552"/>
      <c r="CB91" s="552"/>
      <c r="CC91" s="552"/>
      <c r="CD91" s="552"/>
      <c r="CE91" s="552"/>
      <c r="CF91" s="552"/>
      <c r="CG91" s="552"/>
      <c r="CH91" s="552"/>
      <c r="CI91" s="553"/>
      <c r="CJ91" s="1128"/>
    </row>
    <row r="92" spans="1:89" x14ac:dyDescent="0.2">
      <c r="B92" s="1136"/>
      <c r="C92" s="1137"/>
      <c r="D92" s="1268"/>
      <c r="E92" s="1137"/>
      <c r="F92" s="1138"/>
      <c r="G92" s="1133"/>
      <c r="H92" s="1133"/>
      <c r="I92" s="1133"/>
      <c r="J92" s="1133"/>
      <c r="K92" s="1133"/>
      <c r="L92" s="1133"/>
      <c r="M92" s="1133"/>
      <c r="N92" s="1133"/>
      <c r="O92" s="1133"/>
      <c r="P92" s="1133"/>
      <c r="Q92" s="1133"/>
      <c r="R92" s="1133"/>
      <c r="S92" s="1133"/>
      <c r="T92" s="1133"/>
      <c r="U92" s="1133"/>
      <c r="V92" s="1133"/>
      <c r="W92" s="1133"/>
      <c r="X92" s="1133"/>
      <c r="Y92" s="1133"/>
      <c r="Z92" s="1133"/>
      <c r="AA92" s="1133"/>
      <c r="AB92" s="1133"/>
      <c r="AC92" s="1133"/>
      <c r="AD92" s="1133"/>
      <c r="AE92" s="1133"/>
      <c r="AF92" s="1133"/>
      <c r="AG92" s="1133"/>
      <c r="AH92" s="1133"/>
      <c r="AI92" s="1133"/>
      <c r="AJ92" s="1133"/>
      <c r="AK92" s="1133"/>
      <c r="AL92" s="1133"/>
      <c r="AM92" s="1133"/>
      <c r="AN92" s="1133"/>
      <c r="AO92" s="1133"/>
      <c r="AP92" s="1133"/>
      <c r="AQ92" s="1133"/>
      <c r="AR92" s="1133"/>
      <c r="AS92" s="1133"/>
      <c r="AT92" s="1133"/>
      <c r="AU92" s="1133"/>
      <c r="AV92" s="1133"/>
      <c r="AW92" s="1133"/>
      <c r="AX92" s="1133"/>
      <c r="AY92" s="1133"/>
      <c r="AZ92" s="1133"/>
      <c r="BA92" s="1133"/>
      <c r="BB92" s="1133"/>
      <c r="BC92" s="1133"/>
      <c r="BD92" s="1133"/>
      <c r="BE92" s="1133"/>
      <c r="BF92" s="1133"/>
      <c r="BG92" s="1133"/>
      <c r="BH92" s="1133"/>
      <c r="BI92" s="1133"/>
      <c r="BJ92" s="1133"/>
      <c r="BK92" s="1133"/>
      <c r="BL92" s="1133"/>
      <c r="BM92" s="1133"/>
      <c r="BN92" s="1133"/>
      <c r="BO92" s="1133"/>
      <c r="BP92" s="1133"/>
      <c r="BQ92" s="1133"/>
      <c r="BR92" s="1133"/>
      <c r="BS92" s="1133"/>
      <c r="BT92" s="1133"/>
      <c r="BU92" s="1134"/>
      <c r="BV92" s="1134"/>
      <c r="BW92" s="1134"/>
      <c r="BX92" s="1134"/>
      <c r="BY92" s="1134"/>
      <c r="BZ92" s="1134"/>
      <c r="CA92" s="1134"/>
      <c r="CB92" s="1134"/>
      <c r="CC92" s="1134"/>
      <c r="CD92" s="1134"/>
      <c r="CE92" s="1134"/>
      <c r="CF92" s="1134"/>
      <c r="CG92" s="1134"/>
      <c r="CH92" s="1134"/>
      <c r="CI92" s="1134"/>
      <c r="CJ92" s="1135"/>
    </row>
    <row r="93" spans="1:89" ht="105" x14ac:dyDescent="0.2">
      <c r="B93" s="558" t="s">
        <v>325</v>
      </c>
      <c r="C93" s="1098" t="s">
        <v>87</v>
      </c>
      <c r="D93" s="10"/>
      <c r="E93" s="555"/>
      <c r="F93" s="556"/>
      <c r="G93" s="557"/>
      <c r="H93" s="557"/>
      <c r="I93" s="557"/>
      <c r="J93" s="557"/>
      <c r="K93" s="557"/>
      <c r="L93" s="557"/>
      <c r="M93" s="557"/>
      <c r="N93" s="557"/>
      <c r="O93" s="557"/>
      <c r="P93" s="557"/>
      <c r="Q93" s="557"/>
      <c r="R93" s="557"/>
      <c r="S93" s="557"/>
      <c r="T93" s="557"/>
      <c r="U93" s="557"/>
      <c r="V93" s="557"/>
      <c r="W93" s="557"/>
      <c r="X93" s="557"/>
      <c r="Y93" s="557"/>
      <c r="Z93" s="557"/>
      <c r="AA93" s="557"/>
      <c r="AB93" s="557"/>
      <c r="AC93" s="557"/>
      <c r="AD93" s="557"/>
      <c r="AE93" s="557"/>
      <c r="AF93" s="557"/>
      <c r="AG93" s="557"/>
      <c r="AH93" s="557"/>
      <c r="AI93" s="557"/>
      <c r="AJ93" s="557"/>
      <c r="AK93" s="557"/>
      <c r="AL93" s="557"/>
      <c r="AM93" s="557"/>
      <c r="AN93" s="557"/>
      <c r="AO93" s="557"/>
      <c r="AP93" s="557"/>
      <c r="AQ93" s="557"/>
      <c r="AR93" s="557"/>
      <c r="AS93" s="557"/>
      <c r="AT93" s="557"/>
      <c r="AU93" s="557"/>
      <c r="AV93" s="557"/>
      <c r="AW93" s="557"/>
      <c r="AX93" s="557"/>
      <c r="AY93" s="557"/>
      <c r="AZ93" s="557"/>
      <c r="BA93" s="557"/>
      <c r="BB93" s="557"/>
      <c r="BC93" s="557"/>
      <c r="BD93" s="557"/>
      <c r="BE93" s="557"/>
      <c r="BF93" s="557"/>
      <c r="BG93" s="557"/>
      <c r="BH93" s="557"/>
      <c r="BI93" s="557"/>
      <c r="BJ93" s="557"/>
      <c r="BK93" s="557"/>
      <c r="BL93" s="557"/>
      <c r="BM93" s="557"/>
      <c r="BN93" s="557"/>
      <c r="BO93" s="557"/>
      <c r="BP93" s="557"/>
      <c r="BQ93" s="557"/>
      <c r="BR93" s="557"/>
      <c r="BS93" s="557"/>
      <c r="BT93" s="557"/>
      <c r="BU93" s="557"/>
      <c r="BV93" s="557"/>
      <c r="BW93" s="557"/>
      <c r="BX93" s="557"/>
      <c r="BY93" s="557"/>
      <c r="BZ93" s="557"/>
      <c r="CA93" s="557"/>
      <c r="CB93" s="557"/>
      <c r="CC93" s="557"/>
      <c r="CD93" s="557"/>
      <c r="CE93" s="557"/>
      <c r="CF93" s="557"/>
      <c r="CG93" s="557"/>
      <c r="CH93" s="557"/>
      <c r="CI93" s="557"/>
    </row>
    <row r="94" spans="1:89" ht="60" x14ac:dyDescent="0.2">
      <c r="B94" s="559" t="s">
        <v>332</v>
      </c>
      <c r="C94" s="560" t="s">
        <v>490</v>
      </c>
      <c r="D94" s="560" t="s">
        <v>491</v>
      </c>
      <c r="E94" s="560" t="s">
        <v>91</v>
      </c>
      <c r="F94" s="561" t="s">
        <v>92</v>
      </c>
      <c r="G94" s="562" t="s">
        <v>93</v>
      </c>
      <c r="H94" s="562" t="s">
        <v>94</v>
      </c>
      <c r="I94" s="562" t="s">
        <v>95</v>
      </c>
      <c r="J94" s="562" t="s">
        <v>96</v>
      </c>
      <c r="K94" s="562" t="s">
        <v>97</v>
      </c>
      <c r="L94" s="562" t="s">
        <v>98</v>
      </c>
      <c r="M94" s="560" t="s">
        <v>99</v>
      </c>
      <c r="N94" s="560" t="s">
        <v>100</v>
      </c>
      <c r="O94" s="560" t="s">
        <v>101</v>
      </c>
      <c r="P94" s="560" t="s">
        <v>102</v>
      </c>
      <c r="Q94" s="560" t="s">
        <v>103</v>
      </c>
      <c r="R94" s="560" t="s">
        <v>133</v>
      </c>
      <c r="S94" s="560" t="s">
        <v>134</v>
      </c>
      <c r="T94" s="560" t="s">
        <v>135</v>
      </c>
      <c r="U94" s="560" t="s">
        <v>136</v>
      </c>
      <c r="V94" s="560" t="s">
        <v>104</v>
      </c>
      <c r="W94" s="560" t="s">
        <v>137</v>
      </c>
      <c r="X94" s="560" t="s">
        <v>138</v>
      </c>
      <c r="Y94" s="560" t="s">
        <v>139</v>
      </c>
      <c r="Z94" s="560" t="s">
        <v>140</v>
      </c>
      <c r="AA94" s="560" t="s">
        <v>105</v>
      </c>
      <c r="AB94" s="560" t="s">
        <v>141</v>
      </c>
      <c r="AC94" s="560" t="s">
        <v>142</v>
      </c>
      <c r="AD94" s="560" t="s">
        <v>143</v>
      </c>
      <c r="AE94" s="560" t="s">
        <v>144</v>
      </c>
      <c r="AF94" s="560" t="s">
        <v>106</v>
      </c>
      <c r="AG94" s="560" t="s">
        <v>145</v>
      </c>
      <c r="AH94" s="560" t="s">
        <v>146</v>
      </c>
      <c r="AI94" s="560" t="s">
        <v>147</v>
      </c>
      <c r="AJ94" s="560" t="s">
        <v>148</v>
      </c>
      <c r="AK94" s="560" t="s">
        <v>107</v>
      </c>
      <c r="AL94" s="560" t="s">
        <v>149</v>
      </c>
      <c r="AM94" s="560" t="s">
        <v>150</v>
      </c>
      <c r="AN94" s="560" t="s">
        <v>151</v>
      </c>
      <c r="AO94" s="560" t="s">
        <v>152</v>
      </c>
      <c r="AP94" s="560" t="s">
        <v>108</v>
      </c>
      <c r="AQ94" s="560" t="s">
        <v>153</v>
      </c>
      <c r="AR94" s="560" t="s">
        <v>154</v>
      </c>
      <c r="AS94" s="560" t="s">
        <v>155</v>
      </c>
      <c r="AT94" s="560" t="s">
        <v>156</v>
      </c>
      <c r="AU94" s="560" t="s">
        <v>109</v>
      </c>
      <c r="AV94" s="560" t="s">
        <v>157</v>
      </c>
      <c r="AW94" s="560" t="s">
        <v>158</v>
      </c>
      <c r="AX94" s="560" t="s">
        <v>159</v>
      </c>
      <c r="AY94" s="560" t="s">
        <v>160</v>
      </c>
      <c r="AZ94" s="560" t="s">
        <v>110</v>
      </c>
      <c r="BA94" s="560" t="s">
        <v>161</v>
      </c>
      <c r="BB94" s="560" t="s">
        <v>162</v>
      </c>
      <c r="BC94" s="560" t="s">
        <v>163</v>
      </c>
      <c r="BD94" s="560" t="s">
        <v>164</v>
      </c>
      <c r="BE94" s="560" t="s">
        <v>111</v>
      </c>
      <c r="BF94" s="560" t="s">
        <v>165</v>
      </c>
      <c r="BG94" s="560" t="s">
        <v>166</v>
      </c>
      <c r="BH94" s="560" t="s">
        <v>167</v>
      </c>
      <c r="BI94" s="560" t="s">
        <v>168</v>
      </c>
      <c r="BJ94" s="560" t="s">
        <v>112</v>
      </c>
      <c r="BK94" s="560" t="s">
        <v>169</v>
      </c>
      <c r="BL94" s="560" t="s">
        <v>170</v>
      </c>
      <c r="BM94" s="560" t="s">
        <v>171</v>
      </c>
      <c r="BN94" s="560" t="s">
        <v>172</v>
      </c>
      <c r="BO94" s="560" t="s">
        <v>113</v>
      </c>
      <c r="BP94" s="560" t="s">
        <v>173</v>
      </c>
      <c r="BQ94" s="560" t="s">
        <v>174</v>
      </c>
      <c r="BR94" s="560" t="s">
        <v>175</v>
      </c>
      <c r="BS94" s="560" t="s">
        <v>176</v>
      </c>
      <c r="BT94" s="560" t="s">
        <v>114</v>
      </c>
      <c r="BU94" s="560" t="s">
        <v>177</v>
      </c>
      <c r="BV94" s="560" t="s">
        <v>178</v>
      </c>
      <c r="BW94" s="560" t="s">
        <v>179</v>
      </c>
      <c r="BX94" s="560" t="s">
        <v>180</v>
      </c>
      <c r="BY94" s="560" t="s">
        <v>115</v>
      </c>
      <c r="BZ94" s="560" t="s">
        <v>181</v>
      </c>
      <c r="CA94" s="560" t="s">
        <v>182</v>
      </c>
      <c r="CB94" s="560" t="s">
        <v>183</v>
      </c>
      <c r="CC94" s="560" t="s">
        <v>184</v>
      </c>
      <c r="CD94" s="560" t="s">
        <v>116</v>
      </c>
      <c r="CE94" s="560" t="s">
        <v>185</v>
      </c>
      <c r="CF94" s="560" t="s">
        <v>186</v>
      </c>
      <c r="CG94" s="560" t="s">
        <v>187</v>
      </c>
      <c r="CH94" s="560" t="s">
        <v>188</v>
      </c>
      <c r="CI94" s="563" t="s">
        <v>117</v>
      </c>
    </row>
    <row r="95" spans="1:89" ht="28.5" x14ac:dyDescent="0.2">
      <c r="B95" s="570" t="s">
        <v>492</v>
      </c>
      <c r="C95" s="571" t="s">
        <v>493</v>
      </c>
      <c r="D95" s="571" t="s">
        <v>494</v>
      </c>
      <c r="E95" s="571" t="s">
        <v>122</v>
      </c>
      <c r="F95" s="572">
        <v>2</v>
      </c>
      <c r="G95" s="1149">
        <v>0</v>
      </c>
      <c r="H95" s="1150">
        <v>0</v>
      </c>
      <c r="I95" s="1150">
        <v>0</v>
      </c>
      <c r="J95" s="1150">
        <v>0</v>
      </c>
      <c r="K95" s="1150">
        <v>0</v>
      </c>
      <c r="L95" s="1150">
        <v>0</v>
      </c>
      <c r="M95" s="1150">
        <v>0</v>
      </c>
      <c r="N95" s="1150">
        <v>0</v>
      </c>
      <c r="O95" s="1150">
        <v>0</v>
      </c>
      <c r="P95" s="1150">
        <v>0</v>
      </c>
      <c r="Q95" s="1150">
        <v>0</v>
      </c>
      <c r="R95" s="1150">
        <v>0</v>
      </c>
      <c r="S95" s="1150">
        <v>0</v>
      </c>
      <c r="T95" s="1150">
        <v>0</v>
      </c>
      <c r="U95" s="1150">
        <v>0</v>
      </c>
      <c r="V95" s="1150">
        <v>0</v>
      </c>
      <c r="W95" s="1150">
        <v>0</v>
      </c>
      <c r="X95" s="1150">
        <v>0</v>
      </c>
      <c r="Y95" s="1150">
        <v>0</v>
      </c>
      <c r="Z95" s="1150">
        <v>0</v>
      </c>
      <c r="AA95" s="1150">
        <v>0</v>
      </c>
      <c r="AB95" s="1150">
        <v>0</v>
      </c>
      <c r="AC95" s="1150">
        <v>0</v>
      </c>
      <c r="AD95" s="1150">
        <v>0</v>
      </c>
      <c r="AE95" s="1150">
        <v>0</v>
      </c>
      <c r="AF95" s="1150">
        <v>0</v>
      </c>
      <c r="AG95" s="1150">
        <v>0</v>
      </c>
      <c r="AH95" s="1150">
        <v>0</v>
      </c>
      <c r="AI95" s="1150">
        <v>0</v>
      </c>
      <c r="AJ95" s="1150">
        <v>0</v>
      </c>
      <c r="AK95" s="1150">
        <v>0</v>
      </c>
      <c r="AL95" s="1150">
        <v>0</v>
      </c>
      <c r="AM95" s="1150">
        <v>0</v>
      </c>
      <c r="AN95" s="1150">
        <v>0</v>
      </c>
      <c r="AO95" s="1150">
        <v>0</v>
      </c>
      <c r="AP95" s="1150">
        <v>0</v>
      </c>
      <c r="AQ95" s="1150">
        <v>0</v>
      </c>
      <c r="AR95" s="1150">
        <v>0</v>
      </c>
      <c r="AS95" s="1150">
        <v>0</v>
      </c>
      <c r="AT95" s="1150">
        <v>0</v>
      </c>
      <c r="AU95" s="1150">
        <v>0</v>
      </c>
      <c r="AV95" s="1150">
        <v>0</v>
      </c>
      <c r="AW95" s="1150">
        <v>0</v>
      </c>
      <c r="AX95" s="1150">
        <v>0</v>
      </c>
      <c r="AY95" s="1150">
        <v>0</v>
      </c>
      <c r="AZ95" s="1150">
        <v>0</v>
      </c>
      <c r="BA95" s="1150">
        <v>0</v>
      </c>
      <c r="BB95" s="1150">
        <v>0</v>
      </c>
      <c r="BC95" s="1150">
        <v>0</v>
      </c>
      <c r="BD95" s="1150">
        <v>0</v>
      </c>
      <c r="BE95" s="1150">
        <v>0</v>
      </c>
      <c r="BF95" s="1150">
        <v>0</v>
      </c>
      <c r="BG95" s="1150">
        <v>0</v>
      </c>
      <c r="BH95" s="1150">
        <v>0</v>
      </c>
      <c r="BI95" s="1150">
        <v>0</v>
      </c>
      <c r="BJ95" s="1150">
        <v>0</v>
      </c>
      <c r="BK95" s="1150">
        <v>0</v>
      </c>
      <c r="BL95" s="1150">
        <v>0</v>
      </c>
      <c r="BM95" s="1150">
        <v>0</v>
      </c>
      <c r="BN95" s="1150">
        <v>0</v>
      </c>
      <c r="BO95" s="1150">
        <v>0</v>
      </c>
      <c r="BP95" s="1150">
        <v>0</v>
      </c>
      <c r="BQ95" s="1150">
        <v>0</v>
      </c>
      <c r="BR95" s="1150">
        <v>0</v>
      </c>
      <c r="BS95" s="1150">
        <v>0</v>
      </c>
      <c r="BT95" s="1150">
        <v>0</v>
      </c>
      <c r="BU95" s="1150"/>
      <c r="BV95" s="1150"/>
      <c r="BW95" s="1150"/>
      <c r="BX95" s="1150"/>
      <c r="BY95" s="1150"/>
      <c r="BZ95" s="1150"/>
      <c r="CA95" s="1150"/>
      <c r="CB95" s="1150"/>
      <c r="CC95" s="1150"/>
      <c r="CD95" s="1150"/>
      <c r="CE95" s="1150"/>
      <c r="CF95" s="1150"/>
      <c r="CG95" s="1150"/>
      <c r="CH95" s="1150"/>
      <c r="CI95" s="1150"/>
    </row>
    <row r="96" spans="1:89" x14ac:dyDescent="0.2">
      <c r="B96" s="564" t="s">
        <v>495</v>
      </c>
      <c r="C96" s="565" t="s">
        <v>496</v>
      </c>
      <c r="D96" s="565" t="s">
        <v>497</v>
      </c>
      <c r="E96" s="565" t="s">
        <v>122</v>
      </c>
      <c r="F96" s="566">
        <v>2</v>
      </c>
      <c r="G96" s="1151">
        <v>2.0137963192550288</v>
      </c>
      <c r="H96" s="1152">
        <v>2.0622507015984084</v>
      </c>
      <c r="I96" s="1152">
        <v>2.1110024217004835</v>
      </c>
      <c r="J96" s="1152">
        <v>2.1600436220643289</v>
      </c>
      <c r="K96" s="1152">
        <v>2.2093668927433896</v>
      </c>
      <c r="L96" s="1152">
        <v>2.2589652330115442</v>
      </c>
      <c r="M96" s="1152">
        <v>2.3088320173507881</v>
      </c>
      <c r="N96" s="1152">
        <v>2.3589609651603496</v>
      </c>
      <c r="O96" s="1152">
        <v>1.7012267945250272</v>
      </c>
      <c r="P96" s="1152">
        <v>1.7339438057558425</v>
      </c>
      <c r="Q96" s="1152">
        <v>1.7668192044327284</v>
      </c>
      <c r="R96" s="1152">
        <v>1.7998496660191066</v>
      </c>
      <c r="S96" s="1152">
        <v>1.8330320173508525</v>
      </c>
      <c r="T96" s="1152">
        <v>1.8663632262099696</v>
      </c>
      <c r="U96" s="1152">
        <v>1.899840391848258</v>
      </c>
      <c r="V96" s="1152">
        <v>1.9334607363542204</v>
      </c>
      <c r="W96" s="1152">
        <v>0</v>
      </c>
      <c r="X96" s="1152">
        <v>0</v>
      </c>
      <c r="Y96" s="1152">
        <v>0</v>
      </c>
      <c r="Z96" s="1152">
        <v>0</v>
      </c>
      <c r="AA96" s="1152">
        <v>0</v>
      </c>
      <c r="AB96" s="1152">
        <v>140</v>
      </c>
      <c r="AC96" s="1152">
        <v>140</v>
      </c>
      <c r="AD96" s="1152">
        <v>140</v>
      </c>
      <c r="AE96" s="1152">
        <v>140</v>
      </c>
      <c r="AF96" s="1152">
        <v>140</v>
      </c>
      <c r="AG96" s="1152">
        <v>140</v>
      </c>
      <c r="AH96" s="1152">
        <v>140</v>
      </c>
      <c r="AI96" s="1152">
        <v>140</v>
      </c>
      <c r="AJ96" s="1152">
        <v>140</v>
      </c>
      <c r="AK96" s="1152">
        <v>140</v>
      </c>
      <c r="AL96" s="1152">
        <v>140</v>
      </c>
      <c r="AM96" s="1152">
        <v>140</v>
      </c>
      <c r="AN96" s="1152">
        <v>140</v>
      </c>
      <c r="AO96" s="1152">
        <v>140</v>
      </c>
      <c r="AP96" s="1152">
        <v>140</v>
      </c>
      <c r="AQ96" s="1152">
        <v>140</v>
      </c>
      <c r="AR96" s="1152">
        <v>140</v>
      </c>
      <c r="AS96" s="1152">
        <v>140</v>
      </c>
      <c r="AT96" s="1152">
        <v>140</v>
      </c>
      <c r="AU96" s="1152">
        <v>140</v>
      </c>
      <c r="AV96" s="1152">
        <v>140</v>
      </c>
      <c r="AW96" s="1152">
        <v>140</v>
      </c>
      <c r="AX96" s="1152">
        <v>140</v>
      </c>
      <c r="AY96" s="1152">
        <v>140</v>
      </c>
      <c r="AZ96" s="1152">
        <v>140</v>
      </c>
      <c r="BA96" s="1152">
        <v>140</v>
      </c>
      <c r="BB96" s="1152">
        <v>140</v>
      </c>
      <c r="BC96" s="1152">
        <v>140</v>
      </c>
      <c r="BD96" s="1152">
        <v>140</v>
      </c>
      <c r="BE96" s="1152">
        <v>140</v>
      </c>
      <c r="BF96" s="1152">
        <v>140</v>
      </c>
      <c r="BG96" s="1152">
        <v>140</v>
      </c>
      <c r="BH96" s="1152">
        <v>140</v>
      </c>
      <c r="BI96" s="1152">
        <v>140</v>
      </c>
      <c r="BJ96" s="1152">
        <v>140</v>
      </c>
      <c r="BK96" s="1152">
        <v>140</v>
      </c>
      <c r="BL96" s="1152">
        <v>140</v>
      </c>
      <c r="BM96" s="1152">
        <v>140</v>
      </c>
      <c r="BN96" s="1152">
        <v>140</v>
      </c>
      <c r="BO96" s="1152">
        <v>140</v>
      </c>
      <c r="BP96" s="1152">
        <v>140</v>
      </c>
      <c r="BQ96" s="1152">
        <v>140</v>
      </c>
      <c r="BR96" s="1152">
        <v>140</v>
      </c>
      <c r="BS96" s="1152">
        <v>140</v>
      </c>
      <c r="BT96" s="1152">
        <v>140</v>
      </c>
      <c r="BU96" s="1152"/>
      <c r="BV96" s="1152"/>
      <c r="BW96" s="1152"/>
      <c r="BX96" s="1152"/>
      <c r="BY96" s="1152"/>
      <c r="BZ96" s="1152"/>
      <c r="CA96" s="1152"/>
      <c r="CB96" s="1152"/>
      <c r="CC96" s="1152"/>
      <c r="CD96" s="1152"/>
      <c r="CE96" s="1152"/>
      <c r="CF96" s="1152"/>
      <c r="CG96" s="1152"/>
      <c r="CH96" s="1152"/>
      <c r="CI96" s="1152"/>
    </row>
    <row r="97" spans="2:87" ht="28.5" x14ac:dyDescent="0.2">
      <c r="B97" s="570" t="s">
        <v>498</v>
      </c>
      <c r="C97" s="571" t="s">
        <v>499</v>
      </c>
      <c r="D97" s="571" t="s">
        <v>500</v>
      </c>
      <c r="E97" s="571" t="s">
        <v>122</v>
      </c>
      <c r="F97" s="572">
        <v>2</v>
      </c>
      <c r="G97" s="1151">
        <v>0</v>
      </c>
      <c r="H97" s="1152">
        <v>0</v>
      </c>
      <c r="I97" s="1152">
        <v>0</v>
      </c>
      <c r="J97" s="1152">
        <v>0</v>
      </c>
      <c r="K97" s="1152">
        <v>0</v>
      </c>
      <c r="L97" s="1152">
        <v>0</v>
      </c>
      <c r="M97" s="1152">
        <v>0</v>
      </c>
      <c r="N97" s="1152">
        <v>0</v>
      </c>
      <c r="O97" s="1152">
        <v>0</v>
      </c>
      <c r="P97" s="1152">
        <v>0</v>
      </c>
      <c r="Q97" s="1152">
        <v>0</v>
      </c>
      <c r="R97" s="1152">
        <v>0</v>
      </c>
      <c r="S97" s="1152">
        <v>0</v>
      </c>
      <c r="T97" s="1152">
        <v>0</v>
      </c>
      <c r="U97" s="1152">
        <v>0</v>
      </c>
      <c r="V97" s="1152">
        <v>0</v>
      </c>
      <c r="W97" s="1152">
        <v>0</v>
      </c>
      <c r="X97" s="1152">
        <v>0</v>
      </c>
      <c r="Y97" s="1152">
        <v>0</v>
      </c>
      <c r="Z97" s="1152">
        <v>0</v>
      </c>
      <c r="AA97" s="1152">
        <v>0</v>
      </c>
      <c r="AB97" s="1152">
        <v>0</v>
      </c>
      <c r="AC97" s="1152">
        <v>0</v>
      </c>
      <c r="AD97" s="1152">
        <v>0</v>
      </c>
      <c r="AE97" s="1152">
        <v>0</v>
      </c>
      <c r="AF97" s="1152">
        <v>0</v>
      </c>
      <c r="AG97" s="1152">
        <v>0</v>
      </c>
      <c r="AH97" s="1152">
        <v>0</v>
      </c>
      <c r="AI97" s="1152">
        <v>0</v>
      </c>
      <c r="AJ97" s="1152">
        <v>0</v>
      </c>
      <c r="AK97" s="1152">
        <v>0</v>
      </c>
      <c r="AL97" s="1152">
        <v>0</v>
      </c>
      <c r="AM97" s="1152">
        <v>0</v>
      </c>
      <c r="AN97" s="1152">
        <v>0</v>
      </c>
      <c r="AO97" s="1152">
        <v>0</v>
      </c>
      <c r="AP97" s="1152">
        <v>0</v>
      </c>
      <c r="AQ97" s="1152">
        <v>0</v>
      </c>
      <c r="AR97" s="1152">
        <v>0</v>
      </c>
      <c r="AS97" s="1152">
        <v>0</v>
      </c>
      <c r="AT97" s="1152">
        <v>0</v>
      </c>
      <c r="AU97" s="1152">
        <v>0</v>
      </c>
      <c r="AV97" s="1152">
        <v>0</v>
      </c>
      <c r="AW97" s="1152">
        <v>0</v>
      </c>
      <c r="AX97" s="1152">
        <v>0</v>
      </c>
      <c r="AY97" s="1152">
        <v>0</v>
      </c>
      <c r="AZ97" s="1152">
        <v>0</v>
      </c>
      <c r="BA97" s="1152">
        <v>0</v>
      </c>
      <c r="BB97" s="1152">
        <v>0</v>
      </c>
      <c r="BC97" s="1152">
        <v>0</v>
      </c>
      <c r="BD97" s="1152">
        <v>0</v>
      </c>
      <c r="BE97" s="1152">
        <v>0</v>
      </c>
      <c r="BF97" s="1152">
        <v>0</v>
      </c>
      <c r="BG97" s="1152">
        <v>0</v>
      </c>
      <c r="BH97" s="1152">
        <v>0</v>
      </c>
      <c r="BI97" s="1152">
        <v>0</v>
      </c>
      <c r="BJ97" s="1152">
        <v>0</v>
      </c>
      <c r="BK97" s="1152">
        <v>0</v>
      </c>
      <c r="BL97" s="1152">
        <v>0</v>
      </c>
      <c r="BM97" s="1152">
        <v>0</v>
      </c>
      <c r="BN97" s="1152">
        <v>0</v>
      </c>
      <c r="BO97" s="1152">
        <v>0</v>
      </c>
      <c r="BP97" s="1152">
        <v>0</v>
      </c>
      <c r="BQ97" s="1152">
        <v>0</v>
      </c>
      <c r="BR97" s="1152">
        <v>0</v>
      </c>
      <c r="BS97" s="1152">
        <v>0</v>
      </c>
      <c r="BT97" s="1152">
        <v>0</v>
      </c>
      <c r="BU97" s="1152"/>
      <c r="BV97" s="1152"/>
      <c r="BW97" s="1152"/>
      <c r="BX97" s="1152"/>
      <c r="BY97" s="1152"/>
      <c r="BZ97" s="1152"/>
      <c r="CA97" s="1152"/>
      <c r="CB97" s="1152"/>
      <c r="CC97" s="1152"/>
      <c r="CD97" s="1152"/>
      <c r="CE97" s="1152"/>
      <c r="CF97" s="1152"/>
      <c r="CG97" s="1152"/>
      <c r="CH97" s="1152"/>
      <c r="CI97" s="1152"/>
    </row>
    <row r="98" spans="2:87" ht="28.5" x14ac:dyDescent="0.2">
      <c r="B98" s="570" t="s">
        <v>501</v>
      </c>
      <c r="C98" s="571" t="s">
        <v>502</v>
      </c>
      <c r="D98" s="571" t="s">
        <v>503</v>
      </c>
      <c r="E98" s="571" t="s">
        <v>122</v>
      </c>
      <c r="F98" s="572">
        <v>2</v>
      </c>
      <c r="G98" s="1151">
        <v>0</v>
      </c>
      <c r="H98" s="1152">
        <v>0</v>
      </c>
      <c r="I98" s="1152">
        <v>0</v>
      </c>
      <c r="J98" s="1152">
        <v>0</v>
      </c>
      <c r="K98" s="1152">
        <v>0</v>
      </c>
      <c r="L98" s="1152">
        <v>0</v>
      </c>
      <c r="M98" s="1152">
        <v>0</v>
      </c>
      <c r="N98" s="1152">
        <v>0</v>
      </c>
      <c r="O98" s="1152">
        <v>0</v>
      </c>
      <c r="P98" s="1152">
        <v>0</v>
      </c>
      <c r="Q98" s="1152">
        <v>0</v>
      </c>
      <c r="R98" s="1152">
        <v>0</v>
      </c>
      <c r="S98" s="1152">
        <v>0</v>
      </c>
      <c r="T98" s="1152">
        <v>0</v>
      </c>
      <c r="U98" s="1152">
        <v>0</v>
      </c>
      <c r="V98" s="1152">
        <v>0</v>
      </c>
      <c r="W98" s="1152">
        <v>0</v>
      </c>
      <c r="X98" s="1152">
        <v>0</v>
      </c>
      <c r="Y98" s="1152">
        <v>0</v>
      </c>
      <c r="Z98" s="1152">
        <v>0</v>
      </c>
      <c r="AA98" s="1152">
        <v>0</v>
      </c>
      <c r="AB98" s="1152">
        <v>0</v>
      </c>
      <c r="AC98" s="1152">
        <v>0</v>
      </c>
      <c r="AD98" s="1152">
        <v>0</v>
      </c>
      <c r="AE98" s="1152">
        <v>0</v>
      </c>
      <c r="AF98" s="1152">
        <v>0</v>
      </c>
      <c r="AG98" s="1152">
        <v>0</v>
      </c>
      <c r="AH98" s="1152">
        <v>0</v>
      </c>
      <c r="AI98" s="1152">
        <v>0</v>
      </c>
      <c r="AJ98" s="1152">
        <v>0</v>
      </c>
      <c r="AK98" s="1152">
        <v>0</v>
      </c>
      <c r="AL98" s="1152">
        <v>0</v>
      </c>
      <c r="AM98" s="1152">
        <v>0</v>
      </c>
      <c r="AN98" s="1152">
        <v>0</v>
      </c>
      <c r="AO98" s="1152">
        <v>0</v>
      </c>
      <c r="AP98" s="1152">
        <v>0</v>
      </c>
      <c r="AQ98" s="1152">
        <v>0</v>
      </c>
      <c r="AR98" s="1152">
        <v>0</v>
      </c>
      <c r="AS98" s="1152">
        <v>0</v>
      </c>
      <c r="AT98" s="1152">
        <v>0</v>
      </c>
      <c r="AU98" s="1152">
        <v>0</v>
      </c>
      <c r="AV98" s="1152">
        <v>0</v>
      </c>
      <c r="AW98" s="1152">
        <v>0</v>
      </c>
      <c r="AX98" s="1152">
        <v>0</v>
      </c>
      <c r="AY98" s="1152">
        <v>0</v>
      </c>
      <c r="AZ98" s="1152">
        <v>0</v>
      </c>
      <c r="BA98" s="1152">
        <v>0</v>
      </c>
      <c r="BB98" s="1152">
        <v>0</v>
      </c>
      <c r="BC98" s="1152">
        <v>0</v>
      </c>
      <c r="BD98" s="1152">
        <v>0</v>
      </c>
      <c r="BE98" s="1152">
        <v>0</v>
      </c>
      <c r="BF98" s="1152">
        <v>0</v>
      </c>
      <c r="BG98" s="1152">
        <v>0</v>
      </c>
      <c r="BH98" s="1152">
        <v>0</v>
      </c>
      <c r="BI98" s="1152">
        <v>0</v>
      </c>
      <c r="BJ98" s="1152">
        <v>0</v>
      </c>
      <c r="BK98" s="1152">
        <v>0</v>
      </c>
      <c r="BL98" s="1152">
        <v>0</v>
      </c>
      <c r="BM98" s="1152">
        <v>0</v>
      </c>
      <c r="BN98" s="1152">
        <v>0</v>
      </c>
      <c r="BO98" s="1152">
        <v>0</v>
      </c>
      <c r="BP98" s="1152">
        <v>0</v>
      </c>
      <c r="BQ98" s="1152">
        <v>0</v>
      </c>
      <c r="BR98" s="1152">
        <v>0</v>
      </c>
      <c r="BS98" s="1152">
        <v>0</v>
      </c>
      <c r="BT98" s="1152">
        <v>0</v>
      </c>
      <c r="BU98" s="1152"/>
      <c r="BV98" s="1152"/>
      <c r="BW98" s="1152"/>
      <c r="BX98" s="1152"/>
      <c r="BY98" s="1152"/>
      <c r="BZ98" s="1152"/>
      <c r="CA98" s="1152"/>
      <c r="CB98" s="1152"/>
      <c r="CC98" s="1152"/>
      <c r="CD98" s="1152"/>
      <c r="CE98" s="1152"/>
      <c r="CF98" s="1152"/>
      <c r="CG98" s="1152"/>
      <c r="CH98" s="1152"/>
      <c r="CI98" s="1152"/>
    </row>
    <row r="99" spans="2:87" ht="28.5" x14ac:dyDescent="0.2">
      <c r="B99" s="570" t="s">
        <v>504</v>
      </c>
      <c r="C99" s="571" t="s">
        <v>505</v>
      </c>
      <c r="D99" s="571" t="s">
        <v>506</v>
      </c>
      <c r="E99" s="571" t="s">
        <v>122</v>
      </c>
      <c r="F99" s="572">
        <v>2</v>
      </c>
      <c r="G99" s="1151">
        <v>0</v>
      </c>
      <c r="H99" s="1152">
        <v>0</v>
      </c>
      <c r="I99" s="1152">
        <v>0</v>
      </c>
      <c r="J99" s="1152">
        <v>0</v>
      </c>
      <c r="K99" s="1152">
        <v>0</v>
      </c>
      <c r="L99" s="1152">
        <v>0</v>
      </c>
      <c r="M99" s="1152">
        <v>0</v>
      </c>
      <c r="N99" s="1152">
        <v>0</v>
      </c>
      <c r="O99" s="1152">
        <v>0</v>
      </c>
      <c r="P99" s="1152">
        <v>0</v>
      </c>
      <c r="Q99" s="1152">
        <v>0</v>
      </c>
      <c r="R99" s="1152">
        <v>0</v>
      </c>
      <c r="S99" s="1152">
        <v>0</v>
      </c>
      <c r="T99" s="1152">
        <v>0</v>
      </c>
      <c r="U99" s="1152">
        <v>0</v>
      </c>
      <c r="V99" s="1152">
        <v>0</v>
      </c>
      <c r="W99" s="1152">
        <v>0</v>
      </c>
      <c r="X99" s="1152">
        <v>0</v>
      </c>
      <c r="Y99" s="1152">
        <v>0</v>
      </c>
      <c r="Z99" s="1152">
        <v>0</v>
      </c>
      <c r="AA99" s="1152">
        <v>0</v>
      </c>
      <c r="AB99" s="1152">
        <v>0</v>
      </c>
      <c r="AC99" s="1152">
        <v>0</v>
      </c>
      <c r="AD99" s="1152">
        <v>0</v>
      </c>
      <c r="AE99" s="1152">
        <v>0</v>
      </c>
      <c r="AF99" s="1152">
        <v>0</v>
      </c>
      <c r="AG99" s="1152">
        <v>0</v>
      </c>
      <c r="AH99" s="1152">
        <v>0</v>
      </c>
      <c r="AI99" s="1152">
        <v>0</v>
      </c>
      <c r="AJ99" s="1152">
        <v>0</v>
      </c>
      <c r="AK99" s="1152">
        <v>0</v>
      </c>
      <c r="AL99" s="1152">
        <v>0</v>
      </c>
      <c r="AM99" s="1152">
        <v>0</v>
      </c>
      <c r="AN99" s="1152">
        <v>0</v>
      </c>
      <c r="AO99" s="1152">
        <v>0</v>
      </c>
      <c r="AP99" s="1152">
        <v>0</v>
      </c>
      <c r="AQ99" s="1152">
        <v>0</v>
      </c>
      <c r="AR99" s="1152">
        <v>0</v>
      </c>
      <c r="AS99" s="1152">
        <v>0</v>
      </c>
      <c r="AT99" s="1152">
        <v>0</v>
      </c>
      <c r="AU99" s="1152">
        <v>0</v>
      </c>
      <c r="AV99" s="1152">
        <v>0</v>
      </c>
      <c r="AW99" s="1152">
        <v>0</v>
      </c>
      <c r="AX99" s="1152">
        <v>0</v>
      </c>
      <c r="AY99" s="1152">
        <v>0</v>
      </c>
      <c r="AZ99" s="1152">
        <v>0</v>
      </c>
      <c r="BA99" s="1152">
        <v>0</v>
      </c>
      <c r="BB99" s="1152">
        <v>0</v>
      </c>
      <c r="BC99" s="1152">
        <v>0</v>
      </c>
      <c r="BD99" s="1152">
        <v>0</v>
      </c>
      <c r="BE99" s="1152">
        <v>0</v>
      </c>
      <c r="BF99" s="1152">
        <v>0</v>
      </c>
      <c r="BG99" s="1152">
        <v>0</v>
      </c>
      <c r="BH99" s="1152">
        <v>0</v>
      </c>
      <c r="BI99" s="1152">
        <v>0</v>
      </c>
      <c r="BJ99" s="1152">
        <v>0</v>
      </c>
      <c r="BK99" s="1152">
        <v>0</v>
      </c>
      <c r="BL99" s="1152">
        <v>0</v>
      </c>
      <c r="BM99" s="1152">
        <v>0</v>
      </c>
      <c r="BN99" s="1152">
        <v>0</v>
      </c>
      <c r="BO99" s="1152">
        <v>0</v>
      </c>
      <c r="BP99" s="1152">
        <v>0</v>
      </c>
      <c r="BQ99" s="1152">
        <v>0</v>
      </c>
      <c r="BR99" s="1152">
        <v>0</v>
      </c>
      <c r="BS99" s="1152">
        <v>0</v>
      </c>
      <c r="BT99" s="1152">
        <v>0</v>
      </c>
      <c r="BU99" s="1152"/>
      <c r="BV99" s="1152"/>
      <c r="BW99" s="1152"/>
      <c r="BX99" s="1152"/>
      <c r="BY99" s="1152"/>
      <c r="BZ99" s="1152"/>
      <c r="CA99" s="1152"/>
      <c r="CB99" s="1152"/>
      <c r="CC99" s="1152"/>
      <c r="CD99" s="1152"/>
      <c r="CE99" s="1152"/>
      <c r="CF99" s="1152"/>
      <c r="CG99" s="1152"/>
      <c r="CH99" s="1152"/>
      <c r="CI99" s="1152"/>
    </row>
    <row r="100" spans="2:87" ht="28.5" x14ac:dyDescent="0.2">
      <c r="B100" s="573" t="s">
        <v>507</v>
      </c>
      <c r="C100" s="574" t="s">
        <v>508</v>
      </c>
      <c r="D100" s="574" t="s">
        <v>509</v>
      </c>
      <c r="E100" s="574" t="s">
        <v>122</v>
      </c>
      <c r="F100" s="572">
        <v>2</v>
      </c>
      <c r="G100" s="1151">
        <v>0</v>
      </c>
      <c r="H100" s="1152">
        <v>0</v>
      </c>
      <c r="I100" s="1152">
        <v>0</v>
      </c>
      <c r="J100" s="1152">
        <v>0</v>
      </c>
      <c r="K100" s="1152">
        <v>0</v>
      </c>
      <c r="L100" s="1152">
        <v>0</v>
      </c>
      <c r="M100" s="1152">
        <v>0</v>
      </c>
      <c r="N100" s="1152">
        <v>0</v>
      </c>
      <c r="O100" s="1152">
        <v>0.3</v>
      </c>
      <c r="P100" s="1152">
        <v>21.3</v>
      </c>
      <c r="Q100" s="1152">
        <v>21.3</v>
      </c>
      <c r="R100" s="1152">
        <v>21.3</v>
      </c>
      <c r="S100" s="1152">
        <v>21.3</v>
      </c>
      <c r="T100" s="1152">
        <v>21.3</v>
      </c>
      <c r="U100" s="1152">
        <v>21.3</v>
      </c>
      <c r="V100" s="1152">
        <v>21.3</v>
      </c>
      <c r="W100" s="1152">
        <v>46.58</v>
      </c>
      <c r="X100" s="1152">
        <v>46.58</v>
      </c>
      <c r="Y100" s="1152">
        <v>46.58</v>
      </c>
      <c r="Z100" s="1152">
        <v>46.58</v>
      </c>
      <c r="AA100" s="1152">
        <v>46.58</v>
      </c>
      <c r="AB100" s="1152">
        <v>46.58</v>
      </c>
      <c r="AC100" s="1152">
        <v>46.58</v>
      </c>
      <c r="AD100" s="1152">
        <v>46.58</v>
      </c>
      <c r="AE100" s="1152">
        <v>46.58</v>
      </c>
      <c r="AF100" s="1152">
        <v>46.58</v>
      </c>
      <c r="AG100" s="1152">
        <v>46.58</v>
      </c>
      <c r="AH100" s="1152">
        <v>46.58</v>
      </c>
      <c r="AI100" s="1152">
        <v>46.58</v>
      </c>
      <c r="AJ100" s="1152">
        <v>46.58</v>
      </c>
      <c r="AK100" s="1152">
        <v>46.58</v>
      </c>
      <c r="AL100" s="1152">
        <v>46.58</v>
      </c>
      <c r="AM100" s="1152">
        <v>46.58</v>
      </c>
      <c r="AN100" s="1152">
        <v>46.58</v>
      </c>
      <c r="AO100" s="1152">
        <v>46.58</v>
      </c>
      <c r="AP100" s="1152">
        <v>46.58</v>
      </c>
      <c r="AQ100" s="1152">
        <v>46.58</v>
      </c>
      <c r="AR100" s="1152">
        <v>46.58</v>
      </c>
      <c r="AS100" s="1152">
        <v>46.58</v>
      </c>
      <c r="AT100" s="1152">
        <v>46.58</v>
      </c>
      <c r="AU100" s="1152">
        <v>46.58</v>
      </c>
      <c r="AV100" s="1152">
        <v>46.58</v>
      </c>
      <c r="AW100" s="1152">
        <v>46.58</v>
      </c>
      <c r="AX100" s="1152">
        <v>46.58</v>
      </c>
      <c r="AY100" s="1152">
        <v>46.58</v>
      </c>
      <c r="AZ100" s="1152">
        <v>46.58</v>
      </c>
      <c r="BA100" s="1152">
        <v>46.58</v>
      </c>
      <c r="BB100" s="1152">
        <v>46.58</v>
      </c>
      <c r="BC100" s="1152">
        <v>46.58</v>
      </c>
      <c r="BD100" s="1152">
        <v>46.58</v>
      </c>
      <c r="BE100" s="1152">
        <v>46.58</v>
      </c>
      <c r="BF100" s="1152">
        <v>46.58</v>
      </c>
      <c r="BG100" s="1152">
        <v>46.58</v>
      </c>
      <c r="BH100" s="1152">
        <v>46.58</v>
      </c>
      <c r="BI100" s="1152">
        <v>80.08</v>
      </c>
      <c r="BJ100" s="1152">
        <v>80.08</v>
      </c>
      <c r="BK100" s="1152">
        <v>80.08</v>
      </c>
      <c r="BL100" s="1152">
        <v>80.08</v>
      </c>
      <c r="BM100" s="1152">
        <v>80.08</v>
      </c>
      <c r="BN100" s="1152">
        <v>80.08</v>
      </c>
      <c r="BO100" s="1152">
        <v>80.08</v>
      </c>
      <c r="BP100" s="1152">
        <v>80.08</v>
      </c>
      <c r="BQ100" s="1152">
        <v>80.08</v>
      </c>
      <c r="BR100" s="1152">
        <v>90.68</v>
      </c>
      <c r="BS100" s="1152">
        <v>90.68</v>
      </c>
      <c r="BT100" s="1152">
        <v>90.68</v>
      </c>
      <c r="BU100" s="1152"/>
      <c r="BV100" s="1152"/>
      <c r="BW100" s="1152"/>
      <c r="BX100" s="1152"/>
      <c r="BY100" s="1152"/>
      <c r="BZ100" s="1152"/>
      <c r="CA100" s="1152"/>
      <c r="CB100" s="1152"/>
      <c r="CC100" s="1152"/>
      <c r="CD100" s="1152"/>
      <c r="CE100" s="1152"/>
      <c r="CF100" s="1152"/>
      <c r="CG100" s="1152"/>
      <c r="CH100" s="1152"/>
      <c r="CI100" s="1152"/>
    </row>
    <row r="101" spans="2:87" x14ac:dyDescent="0.2">
      <c r="B101" s="570" t="s">
        <v>510</v>
      </c>
      <c r="C101" s="571" t="s">
        <v>511</v>
      </c>
      <c r="D101" s="571" t="s">
        <v>512</v>
      </c>
      <c r="E101" s="571" t="s">
        <v>122</v>
      </c>
      <c r="F101" s="572">
        <v>2</v>
      </c>
      <c r="G101" s="1153">
        <v>117.46715755815967</v>
      </c>
      <c r="H101" s="1152">
        <v>117.27667825115873</v>
      </c>
      <c r="I101" s="1152">
        <v>117.08503007794866</v>
      </c>
      <c r="J101" s="1152">
        <v>116.8922439271812</v>
      </c>
      <c r="K101" s="1152">
        <v>116.69834892814106</v>
      </c>
      <c r="L101" s="1152">
        <v>116.50337260142351</v>
      </c>
      <c r="M101" s="1152">
        <v>116.30734099264191</v>
      </c>
      <c r="N101" s="1152">
        <v>116.11027879150242</v>
      </c>
      <c r="O101" s="1152">
        <v>68.855465177671704</v>
      </c>
      <c r="P101" s="1152">
        <v>68.765537129352651</v>
      </c>
      <c r="Q101" s="1152">
        <v>68.67517372727184</v>
      </c>
      <c r="R101" s="1152">
        <v>68.58438410946178</v>
      </c>
      <c r="S101" s="1152">
        <v>68.493176997881392</v>
      </c>
      <c r="T101" s="1152">
        <v>68.401560727077594</v>
      </c>
      <c r="U101" s="1152">
        <v>68.309543270230051</v>
      </c>
      <c r="V101" s="1152">
        <v>68.217132262882615</v>
      </c>
      <c r="W101" s="1152">
        <v>107.84433502460772</v>
      </c>
      <c r="X101" s="1152">
        <v>107.75115857882994</v>
      </c>
      <c r="Y101" s="1152">
        <v>107.65760967100275</v>
      </c>
      <c r="Z101" s="1152">
        <v>107.56369478530243</v>
      </c>
      <c r="AA101" s="1152">
        <v>39.72</v>
      </c>
      <c r="AB101" s="1152">
        <v>39.72</v>
      </c>
      <c r="AC101" s="1152">
        <v>39.72</v>
      </c>
      <c r="AD101" s="1152">
        <v>39.72</v>
      </c>
      <c r="AE101" s="1152">
        <v>39.72</v>
      </c>
      <c r="AF101" s="1152">
        <v>39.72</v>
      </c>
      <c r="AG101" s="1152">
        <v>39.72</v>
      </c>
      <c r="AH101" s="1152">
        <v>39.72</v>
      </c>
      <c r="AI101" s="1152">
        <v>39.72</v>
      </c>
      <c r="AJ101" s="1152">
        <v>39.72</v>
      </c>
      <c r="AK101" s="1152">
        <v>39.72</v>
      </c>
      <c r="AL101" s="1152">
        <v>39.72</v>
      </c>
      <c r="AM101" s="1152">
        <v>39.72</v>
      </c>
      <c r="AN101" s="1152">
        <v>39.72</v>
      </c>
      <c r="AO101" s="1152">
        <v>39.72</v>
      </c>
      <c r="AP101" s="1152">
        <v>39.72</v>
      </c>
      <c r="AQ101" s="1152">
        <v>39.72</v>
      </c>
      <c r="AR101" s="1152">
        <v>39.72</v>
      </c>
      <c r="AS101" s="1152">
        <v>39.72</v>
      </c>
      <c r="AT101" s="1152">
        <v>39.72</v>
      </c>
      <c r="AU101" s="1152">
        <v>39.72</v>
      </c>
      <c r="AV101" s="1152">
        <v>39.72</v>
      </c>
      <c r="AW101" s="1152">
        <v>39.72</v>
      </c>
      <c r="AX101" s="1152">
        <v>39.72</v>
      </c>
      <c r="AY101" s="1152">
        <v>39.72</v>
      </c>
      <c r="AZ101" s="1152">
        <v>39.72</v>
      </c>
      <c r="BA101" s="1152">
        <v>39.72</v>
      </c>
      <c r="BB101" s="1152">
        <v>39.72</v>
      </c>
      <c r="BC101" s="1152">
        <v>39.72</v>
      </c>
      <c r="BD101" s="1152">
        <v>39.72</v>
      </c>
      <c r="BE101" s="1152">
        <v>39.72</v>
      </c>
      <c r="BF101" s="1152">
        <v>39.72</v>
      </c>
      <c r="BG101" s="1152">
        <v>39.72</v>
      </c>
      <c r="BH101" s="1152">
        <v>39.72</v>
      </c>
      <c r="BI101" s="1152">
        <v>39.72</v>
      </c>
      <c r="BJ101" s="1152">
        <v>39.72</v>
      </c>
      <c r="BK101" s="1152">
        <v>39.72</v>
      </c>
      <c r="BL101" s="1152">
        <v>39.72</v>
      </c>
      <c r="BM101" s="1152">
        <v>39.72</v>
      </c>
      <c r="BN101" s="1152">
        <v>39.72</v>
      </c>
      <c r="BO101" s="1152">
        <v>39.72</v>
      </c>
      <c r="BP101" s="1152">
        <v>39.72</v>
      </c>
      <c r="BQ101" s="1152">
        <v>39.72</v>
      </c>
      <c r="BR101" s="1152">
        <v>39.72</v>
      </c>
      <c r="BS101" s="1152">
        <v>39.72</v>
      </c>
      <c r="BT101" s="1152">
        <v>39.72</v>
      </c>
      <c r="BU101" s="1152"/>
      <c r="BV101" s="1152"/>
      <c r="BW101" s="1152"/>
      <c r="BX101" s="1152"/>
      <c r="BY101" s="1152"/>
      <c r="BZ101" s="1152"/>
      <c r="CA101" s="1152"/>
      <c r="CB101" s="1152"/>
      <c r="CC101" s="1152"/>
      <c r="CD101" s="1152"/>
      <c r="CE101" s="1152"/>
      <c r="CF101" s="1152"/>
      <c r="CG101" s="1152"/>
      <c r="CH101" s="1152"/>
      <c r="CI101" s="1152"/>
    </row>
    <row r="102" spans="2:87" ht="30.6" customHeight="1" x14ac:dyDescent="0.2">
      <c r="B102" s="575" t="s">
        <v>513</v>
      </c>
      <c r="C102" s="576" t="s">
        <v>514</v>
      </c>
      <c r="D102" s="577" t="s">
        <v>515</v>
      </c>
      <c r="E102" s="576" t="s">
        <v>122</v>
      </c>
      <c r="F102" s="578">
        <v>2</v>
      </c>
      <c r="G102" s="1151">
        <v>0</v>
      </c>
      <c r="H102" s="1152">
        <v>0</v>
      </c>
      <c r="I102" s="1152">
        <v>0</v>
      </c>
      <c r="J102" s="1152">
        <v>0</v>
      </c>
      <c r="K102" s="1152">
        <v>0</v>
      </c>
      <c r="L102" s="1152">
        <v>0</v>
      </c>
      <c r="M102" s="1152">
        <v>22.660000000000004</v>
      </c>
      <c r="N102" s="1152">
        <v>22.62</v>
      </c>
      <c r="O102" s="1152">
        <v>22.6</v>
      </c>
      <c r="P102" s="1152">
        <v>22.57</v>
      </c>
      <c r="Q102" s="1152">
        <v>0</v>
      </c>
      <c r="R102" s="1152">
        <v>0</v>
      </c>
      <c r="S102" s="1152">
        <v>0</v>
      </c>
      <c r="T102" s="1152">
        <v>0</v>
      </c>
      <c r="U102" s="1152">
        <v>0</v>
      </c>
      <c r="V102" s="1152">
        <v>0</v>
      </c>
      <c r="W102" s="1152">
        <v>0</v>
      </c>
      <c r="X102" s="1152">
        <v>0</v>
      </c>
      <c r="Y102" s="1152">
        <v>0</v>
      </c>
      <c r="Z102" s="1152">
        <v>0</v>
      </c>
      <c r="AA102" s="1152">
        <v>0</v>
      </c>
      <c r="AB102" s="1152">
        <v>0</v>
      </c>
      <c r="AC102" s="1152">
        <v>0</v>
      </c>
      <c r="AD102" s="1152">
        <v>0</v>
      </c>
      <c r="AE102" s="1152">
        <v>0</v>
      </c>
      <c r="AF102" s="1152">
        <v>0</v>
      </c>
      <c r="AG102" s="1152">
        <v>0</v>
      </c>
      <c r="AH102" s="1152">
        <v>0</v>
      </c>
      <c r="AI102" s="1152">
        <v>0</v>
      </c>
      <c r="AJ102" s="1152">
        <v>0</v>
      </c>
      <c r="AK102" s="1152">
        <v>0</v>
      </c>
      <c r="AL102" s="1152">
        <v>0</v>
      </c>
      <c r="AM102" s="1152">
        <v>0</v>
      </c>
      <c r="AN102" s="1152">
        <v>0</v>
      </c>
      <c r="AO102" s="1152">
        <v>0</v>
      </c>
      <c r="AP102" s="1152">
        <v>0</v>
      </c>
      <c r="AQ102" s="1152">
        <v>0</v>
      </c>
      <c r="AR102" s="1152">
        <v>0</v>
      </c>
      <c r="AS102" s="1152">
        <v>0</v>
      </c>
      <c r="AT102" s="1152">
        <v>0</v>
      </c>
      <c r="AU102" s="1152">
        <v>0</v>
      </c>
      <c r="AV102" s="1152">
        <v>0</v>
      </c>
      <c r="AW102" s="1152">
        <v>0</v>
      </c>
      <c r="AX102" s="1152">
        <v>0</v>
      </c>
      <c r="AY102" s="1152">
        <v>0</v>
      </c>
      <c r="AZ102" s="1152">
        <v>0</v>
      </c>
      <c r="BA102" s="1152">
        <v>0</v>
      </c>
      <c r="BB102" s="1152">
        <v>0</v>
      </c>
      <c r="BC102" s="1152">
        <v>0</v>
      </c>
      <c r="BD102" s="1152">
        <v>0</v>
      </c>
      <c r="BE102" s="1152">
        <v>0</v>
      </c>
      <c r="BF102" s="1152">
        <v>0</v>
      </c>
      <c r="BG102" s="1152">
        <v>0</v>
      </c>
      <c r="BH102" s="1152">
        <v>0</v>
      </c>
      <c r="BI102" s="1152">
        <v>0</v>
      </c>
      <c r="BJ102" s="1152">
        <v>0</v>
      </c>
      <c r="BK102" s="1152">
        <v>0</v>
      </c>
      <c r="BL102" s="1152">
        <v>0</v>
      </c>
      <c r="BM102" s="1152">
        <v>0</v>
      </c>
      <c r="BN102" s="1152">
        <v>0</v>
      </c>
      <c r="BO102" s="1152">
        <v>0</v>
      </c>
      <c r="BP102" s="1152">
        <v>0</v>
      </c>
      <c r="BQ102" s="1152">
        <v>0</v>
      </c>
      <c r="BR102" s="1152">
        <v>0</v>
      </c>
      <c r="BS102" s="1152">
        <v>0</v>
      </c>
      <c r="BT102" s="1152">
        <v>0</v>
      </c>
      <c r="BU102" s="1152"/>
      <c r="BV102" s="1152"/>
      <c r="BW102" s="1152"/>
      <c r="BX102" s="1152"/>
      <c r="BY102" s="1152"/>
      <c r="BZ102" s="1152"/>
      <c r="CA102" s="1152"/>
      <c r="CB102" s="1152"/>
      <c r="CC102" s="1152"/>
      <c r="CD102" s="1152"/>
      <c r="CE102" s="1152"/>
      <c r="CF102" s="1152"/>
      <c r="CG102" s="1152"/>
      <c r="CH102" s="1152"/>
      <c r="CI102" s="1152"/>
    </row>
    <row r="103" spans="2:87" ht="30.6" customHeight="1" x14ac:dyDescent="0.2">
      <c r="B103" s="575" t="s">
        <v>516</v>
      </c>
      <c r="C103" s="576" t="s">
        <v>517</v>
      </c>
      <c r="D103" s="577" t="s">
        <v>518</v>
      </c>
      <c r="E103" s="576" t="s">
        <v>122</v>
      </c>
      <c r="F103" s="578">
        <v>2</v>
      </c>
      <c r="G103" s="1151">
        <v>0</v>
      </c>
      <c r="H103" s="1152">
        <v>0</v>
      </c>
      <c r="I103" s="1152">
        <v>0</v>
      </c>
      <c r="J103" s="1152">
        <v>0</v>
      </c>
      <c r="K103" s="1152">
        <v>0</v>
      </c>
      <c r="L103" s="1152">
        <v>0</v>
      </c>
      <c r="M103" s="1152">
        <v>19.25</v>
      </c>
      <c r="N103" s="1152">
        <v>19.23</v>
      </c>
      <c r="O103" s="1152">
        <v>19.2</v>
      </c>
      <c r="P103" s="1152">
        <v>19.18</v>
      </c>
      <c r="Q103" s="1152">
        <v>0</v>
      </c>
      <c r="R103" s="1152">
        <v>0</v>
      </c>
      <c r="S103" s="1152">
        <v>0</v>
      </c>
      <c r="T103" s="1152">
        <v>0</v>
      </c>
      <c r="U103" s="1152">
        <v>0</v>
      </c>
      <c r="V103" s="1152">
        <v>0</v>
      </c>
      <c r="W103" s="1152">
        <v>0</v>
      </c>
      <c r="X103" s="1152">
        <v>0</v>
      </c>
      <c r="Y103" s="1152">
        <v>0</v>
      </c>
      <c r="Z103" s="1152">
        <v>0</v>
      </c>
      <c r="AA103" s="1152">
        <v>0</v>
      </c>
      <c r="AB103" s="1152">
        <v>0</v>
      </c>
      <c r="AC103" s="1152">
        <v>0</v>
      </c>
      <c r="AD103" s="1152">
        <v>0</v>
      </c>
      <c r="AE103" s="1152">
        <v>0</v>
      </c>
      <c r="AF103" s="1152">
        <v>0</v>
      </c>
      <c r="AG103" s="1152">
        <v>0</v>
      </c>
      <c r="AH103" s="1152">
        <v>0</v>
      </c>
      <c r="AI103" s="1152">
        <v>0</v>
      </c>
      <c r="AJ103" s="1152">
        <v>0</v>
      </c>
      <c r="AK103" s="1152">
        <v>0</v>
      </c>
      <c r="AL103" s="1152">
        <v>0</v>
      </c>
      <c r="AM103" s="1152">
        <v>0</v>
      </c>
      <c r="AN103" s="1152">
        <v>0</v>
      </c>
      <c r="AO103" s="1152">
        <v>0</v>
      </c>
      <c r="AP103" s="1152">
        <v>0</v>
      </c>
      <c r="AQ103" s="1152">
        <v>0</v>
      </c>
      <c r="AR103" s="1152">
        <v>0</v>
      </c>
      <c r="AS103" s="1152">
        <v>0</v>
      </c>
      <c r="AT103" s="1152">
        <v>0</v>
      </c>
      <c r="AU103" s="1152">
        <v>0</v>
      </c>
      <c r="AV103" s="1152">
        <v>0</v>
      </c>
      <c r="AW103" s="1152">
        <v>0</v>
      </c>
      <c r="AX103" s="1152">
        <v>0</v>
      </c>
      <c r="AY103" s="1152">
        <v>0</v>
      </c>
      <c r="AZ103" s="1152">
        <v>0</v>
      </c>
      <c r="BA103" s="1152">
        <v>0</v>
      </c>
      <c r="BB103" s="1152">
        <v>0</v>
      </c>
      <c r="BC103" s="1152">
        <v>0</v>
      </c>
      <c r="BD103" s="1152">
        <v>0</v>
      </c>
      <c r="BE103" s="1152">
        <v>0</v>
      </c>
      <c r="BF103" s="1152">
        <v>0</v>
      </c>
      <c r="BG103" s="1152">
        <v>0</v>
      </c>
      <c r="BH103" s="1152">
        <v>0</v>
      </c>
      <c r="BI103" s="1152">
        <v>0</v>
      </c>
      <c r="BJ103" s="1152">
        <v>0</v>
      </c>
      <c r="BK103" s="1152">
        <v>0</v>
      </c>
      <c r="BL103" s="1152">
        <v>0</v>
      </c>
      <c r="BM103" s="1152">
        <v>0</v>
      </c>
      <c r="BN103" s="1152">
        <v>0</v>
      </c>
      <c r="BO103" s="1152">
        <v>0</v>
      </c>
      <c r="BP103" s="1152">
        <v>0</v>
      </c>
      <c r="BQ103" s="1152">
        <v>0</v>
      </c>
      <c r="BR103" s="1152">
        <v>0</v>
      </c>
      <c r="BS103" s="1152">
        <v>0</v>
      </c>
      <c r="BT103" s="1152">
        <v>0</v>
      </c>
      <c r="BU103" s="1152"/>
      <c r="BV103" s="1152"/>
      <c r="BW103" s="1152"/>
      <c r="BX103" s="1152"/>
      <c r="BY103" s="1152"/>
      <c r="BZ103" s="1152"/>
      <c r="CA103" s="1152"/>
      <c r="CB103" s="1152"/>
      <c r="CC103" s="1152"/>
      <c r="CD103" s="1152"/>
      <c r="CE103" s="1152"/>
      <c r="CF103" s="1152"/>
      <c r="CG103" s="1152"/>
      <c r="CH103" s="1152"/>
      <c r="CI103" s="1152"/>
    </row>
    <row r="104" spans="2:87" ht="42.75" x14ac:dyDescent="0.2">
      <c r="B104" s="570" t="s">
        <v>519</v>
      </c>
      <c r="C104" s="571" t="s">
        <v>520</v>
      </c>
      <c r="D104" s="571" t="s">
        <v>521</v>
      </c>
      <c r="E104" s="571" t="s">
        <v>122</v>
      </c>
      <c r="F104" s="572">
        <v>2</v>
      </c>
      <c r="G104" s="1151">
        <v>0</v>
      </c>
      <c r="H104" s="1152">
        <v>0</v>
      </c>
      <c r="I104" s="1152">
        <v>0</v>
      </c>
      <c r="J104" s="1152">
        <v>0</v>
      </c>
      <c r="K104" s="1152">
        <v>0</v>
      </c>
      <c r="L104" s="1152">
        <v>0</v>
      </c>
      <c r="M104" s="1152">
        <v>0</v>
      </c>
      <c r="N104" s="1152">
        <v>0</v>
      </c>
      <c r="O104" s="1152">
        <v>0</v>
      </c>
      <c r="P104" s="1152">
        <v>0</v>
      </c>
      <c r="Q104" s="1152">
        <v>0</v>
      </c>
      <c r="R104" s="1152">
        <v>0</v>
      </c>
      <c r="S104" s="1152">
        <v>0</v>
      </c>
      <c r="T104" s="1152">
        <v>0</v>
      </c>
      <c r="U104" s="1152">
        <v>0</v>
      </c>
      <c r="V104" s="1152">
        <v>0</v>
      </c>
      <c r="W104" s="1152">
        <v>0</v>
      </c>
      <c r="X104" s="1152">
        <v>0</v>
      </c>
      <c r="Y104" s="1152">
        <v>0</v>
      </c>
      <c r="Z104" s="1152">
        <v>0</v>
      </c>
      <c r="AA104" s="1152">
        <v>0</v>
      </c>
      <c r="AB104" s="1152">
        <v>0</v>
      </c>
      <c r="AC104" s="1152">
        <v>0</v>
      </c>
      <c r="AD104" s="1152">
        <v>0</v>
      </c>
      <c r="AE104" s="1152">
        <v>0</v>
      </c>
      <c r="AF104" s="1152">
        <v>0</v>
      </c>
      <c r="AG104" s="1152">
        <v>0</v>
      </c>
      <c r="AH104" s="1152">
        <v>0</v>
      </c>
      <c r="AI104" s="1152">
        <v>0</v>
      </c>
      <c r="AJ104" s="1152">
        <v>0</v>
      </c>
      <c r="AK104" s="1152">
        <v>0</v>
      </c>
      <c r="AL104" s="1152">
        <v>0</v>
      </c>
      <c r="AM104" s="1152">
        <v>0</v>
      </c>
      <c r="AN104" s="1152">
        <v>0</v>
      </c>
      <c r="AO104" s="1152">
        <v>0</v>
      </c>
      <c r="AP104" s="1152">
        <v>0</v>
      </c>
      <c r="AQ104" s="1152">
        <v>0</v>
      </c>
      <c r="AR104" s="1152">
        <v>0</v>
      </c>
      <c r="AS104" s="1152">
        <v>0</v>
      </c>
      <c r="AT104" s="1152">
        <v>0</v>
      </c>
      <c r="AU104" s="1152">
        <v>0</v>
      </c>
      <c r="AV104" s="1152">
        <v>0</v>
      </c>
      <c r="AW104" s="1152">
        <v>0</v>
      </c>
      <c r="AX104" s="1152">
        <v>0</v>
      </c>
      <c r="AY104" s="1152">
        <v>0</v>
      </c>
      <c r="AZ104" s="1152">
        <v>0</v>
      </c>
      <c r="BA104" s="1152">
        <v>0</v>
      </c>
      <c r="BB104" s="1152">
        <v>0</v>
      </c>
      <c r="BC104" s="1152">
        <v>0</v>
      </c>
      <c r="BD104" s="1152">
        <v>0</v>
      </c>
      <c r="BE104" s="1152">
        <v>0</v>
      </c>
      <c r="BF104" s="1152">
        <v>0</v>
      </c>
      <c r="BG104" s="1152">
        <v>0</v>
      </c>
      <c r="BH104" s="1152">
        <v>0</v>
      </c>
      <c r="BI104" s="1152">
        <v>0</v>
      </c>
      <c r="BJ104" s="1152">
        <v>0</v>
      </c>
      <c r="BK104" s="1152">
        <v>0</v>
      </c>
      <c r="BL104" s="1152">
        <v>0</v>
      </c>
      <c r="BM104" s="1152">
        <v>0</v>
      </c>
      <c r="BN104" s="1152">
        <v>0</v>
      </c>
      <c r="BO104" s="1152">
        <v>0</v>
      </c>
      <c r="BP104" s="1152">
        <v>0</v>
      </c>
      <c r="BQ104" s="1152">
        <v>0</v>
      </c>
      <c r="BR104" s="1152">
        <v>0</v>
      </c>
      <c r="BS104" s="1152">
        <v>0</v>
      </c>
      <c r="BT104" s="1152">
        <v>0</v>
      </c>
      <c r="BU104" s="1152"/>
      <c r="BV104" s="1152"/>
      <c r="BW104" s="1152"/>
      <c r="BX104" s="1152"/>
      <c r="BY104" s="1152"/>
      <c r="BZ104" s="1152"/>
      <c r="CA104" s="1152"/>
      <c r="CB104" s="1152"/>
      <c r="CC104" s="1152"/>
      <c r="CD104" s="1152"/>
      <c r="CE104" s="1152"/>
      <c r="CF104" s="1152"/>
      <c r="CG104" s="1152"/>
      <c r="CH104" s="1152"/>
      <c r="CI104" s="1152"/>
    </row>
    <row r="105" spans="2:87" x14ac:dyDescent="0.2">
      <c r="B105" s="570" t="s">
        <v>522</v>
      </c>
      <c r="C105" s="571" t="s">
        <v>523</v>
      </c>
      <c r="D105" s="571" t="s">
        <v>524</v>
      </c>
      <c r="E105" s="571" t="s">
        <v>122</v>
      </c>
      <c r="F105" s="572">
        <v>2</v>
      </c>
      <c r="G105" s="1151">
        <v>0</v>
      </c>
      <c r="H105" s="1152">
        <v>0</v>
      </c>
      <c r="I105" s="1152">
        <v>0</v>
      </c>
      <c r="J105" s="1152">
        <v>0</v>
      </c>
      <c r="K105" s="1152">
        <v>0</v>
      </c>
      <c r="L105" s="1152">
        <v>0</v>
      </c>
      <c r="M105" s="1152">
        <v>0</v>
      </c>
      <c r="N105" s="1152">
        <v>0</v>
      </c>
      <c r="O105" s="1152">
        <v>0</v>
      </c>
      <c r="P105" s="1152">
        <v>0</v>
      </c>
      <c r="Q105" s="1152">
        <v>0</v>
      </c>
      <c r="R105" s="1152">
        <v>0</v>
      </c>
      <c r="S105" s="1152">
        <v>0</v>
      </c>
      <c r="T105" s="1152">
        <v>0</v>
      </c>
      <c r="U105" s="1152">
        <v>0</v>
      </c>
      <c r="V105" s="1152">
        <v>0</v>
      </c>
      <c r="W105" s="1152">
        <v>0</v>
      </c>
      <c r="X105" s="1152">
        <v>0</v>
      </c>
      <c r="Y105" s="1152">
        <v>0</v>
      </c>
      <c r="Z105" s="1152">
        <v>0</v>
      </c>
      <c r="AA105" s="1152">
        <v>0</v>
      </c>
      <c r="AB105" s="1152">
        <v>0</v>
      </c>
      <c r="AC105" s="1152">
        <v>0</v>
      </c>
      <c r="AD105" s="1152">
        <v>0</v>
      </c>
      <c r="AE105" s="1152">
        <v>0</v>
      </c>
      <c r="AF105" s="1152">
        <v>0</v>
      </c>
      <c r="AG105" s="1152">
        <v>0</v>
      </c>
      <c r="AH105" s="1152">
        <v>0</v>
      </c>
      <c r="AI105" s="1152">
        <v>0</v>
      </c>
      <c r="AJ105" s="1152">
        <v>0</v>
      </c>
      <c r="AK105" s="1152">
        <v>0</v>
      </c>
      <c r="AL105" s="1152">
        <v>0</v>
      </c>
      <c r="AM105" s="1152">
        <v>0</v>
      </c>
      <c r="AN105" s="1152">
        <v>0</v>
      </c>
      <c r="AO105" s="1152">
        <v>0</v>
      </c>
      <c r="AP105" s="1152">
        <v>0</v>
      </c>
      <c r="AQ105" s="1152">
        <v>0</v>
      </c>
      <c r="AR105" s="1152">
        <v>0</v>
      </c>
      <c r="AS105" s="1152">
        <v>0</v>
      </c>
      <c r="AT105" s="1152">
        <v>0</v>
      </c>
      <c r="AU105" s="1152">
        <v>0</v>
      </c>
      <c r="AV105" s="1152">
        <v>0</v>
      </c>
      <c r="AW105" s="1152">
        <v>0</v>
      </c>
      <c r="AX105" s="1152">
        <v>0</v>
      </c>
      <c r="AY105" s="1152">
        <v>0</v>
      </c>
      <c r="AZ105" s="1152">
        <v>0</v>
      </c>
      <c r="BA105" s="1152">
        <v>0</v>
      </c>
      <c r="BB105" s="1152">
        <v>0</v>
      </c>
      <c r="BC105" s="1152">
        <v>0</v>
      </c>
      <c r="BD105" s="1152">
        <v>0</v>
      </c>
      <c r="BE105" s="1152">
        <v>0</v>
      </c>
      <c r="BF105" s="1152">
        <v>0</v>
      </c>
      <c r="BG105" s="1152">
        <v>0</v>
      </c>
      <c r="BH105" s="1152">
        <v>0</v>
      </c>
      <c r="BI105" s="1152">
        <v>0</v>
      </c>
      <c r="BJ105" s="1152">
        <v>0</v>
      </c>
      <c r="BK105" s="1152">
        <v>0</v>
      </c>
      <c r="BL105" s="1152">
        <v>0</v>
      </c>
      <c r="BM105" s="1152">
        <v>0</v>
      </c>
      <c r="BN105" s="1152">
        <v>0</v>
      </c>
      <c r="BO105" s="1152">
        <v>0</v>
      </c>
      <c r="BP105" s="1152">
        <v>0</v>
      </c>
      <c r="BQ105" s="1152">
        <v>0</v>
      </c>
      <c r="BR105" s="1152">
        <v>0</v>
      </c>
      <c r="BS105" s="1152">
        <v>0</v>
      </c>
      <c r="BT105" s="1152">
        <v>0</v>
      </c>
      <c r="BU105" s="1152"/>
      <c r="BV105" s="1152"/>
      <c r="BW105" s="1152"/>
      <c r="BX105" s="1152"/>
      <c r="BY105" s="1152"/>
      <c r="BZ105" s="1152"/>
      <c r="CA105" s="1152"/>
      <c r="CB105" s="1152"/>
      <c r="CC105" s="1152"/>
      <c r="CD105" s="1152"/>
      <c r="CE105" s="1152"/>
      <c r="CF105" s="1152"/>
      <c r="CG105" s="1152"/>
      <c r="CH105" s="1152"/>
      <c r="CI105" s="1152"/>
    </row>
    <row r="106" spans="2:87" x14ac:dyDescent="0.2">
      <c r="B106" s="579" t="s">
        <v>525</v>
      </c>
      <c r="C106" s="580" t="s">
        <v>526</v>
      </c>
      <c r="D106" s="580" t="s">
        <v>527</v>
      </c>
      <c r="E106" s="580" t="s">
        <v>122</v>
      </c>
      <c r="F106" s="581">
        <v>2</v>
      </c>
      <c r="G106" s="1154">
        <v>0</v>
      </c>
      <c r="H106" s="1155">
        <v>0</v>
      </c>
      <c r="I106" s="1155">
        <v>0</v>
      </c>
      <c r="J106" s="1155">
        <v>0</v>
      </c>
      <c r="K106" s="1155">
        <v>0</v>
      </c>
      <c r="L106" s="1155">
        <v>0</v>
      </c>
      <c r="M106" s="1155">
        <v>0</v>
      </c>
      <c r="N106" s="1155">
        <v>0</v>
      </c>
      <c r="O106" s="1155">
        <v>0</v>
      </c>
      <c r="P106" s="1155">
        <v>0</v>
      </c>
      <c r="Q106" s="1155">
        <v>0</v>
      </c>
      <c r="R106" s="1155">
        <v>0</v>
      </c>
      <c r="S106" s="1155">
        <v>0</v>
      </c>
      <c r="T106" s="1155">
        <v>0</v>
      </c>
      <c r="U106" s="1155">
        <v>0</v>
      </c>
      <c r="V106" s="1155">
        <v>0</v>
      </c>
      <c r="W106" s="1155">
        <v>0</v>
      </c>
      <c r="X106" s="1155">
        <v>0</v>
      </c>
      <c r="Y106" s="1155">
        <v>0</v>
      </c>
      <c r="Z106" s="1155">
        <v>0</v>
      </c>
      <c r="AA106" s="1155">
        <v>0</v>
      </c>
      <c r="AB106" s="1155">
        <v>0</v>
      </c>
      <c r="AC106" s="1155">
        <v>0</v>
      </c>
      <c r="AD106" s="1155">
        <v>0</v>
      </c>
      <c r="AE106" s="1155">
        <v>0</v>
      </c>
      <c r="AF106" s="1155">
        <v>0</v>
      </c>
      <c r="AG106" s="1155">
        <v>0</v>
      </c>
      <c r="AH106" s="1155">
        <v>0</v>
      </c>
      <c r="AI106" s="1155">
        <v>0</v>
      </c>
      <c r="AJ106" s="1155">
        <v>0</v>
      </c>
      <c r="AK106" s="1155">
        <v>0</v>
      </c>
      <c r="AL106" s="1155">
        <v>0</v>
      </c>
      <c r="AM106" s="1155">
        <v>0</v>
      </c>
      <c r="AN106" s="1155">
        <v>0</v>
      </c>
      <c r="AO106" s="1155">
        <v>0</v>
      </c>
      <c r="AP106" s="1155">
        <v>0</v>
      </c>
      <c r="AQ106" s="1155">
        <v>0</v>
      </c>
      <c r="AR106" s="1155">
        <v>0</v>
      </c>
      <c r="AS106" s="1155">
        <v>0</v>
      </c>
      <c r="AT106" s="1155">
        <v>0</v>
      </c>
      <c r="AU106" s="1155">
        <v>0</v>
      </c>
      <c r="AV106" s="1155">
        <v>0</v>
      </c>
      <c r="AW106" s="1155">
        <v>0</v>
      </c>
      <c r="AX106" s="1155">
        <v>0</v>
      </c>
      <c r="AY106" s="1155">
        <v>0</v>
      </c>
      <c r="AZ106" s="1155">
        <v>0</v>
      </c>
      <c r="BA106" s="1155">
        <v>0</v>
      </c>
      <c r="BB106" s="1155">
        <v>0</v>
      </c>
      <c r="BC106" s="1155">
        <v>0</v>
      </c>
      <c r="BD106" s="1155">
        <v>0</v>
      </c>
      <c r="BE106" s="1155">
        <v>0</v>
      </c>
      <c r="BF106" s="1155">
        <v>0</v>
      </c>
      <c r="BG106" s="1155">
        <v>0</v>
      </c>
      <c r="BH106" s="1155">
        <v>0</v>
      </c>
      <c r="BI106" s="1155">
        <v>0</v>
      </c>
      <c r="BJ106" s="1155">
        <v>0</v>
      </c>
      <c r="BK106" s="1155">
        <v>0</v>
      </c>
      <c r="BL106" s="1155">
        <v>0</v>
      </c>
      <c r="BM106" s="1155">
        <v>0</v>
      </c>
      <c r="BN106" s="1155">
        <v>0</v>
      </c>
      <c r="BO106" s="1155">
        <v>0</v>
      </c>
      <c r="BP106" s="1155">
        <v>0</v>
      </c>
      <c r="BQ106" s="1155">
        <v>0</v>
      </c>
      <c r="BR106" s="1155">
        <v>0</v>
      </c>
      <c r="BS106" s="1155">
        <v>0</v>
      </c>
      <c r="BT106" s="1155">
        <v>0</v>
      </c>
      <c r="BU106" s="1155"/>
      <c r="BV106" s="1155"/>
      <c r="BW106" s="1155"/>
      <c r="BX106" s="1155"/>
      <c r="BY106" s="1155"/>
      <c r="BZ106" s="1155"/>
      <c r="CA106" s="1155"/>
      <c r="CB106" s="1155"/>
      <c r="CC106" s="1155"/>
      <c r="CD106" s="1155"/>
      <c r="CE106" s="1155"/>
      <c r="CF106" s="1155"/>
      <c r="CG106" s="1155"/>
      <c r="CH106" s="1155"/>
      <c r="CI106" s="1155"/>
    </row>
    <row r="107" spans="2:87" ht="57" x14ac:dyDescent="0.2">
      <c r="B107" s="584" t="s">
        <v>528</v>
      </c>
      <c r="C107" s="585" t="s">
        <v>529</v>
      </c>
      <c r="D107" s="586" t="s">
        <v>530</v>
      </c>
      <c r="E107" s="585" t="s">
        <v>122</v>
      </c>
      <c r="F107" s="587">
        <v>2</v>
      </c>
      <c r="G107" s="1156">
        <v>0</v>
      </c>
      <c r="H107" s="1157">
        <v>0</v>
      </c>
      <c r="I107" s="1157">
        <v>0</v>
      </c>
      <c r="J107" s="1157">
        <v>0</v>
      </c>
      <c r="K107" s="1157">
        <v>0</v>
      </c>
      <c r="L107" s="1157">
        <v>0</v>
      </c>
      <c r="M107" s="1157">
        <v>-0.90976313309494605</v>
      </c>
      <c r="N107" s="1157">
        <v>-2.3172495843840011</v>
      </c>
      <c r="O107" s="1157">
        <v>-3.7560208488662923</v>
      </c>
      <c r="P107" s="1157">
        <v>-5.4364617060422642</v>
      </c>
      <c r="Q107" s="1157">
        <v>-6.8752916631833223</v>
      </c>
      <c r="R107" s="1157">
        <v>-8.0139565792716887</v>
      </c>
      <c r="S107" s="1157">
        <v>-8.8473137485529314</v>
      </c>
      <c r="T107" s="1157">
        <v>-9.5303295107357169</v>
      </c>
      <c r="U107" s="1157">
        <v>-10.213685319300971</v>
      </c>
      <c r="V107" s="1157">
        <v>-10.897428274976837</v>
      </c>
      <c r="W107" s="1157">
        <v>-11.298393932895912</v>
      </c>
      <c r="X107" s="1157">
        <v>-11.681910472216249</v>
      </c>
      <c r="Y107" s="1157">
        <v>-12.064650206330565</v>
      </c>
      <c r="Z107" s="1157">
        <v>-12.439790283521626</v>
      </c>
      <c r="AA107" s="1157">
        <v>-12.815266626537472</v>
      </c>
      <c r="AB107" s="1157">
        <v>-13.169568672582617</v>
      </c>
      <c r="AC107" s="1157">
        <v>-13.524455449490882</v>
      </c>
      <c r="AD107" s="1157">
        <v>-13.879513397251934</v>
      </c>
      <c r="AE107" s="1157">
        <v>-14.233714034869607</v>
      </c>
      <c r="AF107" s="1157">
        <v>-14.598201555646757</v>
      </c>
      <c r="AG107" s="1157">
        <v>-14.645133111272225</v>
      </c>
      <c r="AH107" s="1157">
        <v>-14.692235278220103</v>
      </c>
      <c r="AI107" s="1157">
        <v>-14.73950178576073</v>
      </c>
      <c r="AJ107" s="1157">
        <v>-14.786849543944566</v>
      </c>
      <c r="AK107" s="1157">
        <v>-14.834346244125914</v>
      </c>
      <c r="AL107" s="1157">
        <v>-14.832150840609216</v>
      </c>
      <c r="AM107" s="1157">
        <v>-14.830096890968395</v>
      </c>
      <c r="AN107" s="1157">
        <v>-14.828077305804502</v>
      </c>
      <c r="AO107" s="1157">
        <v>-14.826219776179407</v>
      </c>
      <c r="AP107" s="1157">
        <v>-14.824405812571873</v>
      </c>
      <c r="AQ107" s="1157">
        <v>-14.822659548319429</v>
      </c>
      <c r="AR107" s="1157">
        <v>-14.820926404961963</v>
      </c>
      <c r="AS107" s="1157">
        <v>-14.819284639174018</v>
      </c>
      <c r="AT107" s="1157">
        <v>-14.817803390624324</v>
      </c>
      <c r="AU107" s="1157">
        <v>-14.816365819861144</v>
      </c>
      <c r="AV107" s="1157">
        <v>-14.814984533286335</v>
      </c>
      <c r="AW107" s="1157">
        <v>-14.813598473444474</v>
      </c>
      <c r="AX107" s="1157">
        <v>-14.812116712018886</v>
      </c>
      <c r="AY107" s="1157">
        <v>-14.810618308189369</v>
      </c>
      <c r="AZ107" s="1157">
        <v>-14.809166545413534</v>
      </c>
      <c r="BA107" s="1157">
        <v>-14.807706996493099</v>
      </c>
      <c r="BB107" s="1157">
        <v>-14.806263154022249</v>
      </c>
      <c r="BC107" s="1157">
        <v>-14.804772402717665</v>
      </c>
      <c r="BD107" s="1157">
        <v>-14.803364068866504</v>
      </c>
      <c r="BE107" s="1157">
        <v>-14.801978079522982</v>
      </c>
      <c r="BF107" s="1157">
        <v>-14.800539641700897</v>
      </c>
      <c r="BG107" s="1157">
        <v>-14.799189556430633</v>
      </c>
      <c r="BH107" s="1157">
        <v>-14.797774684417742</v>
      </c>
      <c r="BI107" s="1157">
        <v>-14.796446145192867</v>
      </c>
      <c r="BJ107" s="1157">
        <v>-14.795141555063775</v>
      </c>
      <c r="BK107" s="1157">
        <v>-14.793853194847166</v>
      </c>
      <c r="BL107" s="1157">
        <v>-14.792587219966787</v>
      </c>
      <c r="BM107" s="1157">
        <v>-14.791181230983366</v>
      </c>
      <c r="BN107" s="1157">
        <v>-14.789908798740719</v>
      </c>
      <c r="BO107" s="1157">
        <v>-14.788639253720804</v>
      </c>
      <c r="BP107" s="1157">
        <v>-14.787349021277915</v>
      </c>
      <c r="BQ107" s="1157">
        <v>-14.785973109853337</v>
      </c>
      <c r="BR107" s="1157">
        <v>-14.784656608251384</v>
      </c>
      <c r="BS107" s="1157">
        <v>-14.783343576886548</v>
      </c>
      <c r="BT107" s="1157">
        <v>-14.781956046022863</v>
      </c>
      <c r="BU107" s="1157"/>
      <c r="BV107" s="1157"/>
      <c r="BW107" s="1157"/>
      <c r="BX107" s="1157"/>
      <c r="BY107" s="1157"/>
      <c r="BZ107" s="1157"/>
      <c r="CA107" s="1157"/>
      <c r="CB107" s="1157"/>
      <c r="CC107" s="1157"/>
      <c r="CD107" s="1157"/>
      <c r="CE107" s="1157"/>
      <c r="CF107" s="1157"/>
      <c r="CG107" s="1157"/>
      <c r="CH107" s="1157"/>
      <c r="CI107" s="1157"/>
    </row>
    <row r="108" spans="2:87" ht="57" x14ac:dyDescent="0.2">
      <c r="B108" s="589" t="s">
        <v>531</v>
      </c>
      <c r="C108" s="590" t="s">
        <v>532</v>
      </c>
      <c r="D108" s="591" t="s">
        <v>533</v>
      </c>
      <c r="E108" s="590" t="s">
        <v>122</v>
      </c>
      <c r="F108" s="592">
        <v>2</v>
      </c>
      <c r="G108" s="1151">
        <v>0</v>
      </c>
      <c r="H108" s="1152">
        <v>0</v>
      </c>
      <c r="I108" s="1152">
        <v>0</v>
      </c>
      <c r="J108" s="1152">
        <v>0</v>
      </c>
      <c r="K108" s="1152">
        <v>0</v>
      </c>
      <c r="L108" s="1152">
        <v>0</v>
      </c>
      <c r="M108" s="1152">
        <v>-7.011120401337792E-2</v>
      </c>
      <c r="N108" s="1152">
        <v>-0.13987107576391794</v>
      </c>
      <c r="O108" s="1152">
        <v>-0.16720117351215422</v>
      </c>
      <c r="P108" s="1152">
        <v>-0.19429147078576225</v>
      </c>
      <c r="Q108" s="1152">
        <v>-0.22132470370681684</v>
      </c>
      <c r="R108" s="1152">
        <v>-0.24821578858777979</v>
      </c>
      <c r="S108" s="1152">
        <v>-0.27605966124547066</v>
      </c>
      <c r="T108" s="1152">
        <v>-0.3026619979750253</v>
      </c>
      <c r="U108" s="1152">
        <v>-0.32914836093274757</v>
      </c>
      <c r="V108" s="1152">
        <v>-0.355464850689451</v>
      </c>
      <c r="W108" s="1152">
        <v>-0.38137957317073168</v>
      </c>
      <c r="X108" s="1152">
        <v>-0.40506358087487282</v>
      </c>
      <c r="Y108" s="1152">
        <v>-0.4298065173116089</v>
      </c>
      <c r="Z108" s="1152">
        <v>-0.45239062101775551</v>
      </c>
      <c r="AA108" s="1152">
        <v>-0.47491283272387108</v>
      </c>
      <c r="AB108" s="1152">
        <v>-0.4977579162410623</v>
      </c>
      <c r="AC108" s="1152">
        <v>-0.52024539877300613</v>
      </c>
      <c r="AD108" s="1152">
        <v>-0.54275356137507458</v>
      </c>
      <c r="AE108" s="1152">
        <v>-0.56632280102476518</v>
      </c>
      <c r="AF108" s="1152">
        <v>-0.58981877243973335</v>
      </c>
      <c r="AG108" s="1152">
        <v>-0.59032340862423005</v>
      </c>
      <c r="AH108" s="1152">
        <v>-0.59082890905977048</v>
      </c>
      <c r="AI108" s="1152">
        <v>-0.59133527596846081</v>
      </c>
      <c r="AJ108" s="1152">
        <v>-0.59189328300591937</v>
      </c>
      <c r="AK108" s="1152">
        <v>-0.5924523441524987</v>
      </c>
      <c r="AL108" s="1152">
        <v>-0.59296149879683746</v>
      </c>
      <c r="AM108" s="1152">
        <v>-0.59347152933081027</v>
      </c>
      <c r="AN108" s="1152">
        <v>-0.59403357727077055</v>
      </c>
      <c r="AO108" s="1152">
        <v>-0.5945454545454546</v>
      </c>
      <c r="AP108" s="1152">
        <v>-0.59505821474773613</v>
      </c>
      <c r="AQ108" s="1152">
        <v>-0.5955718601640051</v>
      </c>
      <c r="AR108" s="1152">
        <v>-0.59613789528252981</v>
      </c>
      <c r="AS108" s="1152">
        <v>-0.59670500735103349</v>
      </c>
      <c r="AT108" s="1152">
        <v>-0.59722150090885484</v>
      </c>
      <c r="AU108" s="1152">
        <v>-0.59773888937018116</v>
      </c>
      <c r="AV108" s="1152">
        <v>-0.59825717506286313</v>
      </c>
      <c r="AW108" s="1152">
        <v>-0.59877636032283255</v>
      </c>
      <c r="AX108" s="1152">
        <v>-0.59934850590687971</v>
      </c>
      <c r="AY108" s="1152">
        <v>-0.59992174593513614</v>
      </c>
      <c r="AZ108" s="1152">
        <v>-0.60044382560264564</v>
      </c>
      <c r="BA108" s="1152">
        <v>-0.60096681473739233</v>
      </c>
      <c r="BB108" s="1152">
        <v>-0.60149071571789736</v>
      </c>
      <c r="BC108" s="1152">
        <v>-0.60206806282722514</v>
      </c>
      <c r="BD108" s="1152">
        <v>-0.60259388646288214</v>
      </c>
      <c r="BE108" s="1152">
        <v>-0.60312062937062938</v>
      </c>
      <c r="BF108" s="1152">
        <v>-0.6037011112083297</v>
      </c>
      <c r="BG108" s="1152">
        <v>-0.60422979245117792</v>
      </c>
      <c r="BH108" s="1152">
        <v>-0.60481241234221605</v>
      </c>
      <c r="BI108" s="1152">
        <v>-0.60534304263905958</v>
      </c>
      <c r="BJ108" s="1152">
        <v>-0.60587460484720757</v>
      </c>
      <c r="BK108" s="1152">
        <v>-0.60640710142380039</v>
      </c>
      <c r="BL108" s="1152">
        <v>-0.60694053483462351</v>
      </c>
      <c r="BM108" s="1152">
        <v>-0.6075818950334626</v>
      </c>
      <c r="BN108" s="1152">
        <v>-0.6081173982020095</v>
      </c>
      <c r="BO108" s="1152">
        <v>-0.60865384615384621</v>
      </c>
      <c r="BP108" s="1152">
        <v>-0.60919124139148861</v>
      </c>
      <c r="BQ108" s="1152">
        <v>-0.60978347326557669</v>
      </c>
      <c r="BR108" s="1152">
        <v>-0.61032286598850072</v>
      </c>
      <c r="BS108" s="1152">
        <v>-0.61086321381142106</v>
      </c>
      <c r="BT108" s="1152">
        <v>-0.61145870258773494</v>
      </c>
      <c r="BU108" s="1152"/>
      <c r="BV108" s="1152"/>
      <c r="BW108" s="1152"/>
      <c r="BX108" s="1152"/>
      <c r="BY108" s="1152"/>
      <c r="BZ108" s="1152"/>
      <c r="CA108" s="1152"/>
      <c r="CB108" s="1152"/>
      <c r="CC108" s="1152"/>
      <c r="CD108" s="1152"/>
      <c r="CE108" s="1152"/>
      <c r="CF108" s="1152"/>
      <c r="CG108" s="1152"/>
      <c r="CH108" s="1152"/>
      <c r="CI108" s="1152"/>
    </row>
    <row r="109" spans="2:87" ht="57" x14ac:dyDescent="0.2">
      <c r="B109" s="589" t="s">
        <v>534</v>
      </c>
      <c r="C109" s="590" t="s">
        <v>535</v>
      </c>
      <c r="D109" s="591" t="s">
        <v>536</v>
      </c>
      <c r="E109" s="590" t="s">
        <v>122</v>
      </c>
      <c r="F109" s="592">
        <v>2</v>
      </c>
      <c r="G109" s="1151">
        <v>0</v>
      </c>
      <c r="H109" s="1152">
        <v>0</v>
      </c>
      <c r="I109" s="1152">
        <v>0</v>
      </c>
      <c r="J109" s="1152">
        <v>0</v>
      </c>
      <c r="K109" s="1152">
        <v>0</v>
      </c>
      <c r="L109" s="1152">
        <v>0</v>
      </c>
      <c r="M109" s="1152">
        <v>-1.7627124122235043</v>
      </c>
      <c r="N109" s="1152">
        <v>-5.5105611854662531</v>
      </c>
      <c r="O109" s="1152">
        <v>-10.109955424087346</v>
      </c>
      <c r="P109" s="1152">
        <v>-15.271518269973608</v>
      </c>
      <c r="Q109" s="1152">
        <v>-19.844230426446043</v>
      </c>
      <c r="R109" s="1152">
        <v>-23.103258685875232</v>
      </c>
      <c r="S109" s="1152">
        <v>-25.305102957388673</v>
      </c>
      <c r="T109" s="1152">
        <v>-27.266528327059298</v>
      </c>
      <c r="U109" s="1152">
        <v>-29.710771313445971</v>
      </c>
      <c r="V109" s="1152">
        <v>-33.439466113009544</v>
      </c>
      <c r="W109" s="1152">
        <v>-36.540147413390606</v>
      </c>
      <c r="X109" s="1152">
        <v>-39.680512807609837</v>
      </c>
      <c r="Y109" s="1152">
        <v>-42.862421798679499</v>
      </c>
      <c r="Z109" s="1152">
        <v>-46.109310368680624</v>
      </c>
      <c r="AA109" s="1152">
        <v>-49.380812345823678</v>
      </c>
      <c r="AB109" s="1152">
        <v>-52.354619148487025</v>
      </c>
      <c r="AC109" s="1152">
        <v>-55.323840607825815</v>
      </c>
      <c r="AD109" s="1152">
        <v>-58.37522930638535</v>
      </c>
      <c r="AE109" s="1152">
        <v>-61.417084265033651</v>
      </c>
      <c r="AF109" s="1152">
        <v>-64.500298660890422</v>
      </c>
      <c r="AG109" s="1152">
        <v>-67.445946091946809</v>
      </c>
      <c r="AH109" s="1152">
        <v>-70.393339273762194</v>
      </c>
      <c r="AI109" s="1152">
        <v>-73.386988129301898</v>
      </c>
      <c r="AJ109" s="1152">
        <v>-76.375154061367411</v>
      </c>
      <c r="AK109" s="1152">
        <v>-79.380497997512649</v>
      </c>
      <c r="AL109" s="1152">
        <v>-79.612623119879544</v>
      </c>
      <c r="AM109" s="1152">
        <v>-79.820326502315694</v>
      </c>
      <c r="AN109" s="1152">
        <v>-80.014853379747848</v>
      </c>
      <c r="AO109" s="1152">
        <v>-80.187986804297708</v>
      </c>
      <c r="AP109" s="1152">
        <v>-80.349367176421111</v>
      </c>
      <c r="AQ109" s="1152">
        <v>-80.507131720088168</v>
      </c>
      <c r="AR109" s="1152">
        <v>-80.573249720308297</v>
      </c>
      <c r="AS109" s="1152">
        <v>-80.626225441159093</v>
      </c>
      <c r="AT109" s="1152">
        <v>-80.666026198666927</v>
      </c>
      <c r="AU109" s="1152">
        <v>-80.694259083220757</v>
      </c>
      <c r="AV109" s="1152">
        <v>-80.71023245572313</v>
      </c>
      <c r="AW109" s="1152">
        <v>-80.72633287041478</v>
      </c>
      <c r="AX109" s="1152">
        <v>-80.743026278884841</v>
      </c>
      <c r="AY109" s="1152">
        <v>-80.760132850843277</v>
      </c>
      <c r="AZ109" s="1152">
        <v>-80.777856118940136</v>
      </c>
      <c r="BA109" s="1152">
        <v>-80.795784414422812</v>
      </c>
      <c r="BB109" s="1152">
        <v>-80.813350427969496</v>
      </c>
      <c r="BC109" s="1152">
        <v>-80.830331430894901</v>
      </c>
      <c r="BD109" s="1152">
        <v>-80.84706771532656</v>
      </c>
      <c r="BE109" s="1152">
        <v>-80.863275539581707</v>
      </c>
      <c r="BF109" s="1152">
        <v>-80.879023765188379</v>
      </c>
      <c r="BG109" s="1152">
        <v>-80.894381077497613</v>
      </c>
      <c r="BH109" s="1152">
        <v>-80.90957370610117</v>
      </c>
      <c r="BI109" s="1152">
        <v>-80.924424268553665</v>
      </c>
      <c r="BJ109" s="1152">
        <v>-80.938698192312188</v>
      </c>
      <c r="BK109" s="1152">
        <v>-80.952582128132676</v>
      </c>
      <c r="BL109" s="1152">
        <v>-80.965923645096993</v>
      </c>
      <c r="BM109" s="1152">
        <v>-80.979161678432291</v>
      </c>
      <c r="BN109" s="1152">
        <v>-80.992668859191923</v>
      </c>
      <c r="BO109" s="1152">
        <v>-81.006110093605031</v>
      </c>
      <c r="BP109" s="1152">
        <v>-81.020065925461779</v>
      </c>
      <c r="BQ109" s="1152">
        <v>-81.034354961017101</v>
      </c>
      <c r="BR109" s="1152">
        <v>-81.048971270292611</v>
      </c>
      <c r="BS109" s="1152">
        <v>-81.063509488835876</v>
      </c>
      <c r="BT109" s="1152">
        <v>-81.078102943167622</v>
      </c>
      <c r="BU109" s="1152"/>
      <c r="BV109" s="1152"/>
      <c r="BW109" s="1152"/>
      <c r="BX109" s="1152"/>
      <c r="BY109" s="1152"/>
      <c r="BZ109" s="1152"/>
      <c r="CA109" s="1152"/>
      <c r="CB109" s="1152"/>
      <c r="CC109" s="1152"/>
      <c r="CD109" s="1152"/>
      <c r="CE109" s="1152"/>
      <c r="CF109" s="1152"/>
      <c r="CG109" s="1152"/>
      <c r="CH109" s="1152"/>
      <c r="CI109" s="1152"/>
    </row>
    <row r="110" spans="2:87" ht="57" x14ac:dyDescent="0.2">
      <c r="B110" s="589" t="s">
        <v>537</v>
      </c>
      <c r="C110" s="590" t="s">
        <v>538</v>
      </c>
      <c r="D110" s="591" t="s">
        <v>539</v>
      </c>
      <c r="E110" s="590" t="s">
        <v>122</v>
      </c>
      <c r="F110" s="592">
        <v>2</v>
      </c>
      <c r="G110" s="1151">
        <v>0</v>
      </c>
      <c r="H110" s="1152">
        <v>0</v>
      </c>
      <c r="I110" s="1152">
        <v>0</v>
      </c>
      <c r="J110" s="1152">
        <v>0</v>
      </c>
      <c r="K110" s="1152">
        <v>0</v>
      </c>
      <c r="L110" s="1152">
        <v>0</v>
      </c>
      <c r="M110" s="1152">
        <v>-0.34562112866817157</v>
      </c>
      <c r="N110" s="1152">
        <v>-0.6974877483858275</v>
      </c>
      <c r="O110" s="1152">
        <v>-0.73880179553420677</v>
      </c>
      <c r="P110" s="1152">
        <v>-0.78353288519836573</v>
      </c>
      <c r="Q110" s="1152">
        <v>-0.80784253066381984</v>
      </c>
      <c r="R110" s="1152">
        <v>-0.82876149426529633</v>
      </c>
      <c r="S110" s="1152">
        <v>-0.845059654812927</v>
      </c>
      <c r="T110" s="1152">
        <v>-0.93912488022995833</v>
      </c>
      <c r="U110" s="1152">
        <v>-1.1932188253203093</v>
      </c>
      <c r="V110" s="1152">
        <v>-1.8239960943241713</v>
      </c>
      <c r="W110" s="1152">
        <v>-2.2757691505427475</v>
      </c>
      <c r="X110" s="1152">
        <v>-2.697537946299045</v>
      </c>
      <c r="Y110" s="1152">
        <v>-3.0874810216783306</v>
      </c>
      <c r="Z110" s="1152">
        <v>-3.4522030067799943</v>
      </c>
      <c r="AA110" s="1152">
        <v>-3.7920372119149768</v>
      </c>
      <c r="AB110" s="1152">
        <v>-4.1094322316892997</v>
      </c>
      <c r="AC110" s="1152">
        <v>-4.401185464910303</v>
      </c>
      <c r="AD110" s="1152">
        <v>-4.6805796079876316</v>
      </c>
      <c r="AE110" s="1152">
        <v>-4.939303724071971</v>
      </c>
      <c r="AF110" s="1152">
        <v>-5.1864547870230826</v>
      </c>
      <c r="AG110" s="1152">
        <v>-5.420812791156731</v>
      </c>
      <c r="AH110" s="1152">
        <v>-5.6432535689579257</v>
      </c>
      <c r="AI110" s="1152">
        <v>-5.859273465968915</v>
      </c>
      <c r="AJ110" s="1152">
        <v>-6.0706433956821062</v>
      </c>
      <c r="AK110" s="1152">
        <v>-6.2771853252089365</v>
      </c>
      <c r="AL110" s="1152">
        <v>-6.1483587887494089</v>
      </c>
      <c r="AM110" s="1152">
        <v>-6.0321993254201143</v>
      </c>
      <c r="AN110" s="1152">
        <v>-5.9291299852118868</v>
      </c>
      <c r="AO110" s="1152">
        <v>-5.8373422130124331</v>
      </c>
      <c r="AP110" s="1152">
        <v>-5.7572630442942936</v>
      </c>
      <c r="AQ110" s="1152">
        <v>-5.6907311194634156</v>
      </c>
      <c r="AR110" s="1152">
        <v>-5.6257802274822319</v>
      </c>
      <c r="AS110" s="1152">
        <v>-5.5738791603508737</v>
      </c>
      <c r="AT110" s="1152">
        <v>-5.5350431578349086</v>
      </c>
      <c r="AU110" s="1152">
        <v>-5.507730455582931</v>
      </c>
      <c r="AV110" s="1152">
        <v>-5.4926200839626764</v>
      </c>
      <c r="AW110" s="1152">
        <v>-5.4773865438529237</v>
      </c>
      <c r="AX110" s="1152">
        <v>-5.4616027512244107</v>
      </c>
      <c r="AY110" s="1152">
        <v>-5.4454213430672214</v>
      </c>
      <c r="AZ110" s="1152">
        <v>-5.4286277580786937</v>
      </c>
      <c r="BA110" s="1152">
        <v>-5.4116360223817148</v>
      </c>
      <c r="BB110" s="1152">
        <v>-5.3949899503253649</v>
      </c>
      <c r="BC110" s="1152">
        <v>-5.3789223515952242</v>
      </c>
      <c r="BD110" s="1152">
        <v>-5.3630685773790674</v>
      </c>
      <c r="BE110" s="1152">
        <v>-5.3477199995597067</v>
      </c>
      <c r="BF110" s="1152">
        <v>-5.3328297299373961</v>
      </c>
      <c r="BG110" s="1152">
        <v>-5.318293821655586</v>
      </c>
      <c r="BH110" s="1152">
        <v>-5.3039334451738744</v>
      </c>
      <c r="BI110" s="1152">
        <v>-5.2898807916494262</v>
      </c>
      <c r="BJ110" s="1152">
        <v>-5.2763798958118384</v>
      </c>
      <c r="BK110" s="1152">
        <v>-5.2632518236313732</v>
      </c>
      <c r="BL110" s="1152">
        <v>-5.2506428481366072</v>
      </c>
      <c r="BM110" s="1152">
        <v>-5.2381694435858916</v>
      </c>
      <c r="BN110" s="1152">
        <v>-5.22539919190036</v>
      </c>
      <c r="BO110" s="1152">
        <v>-5.2126910545553393</v>
      </c>
      <c r="BP110" s="1152">
        <v>-5.199488059903822</v>
      </c>
      <c r="BQ110" s="1152">
        <v>-5.1859827038990058</v>
      </c>
      <c r="BR110" s="1152">
        <v>-5.1721435035025083</v>
      </c>
      <c r="BS110" s="1152">
        <v>-5.1583779685011502</v>
      </c>
      <c r="BT110" s="1152">
        <v>-5.1445765562567942</v>
      </c>
      <c r="BU110" s="1152"/>
      <c r="BV110" s="1152"/>
      <c r="BW110" s="1152"/>
      <c r="BX110" s="1152"/>
      <c r="BY110" s="1152"/>
      <c r="BZ110" s="1152"/>
      <c r="CA110" s="1152"/>
      <c r="CB110" s="1152"/>
      <c r="CC110" s="1152"/>
      <c r="CD110" s="1152"/>
      <c r="CE110" s="1152"/>
      <c r="CF110" s="1152"/>
      <c r="CG110" s="1152"/>
      <c r="CH110" s="1152"/>
      <c r="CI110" s="1152"/>
    </row>
    <row r="111" spans="2:87" ht="28.5" x14ac:dyDescent="0.2">
      <c r="B111" s="589" t="s">
        <v>540</v>
      </c>
      <c r="C111" s="590" t="s">
        <v>541</v>
      </c>
      <c r="D111" s="591" t="s">
        <v>542</v>
      </c>
      <c r="E111" s="590" t="s">
        <v>122</v>
      </c>
      <c r="F111" s="592">
        <v>2</v>
      </c>
      <c r="G111" s="1151">
        <v>0</v>
      </c>
      <c r="H111" s="1152">
        <v>0</v>
      </c>
      <c r="I111" s="1152">
        <v>0</v>
      </c>
      <c r="J111" s="1152">
        <v>0</v>
      </c>
      <c r="K111" s="1152">
        <v>0</v>
      </c>
      <c r="L111" s="1152">
        <v>0</v>
      </c>
      <c r="M111" s="1152">
        <v>0</v>
      </c>
      <c r="N111" s="1152">
        <v>0</v>
      </c>
      <c r="O111" s="1152">
        <v>0</v>
      </c>
      <c r="P111" s="1152">
        <v>0</v>
      </c>
      <c r="Q111" s="1152">
        <v>0</v>
      </c>
      <c r="R111" s="1152">
        <v>0</v>
      </c>
      <c r="S111" s="1152">
        <v>0</v>
      </c>
      <c r="T111" s="1152">
        <v>0</v>
      </c>
      <c r="U111" s="1152">
        <v>0</v>
      </c>
      <c r="V111" s="1152">
        <v>0</v>
      </c>
      <c r="W111" s="1152">
        <v>0</v>
      </c>
      <c r="X111" s="1152">
        <v>0</v>
      </c>
      <c r="Y111" s="1152">
        <v>0</v>
      </c>
      <c r="Z111" s="1152">
        <v>0</v>
      </c>
      <c r="AA111" s="1152">
        <v>0</v>
      </c>
      <c r="AB111" s="1152">
        <v>0</v>
      </c>
      <c r="AC111" s="1152">
        <v>0</v>
      </c>
      <c r="AD111" s="1152">
        <v>0</v>
      </c>
      <c r="AE111" s="1152">
        <v>0</v>
      </c>
      <c r="AF111" s="1152">
        <v>0</v>
      </c>
      <c r="AG111" s="1152">
        <v>0</v>
      </c>
      <c r="AH111" s="1152">
        <v>0</v>
      </c>
      <c r="AI111" s="1152">
        <v>0</v>
      </c>
      <c r="AJ111" s="1152">
        <v>0</v>
      </c>
      <c r="AK111" s="1152">
        <v>0</v>
      </c>
      <c r="AL111" s="1152">
        <v>0</v>
      </c>
      <c r="AM111" s="1152">
        <v>0</v>
      </c>
      <c r="AN111" s="1152">
        <v>0</v>
      </c>
      <c r="AO111" s="1152">
        <v>0</v>
      </c>
      <c r="AP111" s="1152">
        <v>0</v>
      </c>
      <c r="AQ111" s="1152">
        <v>0</v>
      </c>
      <c r="AR111" s="1152">
        <v>0</v>
      </c>
      <c r="AS111" s="1152">
        <v>0</v>
      </c>
      <c r="AT111" s="1152">
        <v>0</v>
      </c>
      <c r="AU111" s="1152">
        <v>0</v>
      </c>
      <c r="AV111" s="1152">
        <v>0</v>
      </c>
      <c r="AW111" s="1152">
        <v>0</v>
      </c>
      <c r="AX111" s="1152">
        <v>0</v>
      </c>
      <c r="AY111" s="1152">
        <v>0</v>
      </c>
      <c r="AZ111" s="1152">
        <v>0</v>
      </c>
      <c r="BA111" s="1152">
        <v>0</v>
      </c>
      <c r="BB111" s="1152">
        <v>0</v>
      </c>
      <c r="BC111" s="1152">
        <v>0</v>
      </c>
      <c r="BD111" s="1152">
        <v>0</v>
      </c>
      <c r="BE111" s="1152">
        <v>0</v>
      </c>
      <c r="BF111" s="1152">
        <v>0</v>
      </c>
      <c r="BG111" s="1152">
        <v>0</v>
      </c>
      <c r="BH111" s="1152">
        <v>0</v>
      </c>
      <c r="BI111" s="1152">
        <v>0</v>
      </c>
      <c r="BJ111" s="1152">
        <v>0</v>
      </c>
      <c r="BK111" s="1152">
        <v>0</v>
      </c>
      <c r="BL111" s="1152">
        <v>0</v>
      </c>
      <c r="BM111" s="1152">
        <v>0</v>
      </c>
      <c r="BN111" s="1152">
        <v>0</v>
      </c>
      <c r="BO111" s="1152">
        <v>0</v>
      </c>
      <c r="BP111" s="1152">
        <v>0</v>
      </c>
      <c r="BQ111" s="1152">
        <v>0</v>
      </c>
      <c r="BR111" s="1152">
        <v>0</v>
      </c>
      <c r="BS111" s="1152">
        <v>0</v>
      </c>
      <c r="BT111" s="1152">
        <v>0</v>
      </c>
      <c r="BU111" s="1152"/>
      <c r="BV111" s="1152"/>
      <c r="BW111" s="1152"/>
      <c r="BX111" s="1152"/>
      <c r="BY111" s="1152"/>
      <c r="BZ111" s="1152"/>
      <c r="CA111" s="1152"/>
      <c r="CB111" s="1152"/>
      <c r="CC111" s="1152"/>
      <c r="CD111" s="1152"/>
      <c r="CE111" s="1152"/>
      <c r="CF111" s="1152"/>
      <c r="CG111" s="1152"/>
      <c r="CH111" s="1152"/>
      <c r="CI111" s="1152"/>
    </row>
    <row r="112" spans="2:87" ht="29.25" thickBot="1" x14ac:dyDescent="0.25">
      <c r="B112" s="593" t="s">
        <v>543</v>
      </c>
      <c r="C112" s="594" t="s">
        <v>544</v>
      </c>
      <c r="D112" s="594" t="s">
        <v>545</v>
      </c>
      <c r="E112" s="594" t="s">
        <v>122</v>
      </c>
      <c r="F112" s="595">
        <v>2</v>
      </c>
      <c r="G112" s="1158">
        <v>0</v>
      </c>
      <c r="H112" s="1159">
        <v>0</v>
      </c>
      <c r="I112" s="1159">
        <v>0</v>
      </c>
      <c r="J112" s="1159">
        <v>0</v>
      </c>
      <c r="K112" s="1159">
        <v>0</v>
      </c>
      <c r="L112" s="1159">
        <v>0</v>
      </c>
      <c r="M112" s="1159">
        <v>0</v>
      </c>
      <c r="N112" s="1159">
        <v>0</v>
      </c>
      <c r="O112" s="1159">
        <v>0</v>
      </c>
      <c r="P112" s="1159">
        <v>0</v>
      </c>
      <c r="Q112" s="1159">
        <v>0</v>
      </c>
      <c r="R112" s="1159">
        <v>0</v>
      </c>
      <c r="S112" s="1159">
        <v>0</v>
      </c>
      <c r="T112" s="1159">
        <v>0</v>
      </c>
      <c r="U112" s="1159">
        <v>0</v>
      </c>
      <c r="V112" s="1159">
        <v>0</v>
      </c>
      <c r="W112" s="1159">
        <v>0</v>
      </c>
      <c r="X112" s="1159">
        <v>0</v>
      </c>
      <c r="Y112" s="1159">
        <v>0</v>
      </c>
      <c r="Z112" s="1159">
        <v>0</v>
      </c>
      <c r="AA112" s="1159">
        <v>0</v>
      </c>
      <c r="AB112" s="1159">
        <v>0</v>
      </c>
      <c r="AC112" s="1159">
        <v>0</v>
      </c>
      <c r="AD112" s="1159">
        <v>0</v>
      </c>
      <c r="AE112" s="1159">
        <v>0</v>
      </c>
      <c r="AF112" s="1159">
        <v>0</v>
      </c>
      <c r="AG112" s="1159">
        <v>0</v>
      </c>
      <c r="AH112" s="1159">
        <v>0</v>
      </c>
      <c r="AI112" s="1159">
        <v>0</v>
      </c>
      <c r="AJ112" s="1159">
        <v>0</v>
      </c>
      <c r="AK112" s="1159">
        <v>0</v>
      </c>
      <c r="AL112" s="1159">
        <v>0</v>
      </c>
      <c r="AM112" s="1159">
        <v>0</v>
      </c>
      <c r="AN112" s="1159">
        <v>0</v>
      </c>
      <c r="AO112" s="1159">
        <v>0</v>
      </c>
      <c r="AP112" s="1159">
        <v>0</v>
      </c>
      <c r="AQ112" s="1159">
        <v>0</v>
      </c>
      <c r="AR112" s="1159">
        <v>0</v>
      </c>
      <c r="AS112" s="1159">
        <v>0</v>
      </c>
      <c r="AT112" s="1159">
        <v>0</v>
      </c>
      <c r="AU112" s="1159">
        <v>0</v>
      </c>
      <c r="AV112" s="1159">
        <v>0</v>
      </c>
      <c r="AW112" s="1159">
        <v>0</v>
      </c>
      <c r="AX112" s="1159">
        <v>0</v>
      </c>
      <c r="AY112" s="1159">
        <v>0</v>
      </c>
      <c r="AZ112" s="1159">
        <v>0</v>
      </c>
      <c r="BA112" s="1159">
        <v>0</v>
      </c>
      <c r="BB112" s="1159">
        <v>0</v>
      </c>
      <c r="BC112" s="1159">
        <v>0</v>
      </c>
      <c r="BD112" s="1159">
        <v>0</v>
      </c>
      <c r="BE112" s="1159">
        <v>0</v>
      </c>
      <c r="BF112" s="1159">
        <v>0</v>
      </c>
      <c r="BG112" s="1159">
        <v>0</v>
      </c>
      <c r="BH112" s="1159">
        <v>0</v>
      </c>
      <c r="BI112" s="1159">
        <v>0</v>
      </c>
      <c r="BJ112" s="1159">
        <v>0</v>
      </c>
      <c r="BK112" s="1159">
        <v>0</v>
      </c>
      <c r="BL112" s="1159">
        <v>0</v>
      </c>
      <c r="BM112" s="1159">
        <v>0</v>
      </c>
      <c r="BN112" s="1159">
        <v>0</v>
      </c>
      <c r="BO112" s="1159">
        <v>0</v>
      </c>
      <c r="BP112" s="1159">
        <v>0</v>
      </c>
      <c r="BQ112" s="1159">
        <v>0</v>
      </c>
      <c r="BR112" s="1159">
        <v>0</v>
      </c>
      <c r="BS112" s="1159">
        <v>0</v>
      </c>
      <c r="BT112" s="1159">
        <v>0</v>
      </c>
      <c r="BU112" s="1159"/>
      <c r="BV112" s="1159"/>
      <c r="BW112" s="1159"/>
      <c r="BX112" s="1159"/>
      <c r="BY112" s="1159"/>
      <c r="BZ112" s="1159"/>
      <c r="CA112" s="1159"/>
      <c r="CB112" s="1159"/>
      <c r="CC112" s="1159"/>
      <c r="CD112" s="1159"/>
      <c r="CE112" s="1159"/>
      <c r="CF112" s="1159"/>
      <c r="CG112" s="1159"/>
      <c r="CH112" s="1159"/>
      <c r="CI112" s="1159"/>
    </row>
    <row r="113" spans="2:89" ht="28.5" x14ac:dyDescent="0.2">
      <c r="B113" s="598" t="s">
        <v>546</v>
      </c>
      <c r="C113" s="599" t="s">
        <v>547</v>
      </c>
      <c r="D113" s="600" t="s">
        <v>548</v>
      </c>
      <c r="E113" s="599" t="s">
        <v>122</v>
      </c>
      <c r="F113" s="601">
        <v>2</v>
      </c>
      <c r="G113" s="1151">
        <v>0</v>
      </c>
      <c r="H113" s="1152">
        <v>0</v>
      </c>
      <c r="I113" s="1152">
        <v>0</v>
      </c>
      <c r="J113" s="1152">
        <v>0</v>
      </c>
      <c r="K113" s="1152">
        <v>0</v>
      </c>
      <c r="L113" s="1152">
        <v>0</v>
      </c>
      <c r="M113" s="1152">
        <v>-1.6214299108324046E-2</v>
      </c>
      <c r="N113" s="1152">
        <v>-7.0684455147919115E-2</v>
      </c>
      <c r="O113" s="1152">
        <v>-0.14492446637844633</v>
      </c>
      <c r="P113" s="1152">
        <v>-0.21516709182802632</v>
      </c>
      <c r="Q113" s="1152">
        <v>-0.26739718989013816</v>
      </c>
      <c r="R113" s="1152">
        <v>-0.28477680985946874</v>
      </c>
      <c r="S113" s="1152">
        <v>-0.28324931479840093</v>
      </c>
      <c r="T113" s="1152">
        <v>-0.28195248671074213</v>
      </c>
      <c r="U113" s="1152">
        <v>-0.28087922023371753</v>
      </c>
      <c r="V113" s="1152">
        <v>-0.28002187166628789</v>
      </c>
      <c r="W113" s="1152">
        <v>-0.27544637806664363</v>
      </c>
      <c r="X113" s="1152">
        <v>-0.27119105109112068</v>
      </c>
      <c r="Y113" s="1152">
        <v>-0.26721784764217288</v>
      </c>
      <c r="Z113" s="1152">
        <v>-0.26348615553938148</v>
      </c>
      <c r="AA113" s="1152">
        <v>-0.26002883626134288</v>
      </c>
      <c r="AB113" s="1152">
        <v>-0.25644797682367976</v>
      </c>
      <c r="AC113" s="1152">
        <v>-0.25309424726388779</v>
      </c>
      <c r="AD113" s="1152">
        <v>-0.24993236862700702</v>
      </c>
      <c r="AE113" s="1152">
        <v>-0.24697425689437208</v>
      </c>
      <c r="AF113" s="1152">
        <v>-0.24422976108648953</v>
      </c>
      <c r="AG113" s="1152">
        <v>-0.24166595289645457</v>
      </c>
      <c r="AH113" s="1152">
        <v>-0.23927362027987348</v>
      </c>
      <c r="AI113" s="1152">
        <v>-0.2370464947291907</v>
      </c>
      <c r="AJ113" s="1152">
        <v>-0.23495225995048624</v>
      </c>
      <c r="AK113" s="1152">
        <v>-0.23300802127841172</v>
      </c>
      <c r="AL113" s="1152">
        <v>-0.23132177240605334</v>
      </c>
      <c r="AM113" s="1152">
        <v>-0.22977785329920483</v>
      </c>
      <c r="AN113" s="1152">
        <v>-0.22832031607527314</v>
      </c>
      <c r="AO113" s="1152">
        <v>-0.2269746637248595</v>
      </c>
      <c r="AP113" s="1152">
        <v>-0.22567346031960867</v>
      </c>
      <c r="AQ113" s="1152">
        <v>-0.22444084148343366</v>
      </c>
      <c r="AR113" s="1152">
        <v>-0.22327373324449104</v>
      </c>
      <c r="AS113" s="1152">
        <v>-0.22219907952505069</v>
      </c>
      <c r="AT113" s="1152">
        <v>-0.22123432453317804</v>
      </c>
      <c r="AU113" s="1152">
        <v>-0.22031414223132434</v>
      </c>
      <c r="AV113" s="1152">
        <v>-0.21945114134919824</v>
      </c>
      <c r="AW113" s="1152">
        <v>-0.21858426676730683</v>
      </c>
      <c r="AX113" s="1152">
        <v>-0.21767465092576502</v>
      </c>
      <c r="AY113" s="1152">
        <v>-0.21674948712450542</v>
      </c>
      <c r="AZ113" s="1152">
        <v>-0.21581980401617981</v>
      </c>
      <c r="BA113" s="1152">
        <v>-0.21488324423048957</v>
      </c>
      <c r="BB113" s="1152">
        <v>-0.21396330274014516</v>
      </c>
      <c r="BC113" s="1152">
        <v>-0.21304989854488976</v>
      </c>
      <c r="BD113" s="1152">
        <v>-0.21216738832938614</v>
      </c>
      <c r="BE113" s="1152">
        <v>-0.21130814189361008</v>
      </c>
      <c r="BF113" s="1152">
        <v>-0.21045018590922829</v>
      </c>
      <c r="BG113" s="1152">
        <v>-0.20962878188181189</v>
      </c>
      <c r="BH113" s="1152">
        <v>-0.20879652975995824</v>
      </c>
      <c r="BI113" s="1152">
        <v>-0.20799862083192736</v>
      </c>
      <c r="BJ113" s="1152">
        <v>-0.20722559291098439</v>
      </c>
      <c r="BK113" s="1152">
        <v>-0.20646972927096646</v>
      </c>
      <c r="BL113" s="1152">
        <v>-0.20573718780141184</v>
      </c>
      <c r="BM113" s="1152">
        <v>-0.20497255901682829</v>
      </c>
      <c r="BN113" s="1152">
        <v>-0.20423562994272904</v>
      </c>
      <c r="BO113" s="1152">
        <v>-0.20350253287464984</v>
      </c>
      <c r="BP113" s="1152">
        <v>-0.2027496956694041</v>
      </c>
      <c r="BQ113" s="1152">
        <v>-0.20196601611891341</v>
      </c>
      <c r="BR113" s="1152">
        <v>-0.20118890723988381</v>
      </c>
      <c r="BS113" s="1152">
        <v>-0.20041622369797046</v>
      </c>
      <c r="BT113" s="1152">
        <v>-0.1996241816105975</v>
      </c>
      <c r="BU113" s="1152"/>
      <c r="BV113" s="1152"/>
      <c r="BW113" s="1152"/>
      <c r="BX113" s="1152"/>
      <c r="BY113" s="1152"/>
      <c r="BZ113" s="1152"/>
      <c r="CA113" s="1152"/>
      <c r="CB113" s="1152"/>
      <c r="CC113" s="1152"/>
      <c r="CD113" s="1152"/>
      <c r="CE113" s="1152"/>
      <c r="CF113" s="1152"/>
      <c r="CG113" s="1152"/>
      <c r="CH113" s="1152"/>
      <c r="CI113" s="1152"/>
    </row>
    <row r="114" spans="2:89" ht="28.5" x14ac:dyDescent="0.2">
      <c r="B114" s="575" t="s">
        <v>549</v>
      </c>
      <c r="C114" s="576" t="s">
        <v>550</v>
      </c>
      <c r="D114" s="577" t="s">
        <v>551</v>
      </c>
      <c r="E114" s="576" t="s">
        <v>122</v>
      </c>
      <c r="F114" s="578">
        <v>2</v>
      </c>
      <c r="G114" s="1151">
        <v>0</v>
      </c>
      <c r="H114" s="1152">
        <v>0</v>
      </c>
      <c r="I114" s="1152">
        <v>0</v>
      </c>
      <c r="J114" s="1152">
        <v>0</v>
      </c>
      <c r="K114" s="1152">
        <v>0</v>
      </c>
      <c r="L114" s="1152">
        <v>0</v>
      </c>
      <c r="M114" s="1152">
        <v>0</v>
      </c>
      <c r="N114" s="1152">
        <v>0</v>
      </c>
      <c r="O114" s="1152">
        <v>0</v>
      </c>
      <c r="P114" s="1152">
        <v>0</v>
      </c>
      <c r="Q114" s="1152">
        <v>0</v>
      </c>
      <c r="R114" s="1152">
        <v>0</v>
      </c>
      <c r="S114" s="1152">
        <v>0</v>
      </c>
      <c r="T114" s="1152">
        <v>0</v>
      </c>
      <c r="U114" s="1152">
        <v>0</v>
      </c>
      <c r="V114" s="1152">
        <v>0</v>
      </c>
      <c r="W114" s="1152">
        <v>0</v>
      </c>
      <c r="X114" s="1152">
        <v>0</v>
      </c>
      <c r="Y114" s="1152">
        <v>0</v>
      </c>
      <c r="Z114" s="1152">
        <v>0</v>
      </c>
      <c r="AA114" s="1152">
        <v>0</v>
      </c>
      <c r="AB114" s="1152">
        <v>0</v>
      </c>
      <c r="AC114" s="1152">
        <v>0</v>
      </c>
      <c r="AD114" s="1152">
        <v>0</v>
      </c>
      <c r="AE114" s="1152">
        <v>0</v>
      </c>
      <c r="AF114" s="1152">
        <v>0</v>
      </c>
      <c r="AG114" s="1152">
        <v>0</v>
      </c>
      <c r="AH114" s="1152">
        <v>0</v>
      </c>
      <c r="AI114" s="1152">
        <v>0</v>
      </c>
      <c r="AJ114" s="1152">
        <v>0</v>
      </c>
      <c r="AK114" s="1152">
        <v>0</v>
      </c>
      <c r="AL114" s="1152">
        <v>0</v>
      </c>
      <c r="AM114" s="1152">
        <v>0</v>
      </c>
      <c r="AN114" s="1152">
        <v>0</v>
      </c>
      <c r="AO114" s="1152">
        <v>0</v>
      </c>
      <c r="AP114" s="1152">
        <v>0</v>
      </c>
      <c r="AQ114" s="1152">
        <v>0</v>
      </c>
      <c r="AR114" s="1152">
        <v>0</v>
      </c>
      <c r="AS114" s="1152">
        <v>0</v>
      </c>
      <c r="AT114" s="1152">
        <v>0</v>
      </c>
      <c r="AU114" s="1152">
        <v>0</v>
      </c>
      <c r="AV114" s="1152">
        <v>0</v>
      </c>
      <c r="AW114" s="1152">
        <v>0</v>
      </c>
      <c r="AX114" s="1152">
        <v>0</v>
      </c>
      <c r="AY114" s="1152">
        <v>0</v>
      </c>
      <c r="AZ114" s="1152">
        <v>0</v>
      </c>
      <c r="BA114" s="1152">
        <v>0</v>
      </c>
      <c r="BB114" s="1152">
        <v>0</v>
      </c>
      <c r="BC114" s="1152">
        <v>0</v>
      </c>
      <c r="BD114" s="1152">
        <v>0</v>
      </c>
      <c r="BE114" s="1152">
        <v>0</v>
      </c>
      <c r="BF114" s="1152">
        <v>0</v>
      </c>
      <c r="BG114" s="1152">
        <v>0</v>
      </c>
      <c r="BH114" s="1152">
        <v>0</v>
      </c>
      <c r="BI114" s="1152">
        <v>0</v>
      </c>
      <c r="BJ114" s="1152">
        <v>0</v>
      </c>
      <c r="BK114" s="1152">
        <v>0</v>
      </c>
      <c r="BL114" s="1152">
        <v>0</v>
      </c>
      <c r="BM114" s="1152">
        <v>0</v>
      </c>
      <c r="BN114" s="1152">
        <v>0</v>
      </c>
      <c r="BO114" s="1152">
        <v>0</v>
      </c>
      <c r="BP114" s="1152">
        <v>0</v>
      </c>
      <c r="BQ114" s="1152">
        <v>0</v>
      </c>
      <c r="BR114" s="1152">
        <v>0</v>
      </c>
      <c r="BS114" s="1152">
        <v>0</v>
      </c>
      <c r="BT114" s="1152">
        <v>0</v>
      </c>
      <c r="BU114" s="1152"/>
      <c r="BV114" s="1152"/>
      <c r="BW114" s="1152"/>
      <c r="BX114" s="1152"/>
      <c r="BY114" s="1152"/>
      <c r="BZ114" s="1152"/>
      <c r="CA114" s="1152"/>
      <c r="CB114" s="1152"/>
      <c r="CC114" s="1152"/>
      <c r="CD114" s="1152"/>
      <c r="CE114" s="1152"/>
      <c r="CF114" s="1152"/>
      <c r="CG114" s="1152"/>
      <c r="CH114" s="1152"/>
      <c r="CI114" s="1152"/>
    </row>
    <row r="115" spans="2:89" ht="28.5" x14ac:dyDescent="0.2">
      <c r="B115" s="575" t="s">
        <v>552</v>
      </c>
      <c r="C115" s="576" t="s">
        <v>553</v>
      </c>
      <c r="D115" s="577" t="s">
        <v>554</v>
      </c>
      <c r="E115" s="576" t="s">
        <v>122</v>
      </c>
      <c r="F115" s="578">
        <v>2</v>
      </c>
      <c r="G115" s="1151">
        <v>0</v>
      </c>
      <c r="H115" s="1152">
        <v>0</v>
      </c>
      <c r="I115" s="1152">
        <v>0</v>
      </c>
      <c r="J115" s="1152">
        <v>0</v>
      </c>
      <c r="K115" s="1152">
        <v>0</v>
      </c>
      <c r="L115" s="1152">
        <v>0</v>
      </c>
      <c r="M115" s="1152">
        <v>-0.60207316266525501</v>
      </c>
      <c r="N115" s="1152">
        <v>-2.1637850311812068</v>
      </c>
      <c r="O115" s="1152">
        <v>-4.0830414116115703</v>
      </c>
      <c r="P115" s="1152">
        <v>-6.0022606592383463</v>
      </c>
      <c r="Q115" s="1152">
        <v>-7.6830859661526745</v>
      </c>
      <c r="R115" s="1152">
        <v>-8.7637064025052034</v>
      </c>
      <c r="S115" s="1152">
        <v>-9.4621943550701175</v>
      </c>
      <c r="T115" s="1152">
        <v>-10.129982520153195</v>
      </c>
      <c r="U115" s="1152">
        <v>-10.777065095162701</v>
      </c>
      <c r="V115" s="1152">
        <v>-11.403443908973147</v>
      </c>
      <c r="W115" s="1152">
        <v>-11.702565361403643</v>
      </c>
      <c r="X115" s="1152">
        <v>-12.001686813834139</v>
      </c>
      <c r="Y115" s="1152">
        <v>-12.300808266264635</v>
      </c>
      <c r="Z115" s="1152">
        <v>-12.599929718695131</v>
      </c>
      <c r="AA115" s="1152">
        <v>-12.899051171125627</v>
      </c>
      <c r="AB115" s="1152">
        <v>-13.322545938500321</v>
      </c>
      <c r="AC115" s="1152">
        <v>-13.746040705875014</v>
      </c>
      <c r="AD115" s="1152">
        <v>-14.169535473249709</v>
      </c>
      <c r="AE115" s="1152">
        <v>-14.593030240624405</v>
      </c>
      <c r="AF115" s="1152">
        <v>-15.016525007999098</v>
      </c>
      <c r="AG115" s="1152">
        <v>-15.337202891380619</v>
      </c>
      <c r="AH115" s="1152">
        <v>-15.657880774762139</v>
      </c>
      <c r="AI115" s="1152">
        <v>-15.97855865814366</v>
      </c>
      <c r="AJ115" s="1152">
        <v>-16.299236541525183</v>
      </c>
      <c r="AK115" s="1152">
        <v>-16.619914424906703</v>
      </c>
      <c r="AL115" s="1152">
        <v>-16.619914424906703</v>
      </c>
      <c r="AM115" s="1152">
        <v>-16.619914424906703</v>
      </c>
      <c r="AN115" s="1152">
        <v>-16.619914424906703</v>
      </c>
      <c r="AO115" s="1152">
        <v>-16.619914424906703</v>
      </c>
      <c r="AP115" s="1152">
        <v>-16.619914424906703</v>
      </c>
      <c r="AQ115" s="1152">
        <v>-16.619914424906703</v>
      </c>
      <c r="AR115" s="1152">
        <v>-16.619914424906703</v>
      </c>
      <c r="AS115" s="1152">
        <v>-16.619914424906703</v>
      </c>
      <c r="AT115" s="1152">
        <v>-16.619914424906703</v>
      </c>
      <c r="AU115" s="1152">
        <v>-16.619914424906703</v>
      </c>
      <c r="AV115" s="1152">
        <v>-16.619914424906703</v>
      </c>
      <c r="AW115" s="1152">
        <v>-16.619914424906703</v>
      </c>
      <c r="AX115" s="1152">
        <v>-16.619914424906703</v>
      </c>
      <c r="AY115" s="1152">
        <v>-16.619914424906703</v>
      </c>
      <c r="AZ115" s="1152">
        <v>-16.619914424906703</v>
      </c>
      <c r="BA115" s="1152">
        <v>-16.619914424906703</v>
      </c>
      <c r="BB115" s="1152">
        <v>-16.619914424906703</v>
      </c>
      <c r="BC115" s="1152">
        <v>-16.619914424906703</v>
      </c>
      <c r="BD115" s="1152">
        <v>-16.619914424906703</v>
      </c>
      <c r="BE115" s="1152">
        <v>-16.619914424906703</v>
      </c>
      <c r="BF115" s="1152">
        <v>-16.619914424906703</v>
      </c>
      <c r="BG115" s="1152">
        <v>-16.619914424906703</v>
      </c>
      <c r="BH115" s="1152">
        <v>-16.619914424906703</v>
      </c>
      <c r="BI115" s="1152">
        <v>-16.619914424906703</v>
      </c>
      <c r="BJ115" s="1152">
        <v>-16.619914424906703</v>
      </c>
      <c r="BK115" s="1152">
        <v>-16.619914424906703</v>
      </c>
      <c r="BL115" s="1152">
        <v>-16.619914424906703</v>
      </c>
      <c r="BM115" s="1152">
        <v>-16.619914424906703</v>
      </c>
      <c r="BN115" s="1152">
        <v>-16.619914424906703</v>
      </c>
      <c r="BO115" s="1152">
        <v>-16.619914424906703</v>
      </c>
      <c r="BP115" s="1152">
        <v>-16.619914424906703</v>
      </c>
      <c r="BQ115" s="1152">
        <v>-16.619914424906703</v>
      </c>
      <c r="BR115" s="1152">
        <v>-16.619914424906703</v>
      </c>
      <c r="BS115" s="1152">
        <v>-16.619914424906703</v>
      </c>
      <c r="BT115" s="1152">
        <v>-16.619914424906703</v>
      </c>
      <c r="BU115" s="1152"/>
      <c r="BV115" s="1152"/>
      <c r="BW115" s="1152"/>
      <c r="BX115" s="1152"/>
      <c r="BY115" s="1152"/>
      <c r="BZ115" s="1152"/>
      <c r="CA115" s="1152"/>
      <c r="CB115" s="1152"/>
      <c r="CC115" s="1152"/>
      <c r="CD115" s="1152"/>
      <c r="CE115" s="1152"/>
      <c r="CF115" s="1152"/>
      <c r="CG115" s="1152"/>
      <c r="CH115" s="1152"/>
      <c r="CI115" s="1152"/>
    </row>
    <row r="116" spans="2:89" ht="28.5" x14ac:dyDescent="0.2">
      <c r="B116" s="575" t="s">
        <v>555</v>
      </c>
      <c r="C116" s="576" t="s">
        <v>556</v>
      </c>
      <c r="D116" s="577" t="s">
        <v>557</v>
      </c>
      <c r="E116" s="576" t="s">
        <v>122</v>
      </c>
      <c r="F116" s="578">
        <v>2</v>
      </c>
      <c r="G116" s="1151">
        <v>0</v>
      </c>
      <c r="H116" s="1152">
        <v>0</v>
      </c>
      <c r="I116" s="1152">
        <v>0</v>
      </c>
      <c r="J116" s="1152">
        <v>0</v>
      </c>
      <c r="K116" s="1152">
        <v>0</v>
      </c>
      <c r="L116" s="1152">
        <v>0</v>
      </c>
      <c r="M116" s="1152">
        <v>0</v>
      </c>
      <c r="N116" s="1152">
        <v>0</v>
      </c>
      <c r="O116" s="1152">
        <v>0</v>
      </c>
      <c r="P116" s="1152">
        <v>0</v>
      </c>
      <c r="Q116" s="1152">
        <v>0</v>
      </c>
      <c r="R116" s="1152">
        <v>0</v>
      </c>
      <c r="S116" s="1152">
        <v>0</v>
      </c>
      <c r="T116" s="1152">
        <v>0</v>
      </c>
      <c r="U116" s="1152">
        <v>0</v>
      </c>
      <c r="V116" s="1152">
        <v>0</v>
      </c>
      <c r="W116" s="1152">
        <v>0</v>
      </c>
      <c r="X116" s="1152">
        <v>0</v>
      </c>
      <c r="Y116" s="1152">
        <v>0</v>
      </c>
      <c r="Z116" s="1152">
        <v>0</v>
      </c>
      <c r="AA116" s="1152">
        <v>0</v>
      </c>
      <c r="AB116" s="1152">
        <v>0</v>
      </c>
      <c r="AC116" s="1152">
        <v>0</v>
      </c>
      <c r="AD116" s="1152">
        <v>0</v>
      </c>
      <c r="AE116" s="1152">
        <v>0</v>
      </c>
      <c r="AF116" s="1152">
        <v>0</v>
      </c>
      <c r="AG116" s="1152">
        <v>0</v>
      </c>
      <c r="AH116" s="1152">
        <v>0</v>
      </c>
      <c r="AI116" s="1152">
        <v>0</v>
      </c>
      <c r="AJ116" s="1152">
        <v>0</v>
      </c>
      <c r="AK116" s="1152">
        <v>0</v>
      </c>
      <c r="AL116" s="1152">
        <v>0</v>
      </c>
      <c r="AM116" s="1152">
        <v>0</v>
      </c>
      <c r="AN116" s="1152">
        <v>0</v>
      </c>
      <c r="AO116" s="1152">
        <v>0</v>
      </c>
      <c r="AP116" s="1152">
        <v>0</v>
      </c>
      <c r="AQ116" s="1152">
        <v>0</v>
      </c>
      <c r="AR116" s="1152">
        <v>0</v>
      </c>
      <c r="AS116" s="1152">
        <v>0</v>
      </c>
      <c r="AT116" s="1152">
        <v>0</v>
      </c>
      <c r="AU116" s="1152">
        <v>0</v>
      </c>
      <c r="AV116" s="1152">
        <v>0</v>
      </c>
      <c r="AW116" s="1152">
        <v>0</v>
      </c>
      <c r="AX116" s="1152">
        <v>0</v>
      </c>
      <c r="AY116" s="1152">
        <v>0</v>
      </c>
      <c r="AZ116" s="1152">
        <v>0</v>
      </c>
      <c r="BA116" s="1152">
        <v>0</v>
      </c>
      <c r="BB116" s="1152">
        <v>0</v>
      </c>
      <c r="BC116" s="1152">
        <v>0</v>
      </c>
      <c r="BD116" s="1152">
        <v>0</v>
      </c>
      <c r="BE116" s="1152">
        <v>0</v>
      </c>
      <c r="BF116" s="1152">
        <v>0</v>
      </c>
      <c r="BG116" s="1152">
        <v>0</v>
      </c>
      <c r="BH116" s="1152">
        <v>0</v>
      </c>
      <c r="BI116" s="1152">
        <v>0</v>
      </c>
      <c r="BJ116" s="1152">
        <v>0</v>
      </c>
      <c r="BK116" s="1152">
        <v>0</v>
      </c>
      <c r="BL116" s="1152">
        <v>0</v>
      </c>
      <c r="BM116" s="1152">
        <v>0</v>
      </c>
      <c r="BN116" s="1152">
        <v>0</v>
      </c>
      <c r="BO116" s="1152">
        <v>0</v>
      </c>
      <c r="BP116" s="1152">
        <v>0</v>
      </c>
      <c r="BQ116" s="1152">
        <v>0</v>
      </c>
      <c r="BR116" s="1152">
        <v>0</v>
      </c>
      <c r="BS116" s="1152">
        <v>0</v>
      </c>
      <c r="BT116" s="1152">
        <v>0</v>
      </c>
      <c r="BU116" s="1152"/>
      <c r="BV116" s="1152"/>
      <c r="BW116" s="1152"/>
      <c r="BX116" s="1152"/>
      <c r="BY116" s="1152"/>
      <c r="BZ116" s="1152"/>
      <c r="CA116" s="1152"/>
      <c r="CB116" s="1152"/>
      <c r="CC116" s="1152"/>
      <c r="CD116" s="1152"/>
      <c r="CE116" s="1152"/>
      <c r="CF116" s="1152"/>
      <c r="CG116" s="1152"/>
      <c r="CH116" s="1152"/>
      <c r="CI116" s="1152"/>
    </row>
    <row r="117" spans="2:89" ht="42.75" x14ac:dyDescent="0.2">
      <c r="B117" s="575" t="s">
        <v>558</v>
      </c>
      <c r="C117" s="576" t="s">
        <v>559</v>
      </c>
      <c r="D117" s="577" t="s">
        <v>560</v>
      </c>
      <c r="E117" s="576" t="s">
        <v>122</v>
      </c>
      <c r="F117" s="578">
        <v>2</v>
      </c>
      <c r="G117" s="1151">
        <v>0</v>
      </c>
      <c r="H117" s="1152">
        <v>0</v>
      </c>
      <c r="I117" s="1152">
        <v>0</v>
      </c>
      <c r="J117" s="1152">
        <v>0</v>
      </c>
      <c r="K117" s="1152">
        <v>0</v>
      </c>
      <c r="L117" s="1152">
        <v>0</v>
      </c>
      <c r="M117" s="1152">
        <v>0</v>
      </c>
      <c r="N117" s="1152">
        <v>0</v>
      </c>
      <c r="O117" s="1152">
        <v>0</v>
      </c>
      <c r="P117" s="1152">
        <v>0</v>
      </c>
      <c r="Q117" s="1152">
        <v>0</v>
      </c>
      <c r="R117" s="1152">
        <v>0</v>
      </c>
      <c r="S117" s="1152">
        <v>0</v>
      </c>
      <c r="T117" s="1152">
        <v>0</v>
      </c>
      <c r="U117" s="1152">
        <v>0</v>
      </c>
      <c r="V117" s="1152">
        <v>0</v>
      </c>
      <c r="W117" s="1152">
        <v>0</v>
      </c>
      <c r="X117" s="1152">
        <v>0</v>
      </c>
      <c r="Y117" s="1152">
        <v>0</v>
      </c>
      <c r="Z117" s="1152">
        <v>0</v>
      </c>
      <c r="AA117" s="1152">
        <v>0</v>
      </c>
      <c r="AB117" s="1152">
        <v>0</v>
      </c>
      <c r="AC117" s="1152">
        <v>0</v>
      </c>
      <c r="AD117" s="1152">
        <v>0</v>
      </c>
      <c r="AE117" s="1152">
        <v>0</v>
      </c>
      <c r="AF117" s="1152">
        <v>0</v>
      </c>
      <c r="AG117" s="1152">
        <v>0</v>
      </c>
      <c r="AH117" s="1152">
        <v>0</v>
      </c>
      <c r="AI117" s="1152">
        <v>0</v>
      </c>
      <c r="AJ117" s="1152">
        <v>0</v>
      </c>
      <c r="AK117" s="1152">
        <v>0</v>
      </c>
      <c r="AL117" s="1152">
        <v>0</v>
      </c>
      <c r="AM117" s="1152">
        <v>0</v>
      </c>
      <c r="AN117" s="1152">
        <v>0</v>
      </c>
      <c r="AO117" s="1152">
        <v>0</v>
      </c>
      <c r="AP117" s="1152">
        <v>0</v>
      </c>
      <c r="AQ117" s="1152">
        <v>0</v>
      </c>
      <c r="AR117" s="1152">
        <v>0</v>
      </c>
      <c r="AS117" s="1152">
        <v>0</v>
      </c>
      <c r="AT117" s="1152">
        <v>0</v>
      </c>
      <c r="AU117" s="1152">
        <v>0</v>
      </c>
      <c r="AV117" s="1152">
        <v>0</v>
      </c>
      <c r="AW117" s="1152">
        <v>0</v>
      </c>
      <c r="AX117" s="1152">
        <v>0</v>
      </c>
      <c r="AY117" s="1152">
        <v>0</v>
      </c>
      <c r="AZ117" s="1152">
        <v>0</v>
      </c>
      <c r="BA117" s="1152">
        <v>0</v>
      </c>
      <c r="BB117" s="1152">
        <v>0</v>
      </c>
      <c r="BC117" s="1152">
        <v>0</v>
      </c>
      <c r="BD117" s="1152">
        <v>0</v>
      </c>
      <c r="BE117" s="1152">
        <v>0</v>
      </c>
      <c r="BF117" s="1152">
        <v>0</v>
      </c>
      <c r="BG117" s="1152">
        <v>0</v>
      </c>
      <c r="BH117" s="1152">
        <v>0</v>
      </c>
      <c r="BI117" s="1152">
        <v>0</v>
      </c>
      <c r="BJ117" s="1152">
        <v>0</v>
      </c>
      <c r="BK117" s="1152">
        <v>0</v>
      </c>
      <c r="BL117" s="1152">
        <v>0</v>
      </c>
      <c r="BM117" s="1152">
        <v>0</v>
      </c>
      <c r="BN117" s="1152">
        <v>0</v>
      </c>
      <c r="BO117" s="1152">
        <v>0</v>
      </c>
      <c r="BP117" s="1152">
        <v>0</v>
      </c>
      <c r="BQ117" s="1152">
        <v>0</v>
      </c>
      <c r="BR117" s="1152">
        <v>0</v>
      </c>
      <c r="BS117" s="1152">
        <v>0</v>
      </c>
      <c r="BT117" s="1152">
        <v>0</v>
      </c>
      <c r="BU117" s="1152"/>
      <c r="BV117" s="1152"/>
      <c r="BW117" s="1152"/>
      <c r="BX117" s="1152"/>
      <c r="BY117" s="1152"/>
      <c r="BZ117" s="1152"/>
      <c r="CA117" s="1152"/>
      <c r="CB117" s="1152"/>
      <c r="CC117" s="1152"/>
      <c r="CD117" s="1152"/>
      <c r="CE117" s="1152"/>
      <c r="CF117" s="1152"/>
      <c r="CG117" s="1152"/>
      <c r="CH117" s="1152"/>
      <c r="CI117" s="1152"/>
    </row>
    <row r="118" spans="2:89" x14ac:dyDescent="0.2">
      <c r="B118" s="602" t="s">
        <v>561</v>
      </c>
      <c r="C118" s="603" t="s">
        <v>562</v>
      </c>
      <c r="D118" s="603" t="s">
        <v>563</v>
      </c>
      <c r="E118" s="603" t="s">
        <v>122</v>
      </c>
      <c r="F118" s="604">
        <v>2</v>
      </c>
      <c r="G118" s="1160">
        <v>0</v>
      </c>
      <c r="H118" s="1161">
        <v>0</v>
      </c>
      <c r="I118" s="1161">
        <v>0</v>
      </c>
      <c r="J118" s="1161">
        <v>0</v>
      </c>
      <c r="K118" s="1161">
        <v>0</v>
      </c>
      <c r="L118" s="1161">
        <v>0</v>
      </c>
      <c r="M118" s="1161">
        <v>-3.8588299901990237</v>
      </c>
      <c r="N118" s="1161">
        <v>-10.735924355385004</v>
      </c>
      <c r="O118" s="1161">
        <v>-16.406371603866358</v>
      </c>
      <c r="P118" s="1161">
        <v>-21.16406651050924</v>
      </c>
      <c r="Q118" s="1161">
        <v>-24.739102508601245</v>
      </c>
      <c r="R118" s="1161">
        <v>-28.257314091068796</v>
      </c>
      <c r="S118" s="1161">
        <v>-32.617521560862343</v>
      </c>
      <c r="T118" s="1161">
        <v>-37.275053840122368</v>
      </c>
      <c r="U118" s="1161">
        <v>-41.472805519217239</v>
      </c>
      <c r="V118" s="1161">
        <v>-44.930969924807457</v>
      </c>
      <c r="W118" s="1161">
        <v>-47.975245811201923</v>
      </c>
      <c r="X118" s="1161">
        <v>-50.985663625985012</v>
      </c>
      <c r="Y118" s="1161">
        <v>-54.047605045701133</v>
      </c>
      <c r="Z118" s="1161">
        <v>-56.821515807456045</v>
      </c>
      <c r="AA118" s="1161">
        <v>-59.077277403055845</v>
      </c>
      <c r="AB118" s="1161">
        <v>-61.190671262602429</v>
      </c>
      <c r="AC118" s="1161">
        <v>-63.690993650308137</v>
      </c>
      <c r="AD118" s="1161">
        <v>-66.240197288245227</v>
      </c>
      <c r="AE118" s="1161">
        <v>-68.487128212440481</v>
      </c>
      <c r="AF118" s="1161">
        <v>-70.448619229500707</v>
      </c>
      <c r="AG118" s="1161">
        <v>-72.509793867034745</v>
      </c>
      <c r="AH118" s="1161">
        <v>-74.983134052332701</v>
      </c>
      <c r="AI118" s="1161">
        <v>-77.378956478598198</v>
      </c>
      <c r="AJ118" s="1161">
        <v>-77.997406754419956</v>
      </c>
      <c r="AK118" s="1161">
        <v>-77.997406754419956</v>
      </c>
      <c r="AL118" s="1161">
        <v>-77.997406754419956</v>
      </c>
      <c r="AM118" s="1161">
        <v>-77.997406754419956</v>
      </c>
      <c r="AN118" s="1161">
        <v>-77.997406754419956</v>
      </c>
      <c r="AO118" s="1161">
        <v>-77.997406754419956</v>
      </c>
      <c r="AP118" s="1161">
        <v>-77.997406754419956</v>
      </c>
      <c r="AQ118" s="1161">
        <v>-77.997406754419956</v>
      </c>
      <c r="AR118" s="1161">
        <v>-77.997406754419956</v>
      </c>
      <c r="AS118" s="1161">
        <v>-77.997406754419956</v>
      </c>
      <c r="AT118" s="1161">
        <v>-77.997406754419956</v>
      </c>
      <c r="AU118" s="1161">
        <v>-77.997406754419956</v>
      </c>
      <c r="AV118" s="1161">
        <v>-77.997406754419956</v>
      </c>
      <c r="AW118" s="1161">
        <v>-77.997406754419956</v>
      </c>
      <c r="AX118" s="1161">
        <v>-77.997406754419956</v>
      </c>
      <c r="AY118" s="1161">
        <v>-77.997406754419956</v>
      </c>
      <c r="AZ118" s="1161">
        <v>-77.997406754419956</v>
      </c>
      <c r="BA118" s="1161">
        <v>-77.997406754419956</v>
      </c>
      <c r="BB118" s="1161">
        <v>-77.997406754419956</v>
      </c>
      <c r="BC118" s="1161">
        <v>-77.997406754419956</v>
      </c>
      <c r="BD118" s="1161">
        <v>-77.997406754419956</v>
      </c>
      <c r="BE118" s="1161">
        <v>-77.997406754419956</v>
      </c>
      <c r="BF118" s="1161">
        <v>-77.997406754419956</v>
      </c>
      <c r="BG118" s="1161">
        <v>-77.997406754419956</v>
      </c>
      <c r="BH118" s="1161">
        <v>-77.997406754419956</v>
      </c>
      <c r="BI118" s="1161">
        <v>-77.997406754419956</v>
      </c>
      <c r="BJ118" s="1161">
        <v>-77.997406754419956</v>
      </c>
      <c r="BK118" s="1161">
        <v>-77.997406754419956</v>
      </c>
      <c r="BL118" s="1161">
        <v>-77.997406754419956</v>
      </c>
      <c r="BM118" s="1161">
        <v>-77.997406754419956</v>
      </c>
      <c r="BN118" s="1161">
        <v>-77.997406754419956</v>
      </c>
      <c r="BO118" s="1161">
        <v>-77.997406754419956</v>
      </c>
      <c r="BP118" s="1161">
        <v>-77.997406754419956</v>
      </c>
      <c r="BQ118" s="1161">
        <v>-77.997406754419956</v>
      </c>
      <c r="BR118" s="1161">
        <v>-77.997406754419956</v>
      </c>
      <c r="BS118" s="1161">
        <v>-77.997406754419956</v>
      </c>
      <c r="BT118" s="1161">
        <v>-77.997406754419956</v>
      </c>
      <c r="BU118" s="1161"/>
      <c r="BV118" s="1161"/>
      <c r="BW118" s="1161"/>
      <c r="BX118" s="1161"/>
      <c r="BY118" s="1161"/>
      <c r="BZ118" s="1161"/>
      <c r="CA118" s="1161"/>
      <c r="CB118" s="1161"/>
      <c r="CC118" s="1161"/>
      <c r="CD118" s="1161"/>
      <c r="CE118" s="1161"/>
      <c r="CF118" s="1161"/>
      <c r="CG118" s="1161"/>
      <c r="CH118" s="1161"/>
      <c r="CI118" s="1161"/>
    </row>
    <row r="119" spans="2:89" ht="15" x14ac:dyDescent="0.2">
      <c r="B119" s="605"/>
      <c r="C119" s="605"/>
      <c r="D119" s="605"/>
      <c r="E119" s="605"/>
      <c r="F119" s="556"/>
      <c r="G119" s="557"/>
      <c r="H119" s="557"/>
      <c r="I119" s="557"/>
      <c r="J119" s="557"/>
      <c r="K119" s="557"/>
      <c r="L119" s="557"/>
      <c r="M119" s="557"/>
      <c r="N119" s="557"/>
      <c r="O119" s="557"/>
      <c r="P119" s="557"/>
      <c r="Q119" s="557"/>
      <c r="R119" s="557"/>
      <c r="S119" s="557"/>
      <c r="T119" s="557"/>
      <c r="U119" s="557"/>
      <c r="V119" s="557"/>
      <c r="W119" s="557"/>
      <c r="X119" s="557"/>
      <c r="Y119" s="557"/>
      <c r="Z119" s="557"/>
      <c r="AA119" s="557"/>
      <c r="AB119" s="557"/>
      <c r="AC119" s="557"/>
      <c r="AD119" s="557"/>
      <c r="AE119" s="557"/>
      <c r="AF119" s="557"/>
      <c r="AG119" s="557"/>
      <c r="AH119" s="557"/>
      <c r="AI119" s="557"/>
      <c r="AJ119" s="557"/>
      <c r="AK119" s="557"/>
      <c r="AL119" s="557"/>
      <c r="AM119" s="557"/>
      <c r="AN119" s="557"/>
      <c r="AO119" s="557"/>
      <c r="AP119" s="557"/>
      <c r="AQ119" s="557"/>
      <c r="AR119" s="557"/>
      <c r="AS119" s="557"/>
      <c r="AT119" s="557"/>
      <c r="AU119" s="557"/>
      <c r="AV119" s="557"/>
      <c r="AW119" s="557"/>
      <c r="AX119" s="557"/>
      <c r="AY119" s="557"/>
      <c r="AZ119" s="557"/>
      <c r="BA119" s="557"/>
      <c r="BB119" s="557"/>
      <c r="BC119" s="557"/>
      <c r="BD119" s="557"/>
      <c r="BE119" s="557"/>
      <c r="BF119" s="557"/>
      <c r="BG119" s="557"/>
      <c r="BH119" s="557"/>
      <c r="BI119" s="557"/>
      <c r="BJ119" s="557"/>
      <c r="BK119" s="557"/>
      <c r="BL119" s="557"/>
      <c r="BM119" s="557"/>
      <c r="BN119" s="557"/>
      <c r="BO119" s="557"/>
      <c r="BP119" s="557"/>
      <c r="BQ119" s="557"/>
      <c r="BR119" s="557"/>
      <c r="BS119" s="557"/>
      <c r="BT119" s="557"/>
      <c r="BU119" s="557"/>
      <c r="BV119" s="557"/>
      <c r="BW119" s="557"/>
      <c r="BX119" s="557"/>
      <c r="BY119" s="557"/>
      <c r="BZ119" s="557"/>
      <c r="CA119" s="557"/>
      <c r="CB119" s="557"/>
      <c r="CC119" s="557"/>
      <c r="CD119" s="557"/>
      <c r="CE119" s="557"/>
      <c r="CF119" s="557"/>
      <c r="CG119" s="557"/>
      <c r="CH119" s="557"/>
      <c r="CI119" s="557"/>
      <c r="CJ119" s="427"/>
    </row>
    <row r="120" spans="2:89" ht="75" x14ac:dyDescent="0.2">
      <c r="B120" s="558" t="s">
        <v>326</v>
      </c>
      <c r="C120" s="1097" t="s">
        <v>87</v>
      </c>
      <c r="D120" s="427"/>
      <c r="E120" s="427"/>
      <c r="F120" s="427"/>
      <c r="G120" s="427"/>
      <c r="H120" s="427"/>
      <c r="I120" s="427"/>
      <c r="J120" s="427"/>
      <c r="K120" s="427"/>
      <c r="L120" s="427"/>
      <c r="M120" s="427"/>
      <c r="N120" s="427"/>
      <c r="O120" s="427"/>
      <c r="P120" s="427"/>
      <c r="Q120" s="427"/>
      <c r="R120" s="427"/>
      <c r="S120" s="427"/>
      <c r="T120" s="427"/>
      <c r="U120" s="427"/>
      <c r="V120" s="427"/>
      <c r="W120" s="427"/>
      <c r="X120" s="427"/>
      <c r="Y120" s="427"/>
      <c r="Z120" s="427"/>
      <c r="AA120" s="427"/>
      <c r="AB120" s="427"/>
      <c r="AC120" s="427"/>
      <c r="AD120" s="427"/>
      <c r="AE120" s="427"/>
      <c r="AF120" s="427"/>
      <c r="AG120" s="427"/>
      <c r="AH120" s="427"/>
      <c r="AI120" s="427"/>
      <c r="AJ120" s="427"/>
      <c r="AK120" s="427"/>
      <c r="AL120" s="427"/>
      <c r="AM120" s="427"/>
      <c r="AN120" s="427"/>
      <c r="AO120" s="427"/>
      <c r="AP120" s="427"/>
      <c r="AQ120" s="427"/>
      <c r="AR120" s="427"/>
      <c r="AS120" s="427"/>
      <c r="AT120" s="427"/>
      <c r="AU120" s="427"/>
      <c r="AV120" s="427"/>
      <c r="AW120" s="427"/>
      <c r="AX120" s="427"/>
      <c r="AY120" s="427"/>
      <c r="AZ120" s="427"/>
      <c r="BA120" s="427"/>
      <c r="BB120" s="427"/>
      <c r="BC120" s="427"/>
      <c r="BD120" s="427"/>
      <c r="BE120" s="427"/>
      <c r="BF120" s="427"/>
      <c r="BG120" s="427"/>
      <c r="BH120" s="427"/>
      <c r="BI120" s="427"/>
      <c r="BJ120" s="427"/>
      <c r="BK120" s="427"/>
      <c r="BL120" s="427"/>
      <c r="BM120" s="427"/>
      <c r="BN120" s="427"/>
      <c r="BO120" s="427"/>
      <c r="BP120" s="427"/>
      <c r="BQ120" s="427"/>
      <c r="BR120" s="427"/>
      <c r="BS120" s="427"/>
      <c r="BT120" s="427"/>
      <c r="BU120" s="427"/>
      <c r="BV120" s="427"/>
      <c r="BW120" s="427"/>
      <c r="BX120" s="427"/>
      <c r="BY120" s="427"/>
      <c r="BZ120" s="427"/>
      <c r="CA120" s="427"/>
      <c r="CB120" s="427"/>
      <c r="CC120" s="427"/>
      <c r="CD120" s="427"/>
      <c r="CE120" s="427"/>
      <c r="CF120" s="427"/>
      <c r="CG120" s="427"/>
      <c r="CH120" s="427"/>
      <c r="CI120" s="427"/>
    </row>
    <row r="121" spans="2:89" ht="60" x14ac:dyDescent="0.2">
      <c r="B121" s="606" t="s">
        <v>332</v>
      </c>
      <c r="C121" s="607" t="s">
        <v>89</v>
      </c>
      <c r="D121" s="607" t="s">
        <v>90</v>
      </c>
      <c r="E121" s="607" t="s">
        <v>91</v>
      </c>
      <c r="F121" s="608" t="s">
        <v>92</v>
      </c>
      <c r="G121" s="606" t="s">
        <v>93</v>
      </c>
      <c r="H121" s="606" t="s">
        <v>94</v>
      </c>
      <c r="I121" s="606" t="s">
        <v>95</v>
      </c>
      <c r="J121" s="606" t="s">
        <v>96</v>
      </c>
      <c r="K121" s="606" t="s">
        <v>97</v>
      </c>
      <c r="L121" s="606" t="s">
        <v>98</v>
      </c>
      <c r="M121" s="607" t="s">
        <v>99</v>
      </c>
      <c r="N121" s="607" t="s">
        <v>100</v>
      </c>
      <c r="O121" s="607" t="s">
        <v>101</v>
      </c>
      <c r="P121" s="607" t="s">
        <v>102</v>
      </c>
      <c r="Q121" s="607" t="s">
        <v>103</v>
      </c>
      <c r="R121" s="607" t="s">
        <v>133</v>
      </c>
      <c r="S121" s="607" t="s">
        <v>134</v>
      </c>
      <c r="T121" s="607" t="s">
        <v>135</v>
      </c>
      <c r="U121" s="607" t="s">
        <v>136</v>
      </c>
      <c r="V121" s="607" t="s">
        <v>104</v>
      </c>
      <c r="W121" s="607" t="s">
        <v>137</v>
      </c>
      <c r="X121" s="607" t="s">
        <v>138</v>
      </c>
      <c r="Y121" s="607" t="s">
        <v>139</v>
      </c>
      <c r="Z121" s="607" t="s">
        <v>140</v>
      </c>
      <c r="AA121" s="607" t="s">
        <v>105</v>
      </c>
      <c r="AB121" s="607" t="s">
        <v>141</v>
      </c>
      <c r="AC121" s="607" t="s">
        <v>142</v>
      </c>
      <c r="AD121" s="607" t="s">
        <v>143</v>
      </c>
      <c r="AE121" s="607" t="s">
        <v>144</v>
      </c>
      <c r="AF121" s="607" t="s">
        <v>106</v>
      </c>
      <c r="AG121" s="607" t="s">
        <v>145</v>
      </c>
      <c r="AH121" s="607" t="s">
        <v>146</v>
      </c>
      <c r="AI121" s="607" t="s">
        <v>147</v>
      </c>
      <c r="AJ121" s="607" t="s">
        <v>148</v>
      </c>
      <c r="AK121" s="607" t="s">
        <v>107</v>
      </c>
      <c r="AL121" s="607" t="s">
        <v>149</v>
      </c>
      <c r="AM121" s="607" t="s">
        <v>150</v>
      </c>
      <c r="AN121" s="607" t="s">
        <v>151</v>
      </c>
      <c r="AO121" s="607" t="s">
        <v>152</v>
      </c>
      <c r="AP121" s="607" t="s">
        <v>108</v>
      </c>
      <c r="AQ121" s="607" t="s">
        <v>153</v>
      </c>
      <c r="AR121" s="607" t="s">
        <v>154</v>
      </c>
      <c r="AS121" s="607" t="s">
        <v>155</v>
      </c>
      <c r="AT121" s="607" t="s">
        <v>156</v>
      </c>
      <c r="AU121" s="607" t="s">
        <v>109</v>
      </c>
      <c r="AV121" s="607" t="s">
        <v>157</v>
      </c>
      <c r="AW121" s="607" t="s">
        <v>158</v>
      </c>
      <c r="AX121" s="607" t="s">
        <v>159</v>
      </c>
      <c r="AY121" s="607" t="s">
        <v>160</v>
      </c>
      <c r="AZ121" s="607" t="s">
        <v>110</v>
      </c>
      <c r="BA121" s="607" t="s">
        <v>161</v>
      </c>
      <c r="BB121" s="607" t="s">
        <v>162</v>
      </c>
      <c r="BC121" s="607" t="s">
        <v>163</v>
      </c>
      <c r="BD121" s="607" t="s">
        <v>164</v>
      </c>
      <c r="BE121" s="607" t="s">
        <v>111</v>
      </c>
      <c r="BF121" s="607" t="s">
        <v>165</v>
      </c>
      <c r="BG121" s="607" t="s">
        <v>166</v>
      </c>
      <c r="BH121" s="607" t="s">
        <v>167</v>
      </c>
      <c r="BI121" s="607" t="s">
        <v>168</v>
      </c>
      <c r="BJ121" s="607" t="s">
        <v>112</v>
      </c>
      <c r="BK121" s="607" t="s">
        <v>169</v>
      </c>
      <c r="BL121" s="607" t="s">
        <v>170</v>
      </c>
      <c r="BM121" s="607" t="s">
        <v>171</v>
      </c>
      <c r="BN121" s="607" t="s">
        <v>172</v>
      </c>
      <c r="BO121" s="607" t="s">
        <v>113</v>
      </c>
      <c r="BP121" s="607" t="s">
        <v>173</v>
      </c>
      <c r="BQ121" s="607" t="s">
        <v>174</v>
      </c>
      <c r="BR121" s="607" t="s">
        <v>175</v>
      </c>
      <c r="BS121" s="607" t="s">
        <v>176</v>
      </c>
      <c r="BT121" s="607" t="s">
        <v>114</v>
      </c>
      <c r="BU121" s="607" t="s">
        <v>177</v>
      </c>
      <c r="BV121" s="607" t="s">
        <v>178</v>
      </c>
      <c r="BW121" s="607" t="s">
        <v>179</v>
      </c>
      <c r="BX121" s="607" t="s">
        <v>180</v>
      </c>
      <c r="BY121" s="607" t="s">
        <v>115</v>
      </c>
      <c r="BZ121" s="607" t="s">
        <v>181</v>
      </c>
      <c r="CA121" s="607" t="s">
        <v>182</v>
      </c>
      <c r="CB121" s="607" t="s">
        <v>183</v>
      </c>
      <c r="CC121" s="607" t="s">
        <v>184</v>
      </c>
      <c r="CD121" s="607" t="s">
        <v>116</v>
      </c>
      <c r="CE121" s="607" t="s">
        <v>185</v>
      </c>
      <c r="CF121" s="607" t="s">
        <v>186</v>
      </c>
      <c r="CG121" s="607" t="s">
        <v>187</v>
      </c>
      <c r="CH121" s="607" t="s">
        <v>188</v>
      </c>
      <c r="CI121" s="608" t="s">
        <v>117</v>
      </c>
      <c r="CK121" s="1086"/>
    </row>
    <row r="122" spans="2:89" x14ac:dyDescent="0.2">
      <c r="B122" s="950" t="s">
        <v>564</v>
      </c>
      <c r="C122" s="951" t="s">
        <v>334</v>
      </c>
      <c r="D122" s="952" t="s">
        <v>121</v>
      </c>
      <c r="E122" s="953" t="s">
        <v>122</v>
      </c>
      <c r="F122" s="954">
        <v>2</v>
      </c>
      <c r="G122" s="1109">
        <v>0</v>
      </c>
      <c r="H122" s="1109">
        <v>0</v>
      </c>
      <c r="I122" s="1109">
        <v>0</v>
      </c>
      <c r="J122" s="1109">
        <v>0</v>
      </c>
      <c r="K122" s="1109">
        <v>0</v>
      </c>
      <c r="L122" s="1109">
        <v>0</v>
      </c>
      <c r="M122" s="614">
        <v>0</v>
      </c>
      <c r="N122" s="614">
        <v>0</v>
      </c>
      <c r="O122" s="614">
        <v>0</v>
      </c>
      <c r="P122" s="614">
        <v>0</v>
      </c>
      <c r="Q122" s="614">
        <v>0</v>
      </c>
      <c r="R122" s="614">
        <v>0</v>
      </c>
      <c r="S122" s="614">
        <v>0</v>
      </c>
      <c r="T122" s="614">
        <v>0</v>
      </c>
      <c r="U122" s="614">
        <v>0</v>
      </c>
      <c r="V122" s="614">
        <v>0</v>
      </c>
      <c r="W122" s="614">
        <v>0</v>
      </c>
      <c r="X122" s="614">
        <v>0</v>
      </c>
      <c r="Y122" s="614">
        <v>0</v>
      </c>
      <c r="Z122" s="614">
        <v>0</v>
      </c>
      <c r="AA122" s="614">
        <v>0</v>
      </c>
      <c r="AB122" s="614">
        <v>0</v>
      </c>
      <c r="AC122" s="614">
        <v>0</v>
      </c>
      <c r="AD122" s="614">
        <v>0</v>
      </c>
      <c r="AE122" s="614">
        <v>0</v>
      </c>
      <c r="AF122" s="614">
        <v>0</v>
      </c>
      <c r="AG122" s="614">
        <v>0</v>
      </c>
      <c r="AH122" s="614">
        <v>0</v>
      </c>
      <c r="AI122" s="614">
        <v>0</v>
      </c>
      <c r="AJ122" s="614">
        <v>0</v>
      </c>
      <c r="AK122" s="614">
        <v>0</v>
      </c>
      <c r="AL122" s="614">
        <v>0</v>
      </c>
      <c r="AM122" s="614">
        <v>0</v>
      </c>
      <c r="AN122" s="614">
        <v>0</v>
      </c>
      <c r="AO122" s="614">
        <v>0</v>
      </c>
      <c r="AP122" s="614">
        <v>0</v>
      </c>
      <c r="AQ122" s="614">
        <v>0</v>
      </c>
      <c r="AR122" s="614">
        <v>0</v>
      </c>
      <c r="AS122" s="614">
        <v>0</v>
      </c>
      <c r="AT122" s="614">
        <v>0</v>
      </c>
      <c r="AU122" s="614">
        <v>0</v>
      </c>
      <c r="AV122" s="614">
        <v>0</v>
      </c>
      <c r="AW122" s="614">
        <v>0</v>
      </c>
      <c r="AX122" s="614">
        <v>0</v>
      </c>
      <c r="AY122" s="614">
        <v>0</v>
      </c>
      <c r="AZ122" s="614">
        <v>0</v>
      </c>
      <c r="BA122" s="614">
        <v>0</v>
      </c>
      <c r="BB122" s="614">
        <v>0</v>
      </c>
      <c r="BC122" s="614">
        <v>0</v>
      </c>
      <c r="BD122" s="614">
        <v>0</v>
      </c>
      <c r="BE122" s="614">
        <v>0</v>
      </c>
      <c r="BF122" s="614">
        <v>0</v>
      </c>
      <c r="BG122" s="614">
        <v>0</v>
      </c>
      <c r="BH122" s="614">
        <v>0</v>
      </c>
      <c r="BI122" s="614">
        <v>0</v>
      </c>
      <c r="BJ122" s="614">
        <v>0</v>
      </c>
      <c r="BK122" s="614">
        <v>0</v>
      </c>
      <c r="BL122" s="614">
        <v>0</v>
      </c>
      <c r="BM122" s="614">
        <v>0</v>
      </c>
      <c r="BN122" s="614">
        <v>0</v>
      </c>
      <c r="BO122" s="614">
        <v>0</v>
      </c>
      <c r="BP122" s="614">
        <v>0</v>
      </c>
      <c r="BQ122" s="614">
        <v>0</v>
      </c>
      <c r="BR122" s="614">
        <v>0</v>
      </c>
      <c r="BS122" s="614">
        <v>0</v>
      </c>
      <c r="BT122" s="614">
        <v>0</v>
      </c>
      <c r="BU122" s="614"/>
      <c r="BV122" s="614"/>
      <c r="BW122" s="614"/>
      <c r="BX122" s="614"/>
      <c r="BY122" s="614"/>
      <c r="BZ122" s="614"/>
      <c r="CA122" s="614"/>
      <c r="CB122" s="614"/>
      <c r="CC122" s="614"/>
      <c r="CD122" s="614"/>
      <c r="CE122" s="614"/>
      <c r="CF122" s="614"/>
      <c r="CG122" s="614"/>
      <c r="CH122" s="614"/>
      <c r="CI122" s="615"/>
      <c r="CK122" s="1086"/>
    </row>
    <row r="123" spans="2:89" x14ac:dyDescent="0.2">
      <c r="B123" s="949" t="s">
        <v>565</v>
      </c>
      <c r="C123" s="940" t="s">
        <v>566</v>
      </c>
      <c r="D123" s="941" t="s">
        <v>567</v>
      </c>
      <c r="E123" s="942" t="s">
        <v>122</v>
      </c>
      <c r="F123" s="943">
        <v>2</v>
      </c>
      <c r="G123" s="701">
        <f>G25+G95</f>
        <v>3.5</v>
      </c>
      <c r="H123" s="701">
        <f t="shared" ref="H123:BS127" si="44">H25+H95</f>
        <v>3.5</v>
      </c>
      <c r="I123" s="701">
        <f t="shared" si="44"/>
        <v>3.5</v>
      </c>
      <c r="J123" s="701">
        <f t="shared" si="44"/>
        <v>3.5</v>
      </c>
      <c r="K123" s="701">
        <f t="shared" si="44"/>
        <v>3.5</v>
      </c>
      <c r="L123" s="701">
        <f t="shared" si="44"/>
        <v>3.5</v>
      </c>
      <c r="M123" s="701">
        <f t="shared" si="44"/>
        <v>3.5</v>
      </c>
      <c r="N123" s="701">
        <f t="shared" si="44"/>
        <v>3.5</v>
      </c>
      <c r="O123" s="701">
        <f t="shared" si="44"/>
        <v>3.5</v>
      </c>
      <c r="P123" s="701">
        <f t="shared" si="44"/>
        <v>3.5</v>
      </c>
      <c r="Q123" s="701">
        <f t="shared" si="44"/>
        <v>3.5</v>
      </c>
      <c r="R123" s="701">
        <f t="shared" si="44"/>
        <v>3.5</v>
      </c>
      <c r="S123" s="701">
        <f t="shared" si="44"/>
        <v>3.5</v>
      </c>
      <c r="T123" s="701">
        <f t="shared" si="44"/>
        <v>3.5</v>
      </c>
      <c r="U123" s="701">
        <f t="shared" si="44"/>
        <v>3.5</v>
      </c>
      <c r="V123" s="701">
        <f t="shared" si="44"/>
        <v>3.5</v>
      </c>
      <c r="W123" s="701">
        <f t="shared" si="44"/>
        <v>3.5</v>
      </c>
      <c r="X123" s="701">
        <f t="shared" si="44"/>
        <v>3.5</v>
      </c>
      <c r="Y123" s="701">
        <f t="shared" si="44"/>
        <v>3.5</v>
      </c>
      <c r="Z123" s="701">
        <f t="shared" si="44"/>
        <v>3.5</v>
      </c>
      <c r="AA123" s="701">
        <f t="shared" si="44"/>
        <v>3.5</v>
      </c>
      <c r="AB123" s="701">
        <f t="shared" si="44"/>
        <v>3.5</v>
      </c>
      <c r="AC123" s="701">
        <f t="shared" si="44"/>
        <v>3.5</v>
      </c>
      <c r="AD123" s="701">
        <f t="shared" si="44"/>
        <v>3.5</v>
      </c>
      <c r="AE123" s="701">
        <f t="shared" si="44"/>
        <v>3.5</v>
      </c>
      <c r="AF123" s="701">
        <f t="shared" si="44"/>
        <v>3.5</v>
      </c>
      <c r="AG123" s="701">
        <f t="shared" si="44"/>
        <v>3.5</v>
      </c>
      <c r="AH123" s="701">
        <f t="shared" si="44"/>
        <v>3.5</v>
      </c>
      <c r="AI123" s="701">
        <f t="shared" si="44"/>
        <v>3.5</v>
      </c>
      <c r="AJ123" s="701">
        <f t="shared" si="44"/>
        <v>3.5</v>
      </c>
      <c r="AK123" s="701">
        <f t="shared" si="44"/>
        <v>3.5</v>
      </c>
      <c r="AL123" s="701">
        <f t="shared" si="44"/>
        <v>3.5</v>
      </c>
      <c r="AM123" s="701">
        <f t="shared" si="44"/>
        <v>3.5</v>
      </c>
      <c r="AN123" s="701">
        <f t="shared" si="44"/>
        <v>3.5</v>
      </c>
      <c r="AO123" s="701">
        <f t="shared" si="44"/>
        <v>3.5</v>
      </c>
      <c r="AP123" s="701">
        <f t="shared" si="44"/>
        <v>3.5</v>
      </c>
      <c r="AQ123" s="701">
        <f t="shared" si="44"/>
        <v>3.5</v>
      </c>
      <c r="AR123" s="701">
        <f t="shared" si="44"/>
        <v>3.5</v>
      </c>
      <c r="AS123" s="701">
        <f t="shared" si="44"/>
        <v>3.5</v>
      </c>
      <c r="AT123" s="701">
        <f t="shared" si="44"/>
        <v>3.5</v>
      </c>
      <c r="AU123" s="701">
        <f t="shared" si="44"/>
        <v>3.5</v>
      </c>
      <c r="AV123" s="701">
        <f t="shared" si="44"/>
        <v>3.5</v>
      </c>
      <c r="AW123" s="701">
        <f t="shared" si="44"/>
        <v>3.5</v>
      </c>
      <c r="AX123" s="701">
        <f t="shared" si="44"/>
        <v>3.5</v>
      </c>
      <c r="AY123" s="701">
        <f t="shared" si="44"/>
        <v>3.5</v>
      </c>
      <c r="AZ123" s="701">
        <f t="shared" si="44"/>
        <v>3.5</v>
      </c>
      <c r="BA123" s="701">
        <f t="shared" si="44"/>
        <v>3.5</v>
      </c>
      <c r="BB123" s="701">
        <f t="shared" si="44"/>
        <v>3.5</v>
      </c>
      <c r="BC123" s="701">
        <f t="shared" si="44"/>
        <v>3.5</v>
      </c>
      <c r="BD123" s="701">
        <f t="shared" si="44"/>
        <v>3.5</v>
      </c>
      <c r="BE123" s="701">
        <f t="shared" si="44"/>
        <v>3.5</v>
      </c>
      <c r="BF123" s="701">
        <f t="shared" si="44"/>
        <v>3.5</v>
      </c>
      <c r="BG123" s="701">
        <f t="shared" si="44"/>
        <v>3.5</v>
      </c>
      <c r="BH123" s="701">
        <f t="shared" si="44"/>
        <v>3.5</v>
      </c>
      <c r="BI123" s="701">
        <f t="shared" si="44"/>
        <v>3.5</v>
      </c>
      <c r="BJ123" s="701">
        <f t="shared" si="44"/>
        <v>3.5</v>
      </c>
      <c r="BK123" s="701">
        <f t="shared" si="44"/>
        <v>3.5</v>
      </c>
      <c r="BL123" s="701">
        <f t="shared" si="44"/>
        <v>3.5</v>
      </c>
      <c r="BM123" s="701">
        <f t="shared" si="44"/>
        <v>3.5</v>
      </c>
      <c r="BN123" s="701">
        <f t="shared" si="44"/>
        <v>3.5</v>
      </c>
      <c r="BO123" s="701">
        <f t="shared" si="44"/>
        <v>3.5</v>
      </c>
      <c r="BP123" s="701">
        <f t="shared" si="44"/>
        <v>3.5</v>
      </c>
      <c r="BQ123" s="701">
        <f t="shared" si="44"/>
        <v>3.5</v>
      </c>
      <c r="BR123" s="701">
        <f t="shared" si="44"/>
        <v>3.5</v>
      </c>
      <c r="BS123" s="701">
        <f t="shared" si="44"/>
        <v>3.5</v>
      </c>
      <c r="BT123" s="701">
        <f t="shared" ref="BT123:BT127" si="45">BT25+BT95</f>
        <v>3.5</v>
      </c>
      <c r="BU123" s="701"/>
      <c r="BV123" s="701"/>
      <c r="BW123" s="701"/>
      <c r="BX123" s="701"/>
      <c r="BY123" s="701"/>
      <c r="BZ123" s="701"/>
      <c r="CA123" s="701"/>
      <c r="CB123" s="701"/>
      <c r="CC123" s="701"/>
      <c r="CD123" s="701"/>
      <c r="CE123" s="701"/>
      <c r="CF123" s="701"/>
      <c r="CG123" s="701"/>
      <c r="CH123" s="701"/>
      <c r="CI123" s="622"/>
      <c r="CK123" s="1086"/>
    </row>
    <row r="124" spans="2:89" x14ac:dyDescent="0.2">
      <c r="B124" s="939" t="s">
        <v>568</v>
      </c>
      <c r="C124" s="940" t="s">
        <v>338</v>
      </c>
      <c r="D124" s="941" t="s">
        <v>569</v>
      </c>
      <c r="E124" s="942" t="s">
        <v>122</v>
      </c>
      <c r="F124" s="943">
        <v>2</v>
      </c>
      <c r="G124" s="473">
        <f>G26+G96</f>
        <v>51.241751136430594</v>
      </c>
      <c r="H124" s="473">
        <f t="shared" ref="G124:AL127" si="46">H26+H96</f>
        <v>51.102825126387046</v>
      </c>
      <c r="I124" s="473">
        <f t="shared" si="46"/>
        <v>50.963046604218626</v>
      </c>
      <c r="J124" s="473">
        <f t="shared" si="46"/>
        <v>50.822438098552141</v>
      </c>
      <c r="K124" s="473">
        <f t="shared" si="46"/>
        <v>50.681020854820069</v>
      </c>
      <c r="L124" s="473">
        <f t="shared" si="46"/>
        <v>50.53881494515835</v>
      </c>
      <c r="M124" s="621">
        <f t="shared" si="46"/>
        <v>50.395839365924708</v>
      </c>
      <c r="N124" s="621">
        <f t="shared" si="46"/>
        <v>50.252112124547224</v>
      </c>
      <c r="O124" s="621">
        <f t="shared" si="46"/>
        <v>49.399530997973109</v>
      </c>
      <c r="P124" s="621">
        <f t="shared" si="46"/>
        <v>49.236432210057863</v>
      </c>
      <c r="Q124" s="621">
        <f t="shared" si="46"/>
        <v>49.072543839002037</v>
      </c>
      <c r="R124" s="621">
        <f t="shared" si="46"/>
        <v>48.907882458076564</v>
      </c>
      <c r="S124" s="621">
        <f t="shared" si="46"/>
        <v>48.742463885939749</v>
      </c>
      <c r="T124" s="621">
        <f t="shared" si="46"/>
        <v>48.576303238614088</v>
      </c>
      <c r="U124" s="621">
        <f t="shared" si="46"/>
        <v>48.409414976727248</v>
      </c>
      <c r="V124" s="621">
        <f t="shared" si="46"/>
        <v>48.241812948548962</v>
      </c>
      <c r="W124" s="621">
        <f t="shared" si="46"/>
        <v>0</v>
      </c>
      <c r="X124" s="621">
        <f t="shared" si="46"/>
        <v>0</v>
      </c>
      <c r="Y124" s="621">
        <f t="shared" si="46"/>
        <v>0</v>
      </c>
      <c r="Z124" s="621">
        <f t="shared" si="46"/>
        <v>0</v>
      </c>
      <c r="AA124" s="621">
        <f t="shared" si="46"/>
        <v>0</v>
      </c>
      <c r="AB124" s="621">
        <f t="shared" si="46"/>
        <v>140</v>
      </c>
      <c r="AC124" s="621">
        <f t="shared" si="46"/>
        <v>140</v>
      </c>
      <c r="AD124" s="621">
        <f t="shared" si="46"/>
        <v>140</v>
      </c>
      <c r="AE124" s="621">
        <f t="shared" si="46"/>
        <v>140</v>
      </c>
      <c r="AF124" s="621">
        <f t="shared" si="46"/>
        <v>140</v>
      </c>
      <c r="AG124" s="621">
        <f t="shared" si="46"/>
        <v>140</v>
      </c>
      <c r="AH124" s="621">
        <f t="shared" si="46"/>
        <v>140</v>
      </c>
      <c r="AI124" s="621">
        <f t="shared" si="46"/>
        <v>140</v>
      </c>
      <c r="AJ124" s="621">
        <f t="shared" si="46"/>
        <v>140</v>
      </c>
      <c r="AK124" s="621">
        <f t="shared" si="46"/>
        <v>140</v>
      </c>
      <c r="AL124" s="621">
        <f t="shared" si="46"/>
        <v>140</v>
      </c>
      <c r="AM124" s="621">
        <f t="shared" si="44"/>
        <v>140</v>
      </c>
      <c r="AN124" s="621">
        <f t="shared" si="44"/>
        <v>140</v>
      </c>
      <c r="AO124" s="621">
        <f t="shared" si="44"/>
        <v>140</v>
      </c>
      <c r="AP124" s="621">
        <f t="shared" si="44"/>
        <v>140</v>
      </c>
      <c r="AQ124" s="621">
        <f t="shared" si="44"/>
        <v>140</v>
      </c>
      <c r="AR124" s="621">
        <f t="shared" si="44"/>
        <v>140</v>
      </c>
      <c r="AS124" s="621">
        <f t="shared" si="44"/>
        <v>140</v>
      </c>
      <c r="AT124" s="621">
        <f t="shared" si="44"/>
        <v>140</v>
      </c>
      <c r="AU124" s="621">
        <f t="shared" si="44"/>
        <v>140</v>
      </c>
      <c r="AV124" s="621">
        <f t="shared" si="44"/>
        <v>140</v>
      </c>
      <c r="AW124" s="621">
        <f t="shared" si="44"/>
        <v>140</v>
      </c>
      <c r="AX124" s="621">
        <f t="shared" si="44"/>
        <v>140</v>
      </c>
      <c r="AY124" s="621">
        <f t="shared" si="44"/>
        <v>140</v>
      </c>
      <c r="AZ124" s="621">
        <f t="shared" si="44"/>
        <v>140</v>
      </c>
      <c r="BA124" s="621">
        <f t="shared" si="44"/>
        <v>140</v>
      </c>
      <c r="BB124" s="621">
        <f t="shared" si="44"/>
        <v>140</v>
      </c>
      <c r="BC124" s="621">
        <f t="shared" si="44"/>
        <v>140</v>
      </c>
      <c r="BD124" s="621">
        <f t="shared" si="44"/>
        <v>140</v>
      </c>
      <c r="BE124" s="621">
        <f t="shared" si="44"/>
        <v>140</v>
      </c>
      <c r="BF124" s="621">
        <f t="shared" si="44"/>
        <v>140</v>
      </c>
      <c r="BG124" s="621">
        <f t="shared" si="44"/>
        <v>140</v>
      </c>
      <c r="BH124" s="621">
        <f t="shared" si="44"/>
        <v>140</v>
      </c>
      <c r="BI124" s="621">
        <f t="shared" si="44"/>
        <v>140</v>
      </c>
      <c r="BJ124" s="621">
        <f t="shared" si="44"/>
        <v>140</v>
      </c>
      <c r="BK124" s="621">
        <f t="shared" si="44"/>
        <v>140</v>
      </c>
      <c r="BL124" s="621">
        <f t="shared" si="44"/>
        <v>140</v>
      </c>
      <c r="BM124" s="621">
        <f t="shared" si="44"/>
        <v>140</v>
      </c>
      <c r="BN124" s="621">
        <f t="shared" si="44"/>
        <v>140</v>
      </c>
      <c r="BO124" s="621">
        <f t="shared" si="44"/>
        <v>140</v>
      </c>
      <c r="BP124" s="621">
        <f t="shared" si="44"/>
        <v>140</v>
      </c>
      <c r="BQ124" s="621">
        <f t="shared" si="44"/>
        <v>140</v>
      </c>
      <c r="BR124" s="621">
        <f t="shared" si="44"/>
        <v>140</v>
      </c>
      <c r="BS124" s="621">
        <f t="shared" si="44"/>
        <v>140</v>
      </c>
      <c r="BT124" s="621">
        <f t="shared" si="45"/>
        <v>140</v>
      </c>
      <c r="BU124" s="621"/>
      <c r="BV124" s="621"/>
      <c r="BW124" s="621"/>
      <c r="BX124" s="621"/>
      <c r="BY124" s="621"/>
      <c r="BZ124" s="621"/>
      <c r="CA124" s="621"/>
      <c r="CB124" s="621"/>
      <c r="CC124" s="621"/>
      <c r="CD124" s="621"/>
      <c r="CE124" s="621"/>
      <c r="CF124" s="621"/>
      <c r="CG124" s="621"/>
      <c r="CH124" s="621"/>
      <c r="CI124" s="622"/>
      <c r="CK124" s="1086"/>
    </row>
    <row r="125" spans="2:89" x14ac:dyDescent="0.2">
      <c r="B125" s="616" t="s">
        <v>570</v>
      </c>
      <c r="C125" s="617" t="s">
        <v>340</v>
      </c>
      <c r="D125" s="618" t="s">
        <v>571</v>
      </c>
      <c r="E125" s="619" t="s">
        <v>122</v>
      </c>
      <c r="F125" s="620">
        <v>2</v>
      </c>
      <c r="G125" s="473">
        <f t="shared" si="46"/>
        <v>0</v>
      </c>
      <c r="H125" s="473">
        <f t="shared" si="46"/>
        <v>0</v>
      </c>
      <c r="I125" s="473">
        <f t="shared" si="46"/>
        <v>0</v>
      </c>
      <c r="J125" s="473">
        <f t="shared" si="46"/>
        <v>0</v>
      </c>
      <c r="K125" s="473">
        <f t="shared" si="46"/>
        <v>0</v>
      </c>
      <c r="L125" s="473">
        <f t="shared" si="46"/>
        <v>0</v>
      </c>
      <c r="M125" s="621">
        <f t="shared" si="46"/>
        <v>0</v>
      </c>
      <c r="N125" s="621">
        <f t="shared" si="46"/>
        <v>0</v>
      </c>
      <c r="O125" s="621">
        <f t="shared" si="46"/>
        <v>0</v>
      </c>
      <c r="P125" s="621">
        <f t="shared" si="46"/>
        <v>0</v>
      </c>
      <c r="Q125" s="621">
        <f t="shared" si="46"/>
        <v>0</v>
      </c>
      <c r="R125" s="621">
        <f t="shared" si="46"/>
        <v>0</v>
      </c>
      <c r="S125" s="621">
        <f t="shared" si="46"/>
        <v>0</v>
      </c>
      <c r="T125" s="621">
        <f t="shared" si="46"/>
        <v>0</v>
      </c>
      <c r="U125" s="621">
        <f t="shared" si="46"/>
        <v>0</v>
      </c>
      <c r="V125" s="621">
        <f t="shared" si="46"/>
        <v>0</v>
      </c>
      <c r="W125" s="621">
        <f t="shared" si="46"/>
        <v>0</v>
      </c>
      <c r="X125" s="621">
        <f t="shared" si="46"/>
        <v>0</v>
      </c>
      <c r="Y125" s="621">
        <f t="shared" si="46"/>
        <v>0</v>
      </c>
      <c r="Z125" s="621">
        <f t="shared" si="46"/>
        <v>0</v>
      </c>
      <c r="AA125" s="621">
        <f t="shared" si="46"/>
        <v>0</v>
      </c>
      <c r="AB125" s="621">
        <f t="shared" si="46"/>
        <v>0</v>
      </c>
      <c r="AC125" s="621">
        <f t="shared" si="46"/>
        <v>0</v>
      </c>
      <c r="AD125" s="621">
        <f t="shared" si="46"/>
        <v>0</v>
      </c>
      <c r="AE125" s="621">
        <f t="shared" si="46"/>
        <v>0</v>
      </c>
      <c r="AF125" s="621">
        <f t="shared" si="46"/>
        <v>0</v>
      </c>
      <c r="AG125" s="621">
        <f t="shared" si="46"/>
        <v>0</v>
      </c>
      <c r="AH125" s="621">
        <f t="shared" si="46"/>
        <v>0</v>
      </c>
      <c r="AI125" s="621">
        <f t="shared" si="46"/>
        <v>0</v>
      </c>
      <c r="AJ125" s="621">
        <f t="shared" si="46"/>
        <v>0</v>
      </c>
      <c r="AK125" s="621">
        <f t="shared" si="46"/>
        <v>0</v>
      </c>
      <c r="AL125" s="621">
        <f t="shared" si="46"/>
        <v>0</v>
      </c>
      <c r="AM125" s="621">
        <f t="shared" si="44"/>
        <v>0</v>
      </c>
      <c r="AN125" s="621">
        <f t="shared" si="44"/>
        <v>0</v>
      </c>
      <c r="AO125" s="621">
        <f t="shared" si="44"/>
        <v>0</v>
      </c>
      <c r="AP125" s="621">
        <f t="shared" si="44"/>
        <v>0</v>
      </c>
      <c r="AQ125" s="621">
        <f t="shared" si="44"/>
        <v>0</v>
      </c>
      <c r="AR125" s="621">
        <f t="shared" si="44"/>
        <v>0</v>
      </c>
      <c r="AS125" s="621">
        <f t="shared" si="44"/>
        <v>0</v>
      </c>
      <c r="AT125" s="621">
        <f t="shared" si="44"/>
        <v>0</v>
      </c>
      <c r="AU125" s="621">
        <f t="shared" si="44"/>
        <v>0</v>
      </c>
      <c r="AV125" s="621">
        <f t="shared" si="44"/>
        <v>0</v>
      </c>
      <c r="AW125" s="621">
        <f t="shared" si="44"/>
        <v>0</v>
      </c>
      <c r="AX125" s="621">
        <f t="shared" si="44"/>
        <v>0</v>
      </c>
      <c r="AY125" s="621">
        <f t="shared" si="44"/>
        <v>0</v>
      </c>
      <c r="AZ125" s="621">
        <f t="shared" si="44"/>
        <v>0</v>
      </c>
      <c r="BA125" s="621">
        <f t="shared" si="44"/>
        <v>0</v>
      </c>
      <c r="BB125" s="621">
        <f t="shared" si="44"/>
        <v>0</v>
      </c>
      <c r="BC125" s="621">
        <f t="shared" si="44"/>
        <v>0</v>
      </c>
      <c r="BD125" s="621">
        <f t="shared" si="44"/>
        <v>0</v>
      </c>
      <c r="BE125" s="621">
        <f t="shared" si="44"/>
        <v>0</v>
      </c>
      <c r="BF125" s="621">
        <f t="shared" si="44"/>
        <v>0</v>
      </c>
      <c r="BG125" s="621">
        <f t="shared" si="44"/>
        <v>0</v>
      </c>
      <c r="BH125" s="621">
        <f t="shared" si="44"/>
        <v>0</v>
      </c>
      <c r="BI125" s="621">
        <f t="shared" si="44"/>
        <v>0</v>
      </c>
      <c r="BJ125" s="621">
        <f t="shared" si="44"/>
        <v>0</v>
      </c>
      <c r="BK125" s="621">
        <f t="shared" si="44"/>
        <v>0</v>
      </c>
      <c r="BL125" s="621">
        <f t="shared" si="44"/>
        <v>0</v>
      </c>
      <c r="BM125" s="621">
        <f t="shared" si="44"/>
        <v>0</v>
      </c>
      <c r="BN125" s="621">
        <f t="shared" si="44"/>
        <v>0</v>
      </c>
      <c r="BO125" s="621">
        <f t="shared" si="44"/>
        <v>0</v>
      </c>
      <c r="BP125" s="621">
        <f t="shared" si="44"/>
        <v>0</v>
      </c>
      <c r="BQ125" s="621">
        <f t="shared" si="44"/>
        <v>0</v>
      </c>
      <c r="BR125" s="621">
        <f t="shared" si="44"/>
        <v>0</v>
      </c>
      <c r="BS125" s="621">
        <f t="shared" si="44"/>
        <v>0</v>
      </c>
      <c r="BT125" s="621">
        <f t="shared" si="45"/>
        <v>0</v>
      </c>
      <c r="BU125" s="621"/>
      <c r="BV125" s="621"/>
      <c r="BW125" s="621"/>
      <c r="BX125" s="621"/>
      <c r="BY125" s="621"/>
      <c r="BZ125" s="621"/>
      <c r="CA125" s="621"/>
      <c r="CB125" s="621"/>
      <c r="CC125" s="621"/>
      <c r="CD125" s="621"/>
      <c r="CE125" s="621"/>
      <c r="CF125" s="621"/>
      <c r="CG125" s="621"/>
      <c r="CH125" s="621"/>
      <c r="CI125" s="622"/>
      <c r="CK125" s="1086"/>
    </row>
    <row r="126" spans="2:89" x14ac:dyDescent="0.2">
      <c r="B126" s="623" t="s">
        <v>572</v>
      </c>
      <c r="C126" s="617" t="s">
        <v>342</v>
      </c>
      <c r="D126" s="618" t="s">
        <v>573</v>
      </c>
      <c r="E126" s="619" t="s">
        <v>122</v>
      </c>
      <c r="F126" s="620">
        <v>2</v>
      </c>
      <c r="G126" s="473">
        <f t="shared" si="46"/>
        <v>0</v>
      </c>
      <c r="H126" s="473">
        <f t="shared" si="46"/>
        <v>0</v>
      </c>
      <c r="I126" s="473">
        <f>I28+I98</f>
        <v>0</v>
      </c>
      <c r="J126" s="473">
        <f t="shared" si="46"/>
        <v>0</v>
      </c>
      <c r="K126" s="473">
        <f t="shared" si="46"/>
        <v>0</v>
      </c>
      <c r="L126" s="473">
        <f>L28+L98</f>
        <v>0</v>
      </c>
      <c r="M126" s="473">
        <f t="shared" si="46"/>
        <v>0</v>
      </c>
      <c r="N126" s="473">
        <f t="shared" si="46"/>
        <v>0</v>
      </c>
      <c r="O126" s="473">
        <f t="shared" si="46"/>
        <v>0</v>
      </c>
      <c r="P126" s="473">
        <f t="shared" si="46"/>
        <v>0</v>
      </c>
      <c r="Q126" s="473">
        <f t="shared" si="46"/>
        <v>0</v>
      </c>
      <c r="R126" s="473">
        <f t="shared" si="46"/>
        <v>0</v>
      </c>
      <c r="S126" s="473">
        <f t="shared" si="46"/>
        <v>0</v>
      </c>
      <c r="T126" s="473">
        <f t="shared" si="46"/>
        <v>0</v>
      </c>
      <c r="U126" s="473">
        <f t="shared" si="46"/>
        <v>0</v>
      </c>
      <c r="V126" s="473">
        <f t="shared" si="46"/>
        <v>0</v>
      </c>
      <c r="W126" s="473">
        <f t="shared" si="46"/>
        <v>0</v>
      </c>
      <c r="X126" s="473">
        <f t="shared" si="46"/>
        <v>0</v>
      </c>
      <c r="Y126" s="473">
        <f t="shared" si="46"/>
        <v>0</v>
      </c>
      <c r="Z126" s="473">
        <f t="shared" si="46"/>
        <v>0</v>
      </c>
      <c r="AA126" s="473">
        <f t="shared" si="46"/>
        <v>0</v>
      </c>
      <c r="AB126" s="473">
        <f t="shared" si="46"/>
        <v>0</v>
      </c>
      <c r="AC126" s="473">
        <f t="shared" si="46"/>
        <v>0</v>
      </c>
      <c r="AD126" s="473">
        <f t="shared" si="46"/>
        <v>0</v>
      </c>
      <c r="AE126" s="473">
        <f t="shared" si="46"/>
        <v>0</v>
      </c>
      <c r="AF126" s="473">
        <f t="shared" si="46"/>
        <v>0</v>
      </c>
      <c r="AG126" s="473">
        <f t="shared" si="46"/>
        <v>0</v>
      </c>
      <c r="AH126" s="473">
        <f t="shared" si="46"/>
        <v>0</v>
      </c>
      <c r="AI126" s="473">
        <f t="shared" si="46"/>
        <v>0</v>
      </c>
      <c r="AJ126" s="473">
        <f t="shared" si="46"/>
        <v>0</v>
      </c>
      <c r="AK126" s="473">
        <f t="shared" si="46"/>
        <v>0</v>
      </c>
      <c r="AL126" s="473">
        <f t="shared" si="46"/>
        <v>0</v>
      </c>
      <c r="AM126" s="473">
        <f t="shared" si="44"/>
        <v>0</v>
      </c>
      <c r="AN126" s="473">
        <f t="shared" si="44"/>
        <v>0</v>
      </c>
      <c r="AO126" s="473">
        <f t="shared" si="44"/>
        <v>0</v>
      </c>
      <c r="AP126" s="473">
        <f t="shared" si="44"/>
        <v>0</v>
      </c>
      <c r="AQ126" s="473">
        <f t="shared" si="44"/>
        <v>0</v>
      </c>
      <c r="AR126" s="473">
        <f t="shared" si="44"/>
        <v>0</v>
      </c>
      <c r="AS126" s="473">
        <f t="shared" si="44"/>
        <v>0</v>
      </c>
      <c r="AT126" s="473">
        <f t="shared" si="44"/>
        <v>0</v>
      </c>
      <c r="AU126" s="473">
        <f t="shared" si="44"/>
        <v>0</v>
      </c>
      <c r="AV126" s="473">
        <f t="shared" si="44"/>
        <v>0</v>
      </c>
      <c r="AW126" s="473">
        <f t="shared" si="44"/>
        <v>0</v>
      </c>
      <c r="AX126" s="473">
        <f t="shared" si="44"/>
        <v>0</v>
      </c>
      <c r="AY126" s="473">
        <f t="shared" si="44"/>
        <v>0</v>
      </c>
      <c r="AZ126" s="473">
        <f t="shared" si="44"/>
        <v>0</v>
      </c>
      <c r="BA126" s="473">
        <f t="shared" si="44"/>
        <v>0</v>
      </c>
      <c r="BB126" s="473">
        <f t="shared" si="44"/>
        <v>0</v>
      </c>
      <c r="BC126" s="473">
        <f t="shared" si="44"/>
        <v>0</v>
      </c>
      <c r="BD126" s="473">
        <f t="shared" si="44"/>
        <v>0</v>
      </c>
      <c r="BE126" s="473">
        <f t="shared" si="44"/>
        <v>0</v>
      </c>
      <c r="BF126" s="473">
        <f t="shared" si="44"/>
        <v>0</v>
      </c>
      <c r="BG126" s="473">
        <f t="shared" si="44"/>
        <v>0</v>
      </c>
      <c r="BH126" s="473">
        <f t="shared" si="44"/>
        <v>0</v>
      </c>
      <c r="BI126" s="473">
        <f t="shared" si="44"/>
        <v>0</v>
      </c>
      <c r="BJ126" s="473">
        <f t="shared" si="44"/>
        <v>0</v>
      </c>
      <c r="BK126" s="473">
        <f t="shared" si="44"/>
        <v>0</v>
      </c>
      <c r="BL126" s="473">
        <f t="shared" si="44"/>
        <v>0</v>
      </c>
      <c r="BM126" s="473">
        <f t="shared" si="44"/>
        <v>0</v>
      </c>
      <c r="BN126" s="473">
        <f t="shared" si="44"/>
        <v>0</v>
      </c>
      <c r="BO126" s="473">
        <f t="shared" si="44"/>
        <v>0</v>
      </c>
      <c r="BP126" s="473">
        <f t="shared" si="44"/>
        <v>0</v>
      </c>
      <c r="BQ126" s="473">
        <f t="shared" si="44"/>
        <v>0</v>
      </c>
      <c r="BR126" s="473">
        <f t="shared" si="44"/>
        <v>0</v>
      </c>
      <c r="BS126" s="473">
        <f t="shared" si="44"/>
        <v>0</v>
      </c>
      <c r="BT126" s="473">
        <f t="shared" si="45"/>
        <v>0</v>
      </c>
      <c r="BU126" s="473"/>
      <c r="BV126" s="473"/>
      <c r="BW126" s="473"/>
      <c r="BX126" s="473"/>
      <c r="BY126" s="473"/>
      <c r="BZ126" s="473"/>
      <c r="CA126" s="473"/>
      <c r="CB126" s="473"/>
      <c r="CC126" s="473"/>
      <c r="CD126" s="473"/>
      <c r="CE126" s="473"/>
      <c r="CF126" s="473"/>
      <c r="CG126" s="473"/>
      <c r="CH126" s="473"/>
      <c r="CI126" s="622"/>
      <c r="CK126" s="1086"/>
    </row>
    <row r="127" spans="2:89" x14ac:dyDescent="0.2">
      <c r="B127" s="623" t="s">
        <v>574</v>
      </c>
      <c r="C127" s="617" t="s">
        <v>344</v>
      </c>
      <c r="D127" s="618" t="s">
        <v>575</v>
      </c>
      <c r="E127" s="619" t="s">
        <v>122</v>
      </c>
      <c r="F127" s="620">
        <v>2</v>
      </c>
      <c r="G127" s="473">
        <f t="shared" si="46"/>
        <v>-6.0252379090041224</v>
      </c>
      <c r="H127" s="473">
        <f t="shared" si="46"/>
        <v>-6.0252379090041224</v>
      </c>
      <c r="I127" s="473">
        <f t="shared" si="46"/>
        <v>-6.0252379090041224</v>
      </c>
      <c r="J127" s="473">
        <f t="shared" si="46"/>
        <v>-6.7088579090041218</v>
      </c>
      <c r="K127" s="473">
        <f t="shared" si="46"/>
        <v>-6.7818579090041222</v>
      </c>
      <c r="L127" s="473">
        <f t="shared" si="46"/>
        <v>-6.7818579090041222</v>
      </c>
      <c r="M127" s="621">
        <f t="shared" si="46"/>
        <v>-7.0131579090041214</v>
      </c>
      <c r="N127" s="621">
        <f>N29+N99</f>
        <v>-7.0131579090041214</v>
      </c>
      <c r="O127" s="621">
        <f t="shared" si="46"/>
        <v>-7.0131579090041214</v>
      </c>
      <c r="P127" s="621">
        <f t="shared" si="46"/>
        <v>-7.0131579090041214</v>
      </c>
      <c r="Q127" s="621">
        <f t="shared" si="46"/>
        <v>-7.0131579090041214</v>
      </c>
      <c r="R127" s="621">
        <f t="shared" si="46"/>
        <v>-7.0131579090041214</v>
      </c>
      <c r="S127" s="621">
        <f t="shared" si="46"/>
        <v>-7.0131579090041214</v>
      </c>
      <c r="T127" s="621">
        <f t="shared" si="46"/>
        <v>-7.0131579090041214</v>
      </c>
      <c r="U127" s="621">
        <f t="shared" si="46"/>
        <v>-7.0131579090041214</v>
      </c>
      <c r="V127" s="621">
        <f t="shared" si="46"/>
        <v>-7.0131579090041214</v>
      </c>
      <c r="W127" s="621">
        <f t="shared" si="46"/>
        <v>-7.0131579090041214</v>
      </c>
      <c r="X127" s="621">
        <f t="shared" si="46"/>
        <v>-7.0131579090041214</v>
      </c>
      <c r="Y127" s="621">
        <f t="shared" si="46"/>
        <v>-7.0131579090041214</v>
      </c>
      <c r="Z127" s="621">
        <f t="shared" si="46"/>
        <v>-7.0131579090041214</v>
      </c>
      <c r="AA127" s="621">
        <f t="shared" si="46"/>
        <v>-7.0131579090041214</v>
      </c>
      <c r="AB127" s="621">
        <f t="shared" si="46"/>
        <v>-7.0131579090041214</v>
      </c>
      <c r="AC127" s="621">
        <f t="shared" si="46"/>
        <v>-7.0131579090041214</v>
      </c>
      <c r="AD127" s="621">
        <f t="shared" si="46"/>
        <v>-7.0131579090041214</v>
      </c>
      <c r="AE127" s="621">
        <f t="shared" si="46"/>
        <v>-7.0131579090041214</v>
      </c>
      <c r="AF127" s="621">
        <f t="shared" si="46"/>
        <v>-7.0131579090041214</v>
      </c>
      <c r="AG127" s="621">
        <f t="shared" si="46"/>
        <v>-7.0131579090041214</v>
      </c>
      <c r="AH127" s="621">
        <f t="shared" si="46"/>
        <v>-7.0131579090041214</v>
      </c>
      <c r="AI127" s="621">
        <f t="shared" si="46"/>
        <v>-7.0131579090041214</v>
      </c>
      <c r="AJ127" s="621">
        <f t="shared" si="46"/>
        <v>-7.0131579090041214</v>
      </c>
      <c r="AK127" s="621">
        <f t="shared" si="46"/>
        <v>-7.0131579090041214</v>
      </c>
      <c r="AL127" s="621">
        <f t="shared" si="46"/>
        <v>-7.0131579090041214</v>
      </c>
      <c r="AM127" s="621">
        <f t="shared" si="44"/>
        <v>-7.0131579090041214</v>
      </c>
      <c r="AN127" s="621">
        <f t="shared" si="44"/>
        <v>-7.0131579090041214</v>
      </c>
      <c r="AO127" s="621">
        <f t="shared" si="44"/>
        <v>-7.0131579090041214</v>
      </c>
      <c r="AP127" s="621">
        <f t="shared" si="44"/>
        <v>-7.0131579090041214</v>
      </c>
      <c r="AQ127" s="621">
        <f t="shared" si="44"/>
        <v>-7.0131579090041214</v>
      </c>
      <c r="AR127" s="621">
        <f t="shared" si="44"/>
        <v>-7.0131579090041214</v>
      </c>
      <c r="AS127" s="621">
        <f t="shared" si="44"/>
        <v>-7.0131579090041214</v>
      </c>
      <c r="AT127" s="621">
        <f t="shared" si="44"/>
        <v>-7.0131579090041214</v>
      </c>
      <c r="AU127" s="621">
        <f t="shared" si="44"/>
        <v>-7.0131579090041214</v>
      </c>
      <c r="AV127" s="621">
        <f t="shared" si="44"/>
        <v>-7.0131579090041214</v>
      </c>
      <c r="AW127" s="621">
        <f t="shared" si="44"/>
        <v>-7.0131579090041214</v>
      </c>
      <c r="AX127" s="621">
        <f t="shared" si="44"/>
        <v>-7.0131579090041214</v>
      </c>
      <c r="AY127" s="621">
        <f t="shared" si="44"/>
        <v>-7.0131579090041214</v>
      </c>
      <c r="AZ127" s="621">
        <f t="shared" si="44"/>
        <v>-7.0131579090041214</v>
      </c>
      <c r="BA127" s="621">
        <f t="shared" si="44"/>
        <v>-7.0131579090041214</v>
      </c>
      <c r="BB127" s="621">
        <f t="shared" si="44"/>
        <v>-7.0131579090041214</v>
      </c>
      <c r="BC127" s="621">
        <f t="shared" si="44"/>
        <v>-7.0131579090041214</v>
      </c>
      <c r="BD127" s="621">
        <f t="shared" si="44"/>
        <v>-7.0131579090041214</v>
      </c>
      <c r="BE127" s="621">
        <f t="shared" si="44"/>
        <v>-7.0131579090041214</v>
      </c>
      <c r="BF127" s="621">
        <f t="shared" si="44"/>
        <v>-7.0131579090041214</v>
      </c>
      <c r="BG127" s="621">
        <f t="shared" si="44"/>
        <v>-7.0131579090041214</v>
      </c>
      <c r="BH127" s="621">
        <f t="shared" si="44"/>
        <v>-7.0131579090041214</v>
      </c>
      <c r="BI127" s="621">
        <f t="shared" si="44"/>
        <v>-7.0131579090041214</v>
      </c>
      <c r="BJ127" s="621">
        <f t="shared" si="44"/>
        <v>-7.0131579090041214</v>
      </c>
      <c r="BK127" s="621">
        <f t="shared" si="44"/>
        <v>-7.0131579090041214</v>
      </c>
      <c r="BL127" s="621">
        <f t="shared" si="44"/>
        <v>-7.0131579090041214</v>
      </c>
      <c r="BM127" s="621">
        <f t="shared" si="44"/>
        <v>-7.0131579090041214</v>
      </c>
      <c r="BN127" s="621">
        <f t="shared" si="44"/>
        <v>-7.0131579090041214</v>
      </c>
      <c r="BO127" s="621">
        <f t="shared" si="44"/>
        <v>-7.0131579090041214</v>
      </c>
      <c r="BP127" s="621">
        <f t="shared" si="44"/>
        <v>-7.0131579090041214</v>
      </c>
      <c r="BQ127" s="621">
        <f t="shared" si="44"/>
        <v>-7.0131579090041214</v>
      </c>
      <c r="BR127" s="621">
        <f t="shared" si="44"/>
        <v>-7.0131579090041214</v>
      </c>
      <c r="BS127" s="621">
        <f t="shared" si="44"/>
        <v>-7.0131579090041214</v>
      </c>
      <c r="BT127" s="621">
        <f t="shared" si="45"/>
        <v>-7.0131579090041214</v>
      </c>
      <c r="BU127" s="621"/>
      <c r="BV127" s="621"/>
      <c r="BW127" s="621"/>
      <c r="BX127" s="621"/>
      <c r="BY127" s="621"/>
      <c r="BZ127" s="621"/>
      <c r="CA127" s="621"/>
      <c r="CB127" s="621"/>
      <c r="CC127" s="621"/>
      <c r="CD127" s="621"/>
      <c r="CE127" s="621"/>
      <c r="CF127" s="621"/>
      <c r="CG127" s="621"/>
      <c r="CH127" s="621"/>
      <c r="CI127" s="622"/>
      <c r="CK127" s="1086"/>
    </row>
    <row r="128" spans="2:89" x14ac:dyDescent="0.2">
      <c r="B128" s="623" t="s">
        <v>576</v>
      </c>
      <c r="C128" s="624" t="s">
        <v>348</v>
      </c>
      <c r="D128" s="618" t="s">
        <v>577</v>
      </c>
      <c r="E128" s="619" t="s">
        <v>122</v>
      </c>
      <c r="F128" s="620">
        <v>2</v>
      </c>
      <c r="G128" s="473">
        <f>G31+G100+G101+G102+G103</f>
        <v>1365.1406939018011</v>
      </c>
      <c r="H128" s="473">
        <f t="shared" ref="H128:BS128" si="47">H31+H100+H101+H102+H103</f>
        <v>1363.4434217519199</v>
      </c>
      <c r="I128" s="473">
        <f t="shared" si="47"/>
        <v>1361.7357343811129</v>
      </c>
      <c r="J128" s="473">
        <f t="shared" si="47"/>
        <v>1360.0179070237352</v>
      </c>
      <c r="K128" s="473">
        <f t="shared" si="47"/>
        <v>1358.2901992372369</v>
      </c>
      <c r="L128" s="473">
        <f t="shared" si="47"/>
        <v>1356.552856244793</v>
      </c>
      <c r="M128" s="473">
        <f>M31+M100+M101+M102+M103</f>
        <v>1397.7161101266954</v>
      </c>
      <c r="N128" s="473">
        <f t="shared" si="47"/>
        <v>1396.9001808813887</v>
      </c>
      <c r="O128" s="473">
        <f t="shared" si="47"/>
        <v>1348.3285331131106</v>
      </c>
      <c r="P128" s="473">
        <f t="shared" si="47"/>
        <v>1367.6139800951369</v>
      </c>
      <c r="Q128" s="473">
        <f>Q31+Q100+Q101+Q102+Q103</f>
        <v>1324.1913687524116</v>
      </c>
      <c r="R128" s="473">
        <f t="shared" si="47"/>
        <v>1322.5108682283633</v>
      </c>
      <c r="S128" s="473">
        <f t="shared" si="47"/>
        <v>1320.8226399649973</v>
      </c>
      <c r="T128" s="473">
        <f t="shared" si="47"/>
        <v>1319.1268382333612</v>
      </c>
      <c r="U128" s="473">
        <f t="shared" si="47"/>
        <v>1317.4236106156766</v>
      </c>
      <c r="V128" s="473">
        <f t="shared" si="47"/>
        <v>1315.7130984445641</v>
      </c>
      <c r="W128" s="473">
        <f t="shared" si="47"/>
        <v>1360.1654372040759</v>
      </c>
      <c r="X128" s="473">
        <f t="shared" si="47"/>
        <v>1358.4407568966276</v>
      </c>
      <c r="Y128" s="473">
        <f t="shared" si="47"/>
        <v>1356.7091823794165</v>
      </c>
      <c r="Z128" s="473">
        <f t="shared" si="47"/>
        <v>1354.9708336734536</v>
      </c>
      <c r="AA128" s="473">
        <f t="shared" si="47"/>
        <v>1285.9964060879765</v>
      </c>
      <c r="AB128" s="473">
        <f t="shared" si="47"/>
        <v>1180.8397407863122</v>
      </c>
      <c r="AC128" s="473">
        <f t="shared" si="47"/>
        <v>1179.5810379758148</v>
      </c>
      <c r="AD128" s="473">
        <f t="shared" si="47"/>
        <v>1178.3177978813903</v>
      </c>
      <c r="AE128" s="473">
        <f t="shared" si="47"/>
        <v>1177.0500918818761</v>
      </c>
      <c r="AF128" s="473">
        <f t="shared" si="47"/>
        <v>1175.7779889050016</v>
      </c>
      <c r="AG128" s="473">
        <f t="shared" si="47"/>
        <v>1174.501555555481</v>
      </c>
      <c r="AH128" s="473">
        <f t="shared" si="47"/>
        <v>1173.2208562341996</v>
      </c>
      <c r="AI128" s="473">
        <f t="shared" si="47"/>
        <v>1171.9359532492615</v>
      </c>
      <c r="AJ128" s="473">
        <f t="shared" si="47"/>
        <v>1170.6469069195894</v>
      </c>
      <c r="AK128" s="473">
        <f t="shared" si="47"/>
        <v>1169.3537756716919</v>
      </c>
      <c r="AL128" s="473">
        <f t="shared" si="47"/>
        <v>1168.056616130162</v>
      </c>
      <c r="AM128" s="473">
        <f t="shared" si="47"/>
        <v>1166.75548320241</v>
      </c>
      <c r="AN128" s="473">
        <f t="shared" si="47"/>
        <v>1165.4504301580816</v>
      </c>
      <c r="AO128" s="473">
        <f t="shared" si="47"/>
        <v>1164.1415087035825</v>
      </c>
      <c r="AP128" s="473">
        <f t="shared" si="47"/>
        <v>1162.8287690520808</v>
      </c>
      <c r="AQ128" s="473">
        <f t="shared" si="47"/>
        <v>1161.5122599893245</v>
      </c>
      <c r="AR128" s="473">
        <f t="shared" si="47"/>
        <v>1160.192028935593</v>
      </c>
      <c r="AS128" s="473">
        <f t="shared" si="47"/>
        <v>1158.8681220040567</v>
      </c>
      <c r="AT128" s="473">
        <f t="shared" si="47"/>
        <v>1157.5405840558083</v>
      </c>
      <c r="AU128" s="473">
        <f t="shared" si="47"/>
        <v>1156.209458751802</v>
      </c>
      <c r="AV128" s="473">
        <f t="shared" si="47"/>
        <v>1154.8747886019125</v>
      </c>
      <c r="AW128" s="473">
        <f t="shared" si="47"/>
        <v>1153.5366150113196</v>
      </c>
      <c r="AX128" s="473">
        <f t="shared" si="47"/>
        <v>1152.1949783243904</v>
      </c>
      <c r="AY128" s="473">
        <f t="shared" si="47"/>
        <v>1150.8499178662364</v>
      </c>
      <c r="AZ128" s="473">
        <f t="shared" si="47"/>
        <v>1149.5014719820936</v>
      </c>
      <c r="BA128" s="473">
        <f t="shared" si="47"/>
        <v>1148.1496780746679</v>
      </c>
      <c r="BB128" s="473">
        <f t="shared" si="47"/>
        <v>1146.7945726395787</v>
      </c>
      <c r="BC128" s="473">
        <f t="shared" si="47"/>
        <v>1145.4361912990175</v>
      </c>
      <c r="BD128" s="473">
        <f t="shared" si="47"/>
        <v>1144.0745688337415</v>
      </c>
      <c r="BE128" s="473">
        <f t="shared" si="47"/>
        <v>1142.7097392134935</v>
      </c>
      <c r="BF128" s="473">
        <f t="shared" si="47"/>
        <v>1141.3417356259536</v>
      </c>
      <c r="BG128" s="473">
        <f t="shared" si="47"/>
        <v>1139.9705905043079</v>
      </c>
      <c r="BH128" s="473">
        <f t="shared" si="47"/>
        <v>1138.5963355535162</v>
      </c>
      <c r="BI128" s="473">
        <f t="shared" si="47"/>
        <v>1170.7190017753546</v>
      </c>
      <c r="BJ128" s="473">
        <f t="shared" si="47"/>
        <v>1169.3386194923066</v>
      </c>
      <c r="BK128" s="473">
        <f t="shared" si="47"/>
        <v>1167.9552183703668</v>
      </c>
      <c r="BL128" s="473">
        <f t="shared" si="47"/>
        <v>1166.5688274408185</v>
      </c>
      <c r="BM128" s="473">
        <f t="shared" si="47"/>
        <v>1165.1794751210473</v>
      </c>
      <c r="BN128" s="473">
        <f t="shared" si="47"/>
        <v>1163.7871892344347</v>
      </c>
      <c r="BO128" s="473">
        <f t="shared" si="47"/>
        <v>1162.3919970293928</v>
      </c>
      <c r="BP128" s="473">
        <f t="shared" si="47"/>
        <v>1160.9939251975813</v>
      </c>
      <c r="BQ128" s="473">
        <f t="shared" si="47"/>
        <v>1159.5929998913482</v>
      </c>
      <c r="BR128" s="473">
        <f t="shared" si="47"/>
        <v>1168.7892467404406</v>
      </c>
      <c r="BS128" s="473">
        <f t="shared" si="47"/>
        <v>1167.3826908680212</v>
      </c>
      <c r="BT128" s="473">
        <f t="shared" ref="BT128" si="48">BT31+BT100+BT101+BT102+BT103</f>
        <v>1165.9733569060272</v>
      </c>
      <c r="BU128" s="473"/>
      <c r="BV128" s="473"/>
      <c r="BW128" s="473"/>
      <c r="BX128" s="473"/>
      <c r="BY128" s="473"/>
      <c r="BZ128" s="473"/>
      <c r="CA128" s="473"/>
      <c r="CB128" s="473"/>
      <c r="CC128" s="473"/>
      <c r="CD128" s="473"/>
      <c r="CE128" s="473"/>
      <c r="CF128" s="473"/>
      <c r="CG128" s="473"/>
      <c r="CH128" s="473"/>
      <c r="CI128" s="622"/>
      <c r="CK128" s="1086"/>
    </row>
    <row r="129" spans="2:89" ht="28.5" x14ac:dyDescent="0.2">
      <c r="B129" s="623" t="s">
        <v>578</v>
      </c>
      <c r="C129" s="624" t="s">
        <v>579</v>
      </c>
      <c r="D129" s="618" t="s">
        <v>580</v>
      </c>
      <c r="E129" s="619" t="s">
        <v>122</v>
      </c>
      <c r="F129" s="620">
        <v>2</v>
      </c>
      <c r="G129" s="473">
        <f t="shared" ref="G129:BR129" si="49">G39+G104+G105</f>
        <v>60.7</v>
      </c>
      <c r="H129" s="473">
        <f t="shared" si="49"/>
        <v>60.7</v>
      </c>
      <c r="I129" s="473">
        <f t="shared" si="49"/>
        <v>60.7</v>
      </c>
      <c r="J129" s="473">
        <f t="shared" si="49"/>
        <v>60.7</v>
      </c>
      <c r="K129" s="473">
        <f t="shared" si="49"/>
        <v>60.7</v>
      </c>
      <c r="L129" s="473">
        <f t="shared" si="49"/>
        <v>60.7</v>
      </c>
      <c r="M129" s="621">
        <f t="shared" si="49"/>
        <v>60.7</v>
      </c>
      <c r="N129" s="621">
        <f t="shared" si="49"/>
        <v>60.7</v>
      </c>
      <c r="O129" s="621">
        <f t="shared" si="49"/>
        <v>60.7</v>
      </c>
      <c r="P129" s="621">
        <f t="shared" si="49"/>
        <v>60.7</v>
      </c>
      <c r="Q129" s="621">
        <f t="shared" si="49"/>
        <v>60.7</v>
      </c>
      <c r="R129" s="621">
        <f t="shared" si="49"/>
        <v>60.7</v>
      </c>
      <c r="S129" s="621">
        <f t="shared" si="49"/>
        <v>60.7</v>
      </c>
      <c r="T129" s="621">
        <f t="shared" si="49"/>
        <v>60.7</v>
      </c>
      <c r="U129" s="621">
        <f t="shared" si="49"/>
        <v>60.7</v>
      </c>
      <c r="V129" s="621">
        <f t="shared" si="49"/>
        <v>60.7</v>
      </c>
      <c r="W129" s="621">
        <f t="shared" si="49"/>
        <v>60.7</v>
      </c>
      <c r="X129" s="621">
        <f t="shared" si="49"/>
        <v>60.7</v>
      </c>
      <c r="Y129" s="621">
        <f t="shared" si="49"/>
        <v>60.7</v>
      </c>
      <c r="Z129" s="621">
        <f t="shared" si="49"/>
        <v>60.7</v>
      </c>
      <c r="AA129" s="621">
        <f t="shared" si="49"/>
        <v>60.7</v>
      </c>
      <c r="AB129" s="621">
        <f t="shared" si="49"/>
        <v>60.7</v>
      </c>
      <c r="AC129" s="621">
        <f t="shared" si="49"/>
        <v>60.7</v>
      </c>
      <c r="AD129" s="621">
        <f t="shared" si="49"/>
        <v>60.7</v>
      </c>
      <c r="AE129" s="621">
        <f t="shared" si="49"/>
        <v>60.7</v>
      </c>
      <c r="AF129" s="621">
        <f t="shared" si="49"/>
        <v>60.7</v>
      </c>
      <c r="AG129" s="621">
        <f t="shared" si="49"/>
        <v>60.7</v>
      </c>
      <c r="AH129" s="621">
        <f t="shared" si="49"/>
        <v>60.7</v>
      </c>
      <c r="AI129" s="621">
        <f t="shared" si="49"/>
        <v>60.7</v>
      </c>
      <c r="AJ129" s="621">
        <f t="shared" si="49"/>
        <v>60.7</v>
      </c>
      <c r="AK129" s="621">
        <f t="shared" si="49"/>
        <v>60.7</v>
      </c>
      <c r="AL129" s="621">
        <f t="shared" si="49"/>
        <v>60.7</v>
      </c>
      <c r="AM129" s="621">
        <f t="shared" si="49"/>
        <v>60.7</v>
      </c>
      <c r="AN129" s="621">
        <f t="shared" si="49"/>
        <v>60.7</v>
      </c>
      <c r="AO129" s="621">
        <f t="shared" si="49"/>
        <v>60.7</v>
      </c>
      <c r="AP129" s="621">
        <f t="shared" si="49"/>
        <v>60.7</v>
      </c>
      <c r="AQ129" s="621">
        <f t="shared" si="49"/>
        <v>60.7</v>
      </c>
      <c r="AR129" s="621">
        <f t="shared" si="49"/>
        <v>60.7</v>
      </c>
      <c r="AS129" s="621">
        <f t="shared" si="49"/>
        <v>60.7</v>
      </c>
      <c r="AT129" s="621">
        <f t="shared" si="49"/>
        <v>60.7</v>
      </c>
      <c r="AU129" s="621">
        <f t="shared" si="49"/>
        <v>60.7</v>
      </c>
      <c r="AV129" s="621">
        <f t="shared" si="49"/>
        <v>60.7</v>
      </c>
      <c r="AW129" s="621">
        <f t="shared" si="49"/>
        <v>60.7</v>
      </c>
      <c r="AX129" s="621">
        <f t="shared" si="49"/>
        <v>60.7</v>
      </c>
      <c r="AY129" s="621">
        <f t="shared" si="49"/>
        <v>60.7</v>
      </c>
      <c r="AZ129" s="621">
        <f t="shared" si="49"/>
        <v>60.7</v>
      </c>
      <c r="BA129" s="621">
        <f t="shared" si="49"/>
        <v>60.7</v>
      </c>
      <c r="BB129" s="621">
        <f t="shared" si="49"/>
        <v>60.7</v>
      </c>
      <c r="BC129" s="621">
        <f t="shared" si="49"/>
        <v>60.7</v>
      </c>
      <c r="BD129" s="621">
        <f t="shared" si="49"/>
        <v>60.7</v>
      </c>
      <c r="BE129" s="621">
        <f t="shared" si="49"/>
        <v>60.7</v>
      </c>
      <c r="BF129" s="621">
        <f t="shared" si="49"/>
        <v>60.7</v>
      </c>
      <c r="BG129" s="621">
        <f t="shared" si="49"/>
        <v>60.7</v>
      </c>
      <c r="BH129" s="621">
        <f t="shared" si="49"/>
        <v>60.7</v>
      </c>
      <c r="BI129" s="621">
        <f t="shared" si="49"/>
        <v>60.7</v>
      </c>
      <c r="BJ129" s="621">
        <f t="shared" si="49"/>
        <v>60.7</v>
      </c>
      <c r="BK129" s="621">
        <f t="shared" si="49"/>
        <v>60.7</v>
      </c>
      <c r="BL129" s="621">
        <f t="shared" si="49"/>
        <v>60.7</v>
      </c>
      <c r="BM129" s="621">
        <f t="shared" si="49"/>
        <v>60.7</v>
      </c>
      <c r="BN129" s="621">
        <f t="shared" si="49"/>
        <v>60.7</v>
      </c>
      <c r="BO129" s="621">
        <f t="shared" si="49"/>
        <v>60.7</v>
      </c>
      <c r="BP129" s="621">
        <f t="shared" si="49"/>
        <v>60.7</v>
      </c>
      <c r="BQ129" s="621">
        <f t="shared" si="49"/>
        <v>60.7</v>
      </c>
      <c r="BR129" s="621">
        <f t="shared" si="49"/>
        <v>60.7</v>
      </c>
      <c r="BS129" s="621">
        <f t="shared" ref="BS129:BT129" si="50">BS39+BS104+BS105</f>
        <v>60.7</v>
      </c>
      <c r="BT129" s="621">
        <f t="shared" si="50"/>
        <v>60.7</v>
      </c>
      <c r="BU129" s="621"/>
      <c r="BV129" s="621"/>
      <c r="BW129" s="621"/>
      <c r="BX129" s="621"/>
      <c r="BY129" s="621"/>
      <c r="BZ129" s="621"/>
      <c r="CA129" s="621"/>
      <c r="CB129" s="621"/>
      <c r="CC129" s="621"/>
      <c r="CD129" s="621"/>
      <c r="CE129" s="621"/>
      <c r="CF129" s="621"/>
      <c r="CG129" s="621"/>
      <c r="CH129" s="621"/>
      <c r="CI129" s="622"/>
      <c r="CK129" s="1086"/>
    </row>
    <row r="130" spans="2:89" x14ac:dyDescent="0.2">
      <c r="B130" s="623" t="s">
        <v>581</v>
      </c>
      <c r="C130" s="624" t="s">
        <v>369</v>
      </c>
      <c r="D130" s="618" t="s">
        <v>582</v>
      </c>
      <c r="E130" s="619" t="s">
        <v>122</v>
      </c>
      <c r="F130" s="620">
        <v>2</v>
      </c>
      <c r="G130" s="473">
        <f>G40+G106</f>
        <v>43.881459999999997</v>
      </c>
      <c r="H130" s="473">
        <f t="shared" ref="H130:BR130" si="51">H40+H106</f>
        <v>43.881459999999997</v>
      </c>
      <c r="I130" s="473">
        <f t="shared" si="51"/>
        <v>43.881459999999997</v>
      </c>
      <c r="J130" s="473">
        <f t="shared" si="51"/>
        <v>43.881459999999997</v>
      </c>
      <c r="K130" s="473">
        <f t="shared" si="51"/>
        <v>43.881459999999997</v>
      </c>
      <c r="L130" s="473">
        <f t="shared" si="51"/>
        <v>43.881459999999997</v>
      </c>
      <c r="M130" s="621">
        <f t="shared" si="51"/>
        <v>43.881459999999997</v>
      </c>
      <c r="N130" s="621">
        <f t="shared" si="51"/>
        <v>43.881459999999997</v>
      </c>
      <c r="O130" s="621">
        <f t="shared" si="51"/>
        <v>43.881459999999997</v>
      </c>
      <c r="P130" s="621">
        <f t="shared" si="51"/>
        <v>43.881459999999997</v>
      </c>
      <c r="Q130" s="621">
        <f t="shared" si="51"/>
        <v>43.881459999999997</v>
      </c>
      <c r="R130" s="621">
        <f t="shared" si="51"/>
        <v>43.881459999999997</v>
      </c>
      <c r="S130" s="621">
        <f t="shared" si="51"/>
        <v>43.881459999999997</v>
      </c>
      <c r="T130" s="621">
        <f t="shared" si="51"/>
        <v>43.881459999999997</v>
      </c>
      <c r="U130" s="621">
        <f t="shared" si="51"/>
        <v>43.881459999999997</v>
      </c>
      <c r="V130" s="621">
        <f t="shared" si="51"/>
        <v>43.881459999999997</v>
      </c>
      <c r="W130" s="621">
        <f t="shared" si="51"/>
        <v>43.881459999999997</v>
      </c>
      <c r="X130" s="621">
        <f t="shared" si="51"/>
        <v>43.881459999999997</v>
      </c>
      <c r="Y130" s="621">
        <f t="shared" si="51"/>
        <v>43.881459999999997</v>
      </c>
      <c r="Z130" s="621">
        <f t="shared" si="51"/>
        <v>43.881459999999997</v>
      </c>
      <c r="AA130" s="621">
        <f t="shared" si="51"/>
        <v>43.881459999999997</v>
      </c>
      <c r="AB130" s="621">
        <f t="shared" si="51"/>
        <v>43.881459999999997</v>
      </c>
      <c r="AC130" s="621">
        <f t="shared" si="51"/>
        <v>43.881459999999997</v>
      </c>
      <c r="AD130" s="621">
        <f t="shared" si="51"/>
        <v>43.881459999999997</v>
      </c>
      <c r="AE130" s="621">
        <f t="shared" si="51"/>
        <v>43.881459999999997</v>
      </c>
      <c r="AF130" s="621">
        <f t="shared" si="51"/>
        <v>43.881459999999997</v>
      </c>
      <c r="AG130" s="621">
        <f t="shared" si="51"/>
        <v>43.881459999999997</v>
      </c>
      <c r="AH130" s="621">
        <f t="shared" si="51"/>
        <v>43.881459999999997</v>
      </c>
      <c r="AI130" s="621">
        <f t="shared" si="51"/>
        <v>43.881459999999997</v>
      </c>
      <c r="AJ130" s="621">
        <f t="shared" si="51"/>
        <v>43.881459999999997</v>
      </c>
      <c r="AK130" s="621">
        <f t="shared" si="51"/>
        <v>43.881459999999997</v>
      </c>
      <c r="AL130" s="621">
        <f t="shared" si="51"/>
        <v>43.881459999999997</v>
      </c>
      <c r="AM130" s="621">
        <f t="shared" si="51"/>
        <v>43.881459999999997</v>
      </c>
      <c r="AN130" s="621">
        <f t="shared" si="51"/>
        <v>43.881459999999997</v>
      </c>
      <c r="AO130" s="621">
        <f t="shared" si="51"/>
        <v>43.881459999999997</v>
      </c>
      <c r="AP130" s="621">
        <f t="shared" si="51"/>
        <v>43.881459999999997</v>
      </c>
      <c r="AQ130" s="621">
        <f t="shared" si="51"/>
        <v>43.881459999999997</v>
      </c>
      <c r="AR130" s="621">
        <f t="shared" si="51"/>
        <v>43.881459999999997</v>
      </c>
      <c r="AS130" s="621">
        <f t="shared" si="51"/>
        <v>43.881459999999997</v>
      </c>
      <c r="AT130" s="621">
        <f t="shared" si="51"/>
        <v>43.881459999999997</v>
      </c>
      <c r="AU130" s="621">
        <f t="shared" si="51"/>
        <v>43.881459999999997</v>
      </c>
      <c r="AV130" s="621">
        <f t="shared" si="51"/>
        <v>43.881459999999997</v>
      </c>
      <c r="AW130" s="621">
        <f t="shared" si="51"/>
        <v>43.881459999999997</v>
      </c>
      <c r="AX130" s="621">
        <f t="shared" si="51"/>
        <v>43.881459999999997</v>
      </c>
      <c r="AY130" s="621">
        <f t="shared" si="51"/>
        <v>43.881459999999997</v>
      </c>
      <c r="AZ130" s="621">
        <f t="shared" si="51"/>
        <v>43.881459999999997</v>
      </c>
      <c r="BA130" s="621">
        <f t="shared" si="51"/>
        <v>43.881459999999997</v>
      </c>
      <c r="BB130" s="621">
        <f t="shared" si="51"/>
        <v>43.881459999999997</v>
      </c>
      <c r="BC130" s="621">
        <f t="shared" si="51"/>
        <v>43.881459999999997</v>
      </c>
      <c r="BD130" s="621">
        <f t="shared" si="51"/>
        <v>43.881459999999997</v>
      </c>
      <c r="BE130" s="621">
        <f t="shared" si="51"/>
        <v>43.881459999999997</v>
      </c>
      <c r="BF130" s="621">
        <f t="shared" si="51"/>
        <v>43.881459999999997</v>
      </c>
      <c r="BG130" s="621">
        <f t="shared" si="51"/>
        <v>43.881459999999997</v>
      </c>
      <c r="BH130" s="621">
        <f t="shared" si="51"/>
        <v>43.881459999999997</v>
      </c>
      <c r="BI130" s="621">
        <f t="shared" si="51"/>
        <v>43.881459999999997</v>
      </c>
      <c r="BJ130" s="621">
        <f t="shared" si="51"/>
        <v>43.881459999999997</v>
      </c>
      <c r="BK130" s="621">
        <f t="shared" si="51"/>
        <v>43.881459999999997</v>
      </c>
      <c r="BL130" s="621">
        <f t="shared" si="51"/>
        <v>43.881459999999997</v>
      </c>
      <c r="BM130" s="621">
        <f t="shared" si="51"/>
        <v>43.881459999999997</v>
      </c>
      <c r="BN130" s="621">
        <f t="shared" si="51"/>
        <v>43.881459999999997</v>
      </c>
      <c r="BO130" s="621">
        <f t="shared" si="51"/>
        <v>43.881459999999997</v>
      </c>
      <c r="BP130" s="621">
        <f t="shared" si="51"/>
        <v>43.881459999999997</v>
      </c>
      <c r="BQ130" s="621">
        <f t="shared" si="51"/>
        <v>43.881459999999997</v>
      </c>
      <c r="BR130" s="621">
        <f t="shared" si="51"/>
        <v>43.881459999999997</v>
      </c>
      <c r="BS130" s="621">
        <f t="shared" ref="BS130:BT130" si="52">BS40+BS106</f>
        <v>43.881459999999997</v>
      </c>
      <c r="BT130" s="621">
        <f t="shared" si="52"/>
        <v>43.881459999999997</v>
      </c>
      <c r="BU130" s="621"/>
      <c r="BV130" s="621"/>
      <c r="BW130" s="621"/>
      <c r="BX130" s="621"/>
      <c r="BY130" s="621"/>
      <c r="BZ130" s="621"/>
      <c r="CA130" s="621"/>
      <c r="CB130" s="621"/>
      <c r="CC130" s="621"/>
      <c r="CD130" s="621"/>
      <c r="CE130" s="621"/>
      <c r="CF130" s="621"/>
      <c r="CG130" s="621"/>
      <c r="CH130" s="621"/>
      <c r="CI130" s="622"/>
      <c r="CK130" s="1086"/>
    </row>
    <row r="131" spans="2:89" x14ac:dyDescent="0.2">
      <c r="B131" s="625" t="s">
        <v>583</v>
      </c>
      <c r="C131" s="626" t="s">
        <v>273</v>
      </c>
      <c r="D131" s="626" t="s">
        <v>584</v>
      </c>
      <c r="E131" s="627" t="s">
        <v>122</v>
      </c>
      <c r="F131" s="620">
        <v>2</v>
      </c>
      <c r="G131" s="473">
        <f>(G128)-(G129+G130)</f>
        <v>1260.5592339018012</v>
      </c>
      <c r="H131" s="473">
        <f t="shared" ref="H131:BS131" si="53">(H128)-(H129+H130)</f>
        <v>1258.8619617519198</v>
      </c>
      <c r="I131" s="473">
        <f t="shared" si="53"/>
        <v>1257.1542743811128</v>
      </c>
      <c r="J131" s="473">
        <f t="shared" si="53"/>
        <v>1255.4364470237351</v>
      </c>
      <c r="K131" s="473">
        <f t="shared" si="53"/>
        <v>1253.7087392372368</v>
      </c>
      <c r="L131" s="473">
        <f t="shared" si="53"/>
        <v>1251.9713962447931</v>
      </c>
      <c r="M131" s="473">
        <f t="shared" si="53"/>
        <v>1293.1346501266953</v>
      </c>
      <c r="N131" s="473">
        <f t="shared" si="53"/>
        <v>1292.3187208813888</v>
      </c>
      <c r="O131" s="473">
        <f t="shared" si="53"/>
        <v>1243.7470731131107</v>
      </c>
      <c r="P131" s="473">
        <f>(P128)-(P129+P130)</f>
        <v>1263.032520095137</v>
      </c>
      <c r="Q131" s="473">
        <f t="shared" si="53"/>
        <v>1219.6099087524117</v>
      </c>
      <c r="R131" s="473">
        <f t="shared" si="53"/>
        <v>1217.9294082283632</v>
      </c>
      <c r="S131" s="473">
        <f t="shared" si="53"/>
        <v>1216.2411799649972</v>
      </c>
      <c r="T131" s="473">
        <f t="shared" si="53"/>
        <v>1214.5453782333611</v>
      </c>
      <c r="U131" s="473">
        <f t="shared" si="53"/>
        <v>1212.8421506156765</v>
      </c>
      <c r="V131" s="473">
        <f t="shared" si="53"/>
        <v>1211.131638444564</v>
      </c>
      <c r="W131" s="473">
        <f t="shared" si="53"/>
        <v>1255.5839772040758</v>
      </c>
      <c r="X131" s="473">
        <f t="shared" si="53"/>
        <v>1253.8592968966277</v>
      </c>
      <c r="Y131" s="473">
        <f t="shared" si="53"/>
        <v>1252.1277223794164</v>
      </c>
      <c r="Z131" s="473">
        <f t="shared" si="53"/>
        <v>1250.3893736734535</v>
      </c>
      <c r="AA131" s="473">
        <f t="shared" si="53"/>
        <v>1181.4149460879767</v>
      </c>
      <c r="AB131" s="473">
        <f t="shared" si="53"/>
        <v>1076.2582807863123</v>
      </c>
      <c r="AC131" s="473">
        <f t="shared" si="53"/>
        <v>1074.9995779758146</v>
      </c>
      <c r="AD131" s="473">
        <f t="shared" si="53"/>
        <v>1073.7363378813902</v>
      </c>
      <c r="AE131" s="473">
        <f t="shared" si="53"/>
        <v>1072.4686318818763</v>
      </c>
      <c r="AF131" s="473">
        <f t="shared" si="53"/>
        <v>1071.1965289050017</v>
      </c>
      <c r="AG131" s="473">
        <f t="shared" si="53"/>
        <v>1069.9200955554811</v>
      </c>
      <c r="AH131" s="473">
        <f t="shared" si="53"/>
        <v>1068.6393962341995</v>
      </c>
      <c r="AI131" s="473">
        <f t="shared" si="53"/>
        <v>1067.3544932492614</v>
      </c>
      <c r="AJ131" s="473">
        <f t="shared" si="53"/>
        <v>1066.0654469195892</v>
      </c>
      <c r="AK131" s="473">
        <f t="shared" si="53"/>
        <v>1064.772315671692</v>
      </c>
      <c r="AL131" s="473">
        <f t="shared" si="53"/>
        <v>1063.4751561301618</v>
      </c>
      <c r="AM131" s="473">
        <f t="shared" si="53"/>
        <v>1062.1740232024099</v>
      </c>
      <c r="AN131" s="473">
        <f t="shared" si="53"/>
        <v>1060.8689701580815</v>
      </c>
      <c r="AO131" s="473">
        <f t="shared" si="53"/>
        <v>1059.5600487035827</v>
      </c>
      <c r="AP131" s="473">
        <f t="shared" si="53"/>
        <v>1058.2473090520807</v>
      </c>
      <c r="AQ131" s="473">
        <f t="shared" si="53"/>
        <v>1056.9307999893244</v>
      </c>
      <c r="AR131" s="473">
        <f t="shared" si="53"/>
        <v>1055.6105689355932</v>
      </c>
      <c r="AS131" s="473">
        <f t="shared" si="53"/>
        <v>1054.2866620040568</v>
      </c>
      <c r="AT131" s="473">
        <f t="shared" si="53"/>
        <v>1052.9591240558084</v>
      </c>
      <c r="AU131" s="473">
        <f t="shared" si="53"/>
        <v>1051.6279987518019</v>
      </c>
      <c r="AV131" s="473">
        <f t="shared" si="53"/>
        <v>1050.2933286019124</v>
      </c>
      <c r="AW131" s="473">
        <f t="shared" si="53"/>
        <v>1048.9551550113197</v>
      </c>
      <c r="AX131" s="473">
        <f t="shared" si="53"/>
        <v>1047.6135183243905</v>
      </c>
      <c r="AY131" s="473">
        <f t="shared" si="53"/>
        <v>1046.2684578662365</v>
      </c>
      <c r="AZ131" s="473">
        <f t="shared" si="53"/>
        <v>1044.9200119820935</v>
      </c>
      <c r="BA131" s="473">
        <f t="shared" si="53"/>
        <v>1043.568218074668</v>
      </c>
      <c r="BB131" s="473">
        <f t="shared" si="53"/>
        <v>1042.2131126395789</v>
      </c>
      <c r="BC131" s="473">
        <f t="shared" si="53"/>
        <v>1040.8547312990177</v>
      </c>
      <c r="BD131" s="473">
        <f t="shared" si="53"/>
        <v>1039.4931088337416</v>
      </c>
      <c r="BE131" s="473">
        <f t="shared" si="53"/>
        <v>1038.1282792134934</v>
      </c>
      <c r="BF131" s="473">
        <f t="shared" si="53"/>
        <v>1036.7602756259535</v>
      </c>
      <c r="BG131" s="473">
        <f t="shared" si="53"/>
        <v>1035.389130504308</v>
      </c>
      <c r="BH131" s="473">
        <f t="shared" si="53"/>
        <v>1034.014875553516</v>
      </c>
      <c r="BI131" s="473">
        <f t="shared" si="53"/>
        <v>1066.1375417753547</v>
      </c>
      <c r="BJ131" s="473">
        <f t="shared" si="53"/>
        <v>1064.7571594923065</v>
      </c>
      <c r="BK131" s="473">
        <f t="shared" si="53"/>
        <v>1063.3737583703669</v>
      </c>
      <c r="BL131" s="473">
        <f t="shared" si="53"/>
        <v>1061.9873674408186</v>
      </c>
      <c r="BM131" s="473">
        <f t="shared" si="53"/>
        <v>1060.5980151210474</v>
      </c>
      <c r="BN131" s="473">
        <f t="shared" si="53"/>
        <v>1059.2057292344348</v>
      </c>
      <c r="BO131" s="473">
        <f t="shared" si="53"/>
        <v>1057.8105370293929</v>
      </c>
      <c r="BP131" s="473">
        <f t="shared" si="53"/>
        <v>1056.4124651975812</v>
      </c>
      <c r="BQ131" s="473">
        <f t="shared" si="53"/>
        <v>1055.0115398913481</v>
      </c>
      <c r="BR131" s="473">
        <f t="shared" si="53"/>
        <v>1064.2077867404405</v>
      </c>
      <c r="BS131" s="473">
        <f t="shared" si="53"/>
        <v>1062.8012308680213</v>
      </c>
      <c r="BT131" s="473">
        <f t="shared" ref="BT131" si="54">(BT128)-(BT129+BT130)</f>
        <v>1061.3918969060273</v>
      </c>
      <c r="BU131" s="473"/>
      <c r="BV131" s="473"/>
      <c r="BW131" s="473"/>
      <c r="BX131" s="473"/>
      <c r="BY131" s="473"/>
      <c r="BZ131" s="473"/>
      <c r="CA131" s="473"/>
      <c r="CB131" s="473"/>
      <c r="CC131" s="473"/>
      <c r="CD131" s="473"/>
      <c r="CE131" s="473"/>
      <c r="CF131" s="473"/>
      <c r="CG131" s="473"/>
      <c r="CH131" s="473"/>
      <c r="CI131" s="473"/>
      <c r="CK131" s="1086"/>
    </row>
    <row r="132" spans="2:89" x14ac:dyDescent="0.2">
      <c r="B132" s="628" t="s">
        <v>585</v>
      </c>
      <c r="C132" s="629" t="s">
        <v>276</v>
      </c>
      <c r="D132" s="629" t="s">
        <v>586</v>
      </c>
      <c r="E132" s="630" t="s">
        <v>122</v>
      </c>
      <c r="F132" s="631">
        <v>2</v>
      </c>
      <c r="G132" s="632">
        <f>G131+SUM(G124:G127)</f>
        <v>1305.7757471292277</v>
      </c>
      <c r="H132" s="632">
        <f t="shared" ref="H132:AL132" si="55">H131+SUM(H124:H127)</f>
        <v>1303.9395489693027</v>
      </c>
      <c r="I132" s="632">
        <f t="shared" si="55"/>
        <v>1302.0920830763273</v>
      </c>
      <c r="J132" s="632">
        <f t="shared" si="55"/>
        <v>1299.5500272132831</v>
      </c>
      <c r="K132" s="632">
        <f t="shared" si="55"/>
        <v>1297.6079021830528</v>
      </c>
      <c r="L132" s="632">
        <f t="shared" si="55"/>
        <v>1295.7283532809474</v>
      </c>
      <c r="M132" s="632">
        <f t="shared" si="55"/>
        <v>1336.5173315836159</v>
      </c>
      <c r="N132" s="632">
        <f t="shared" si="55"/>
        <v>1335.5576750969319</v>
      </c>
      <c r="O132" s="632">
        <f t="shared" si="55"/>
        <v>1286.1334462020798</v>
      </c>
      <c r="P132" s="632">
        <f>P131+SUM(P124:P127)</f>
        <v>1305.2557943961908</v>
      </c>
      <c r="Q132" s="632">
        <f t="shared" si="55"/>
        <v>1261.6692946824096</v>
      </c>
      <c r="R132" s="632">
        <f t="shared" si="55"/>
        <v>1259.8241327774356</v>
      </c>
      <c r="S132" s="632">
        <f t="shared" si="55"/>
        <v>1257.9704859419328</v>
      </c>
      <c r="T132" s="632">
        <f t="shared" si="55"/>
        <v>1256.1085235629712</v>
      </c>
      <c r="U132" s="632">
        <f t="shared" si="55"/>
        <v>1254.2384076833996</v>
      </c>
      <c r="V132" s="632">
        <f t="shared" si="55"/>
        <v>1252.360293484109</v>
      </c>
      <c r="W132" s="632">
        <f t="shared" si="55"/>
        <v>1248.5708192950717</v>
      </c>
      <c r="X132" s="632">
        <f t="shared" si="55"/>
        <v>1246.8461389876236</v>
      </c>
      <c r="Y132" s="632">
        <f t="shared" si="55"/>
        <v>1245.1145644704122</v>
      </c>
      <c r="Z132" s="632">
        <f t="shared" si="55"/>
        <v>1243.3762157644494</v>
      </c>
      <c r="AA132" s="632">
        <f t="shared" si="55"/>
        <v>1174.4017881789725</v>
      </c>
      <c r="AB132" s="632">
        <f t="shared" si="55"/>
        <v>1209.2451228773082</v>
      </c>
      <c r="AC132" s="632">
        <f t="shared" si="55"/>
        <v>1207.9864200668105</v>
      </c>
      <c r="AD132" s="632">
        <f t="shared" si="55"/>
        <v>1206.7231799723861</v>
      </c>
      <c r="AE132" s="632">
        <f t="shared" si="55"/>
        <v>1205.4554739728721</v>
      </c>
      <c r="AF132" s="632">
        <f t="shared" si="55"/>
        <v>1204.1833709959976</v>
      </c>
      <c r="AG132" s="632">
        <f t="shared" si="55"/>
        <v>1202.906937646477</v>
      </c>
      <c r="AH132" s="632">
        <f t="shared" si="55"/>
        <v>1201.6262383251953</v>
      </c>
      <c r="AI132" s="632">
        <f t="shared" si="55"/>
        <v>1200.3413353402573</v>
      </c>
      <c r="AJ132" s="632">
        <f t="shared" si="55"/>
        <v>1199.0522890105851</v>
      </c>
      <c r="AK132" s="632">
        <f t="shared" si="55"/>
        <v>1197.7591577626879</v>
      </c>
      <c r="AL132" s="632">
        <f t="shared" si="55"/>
        <v>1196.4619982211577</v>
      </c>
      <c r="AM132" s="632">
        <f t="shared" ref="AM132:BR132" si="56">AM131+SUM(AM124:AM127)</f>
        <v>1195.1608652934058</v>
      </c>
      <c r="AN132" s="632">
        <f t="shared" si="56"/>
        <v>1193.8558122490774</v>
      </c>
      <c r="AO132" s="632">
        <f t="shared" si="56"/>
        <v>1192.5468907945785</v>
      </c>
      <c r="AP132" s="632">
        <f t="shared" si="56"/>
        <v>1191.2341511430766</v>
      </c>
      <c r="AQ132" s="632">
        <f t="shared" si="56"/>
        <v>1189.9176420803203</v>
      </c>
      <c r="AR132" s="632">
        <f t="shared" si="56"/>
        <v>1188.597411026589</v>
      </c>
      <c r="AS132" s="632">
        <f t="shared" si="56"/>
        <v>1187.2735040950527</v>
      </c>
      <c r="AT132" s="632">
        <f t="shared" si="56"/>
        <v>1185.9459661468043</v>
      </c>
      <c r="AU132" s="632">
        <f t="shared" si="56"/>
        <v>1184.6148408427978</v>
      </c>
      <c r="AV132" s="632">
        <f t="shared" si="56"/>
        <v>1183.2801706929083</v>
      </c>
      <c r="AW132" s="632">
        <f t="shared" si="56"/>
        <v>1181.9419971023156</v>
      </c>
      <c r="AX132" s="632">
        <f t="shared" si="56"/>
        <v>1180.6003604153864</v>
      </c>
      <c r="AY132" s="632">
        <f t="shared" si="56"/>
        <v>1179.2552999572324</v>
      </c>
      <c r="AZ132" s="632">
        <f t="shared" si="56"/>
        <v>1177.9068540730893</v>
      </c>
      <c r="BA132" s="632">
        <f t="shared" si="56"/>
        <v>1176.5550601656639</v>
      </c>
      <c r="BB132" s="632">
        <f t="shared" si="56"/>
        <v>1175.1999547305747</v>
      </c>
      <c r="BC132" s="632">
        <f t="shared" si="56"/>
        <v>1173.8415733900135</v>
      </c>
      <c r="BD132" s="632">
        <f t="shared" si="56"/>
        <v>1172.4799509247375</v>
      </c>
      <c r="BE132" s="632">
        <f t="shared" si="56"/>
        <v>1171.1151213044893</v>
      </c>
      <c r="BF132" s="632">
        <f t="shared" si="56"/>
        <v>1169.7471177169493</v>
      </c>
      <c r="BG132" s="632">
        <f t="shared" si="56"/>
        <v>1168.3759725953039</v>
      </c>
      <c r="BH132" s="632">
        <f t="shared" si="56"/>
        <v>1167.0017176445119</v>
      </c>
      <c r="BI132" s="632">
        <f t="shared" si="56"/>
        <v>1199.1243838663506</v>
      </c>
      <c r="BJ132" s="632">
        <f t="shared" si="56"/>
        <v>1197.7440015833024</v>
      </c>
      <c r="BK132" s="632">
        <f t="shared" si="56"/>
        <v>1196.3606004613628</v>
      </c>
      <c r="BL132" s="632">
        <f t="shared" si="56"/>
        <v>1194.9742095318145</v>
      </c>
      <c r="BM132" s="632">
        <f t="shared" si="56"/>
        <v>1193.5848572120433</v>
      </c>
      <c r="BN132" s="632">
        <f t="shared" si="56"/>
        <v>1192.1925713254307</v>
      </c>
      <c r="BO132" s="632">
        <f t="shared" si="56"/>
        <v>1190.7973791203888</v>
      </c>
      <c r="BP132" s="632">
        <f t="shared" si="56"/>
        <v>1189.3993072885771</v>
      </c>
      <c r="BQ132" s="632">
        <f t="shared" si="56"/>
        <v>1187.998381982344</v>
      </c>
      <c r="BR132" s="632">
        <f t="shared" si="56"/>
        <v>1197.1946288314364</v>
      </c>
      <c r="BS132" s="632">
        <f t="shared" ref="BS132:BT132" si="57">BS131+SUM(BS124:BS127)</f>
        <v>1195.7880729590172</v>
      </c>
      <c r="BT132" s="632">
        <f t="shared" si="57"/>
        <v>1194.3787389970232</v>
      </c>
      <c r="BU132" s="632"/>
      <c r="BV132" s="632"/>
      <c r="BW132" s="632"/>
      <c r="BX132" s="632"/>
      <c r="BY132" s="632"/>
      <c r="BZ132" s="632"/>
      <c r="CA132" s="632"/>
      <c r="CB132" s="632"/>
      <c r="CC132" s="632"/>
      <c r="CD132" s="632"/>
      <c r="CE132" s="632"/>
      <c r="CF132" s="632"/>
      <c r="CG132" s="632"/>
      <c r="CH132" s="632"/>
      <c r="CI132" s="632"/>
      <c r="CK132" s="1086"/>
    </row>
    <row r="133" spans="2:89" x14ac:dyDescent="0.2">
      <c r="B133" s="633" t="s">
        <v>587</v>
      </c>
      <c r="C133" s="634" t="s">
        <v>375</v>
      </c>
      <c r="D133" s="635" t="s">
        <v>588</v>
      </c>
      <c r="E133" s="636" t="s">
        <v>122</v>
      </c>
      <c r="F133" s="637">
        <v>2</v>
      </c>
      <c r="G133" s="638">
        <f>G43+G107</f>
        <v>285.08374094276473</v>
      </c>
      <c r="H133" s="638">
        <f t="shared" ref="H133:BR133" si="58">H43+H107</f>
        <v>248.00222259136183</v>
      </c>
      <c r="I133" s="638">
        <f t="shared" si="58"/>
        <v>263.13247742857908</v>
      </c>
      <c r="J133" s="638">
        <f t="shared" si="58"/>
        <v>273.18833990629571</v>
      </c>
      <c r="K133" s="638">
        <f t="shared" si="58"/>
        <v>274.55078413503429</v>
      </c>
      <c r="L133" s="638">
        <f t="shared" si="58"/>
        <v>274.15089078521174</v>
      </c>
      <c r="M133" s="639">
        <f t="shared" si="58"/>
        <v>274.70704055194267</v>
      </c>
      <c r="N133" s="639">
        <f t="shared" si="58"/>
        <v>272.95187836974929</v>
      </c>
      <c r="O133" s="639">
        <f t="shared" si="58"/>
        <v>271.17592338969115</v>
      </c>
      <c r="P133" s="639">
        <f t="shared" si="58"/>
        <v>269.16878534707735</v>
      </c>
      <c r="Q133" s="639">
        <f t="shared" si="58"/>
        <v>267.43454880030504</v>
      </c>
      <c r="R133" s="639">
        <f t="shared" si="58"/>
        <v>266.00054957613474</v>
      </c>
      <c r="S133" s="639">
        <f t="shared" si="58"/>
        <v>264.90313965376708</v>
      </c>
      <c r="T133" s="639">
        <f t="shared" si="58"/>
        <v>263.95613542232235</v>
      </c>
      <c r="U133" s="639">
        <f t="shared" si="58"/>
        <v>263.02966072644546</v>
      </c>
      <c r="V133" s="639">
        <f t="shared" si="58"/>
        <v>262.11326078676041</v>
      </c>
      <c r="W133" s="639">
        <f t="shared" si="58"/>
        <v>261.49009704644766</v>
      </c>
      <c r="X133" s="639">
        <f t="shared" si="58"/>
        <v>260.89481210984798</v>
      </c>
      <c r="Y133" s="639">
        <f t="shared" si="58"/>
        <v>260.31078395334492</v>
      </c>
      <c r="Z133" s="639">
        <f t="shared" si="58"/>
        <v>259.75521074777265</v>
      </c>
      <c r="AA133" s="639">
        <f t="shared" si="58"/>
        <v>259.19934599337876</v>
      </c>
      <c r="AB133" s="639">
        <f t="shared" si="58"/>
        <v>258.67512835862789</v>
      </c>
      <c r="AC133" s="639">
        <f t="shared" si="58"/>
        <v>258.17117459180912</v>
      </c>
      <c r="AD133" s="639">
        <f t="shared" si="58"/>
        <v>257.6670882817188</v>
      </c>
      <c r="AE133" s="639">
        <f t="shared" si="58"/>
        <v>257.1743003032808</v>
      </c>
      <c r="AF133" s="639">
        <f t="shared" si="58"/>
        <v>256.6712608798743</v>
      </c>
      <c r="AG133" s="639">
        <f t="shared" si="58"/>
        <v>256.49621539882662</v>
      </c>
      <c r="AH133" s="639">
        <f t="shared" si="58"/>
        <v>256.33143587414935</v>
      </c>
      <c r="AI133" s="639">
        <f t="shared" si="58"/>
        <v>256.17692725043645</v>
      </c>
      <c r="AJ133" s="639">
        <f t="shared" si="58"/>
        <v>256.02236746071924</v>
      </c>
      <c r="AK133" s="639">
        <f t="shared" si="58"/>
        <v>255.87809157941746</v>
      </c>
      <c r="AL133" s="639">
        <f t="shared" si="58"/>
        <v>255.79391310252706</v>
      </c>
      <c r="AM133" s="639">
        <f t="shared" si="58"/>
        <v>255.70964643293419</v>
      </c>
      <c r="AN133" s="639">
        <f t="shared" si="58"/>
        <v>255.62537127339172</v>
      </c>
      <c r="AO133" s="639">
        <f t="shared" si="58"/>
        <v>255.55136286013675</v>
      </c>
      <c r="AP133" s="639">
        <f t="shared" si="58"/>
        <v>255.47733496875944</v>
      </c>
      <c r="AQ133" s="639">
        <f t="shared" si="58"/>
        <v>255.41366645829444</v>
      </c>
      <c r="AR133" s="639">
        <f t="shared" si="58"/>
        <v>255.36041109998891</v>
      </c>
      <c r="AS133" s="639">
        <f t="shared" si="58"/>
        <v>255.30708608591638</v>
      </c>
      <c r="AT133" s="639">
        <f t="shared" si="58"/>
        <v>255.25362157699223</v>
      </c>
      <c r="AU133" s="639">
        <f t="shared" si="58"/>
        <v>255.21053751333122</v>
      </c>
      <c r="AV133" s="639">
        <f t="shared" si="58"/>
        <v>255.2092223761569</v>
      </c>
      <c r="AW133" s="639">
        <f t="shared" si="58"/>
        <v>255.20791201224966</v>
      </c>
      <c r="AX133" s="639">
        <f t="shared" si="58"/>
        <v>255.20669734992615</v>
      </c>
      <c r="AY133" s="639">
        <f t="shared" si="58"/>
        <v>255.20549933000655</v>
      </c>
      <c r="AZ133" s="639">
        <f t="shared" si="58"/>
        <v>255.20422823350626</v>
      </c>
      <c r="BA133" s="639">
        <f t="shared" si="58"/>
        <v>255.20299135867759</v>
      </c>
      <c r="BB133" s="639">
        <f t="shared" si="58"/>
        <v>255.20173877739933</v>
      </c>
      <c r="BC133" s="639">
        <f t="shared" si="58"/>
        <v>255.20053310495479</v>
      </c>
      <c r="BD133" s="639">
        <f t="shared" si="58"/>
        <v>255.19924501505685</v>
      </c>
      <c r="BE133" s="639">
        <f t="shared" si="58"/>
        <v>255.19793458065118</v>
      </c>
      <c r="BF133" s="639">
        <f t="shared" si="58"/>
        <v>255.19667659472415</v>
      </c>
      <c r="BG133" s="639">
        <f t="shared" si="58"/>
        <v>255.19533025624531</v>
      </c>
      <c r="BH133" s="639">
        <f t="shared" si="58"/>
        <v>255.1940487045091</v>
      </c>
      <c r="BI133" s="639">
        <f t="shared" si="58"/>
        <v>255.19268081998484</v>
      </c>
      <c r="BJ133" s="639">
        <f t="shared" si="58"/>
        <v>255.19128898636484</v>
      </c>
      <c r="BK133" s="639">
        <f t="shared" si="58"/>
        <v>255.18988092283232</v>
      </c>
      <c r="BL133" s="639">
        <f t="shared" si="58"/>
        <v>255.18845047396354</v>
      </c>
      <c r="BM133" s="639">
        <f t="shared" si="58"/>
        <v>255.18716003919783</v>
      </c>
      <c r="BN133" s="639">
        <f t="shared" si="58"/>
        <v>255.18570961216443</v>
      </c>
      <c r="BO133" s="639">
        <f t="shared" si="58"/>
        <v>255.18428273343523</v>
      </c>
      <c r="BP133" s="639">
        <f t="shared" si="58"/>
        <v>255.18287654212901</v>
      </c>
      <c r="BQ133" s="639">
        <f t="shared" si="58"/>
        <v>255.18155602980443</v>
      </c>
      <c r="BR133" s="639">
        <f t="shared" si="58"/>
        <v>255.18017610765725</v>
      </c>
      <c r="BS133" s="639">
        <f t="shared" ref="BS133:BT133" si="59">BS43+BS107</f>
        <v>255.17879271527298</v>
      </c>
      <c r="BT133" s="639">
        <f t="shared" si="59"/>
        <v>255.17748382238756</v>
      </c>
      <c r="BU133" s="639"/>
      <c r="BV133" s="639"/>
      <c r="BW133" s="639"/>
      <c r="BX133" s="639"/>
      <c r="BY133" s="639"/>
      <c r="BZ133" s="639"/>
      <c r="CA133" s="639"/>
      <c r="CB133" s="639"/>
      <c r="CC133" s="639"/>
      <c r="CD133" s="639"/>
      <c r="CE133" s="639"/>
      <c r="CF133" s="639"/>
      <c r="CG133" s="639"/>
      <c r="CH133" s="639"/>
      <c r="CI133" s="640"/>
      <c r="CK133" s="1086"/>
    </row>
    <row r="134" spans="2:89" x14ac:dyDescent="0.2">
      <c r="B134" s="944" t="s">
        <v>589</v>
      </c>
      <c r="C134" s="945" t="s">
        <v>590</v>
      </c>
      <c r="D134" s="946" t="s">
        <v>121</v>
      </c>
      <c r="E134" s="947" t="s">
        <v>122</v>
      </c>
      <c r="F134" s="948">
        <v>2</v>
      </c>
      <c r="G134" s="1111">
        <v>3.5</v>
      </c>
      <c r="H134" s="1111">
        <v>3.5</v>
      </c>
      <c r="I134" s="1111">
        <v>3.5</v>
      </c>
      <c r="J134" s="1111">
        <v>3.5</v>
      </c>
      <c r="K134" s="1111">
        <v>3.5</v>
      </c>
      <c r="L134" s="1111">
        <v>3.5</v>
      </c>
      <c r="M134" s="1111">
        <v>3.5</v>
      </c>
      <c r="N134" s="1111">
        <v>3.5</v>
      </c>
      <c r="O134" s="1111">
        <v>3.5</v>
      </c>
      <c r="P134" s="1111">
        <v>3.5</v>
      </c>
      <c r="Q134" s="1111">
        <v>3.5</v>
      </c>
      <c r="R134" s="1111">
        <v>3.5</v>
      </c>
      <c r="S134" s="1111">
        <v>3.5</v>
      </c>
      <c r="T134" s="1111">
        <v>3.5</v>
      </c>
      <c r="U134" s="1111">
        <v>3.5</v>
      </c>
      <c r="V134" s="1111">
        <v>3.5</v>
      </c>
      <c r="W134" s="1111">
        <v>3.5</v>
      </c>
      <c r="X134" s="1111">
        <v>3.5</v>
      </c>
      <c r="Y134" s="1111">
        <v>3.5</v>
      </c>
      <c r="Z134" s="1111">
        <v>3.5</v>
      </c>
      <c r="AA134" s="1111">
        <v>3.5</v>
      </c>
      <c r="AB134" s="1111">
        <v>3.5</v>
      </c>
      <c r="AC134" s="1111">
        <v>3.5</v>
      </c>
      <c r="AD134" s="1111">
        <v>3.5</v>
      </c>
      <c r="AE134" s="1111">
        <v>3.5</v>
      </c>
      <c r="AF134" s="1111">
        <v>3.5</v>
      </c>
      <c r="AG134" s="1111">
        <v>3.5</v>
      </c>
      <c r="AH134" s="1111">
        <v>3.5</v>
      </c>
      <c r="AI134" s="1111">
        <v>3.5</v>
      </c>
      <c r="AJ134" s="1111">
        <v>3.5</v>
      </c>
      <c r="AK134" s="1111">
        <v>3.5</v>
      </c>
      <c r="AL134" s="1111">
        <v>3.5</v>
      </c>
      <c r="AM134" s="1111">
        <v>3.5</v>
      </c>
      <c r="AN134" s="1111">
        <v>3.5</v>
      </c>
      <c r="AO134" s="1111">
        <v>3.5</v>
      </c>
      <c r="AP134" s="1111">
        <v>3.5</v>
      </c>
      <c r="AQ134" s="1111">
        <v>3.5</v>
      </c>
      <c r="AR134" s="1111">
        <v>3.5</v>
      </c>
      <c r="AS134" s="1111">
        <v>3.5</v>
      </c>
      <c r="AT134" s="1111">
        <v>3.5</v>
      </c>
      <c r="AU134" s="1111">
        <v>3.5</v>
      </c>
      <c r="AV134" s="1111">
        <v>3.5</v>
      </c>
      <c r="AW134" s="1111">
        <v>3.5</v>
      </c>
      <c r="AX134" s="1111">
        <v>3.5</v>
      </c>
      <c r="AY134" s="1111">
        <v>3.5</v>
      </c>
      <c r="AZ134" s="1111">
        <v>3.5</v>
      </c>
      <c r="BA134" s="1111">
        <v>3.5</v>
      </c>
      <c r="BB134" s="1111">
        <v>3.5</v>
      </c>
      <c r="BC134" s="1111">
        <v>3.5</v>
      </c>
      <c r="BD134" s="1111">
        <v>3.5</v>
      </c>
      <c r="BE134" s="1111">
        <v>3.5</v>
      </c>
      <c r="BF134" s="1111">
        <v>3.5</v>
      </c>
      <c r="BG134" s="1111">
        <v>3.5</v>
      </c>
      <c r="BH134" s="1111">
        <v>3.5</v>
      </c>
      <c r="BI134" s="1111">
        <v>3.5</v>
      </c>
      <c r="BJ134" s="1111">
        <v>3.5</v>
      </c>
      <c r="BK134" s="1111">
        <v>3.5</v>
      </c>
      <c r="BL134" s="1111">
        <v>3.5</v>
      </c>
      <c r="BM134" s="1111">
        <v>3.5</v>
      </c>
      <c r="BN134" s="1111">
        <v>3.5</v>
      </c>
      <c r="BO134" s="1111">
        <v>3.5</v>
      </c>
      <c r="BP134" s="1111">
        <v>3.5</v>
      </c>
      <c r="BQ134" s="1111">
        <v>3.5</v>
      </c>
      <c r="BR134" s="1111">
        <v>3.5</v>
      </c>
      <c r="BS134" s="1111">
        <v>3.5</v>
      </c>
      <c r="BT134" s="1111">
        <v>3.5</v>
      </c>
      <c r="BU134" s="444"/>
      <c r="BV134" s="444"/>
      <c r="BW134" s="444"/>
      <c r="BX134" s="444"/>
      <c r="BY134" s="444"/>
      <c r="BZ134" s="444"/>
      <c r="CA134" s="444"/>
      <c r="CB134" s="444"/>
      <c r="CC134" s="444"/>
      <c r="CD134" s="444"/>
      <c r="CE134" s="444"/>
      <c r="CF134" s="444"/>
      <c r="CG134" s="444"/>
      <c r="CH134" s="444"/>
      <c r="CI134" s="445"/>
      <c r="CK134" s="1086"/>
    </row>
    <row r="135" spans="2:89" x14ac:dyDescent="0.2">
      <c r="B135" s="944" t="s">
        <v>591</v>
      </c>
      <c r="C135" s="945" t="s">
        <v>379</v>
      </c>
      <c r="D135" s="946" t="s">
        <v>592</v>
      </c>
      <c r="E135" s="947" t="s">
        <v>122</v>
      </c>
      <c r="F135" s="948">
        <v>2</v>
      </c>
      <c r="G135" s="473">
        <f t="shared" ref="G135:BR137" si="60">G45+G108</f>
        <v>2.5135729330693342</v>
      </c>
      <c r="H135" s="473">
        <f t="shared" si="60"/>
        <v>2.5051118880705867</v>
      </c>
      <c r="I135" s="473">
        <f t="shared" si="60"/>
        <v>2.5000806103603335</v>
      </c>
      <c r="J135" s="473">
        <f t="shared" si="60"/>
        <v>10.30268949649092</v>
      </c>
      <c r="K135" s="473">
        <f t="shared" si="60"/>
        <v>10.216699608573094</v>
      </c>
      <c r="L135" s="473">
        <f t="shared" si="60"/>
        <v>10.131478669749827</v>
      </c>
      <c r="M135" s="621">
        <f t="shared" si="60"/>
        <v>10.025987103384811</v>
      </c>
      <c r="N135" s="621">
        <f t="shared" si="60"/>
        <v>9.9200771020522769</v>
      </c>
      <c r="O135" s="621">
        <f t="shared" si="60"/>
        <v>9.8573666773945856</v>
      </c>
      <c r="P135" s="621">
        <f t="shared" si="60"/>
        <v>9.7948961614186132</v>
      </c>
      <c r="Q135" s="621">
        <f t="shared" si="60"/>
        <v>9.7324828192410138</v>
      </c>
      <c r="R135" s="621">
        <f t="shared" si="60"/>
        <v>9.6694411330936152</v>
      </c>
      <c r="S135" s="621">
        <f t="shared" si="60"/>
        <v>9.606217188272602</v>
      </c>
      <c r="T135" s="621">
        <f t="shared" si="60"/>
        <v>9.5442348912242796</v>
      </c>
      <c r="U135" s="621">
        <f t="shared" si="60"/>
        <v>9.4815975172914051</v>
      </c>
      <c r="V135" s="621">
        <f t="shared" si="60"/>
        <v>9.419901104886387</v>
      </c>
      <c r="W135" s="621">
        <f t="shared" si="60"/>
        <v>9.3795258732289533</v>
      </c>
      <c r="X135" s="621">
        <f t="shared" si="60"/>
        <v>9.3421528201823705</v>
      </c>
      <c r="Y135" s="621">
        <f t="shared" si="60"/>
        <v>9.302949365384638</v>
      </c>
      <c r="Z135" s="621">
        <f t="shared" si="60"/>
        <v>9.2659047002283987</v>
      </c>
      <c r="AA135" s="621">
        <f t="shared" si="60"/>
        <v>9.2289218837803642</v>
      </c>
      <c r="AB135" s="621">
        <f t="shared" si="60"/>
        <v>9.1923879677071483</v>
      </c>
      <c r="AC135" s="621">
        <f t="shared" si="60"/>
        <v>9.1554398710743747</v>
      </c>
      <c r="AD135" s="621">
        <f t="shared" si="60"/>
        <v>9.1184710507090898</v>
      </c>
      <c r="AE135" s="621">
        <f t="shared" si="60"/>
        <v>9.0812131593598835</v>
      </c>
      <c r="AF135" s="621">
        <f t="shared" si="60"/>
        <v>9.0432565208128519</v>
      </c>
      <c r="AG135" s="621">
        <f t="shared" si="60"/>
        <v>9.0427518846283554</v>
      </c>
      <c r="AH135" s="621">
        <f t="shared" si="60"/>
        <v>9.0422463841928149</v>
      </c>
      <c r="AI135" s="621">
        <f t="shared" si="60"/>
        <v>9.0417400172841234</v>
      </c>
      <c r="AJ135" s="621">
        <f t="shared" si="60"/>
        <v>9.0411820102466649</v>
      </c>
      <c r="AK135" s="621">
        <f t="shared" si="60"/>
        <v>9.0406229491000865</v>
      </c>
      <c r="AL135" s="621">
        <f t="shared" si="60"/>
        <v>9.0401137944557473</v>
      </c>
      <c r="AM135" s="621">
        <f t="shared" si="60"/>
        <v>9.0396037639217752</v>
      </c>
      <c r="AN135" s="621">
        <f t="shared" si="60"/>
        <v>9.0390417159818135</v>
      </c>
      <c r="AO135" s="621">
        <f t="shared" si="60"/>
        <v>9.0385298387071309</v>
      </c>
      <c r="AP135" s="621">
        <f t="shared" si="60"/>
        <v>9.0380170785048488</v>
      </c>
      <c r="AQ135" s="621">
        <f t="shared" si="60"/>
        <v>9.0375034330885793</v>
      </c>
      <c r="AR135" s="621">
        <f t="shared" si="60"/>
        <v>9.0369373979700551</v>
      </c>
      <c r="AS135" s="621">
        <f t="shared" si="60"/>
        <v>9.0363702859015511</v>
      </c>
      <c r="AT135" s="621">
        <f t="shared" si="60"/>
        <v>9.0358537923437297</v>
      </c>
      <c r="AU135" s="621">
        <f t="shared" si="60"/>
        <v>9.035336403882404</v>
      </c>
      <c r="AV135" s="621">
        <f t="shared" si="60"/>
        <v>9.0348181181897225</v>
      </c>
      <c r="AW135" s="621">
        <f t="shared" si="60"/>
        <v>9.0342989329297527</v>
      </c>
      <c r="AX135" s="621">
        <f t="shared" si="60"/>
        <v>9.0337267873457048</v>
      </c>
      <c r="AY135" s="621">
        <f t="shared" si="60"/>
        <v>9.0331535473174487</v>
      </c>
      <c r="AZ135" s="621">
        <f t="shared" si="60"/>
        <v>9.0326314676499386</v>
      </c>
      <c r="BA135" s="621">
        <f t="shared" si="60"/>
        <v>9.0321084785151928</v>
      </c>
      <c r="BB135" s="621">
        <f t="shared" si="60"/>
        <v>9.0315845775346872</v>
      </c>
      <c r="BC135" s="621">
        <f t="shared" si="60"/>
        <v>9.0310072304253595</v>
      </c>
      <c r="BD135" s="621">
        <f t="shared" si="60"/>
        <v>9.0304814067897023</v>
      </c>
      <c r="BE135" s="621">
        <f t="shared" si="60"/>
        <v>9.0299546638819557</v>
      </c>
      <c r="BF135" s="621">
        <f t="shared" si="60"/>
        <v>9.0293741820442541</v>
      </c>
      <c r="BG135" s="621">
        <f t="shared" si="60"/>
        <v>9.0288455008014061</v>
      </c>
      <c r="BH135" s="621">
        <f t="shared" si="60"/>
        <v>9.0282628809103684</v>
      </c>
      <c r="BI135" s="621">
        <f t="shared" si="60"/>
        <v>9.0277322506135249</v>
      </c>
      <c r="BJ135" s="621">
        <f t="shared" si="60"/>
        <v>9.0272006884053777</v>
      </c>
      <c r="BK135" s="621">
        <f t="shared" si="60"/>
        <v>9.0266681918287848</v>
      </c>
      <c r="BL135" s="621">
        <f t="shared" si="60"/>
        <v>9.0261347584179603</v>
      </c>
      <c r="BM135" s="621">
        <f t="shared" si="60"/>
        <v>9.0254933982191226</v>
      </c>
      <c r="BN135" s="621">
        <f t="shared" si="60"/>
        <v>9.0249578950505747</v>
      </c>
      <c r="BO135" s="621">
        <f t="shared" si="60"/>
        <v>9.0244214470987387</v>
      </c>
      <c r="BP135" s="621">
        <f t="shared" si="60"/>
        <v>9.0238840518610957</v>
      </c>
      <c r="BQ135" s="621">
        <f t="shared" si="60"/>
        <v>9.0232918199870085</v>
      </c>
      <c r="BR135" s="621">
        <f t="shared" si="60"/>
        <v>9.0227524272640842</v>
      </c>
      <c r="BS135" s="621">
        <f t="shared" ref="BS135:BT137" si="61">BS45+BS108</f>
        <v>9.0222120794411644</v>
      </c>
      <c r="BT135" s="621">
        <f t="shared" si="61"/>
        <v>9.0216165906648502</v>
      </c>
      <c r="BU135" s="621"/>
      <c r="BV135" s="621"/>
      <c r="BW135" s="621"/>
      <c r="BX135" s="621"/>
      <c r="BY135" s="621"/>
      <c r="BZ135" s="621"/>
      <c r="CA135" s="621"/>
      <c r="CB135" s="621"/>
      <c r="CC135" s="621"/>
      <c r="CD135" s="621"/>
      <c r="CE135" s="621"/>
      <c r="CF135" s="621"/>
      <c r="CG135" s="621"/>
      <c r="CH135" s="621"/>
      <c r="CI135" s="622"/>
      <c r="CK135" s="1086"/>
    </row>
    <row r="136" spans="2:89" x14ac:dyDescent="0.2">
      <c r="B136" s="641" t="s">
        <v>593</v>
      </c>
      <c r="C136" s="642" t="s">
        <v>381</v>
      </c>
      <c r="D136" s="643" t="s">
        <v>594</v>
      </c>
      <c r="E136" s="644" t="s">
        <v>122</v>
      </c>
      <c r="F136" s="645">
        <v>2</v>
      </c>
      <c r="G136" s="473">
        <f>G46+G109</f>
        <v>316.6267516520727</v>
      </c>
      <c r="H136" s="473">
        <f t="shared" si="60"/>
        <v>362.54841915026276</v>
      </c>
      <c r="I136" s="473">
        <f t="shared" si="60"/>
        <v>354.66814273429236</v>
      </c>
      <c r="J136" s="473">
        <f t="shared" si="60"/>
        <v>358.62959876646119</v>
      </c>
      <c r="K136" s="473">
        <f t="shared" si="60"/>
        <v>369.68447158008752</v>
      </c>
      <c r="L136" s="473">
        <f t="shared" si="60"/>
        <v>381.13932400303793</v>
      </c>
      <c r="M136" s="621">
        <f t="shared" si="60"/>
        <v>390.47124009994548</v>
      </c>
      <c r="N136" s="621">
        <f t="shared" si="60"/>
        <v>398.44505014395804</v>
      </c>
      <c r="O136" s="621">
        <f t="shared" si="60"/>
        <v>405.23041316820706</v>
      </c>
      <c r="P136" s="621">
        <f t="shared" si="60"/>
        <v>411.27376244492922</v>
      </c>
      <c r="Q136" s="621">
        <f t="shared" si="60"/>
        <v>417.81655755901295</v>
      </c>
      <c r="R136" s="621">
        <f t="shared" si="60"/>
        <v>424.59054160700072</v>
      </c>
      <c r="S136" s="621">
        <f t="shared" si="60"/>
        <v>431.97122007421132</v>
      </c>
      <c r="T136" s="621">
        <f t="shared" si="60"/>
        <v>439.35181177114947</v>
      </c>
      <c r="U136" s="621">
        <f t="shared" si="60"/>
        <v>445.96391788973614</v>
      </c>
      <c r="V136" s="621">
        <f t="shared" si="60"/>
        <v>451.00182452843296</v>
      </c>
      <c r="W136" s="621">
        <f t="shared" si="60"/>
        <v>456.29963510821312</v>
      </c>
      <c r="X136" s="621">
        <f t="shared" si="60"/>
        <v>461.28462066832441</v>
      </c>
      <c r="Y136" s="621">
        <f t="shared" si="60"/>
        <v>465.93270867430988</v>
      </c>
      <c r="Z136" s="621">
        <f t="shared" si="60"/>
        <v>470.29991313968929</v>
      </c>
      <c r="AA136" s="621">
        <f t="shared" si="60"/>
        <v>474.43871536869273</v>
      </c>
      <c r="AB136" s="621">
        <f t="shared" si="60"/>
        <v>478.48472541152535</v>
      </c>
      <c r="AC136" s="621">
        <f t="shared" si="60"/>
        <v>482.23283748379492</v>
      </c>
      <c r="AD136" s="621">
        <f t="shared" si="60"/>
        <v>485.6171460733101</v>
      </c>
      <c r="AE136" s="621">
        <f t="shared" si="60"/>
        <v>488.79579503002799</v>
      </c>
      <c r="AF136" s="621">
        <f t="shared" si="60"/>
        <v>491.8736700419372</v>
      </c>
      <c r="AG136" s="621">
        <f t="shared" si="60"/>
        <v>494.72267712482676</v>
      </c>
      <c r="AH136" s="621">
        <f t="shared" si="60"/>
        <v>497.27374573215104</v>
      </c>
      <c r="AI136" s="621">
        <f t="shared" si="60"/>
        <v>499.57902779678773</v>
      </c>
      <c r="AJ136" s="621">
        <f t="shared" si="60"/>
        <v>501.63314671843659</v>
      </c>
      <c r="AK136" s="621">
        <f t="shared" si="60"/>
        <v>503.35843817294426</v>
      </c>
      <c r="AL136" s="621">
        <f t="shared" si="60"/>
        <v>507.06074349604205</v>
      </c>
      <c r="AM136" s="621">
        <f t="shared" si="60"/>
        <v>510.4924193800212</v>
      </c>
      <c r="AN136" s="621">
        <f t="shared" si="60"/>
        <v>513.69962510882226</v>
      </c>
      <c r="AO136" s="621">
        <f t="shared" si="60"/>
        <v>516.69874002415452</v>
      </c>
      <c r="AP136" s="621">
        <f t="shared" si="60"/>
        <v>519.55900478649903</v>
      </c>
      <c r="AQ136" s="621">
        <f t="shared" si="60"/>
        <v>522.21757071383036</v>
      </c>
      <c r="AR136" s="621">
        <f t="shared" si="60"/>
        <v>524.76600226833625</v>
      </c>
      <c r="AS136" s="621">
        <f t="shared" si="60"/>
        <v>527.12011375952022</v>
      </c>
      <c r="AT136" s="621">
        <f t="shared" si="60"/>
        <v>529.26474939931552</v>
      </c>
      <c r="AU136" s="621">
        <f t="shared" si="60"/>
        <v>531.26631164067487</v>
      </c>
      <c r="AV136" s="621">
        <f t="shared" si="60"/>
        <v>533.11164221263289</v>
      </c>
      <c r="AW136" s="621">
        <f t="shared" si="60"/>
        <v>534.98567734584242</v>
      </c>
      <c r="AX136" s="621">
        <f t="shared" si="60"/>
        <v>536.894093489949</v>
      </c>
      <c r="AY136" s="621">
        <f t="shared" si="60"/>
        <v>538.81156608578158</v>
      </c>
      <c r="AZ136" s="621">
        <f t="shared" si="60"/>
        <v>540.752588996398</v>
      </c>
      <c r="BA136" s="621">
        <f t="shared" si="60"/>
        <v>542.71081401612503</v>
      </c>
      <c r="BB136" s="621">
        <f t="shared" si="60"/>
        <v>544.66498444508522</v>
      </c>
      <c r="BC136" s="621">
        <f t="shared" si="60"/>
        <v>546.58624007387982</v>
      </c>
      <c r="BD136" s="621">
        <f t="shared" si="60"/>
        <v>548.50577322432548</v>
      </c>
      <c r="BE136" s="621">
        <f t="shared" si="60"/>
        <v>550.37864237178246</v>
      </c>
      <c r="BF136" s="621">
        <f t="shared" si="60"/>
        <v>552.21848266745951</v>
      </c>
      <c r="BG136" s="621">
        <f t="shared" si="60"/>
        <v>554.04531724229696</v>
      </c>
      <c r="BH136" s="621">
        <f t="shared" si="60"/>
        <v>555.86718808617957</v>
      </c>
      <c r="BI136" s="621">
        <f t="shared" si="60"/>
        <v>557.68385937107689</v>
      </c>
      <c r="BJ136" s="621">
        <f t="shared" si="60"/>
        <v>559.46886499216976</v>
      </c>
      <c r="BK136" s="621">
        <f t="shared" si="60"/>
        <v>561.22323846954998</v>
      </c>
      <c r="BL136" s="621">
        <f t="shared" si="60"/>
        <v>562.95848224409326</v>
      </c>
      <c r="BM136" s="621">
        <f t="shared" si="60"/>
        <v>564.70860479268231</v>
      </c>
      <c r="BN136" s="621">
        <f t="shared" si="60"/>
        <v>566.48405466443523</v>
      </c>
      <c r="BO136" s="621">
        <f t="shared" si="60"/>
        <v>568.27115378317285</v>
      </c>
      <c r="BP136" s="621">
        <f t="shared" si="60"/>
        <v>570.09435208510058</v>
      </c>
      <c r="BQ136" s="621">
        <f t="shared" si="60"/>
        <v>571.94764643413805</v>
      </c>
      <c r="BR136" s="621">
        <f t="shared" si="60"/>
        <v>573.82824532588984</v>
      </c>
      <c r="BS136" s="621">
        <f t="shared" si="61"/>
        <v>575.70174230528244</v>
      </c>
      <c r="BT136" s="621">
        <f t="shared" si="61"/>
        <v>577.59107073520215</v>
      </c>
      <c r="BU136" s="621"/>
      <c r="BV136" s="621"/>
      <c r="BW136" s="621"/>
      <c r="BX136" s="621"/>
      <c r="BY136" s="621"/>
      <c r="BZ136" s="621"/>
      <c r="CA136" s="621"/>
      <c r="CB136" s="621"/>
      <c r="CC136" s="621"/>
      <c r="CD136" s="621"/>
      <c r="CE136" s="621"/>
      <c r="CF136" s="621"/>
      <c r="CG136" s="621"/>
      <c r="CH136" s="621"/>
      <c r="CI136" s="622"/>
      <c r="CK136" s="1086"/>
    </row>
    <row r="137" spans="2:89" x14ac:dyDescent="0.2">
      <c r="B137" s="641" t="s">
        <v>595</v>
      </c>
      <c r="C137" s="642" t="s">
        <v>383</v>
      </c>
      <c r="D137" s="643" t="s">
        <v>596</v>
      </c>
      <c r="E137" s="644" t="s">
        <v>122</v>
      </c>
      <c r="F137" s="645">
        <v>2</v>
      </c>
      <c r="G137" s="473">
        <f t="shared" si="60"/>
        <v>409.63919700189399</v>
      </c>
      <c r="H137" s="473">
        <f t="shared" si="60"/>
        <v>441.60705350449166</v>
      </c>
      <c r="I137" s="473">
        <f t="shared" si="60"/>
        <v>403.6143200578702</v>
      </c>
      <c r="J137" s="473">
        <f t="shared" si="60"/>
        <v>381.98556051769754</v>
      </c>
      <c r="K137" s="473">
        <f t="shared" si="60"/>
        <v>369.97208863767725</v>
      </c>
      <c r="L137" s="473">
        <f t="shared" si="60"/>
        <v>358.03769217281933</v>
      </c>
      <c r="M137" s="621">
        <f t="shared" si="60"/>
        <v>346.72931231281012</v>
      </c>
      <c r="N137" s="621">
        <f t="shared" si="60"/>
        <v>335.42519355037501</v>
      </c>
      <c r="O137" s="621">
        <f t="shared" si="60"/>
        <v>324.46396233156418</v>
      </c>
      <c r="P137" s="621">
        <f t="shared" si="60"/>
        <v>313.54910016636444</v>
      </c>
      <c r="Q137" s="621">
        <f t="shared" si="60"/>
        <v>302.68362057284401</v>
      </c>
      <c r="R137" s="621">
        <f t="shared" si="60"/>
        <v>293.05528372966529</v>
      </c>
      <c r="S137" s="621">
        <f t="shared" si="60"/>
        <v>284.04494007001233</v>
      </c>
      <c r="T137" s="621">
        <f t="shared" si="60"/>
        <v>275.32706633766583</v>
      </c>
      <c r="U137" s="621">
        <f t="shared" si="60"/>
        <v>266.81768909366713</v>
      </c>
      <c r="V137" s="621">
        <f t="shared" si="60"/>
        <v>258.33774035940229</v>
      </c>
      <c r="W137" s="621">
        <f t="shared" si="60"/>
        <v>250.2892044057713</v>
      </c>
      <c r="X137" s="621">
        <f t="shared" si="60"/>
        <v>242.57847901775153</v>
      </c>
      <c r="Y137" s="621">
        <f t="shared" si="60"/>
        <v>235.20183046748807</v>
      </c>
      <c r="Z137" s="621">
        <f t="shared" si="60"/>
        <v>228.19519881540748</v>
      </c>
      <c r="AA137" s="621">
        <f t="shared" si="60"/>
        <v>221.55764395124402</v>
      </c>
      <c r="AB137" s="621">
        <f t="shared" si="60"/>
        <v>215.19887413458306</v>
      </c>
      <c r="AC137" s="621">
        <f t="shared" si="60"/>
        <v>209.1642909795668</v>
      </c>
      <c r="AD137" s="621">
        <f t="shared" si="60"/>
        <v>203.44688066567468</v>
      </c>
      <c r="AE137" s="621">
        <f t="shared" si="60"/>
        <v>198.08095430326722</v>
      </c>
      <c r="AF137" s="621">
        <f t="shared" si="60"/>
        <v>193.09949007727351</v>
      </c>
      <c r="AG137" s="621">
        <f t="shared" si="60"/>
        <v>188.39672207256962</v>
      </c>
      <c r="AH137" s="621">
        <f t="shared" si="60"/>
        <v>184.00006542415613</v>
      </c>
      <c r="AI137" s="621">
        <f t="shared" si="60"/>
        <v>179.93838741507207</v>
      </c>
      <c r="AJ137" s="621">
        <f t="shared" si="60"/>
        <v>176.18870807455073</v>
      </c>
      <c r="AK137" s="621">
        <f t="shared" si="60"/>
        <v>172.73345838328493</v>
      </c>
      <c r="AL137" s="621">
        <f t="shared" si="60"/>
        <v>169.8512788977263</v>
      </c>
      <c r="AM137" s="621">
        <f t="shared" si="60"/>
        <v>167.26331251037485</v>
      </c>
      <c r="AN137" s="621">
        <f t="shared" si="60"/>
        <v>164.96144379212012</v>
      </c>
      <c r="AO137" s="621">
        <f t="shared" si="60"/>
        <v>162.93788431509606</v>
      </c>
      <c r="AP137" s="621">
        <f t="shared" si="60"/>
        <v>161.18126160849764</v>
      </c>
      <c r="AQ137" s="621">
        <f t="shared" si="60"/>
        <v>159.69691319838563</v>
      </c>
      <c r="AR137" s="621">
        <f t="shared" si="60"/>
        <v>158.51611042577824</v>
      </c>
      <c r="AS137" s="621">
        <f t="shared" si="60"/>
        <v>157.63270669543539</v>
      </c>
      <c r="AT137" s="621">
        <f t="shared" si="60"/>
        <v>157.04403526123116</v>
      </c>
      <c r="AU137" s="621">
        <f t="shared" si="60"/>
        <v>156.73425043938883</v>
      </c>
      <c r="AV137" s="621">
        <f t="shared" si="60"/>
        <v>156.71221960219745</v>
      </c>
      <c r="AW137" s="621">
        <f t="shared" si="60"/>
        <v>156.69128364569508</v>
      </c>
      <c r="AX137" s="621">
        <f t="shared" si="60"/>
        <v>156.657035523876</v>
      </c>
      <c r="AY137" s="621">
        <f t="shared" si="60"/>
        <v>156.60766843633698</v>
      </c>
      <c r="AZ137" s="621">
        <f t="shared" si="60"/>
        <v>156.53963138634248</v>
      </c>
      <c r="BA137" s="621">
        <f t="shared" si="60"/>
        <v>156.46599852075448</v>
      </c>
      <c r="BB137" s="621">
        <f t="shared" si="60"/>
        <v>156.40069613811042</v>
      </c>
      <c r="BC137" s="621">
        <f t="shared" si="60"/>
        <v>156.34378654896653</v>
      </c>
      <c r="BD137" s="621">
        <f t="shared" si="60"/>
        <v>156.29116900643919</v>
      </c>
      <c r="BE137" s="621">
        <f t="shared" si="60"/>
        <v>156.24287165094447</v>
      </c>
      <c r="BF137" s="621">
        <f t="shared" si="60"/>
        <v>156.19799523129254</v>
      </c>
      <c r="BG137" s="621">
        <f t="shared" si="60"/>
        <v>156.15996192390622</v>
      </c>
      <c r="BH137" s="621">
        <f t="shared" si="60"/>
        <v>156.12523193070649</v>
      </c>
      <c r="BI137" s="621">
        <f t="shared" si="60"/>
        <v>156.09762776546967</v>
      </c>
      <c r="BJ137" s="621">
        <f t="shared" si="60"/>
        <v>156.07994137379748</v>
      </c>
      <c r="BK137" s="621">
        <f t="shared" si="60"/>
        <v>156.06501440842314</v>
      </c>
      <c r="BL137" s="621">
        <f t="shared" si="60"/>
        <v>156.06182031580227</v>
      </c>
      <c r="BM137" s="621">
        <f t="shared" si="60"/>
        <v>156.06486059212875</v>
      </c>
      <c r="BN137" s="621">
        <f t="shared" si="60"/>
        <v>156.06199758504343</v>
      </c>
      <c r="BO137" s="621">
        <f t="shared" si="60"/>
        <v>156.06219930556617</v>
      </c>
      <c r="BP137" s="621">
        <f t="shared" si="60"/>
        <v>156.05101673203757</v>
      </c>
      <c r="BQ137" s="621">
        <f t="shared" si="60"/>
        <v>156.03276053227461</v>
      </c>
      <c r="BR137" s="621">
        <f t="shared" si="60"/>
        <v>156.0073705858787</v>
      </c>
      <c r="BS137" s="621">
        <f t="shared" si="61"/>
        <v>155.9804413893257</v>
      </c>
      <c r="BT137" s="621">
        <f t="shared" si="61"/>
        <v>155.95274091491183</v>
      </c>
      <c r="BU137" s="621"/>
      <c r="BV137" s="621"/>
      <c r="BW137" s="621"/>
      <c r="BX137" s="621"/>
      <c r="BY137" s="621"/>
      <c r="BZ137" s="621"/>
      <c r="CA137" s="621"/>
      <c r="CB137" s="621"/>
      <c r="CC137" s="621"/>
      <c r="CD137" s="621"/>
      <c r="CE137" s="621"/>
      <c r="CF137" s="621"/>
      <c r="CG137" s="621"/>
      <c r="CH137" s="621"/>
      <c r="CI137" s="622"/>
      <c r="CK137" s="1086"/>
    </row>
    <row r="138" spans="2:89" ht="28.5" x14ac:dyDescent="0.2">
      <c r="B138" s="641" t="s">
        <v>597</v>
      </c>
      <c r="C138" s="642" t="s">
        <v>385</v>
      </c>
      <c r="D138" s="643" t="s">
        <v>384</v>
      </c>
      <c r="E138" s="644" t="s">
        <v>261</v>
      </c>
      <c r="F138" s="645">
        <v>1</v>
      </c>
      <c r="G138" s="646">
        <f>G48</f>
        <v>0</v>
      </c>
      <c r="H138" s="646">
        <f t="shared" ref="H138:BR138" si="62">H48</f>
        <v>2.0000000000000001E-4</v>
      </c>
      <c r="I138" s="646">
        <f t="shared" si="62"/>
        <v>5.0000000000000001E-4</v>
      </c>
      <c r="J138" s="646">
        <f t="shared" si="62"/>
        <v>6.9999999999999999E-4</v>
      </c>
      <c r="K138" s="646">
        <f t="shared" si="62"/>
        <v>1E-3</v>
      </c>
      <c r="L138" s="646">
        <f t="shared" si="62"/>
        <v>1.1999999999999999E-3</v>
      </c>
      <c r="M138" s="647">
        <f t="shared" si="62"/>
        <v>1.4E-3</v>
      </c>
      <c r="N138" s="647">
        <f t="shared" si="62"/>
        <v>1.6999999999999999E-3</v>
      </c>
      <c r="O138" s="647">
        <f t="shared" si="62"/>
        <v>1.9E-3</v>
      </c>
      <c r="P138" s="647">
        <f t="shared" si="62"/>
        <v>2.0999999999999999E-3</v>
      </c>
      <c r="Q138" s="647">
        <f t="shared" si="62"/>
        <v>2.3999999999999998E-3</v>
      </c>
      <c r="R138" s="647">
        <f t="shared" si="62"/>
        <v>2.5999999999999999E-3</v>
      </c>
      <c r="S138" s="647">
        <f t="shared" si="62"/>
        <v>2.8999999999999998E-3</v>
      </c>
      <c r="T138" s="647">
        <f t="shared" si="62"/>
        <v>3.0999999999999999E-3</v>
      </c>
      <c r="U138" s="647">
        <f t="shared" si="62"/>
        <v>3.3E-3</v>
      </c>
      <c r="V138" s="647">
        <f t="shared" si="62"/>
        <v>3.5999999999999999E-3</v>
      </c>
      <c r="W138" s="647">
        <f t="shared" si="62"/>
        <v>3.8E-3</v>
      </c>
      <c r="X138" s="647">
        <f t="shared" si="62"/>
        <v>4.1000000000000003E-3</v>
      </c>
      <c r="Y138" s="647">
        <f t="shared" si="62"/>
        <v>4.3E-3</v>
      </c>
      <c r="Z138" s="647">
        <f t="shared" si="62"/>
        <v>4.4999999999999997E-3</v>
      </c>
      <c r="AA138" s="647">
        <f t="shared" si="62"/>
        <v>4.7999999999999996E-3</v>
      </c>
      <c r="AB138" s="647">
        <f t="shared" si="62"/>
        <v>5.0000000000000001E-3</v>
      </c>
      <c r="AC138" s="647">
        <f t="shared" si="62"/>
        <v>5.1999999999999998E-3</v>
      </c>
      <c r="AD138" s="647">
        <f t="shared" si="62"/>
        <v>5.4999999999999997E-3</v>
      </c>
      <c r="AE138" s="647">
        <f t="shared" si="62"/>
        <v>5.7000000000000002E-3</v>
      </c>
      <c r="AF138" s="647">
        <f t="shared" si="62"/>
        <v>5.8999999999999999E-3</v>
      </c>
      <c r="AG138" s="647">
        <f t="shared" si="62"/>
        <v>6.1999999999999998E-3</v>
      </c>
      <c r="AH138" s="647">
        <f t="shared" si="62"/>
        <v>6.4000000000000003E-3</v>
      </c>
      <c r="AI138" s="647">
        <f t="shared" si="62"/>
        <v>6.7000000000000002E-3</v>
      </c>
      <c r="AJ138" s="647">
        <f t="shared" si="62"/>
        <v>6.8999999999999999E-3</v>
      </c>
      <c r="AK138" s="647">
        <f t="shared" si="62"/>
        <v>7.1000000000000004E-3</v>
      </c>
      <c r="AL138" s="647">
        <f t="shared" si="62"/>
        <v>7.4000000000000003E-3</v>
      </c>
      <c r="AM138" s="647">
        <f t="shared" si="62"/>
        <v>7.6E-3</v>
      </c>
      <c r="AN138" s="647">
        <f t="shared" si="62"/>
        <v>7.7999999999999996E-3</v>
      </c>
      <c r="AO138" s="647">
        <f t="shared" si="62"/>
        <v>8.0999999999999996E-3</v>
      </c>
      <c r="AP138" s="647">
        <f t="shared" si="62"/>
        <v>8.3000000000000001E-3</v>
      </c>
      <c r="AQ138" s="647">
        <f t="shared" si="62"/>
        <v>8.5000000000000006E-3</v>
      </c>
      <c r="AR138" s="647">
        <f t="shared" si="62"/>
        <v>8.8000000000000005E-3</v>
      </c>
      <c r="AS138" s="647">
        <f t="shared" si="62"/>
        <v>8.9999999999999993E-3</v>
      </c>
      <c r="AT138" s="647">
        <f t="shared" si="62"/>
        <v>9.1999999999999998E-3</v>
      </c>
      <c r="AU138" s="647">
        <f t="shared" si="62"/>
        <v>9.4999999999999998E-3</v>
      </c>
      <c r="AV138" s="647">
        <f t="shared" si="62"/>
        <v>9.7000000000000003E-3</v>
      </c>
      <c r="AW138" s="647">
        <f t="shared" si="62"/>
        <v>0.01</v>
      </c>
      <c r="AX138" s="647">
        <f t="shared" si="62"/>
        <v>1.0200000000000001E-2</v>
      </c>
      <c r="AY138" s="647">
        <f t="shared" si="62"/>
        <v>1.04E-2</v>
      </c>
      <c r="AZ138" s="647">
        <f t="shared" si="62"/>
        <v>1.0699999999999999E-2</v>
      </c>
      <c r="BA138" s="647">
        <f t="shared" si="62"/>
        <v>1.09E-2</v>
      </c>
      <c r="BB138" s="647">
        <f t="shared" si="62"/>
        <v>1.11E-2</v>
      </c>
      <c r="BC138" s="647">
        <f t="shared" si="62"/>
        <v>1.14E-2</v>
      </c>
      <c r="BD138" s="647">
        <f t="shared" si="62"/>
        <v>1.1599999999999999E-2</v>
      </c>
      <c r="BE138" s="647">
        <f t="shared" si="62"/>
        <v>1.18E-2</v>
      </c>
      <c r="BF138" s="647">
        <f t="shared" si="62"/>
        <v>1.21E-2</v>
      </c>
      <c r="BG138" s="647">
        <f t="shared" si="62"/>
        <v>1.23E-2</v>
      </c>
      <c r="BH138" s="647">
        <f t="shared" si="62"/>
        <v>1.2500000000000001E-2</v>
      </c>
      <c r="BI138" s="647">
        <f t="shared" si="62"/>
        <v>1.2800000000000001E-2</v>
      </c>
      <c r="BJ138" s="647">
        <f t="shared" si="62"/>
        <v>1.2999999999999999E-2</v>
      </c>
      <c r="BK138" s="647">
        <f t="shared" si="62"/>
        <v>1.32E-2</v>
      </c>
      <c r="BL138" s="647">
        <f t="shared" si="62"/>
        <v>1.35E-2</v>
      </c>
      <c r="BM138" s="647">
        <f t="shared" si="62"/>
        <v>1.37E-2</v>
      </c>
      <c r="BN138" s="647">
        <f t="shared" si="62"/>
        <v>1.3899999999999999E-2</v>
      </c>
      <c r="BO138" s="647">
        <f t="shared" si="62"/>
        <v>1.4200000000000001E-2</v>
      </c>
      <c r="BP138" s="647">
        <f t="shared" si="62"/>
        <v>1.44E-2</v>
      </c>
      <c r="BQ138" s="647">
        <f t="shared" si="62"/>
        <v>1.46E-2</v>
      </c>
      <c r="BR138" s="647">
        <f t="shared" si="62"/>
        <v>1.49E-2</v>
      </c>
      <c r="BS138" s="647">
        <f t="shared" ref="BS138:BT138" si="63">BS48</f>
        <v>1.5100000000000001E-2</v>
      </c>
      <c r="BT138" s="647">
        <f t="shared" si="63"/>
        <v>1.5299999999999999E-2</v>
      </c>
      <c r="BU138" s="647"/>
      <c r="BV138" s="647"/>
      <c r="BW138" s="647"/>
      <c r="BX138" s="647"/>
      <c r="BY138" s="647"/>
      <c r="BZ138" s="647"/>
      <c r="CA138" s="647"/>
      <c r="CB138" s="647"/>
      <c r="CC138" s="647"/>
      <c r="CD138" s="647"/>
      <c r="CE138" s="647"/>
      <c r="CF138" s="647"/>
      <c r="CG138" s="647"/>
      <c r="CH138" s="647"/>
      <c r="CI138" s="648"/>
      <c r="CK138" s="1086"/>
    </row>
    <row r="139" spans="2:89" ht="28.5" x14ac:dyDescent="0.2">
      <c r="B139" s="641" t="s">
        <v>598</v>
      </c>
      <c r="C139" s="642" t="s">
        <v>387</v>
      </c>
      <c r="D139" s="643" t="s">
        <v>599</v>
      </c>
      <c r="E139" s="644" t="s">
        <v>122</v>
      </c>
      <c r="F139" s="645">
        <v>2</v>
      </c>
      <c r="G139" s="473">
        <f>G138*(G133+SUM(G135:G137)-SUM(G145:G148))</f>
        <v>0</v>
      </c>
      <c r="H139" s="473">
        <f t="shared" ref="H139" si="64">H138*(SUM(H133:H137)-SUM(H145:H148))</f>
        <v>0.19811153686214419</v>
      </c>
      <c r="I139" s="473">
        <f t="shared" ref="I139" si="65">I138*(SUM(I133:I137)-SUM(I145:I148))</f>
        <v>0.47991093042553246</v>
      </c>
      <c r="J139" s="473">
        <f t="shared" ref="J139:BT139" si="66">J138*(SUM(J133:J137)-SUM(J145:J148))</f>
        <v>0.67204113435367852</v>
      </c>
      <c r="K139" s="473">
        <f t="shared" si="66"/>
        <v>0.96045496194118962</v>
      </c>
      <c r="L139" s="473">
        <f t="shared" si="66"/>
        <v>1.1514574750549231</v>
      </c>
      <c r="M139" s="473">
        <f t="shared" si="66"/>
        <v>1.3421096971928543</v>
      </c>
      <c r="N139" s="473">
        <f t="shared" si="66"/>
        <v>1.6237017315992237</v>
      </c>
      <c r="O139" s="473">
        <f t="shared" si="66"/>
        <v>1.8072175696788646</v>
      </c>
      <c r="P139" s="473">
        <f t="shared" si="66"/>
        <v>1.987237322876896</v>
      </c>
      <c r="Q139" s="473">
        <f t="shared" si="66"/>
        <v>2.2608346470802521</v>
      </c>
      <c r="R139" s="473">
        <f t="shared" si="66"/>
        <v>2.4409214267422792</v>
      </c>
      <c r="S139" s="473">
        <f t="shared" si="66"/>
        <v>2.7165858686016606</v>
      </c>
      <c r="T139" s="473">
        <f t="shared" si="66"/>
        <v>2.8988134870814126</v>
      </c>
      <c r="U139" s="473">
        <f t="shared" si="66"/>
        <v>3.0785319583016797</v>
      </c>
      <c r="V139" s="473">
        <f t="shared" si="66"/>
        <v>3.3448179381437928</v>
      </c>
      <c r="W139" s="473">
        <f t="shared" si="66"/>
        <v>3.518839466119644</v>
      </c>
      <c r="X139" s="473">
        <f t="shared" si="66"/>
        <v>3.7841116289116221</v>
      </c>
      <c r="Y139" s="473">
        <f t="shared" si="66"/>
        <v>3.9555656586675156</v>
      </c>
      <c r="Z139" s="473">
        <f t="shared" si="66"/>
        <v>4.126316723269011</v>
      </c>
      <c r="AA139" s="473">
        <f t="shared" si="66"/>
        <v>4.3879470278215278</v>
      </c>
      <c r="AB139" s="473">
        <f t="shared" si="66"/>
        <v>4.5584484420048748</v>
      </c>
      <c r="AC139" s="473">
        <f t="shared" si="66"/>
        <v>4.7281808952566191</v>
      </c>
      <c r="AD139" s="473">
        <f t="shared" si="66"/>
        <v>4.9873461745682386</v>
      </c>
      <c r="AE139" s="473">
        <f t="shared" si="66"/>
        <v>5.155462541078049</v>
      </c>
      <c r="AF139" s="473">
        <f t="shared" si="66"/>
        <v>5.3242324238733039</v>
      </c>
      <c r="AG139" s="473">
        <f t="shared" si="66"/>
        <v>5.5841208180783308</v>
      </c>
      <c r="AH139" s="473">
        <f t="shared" si="66"/>
        <v>5.7531586111871809</v>
      </c>
      <c r="AI139" s="473">
        <f t="shared" si="66"/>
        <v>6.0118592522794607</v>
      </c>
      <c r="AJ139" s="473">
        <f t="shared" si="66"/>
        <v>6.1803995980020474</v>
      </c>
      <c r="AK139" s="473">
        <f t="shared" si="66"/>
        <v>6.3481045303347203</v>
      </c>
      <c r="AL139" s="473">
        <f t="shared" si="66"/>
        <v>6.6216021809718875</v>
      </c>
      <c r="AM139" s="473">
        <f t="shared" si="66"/>
        <v>6.8061338186179352</v>
      </c>
      <c r="AN139" s="473">
        <f t="shared" si="66"/>
        <v>6.9913657466257524</v>
      </c>
      <c r="AO139" s="473">
        <f t="shared" si="66"/>
        <v>7.2671715556264127</v>
      </c>
      <c r="AP139" s="473">
        <f t="shared" si="66"/>
        <v>7.4545605590617843</v>
      </c>
      <c r="AQ139" s="473">
        <f t="shared" si="66"/>
        <v>7.6428782378159843</v>
      </c>
      <c r="AR139" s="473">
        <f t="shared" si="66"/>
        <v>7.9233094859397983</v>
      </c>
      <c r="AS139" s="473">
        <f t="shared" si="66"/>
        <v>8.1151433437163991</v>
      </c>
      <c r="AT139" s="473">
        <f t="shared" si="66"/>
        <v>8.3081900498041303</v>
      </c>
      <c r="AU139" s="473">
        <f t="shared" si="66"/>
        <v>8.5934242848117872</v>
      </c>
      <c r="AV139" s="473">
        <f t="shared" si="66"/>
        <v>8.7904669811624068</v>
      </c>
      <c r="AW139" s="473">
        <f t="shared" si="66"/>
        <v>9.0792411240340467</v>
      </c>
      <c r="AX139" s="473">
        <f t="shared" si="66"/>
        <v>9.2782130785270667</v>
      </c>
      <c r="AY139" s="473">
        <f t="shared" si="66"/>
        <v>9.4777487211309985</v>
      </c>
      <c r="AZ139" s="473">
        <f t="shared" si="66"/>
        <v>9.7692338026480563</v>
      </c>
      <c r="BA139" s="473">
        <f t="shared" si="66"/>
        <v>9.9703538727577481</v>
      </c>
      <c r="BB139" s="473">
        <f t="shared" si="66"/>
        <v>10.17223072794536</v>
      </c>
      <c r="BC139" s="473">
        <f t="shared" si="66"/>
        <v>10.466381552194346</v>
      </c>
      <c r="BD139" s="473">
        <f t="shared" si="66"/>
        <v>10.669610481583744</v>
      </c>
      <c r="BE139" s="473">
        <f t="shared" si="66"/>
        <v>10.873076334494218</v>
      </c>
      <c r="BF139" s="473">
        <f t="shared" si="66"/>
        <v>11.169200555275282</v>
      </c>
      <c r="BG139" s="473">
        <f t="shared" si="66"/>
        <v>11.37379335262068</v>
      </c>
      <c r="BH139" s="473">
        <f t="shared" si="66"/>
        <v>11.579031988901825</v>
      </c>
      <c r="BI139" s="473">
        <f t="shared" si="66"/>
        <v>11.877772414204003</v>
      </c>
      <c r="BJ139" s="473">
        <f t="shared" si="66"/>
        <v>12.0843230128459</v>
      </c>
      <c r="BK139" s="473">
        <f t="shared" si="66"/>
        <v>12.291195697843614</v>
      </c>
      <c r="BL139" s="473">
        <f t="shared" si="66"/>
        <v>12.59194822397237</v>
      </c>
      <c r="BM139" s="473">
        <f t="shared" si="66"/>
        <v>12.80051858407132</v>
      </c>
      <c r="BN139" s="473">
        <f t="shared" si="66"/>
        <v>13.00994677952195</v>
      </c>
      <c r="BO139" s="473">
        <f t="shared" si="66"/>
        <v>13.313991824001835</v>
      </c>
      <c r="BP139" s="473">
        <f t="shared" si="66"/>
        <v>13.525355945653962</v>
      </c>
      <c r="BQ139" s="473">
        <f t="shared" si="66"/>
        <v>13.737648906195634</v>
      </c>
      <c r="BR139" s="473">
        <f t="shared" si="66"/>
        <v>14.045104526498632</v>
      </c>
      <c r="BS139" s="473">
        <f t="shared" si="66"/>
        <v>14.259013027279011</v>
      </c>
      <c r="BT139" s="473">
        <f t="shared" si="66"/>
        <v>14.473799598545241</v>
      </c>
      <c r="BU139" s="473"/>
      <c r="BV139" s="473"/>
      <c r="BW139" s="473"/>
      <c r="BX139" s="473"/>
      <c r="BY139" s="473"/>
      <c r="BZ139" s="473"/>
      <c r="CA139" s="473"/>
      <c r="CB139" s="473"/>
      <c r="CC139" s="473"/>
      <c r="CD139" s="473"/>
      <c r="CE139" s="473"/>
      <c r="CF139" s="473"/>
      <c r="CG139" s="473"/>
      <c r="CH139" s="473"/>
      <c r="CI139" s="473"/>
      <c r="CK139" s="1086"/>
    </row>
    <row r="140" spans="2:89" ht="28.5" x14ac:dyDescent="0.2">
      <c r="B140" s="641" t="s">
        <v>600</v>
      </c>
      <c r="C140" s="649" t="s">
        <v>191</v>
      </c>
      <c r="D140" s="650" t="s">
        <v>601</v>
      </c>
      <c r="E140" s="651" t="s">
        <v>125</v>
      </c>
      <c r="F140" s="652">
        <v>1</v>
      </c>
      <c r="G140" s="653">
        <f>(((G136-G147))*1000000)/((G169)*1000)</f>
        <v>108.69272639571948</v>
      </c>
      <c r="H140" s="653">
        <f t="shared" ref="H140:BS141" si="67">(((H136-H147))*1000000)/((H169)*1000)</f>
        <v>120.97158123601314</v>
      </c>
      <c r="I140" s="653">
        <f t="shared" si="67"/>
        <v>113.05113901967025</v>
      </c>
      <c r="J140" s="653">
        <f t="shared" si="67"/>
        <v>109.89910543824276</v>
      </c>
      <c r="K140" s="653">
        <f t="shared" si="67"/>
        <v>109.70117226878298</v>
      </c>
      <c r="L140" s="653">
        <f t="shared" si="67"/>
        <v>109.49764865878585</v>
      </c>
      <c r="M140" s="654">
        <f t="shared" si="67"/>
        <v>109.03552807794169</v>
      </c>
      <c r="N140" s="654">
        <f t="shared" si="67"/>
        <v>108.35528079529564</v>
      </c>
      <c r="O140" s="654">
        <f t="shared" si="67"/>
        <v>107.57872222550598</v>
      </c>
      <c r="P140" s="654">
        <f t="shared" si="67"/>
        <v>106.68369231593272</v>
      </c>
      <c r="Q140" s="654">
        <f t="shared" si="67"/>
        <v>105.92981874694993</v>
      </c>
      <c r="R140" s="654">
        <f t="shared" si="67"/>
        <v>105.39923228450881</v>
      </c>
      <c r="S140" s="654">
        <f t="shared" si="67"/>
        <v>105.06673188777494</v>
      </c>
      <c r="T140" s="654">
        <f t="shared" si="67"/>
        <v>104.79489403887247</v>
      </c>
      <c r="U140" s="654">
        <f t="shared" si="67"/>
        <v>104.39914854410753</v>
      </c>
      <c r="V140" s="654">
        <f t="shared" si="67"/>
        <v>103.68147072826778</v>
      </c>
      <c r="W140" s="654">
        <f t="shared" si="67"/>
        <v>103.06643607082741</v>
      </c>
      <c r="X140" s="654">
        <f t="shared" si="67"/>
        <v>102.45981133646595</v>
      </c>
      <c r="Y140" s="654">
        <f t="shared" si="67"/>
        <v>101.85404552143387</v>
      </c>
      <c r="Z140" s="654">
        <f t="shared" si="67"/>
        <v>101.25383866045907</v>
      </c>
      <c r="AA140" s="654">
        <f t="shared" si="67"/>
        <v>100.64912103416749</v>
      </c>
      <c r="AB140" s="654">
        <f t="shared" si="67"/>
        <v>100.16022107120325</v>
      </c>
      <c r="AC140" s="654">
        <f t="shared" si="67"/>
        <v>99.68133969348375</v>
      </c>
      <c r="AD140" s="654">
        <f t="shared" si="67"/>
        <v>99.192413320593616</v>
      </c>
      <c r="AE140" s="654">
        <f t="shared" si="67"/>
        <v>98.708365718513946</v>
      </c>
      <c r="AF140" s="654">
        <f t="shared" si="67"/>
        <v>98.276407865698999</v>
      </c>
      <c r="AG140" s="654">
        <f t="shared" si="67"/>
        <v>97.862065444857734</v>
      </c>
      <c r="AH140" s="654">
        <f t="shared" si="67"/>
        <v>97.452385310533572</v>
      </c>
      <c r="AI140" s="654">
        <f t="shared" si="67"/>
        <v>97.032415223979953</v>
      </c>
      <c r="AJ140" s="654">
        <f t="shared" si="67"/>
        <v>96.615387118780617</v>
      </c>
      <c r="AK140" s="654">
        <f t="shared" si="67"/>
        <v>96.196849766649692</v>
      </c>
      <c r="AL140" s="654">
        <f t="shared" si="67"/>
        <v>96.262105034447529</v>
      </c>
      <c r="AM140" s="654">
        <f t="shared" si="67"/>
        <v>96.324162128091402</v>
      </c>
      <c r="AN140" s="654">
        <f t="shared" si="67"/>
        <v>96.383687731141507</v>
      </c>
      <c r="AO140" s="654">
        <f t="shared" si="67"/>
        <v>96.444809131691585</v>
      </c>
      <c r="AP140" s="654">
        <f t="shared" si="67"/>
        <v>96.50979816962888</v>
      </c>
      <c r="AQ140" s="654">
        <f t="shared" si="67"/>
        <v>96.574883734618268</v>
      </c>
      <c r="AR140" s="654">
        <f t="shared" si="67"/>
        <v>96.653650183387086</v>
      </c>
      <c r="AS140" s="654">
        <f t="shared" si="67"/>
        <v>96.72949482607477</v>
      </c>
      <c r="AT140" s="654">
        <f t="shared" si="67"/>
        <v>96.802975713610721</v>
      </c>
      <c r="AU140" s="654">
        <f t="shared" si="67"/>
        <v>96.879144266568304</v>
      </c>
      <c r="AV140" s="654">
        <f t="shared" si="67"/>
        <v>96.956054986543478</v>
      </c>
      <c r="AW140" s="654">
        <f t="shared" si="67"/>
        <v>97.03311107498763</v>
      </c>
      <c r="AX140" s="654">
        <f t="shared" si="67"/>
        <v>97.113617110915953</v>
      </c>
      <c r="AY140" s="654">
        <f t="shared" si="67"/>
        <v>97.197528087044759</v>
      </c>
      <c r="AZ140" s="654">
        <f t="shared" si="67"/>
        <v>97.28593139469082</v>
      </c>
      <c r="BA140" s="654">
        <f t="shared" si="67"/>
        <v>97.37579447416087</v>
      </c>
      <c r="BB140" s="654">
        <f t="shared" si="67"/>
        <v>97.463606456145286</v>
      </c>
      <c r="BC140" s="654">
        <f t="shared" si="67"/>
        <v>97.548819961426361</v>
      </c>
      <c r="BD140" s="654">
        <f t="shared" si="67"/>
        <v>97.632924074882766</v>
      </c>
      <c r="BE140" s="654">
        <f t="shared" si="67"/>
        <v>97.7151112221745</v>
      </c>
      <c r="BF140" s="654">
        <f t="shared" si="67"/>
        <v>97.795823920444334</v>
      </c>
      <c r="BG140" s="654">
        <f t="shared" si="67"/>
        <v>97.874648340947203</v>
      </c>
      <c r="BH140" s="654">
        <f t="shared" si="67"/>
        <v>97.952519430568927</v>
      </c>
      <c r="BI140" s="654">
        <f t="shared" si="67"/>
        <v>98.028564514945046</v>
      </c>
      <c r="BJ140" s="654">
        <f t="shared" si="67"/>
        <v>98.101676003446045</v>
      </c>
      <c r="BK140" s="654">
        <f t="shared" si="67"/>
        <v>98.173513806999722</v>
      </c>
      <c r="BL140" s="654">
        <f t="shared" si="67"/>
        <v>98.242216037229923</v>
      </c>
      <c r="BM140" s="654">
        <f t="shared" si="67"/>
        <v>98.309612246954117</v>
      </c>
      <c r="BN140" s="654">
        <f t="shared" si="67"/>
        <v>98.378685812560761</v>
      </c>
      <c r="BO140" s="654">
        <f t="shared" si="67"/>
        <v>98.447127018905036</v>
      </c>
      <c r="BP140" s="654">
        <f t="shared" si="67"/>
        <v>98.518682365265235</v>
      </c>
      <c r="BQ140" s="654">
        <f t="shared" si="67"/>
        <v>98.592250526501985</v>
      </c>
      <c r="BR140" s="654">
        <f t="shared" si="67"/>
        <v>98.667813041327307</v>
      </c>
      <c r="BS140" s="654">
        <f t="shared" si="67"/>
        <v>98.74349984547591</v>
      </c>
      <c r="BT140" s="654">
        <f>(((BT136-BT147))*1000000)/((BT169)*1000)</f>
        <v>98.81950768327637</v>
      </c>
      <c r="BU140" s="654"/>
      <c r="BV140" s="654"/>
      <c r="BW140" s="654"/>
      <c r="BX140" s="654"/>
      <c r="BY140" s="654"/>
      <c r="BZ140" s="654"/>
      <c r="CA140" s="654"/>
      <c r="CB140" s="654"/>
      <c r="CC140" s="654"/>
      <c r="CD140" s="654"/>
      <c r="CE140" s="654"/>
      <c r="CF140" s="654"/>
      <c r="CG140" s="654"/>
      <c r="CH140" s="654"/>
      <c r="CI140" s="655"/>
      <c r="CK140" s="1086"/>
    </row>
    <row r="141" spans="2:89" ht="28.5" x14ac:dyDescent="0.2">
      <c r="B141" s="641" t="s">
        <v>602</v>
      </c>
      <c r="C141" s="649" t="s">
        <v>210</v>
      </c>
      <c r="D141" s="650" t="s">
        <v>603</v>
      </c>
      <c r="E141" s="651" t="s">
        <v>125</v>
      </c>
      <c r="F141" s="652">
        <v>1</v>
      </c>
      <c r="G141" s="653">
        <f>(((G137-G148))*1000000)/((G170)*1000)</f>
        <v>154.46574220302983</v>
      </c>
      <c r="H141" s="653">
        <f t="shared" si="67"/>
        <v>171.95632937578745</v>
      </c>
      <c r="I141" s="653">
        <f t="shared" si="67"/>
        <v>160.75625454400563</v>
      </c>
      <c r="J141" s="653">
        <f t="shared" si="67"/>
        <v>156.30088612353035</v>
      </c>
      <c r="K141" s="653">
        <f t="shared" si="67"/>
        <v>156.05591665246183</v>
      </c>
      <c r="L141" s="653">
        <f t="shared" si="67"/>
        <v>155.80485488499815</v>
      </c>
      <c r="M141" s="654">
        <f t="shared" si="67"/>
        <v>155.51799503169477</v>
      </c>
      <c r="N141" s="654">
        <f t="shared" si="67"/>
        <v>155.21538757803796</v>
      </c>
      <c r="O141" s="654">
        <f t="shared" si="67"/>
        <v>155.06387810846917</v>
      </c>
      <c r="P141" s="654">
        <f t="shared" si="67"/>
        <v>154.88983928306683</v>
      </c>
      <c r="Q141" s="654">
        <f t="shared" si="67"/>
        <v>154.71040976927466</v>
      </c>
      <c r="R141" s="654">
        <f t="shared" si="67"/>
        <v>154.54386008808055</v>
      </c>
      <c r="S141" s="654">
        <f t="shared" si="67"/>
        <v>154.38322545243221</v>
      </c>
      <c r="T141" s="654">
        <f t="shared" si="67"/>
        <v>154.16314127142593</v>
      </c>
      <c r="U141" s="654">
        <f t="shared" si="67"/>
        <v>153.82656276641282</v>
      </c>
      <c r="V141" s="654">
        <f t="shared" si="67"/>
        <v>153.27188666372828</v>
      </c>
      <c r="W141" s="654">
        <f t="shared" si="67"/>
        <v>152.82037438775492</v>
      </c>
      <c r="X141" s="654">
        <f t="shared" si="67"/>
        <v>152.36927863366074</v>
      </c>
      <c r="Y141" s="654">
        <f t="shared" si="67"/>
        <v>151.91360273614799</v>
      </c>
      <c r="Z141" s="654">
        <f t="shared" si="67"/>
        <v>151.46824922861896</v>
      </c>
      <c r="AA141" s="654">
        <f t="shared" si="67"/>
        <v>151.00776321114859</v>
      </c>
      <c r="AB141" s="654">
        <f t="shared" si="67"/>
        <v>150.56334732115999</v>
      </c>
      <c r="AC141" s="654">
        <f t="shared" si="67"/>
        <v>150.1283379314238</v>
      </c>
      <c r="AD141" s="654">
        <f t="shared" si="67"/>
        <v>149.69325848597006</v>
      </c>
      <c r="AE141" s="654">
        <f t="shared" si="67"/>
        <v>149.26156274153112</v>
      </c>
      <c r="AF141" s="654">
        <f t="shared" si="67"/>
        <v>148.90520017170144</v>
      </c>
      <c r="AG141" s="654">
        <f t="shared" si="67"/>
        <v>148.56345406946562</v>
      </c>
      <c r="AH141" s="654">
        <f t="shared" si="67"/>
        <v>148.23198648399347</v>
      </c>
      <c r="AI141" s="654">
        <f t="shared" si="67"/>
        <v>147.90116207961023</v>
      </c>
      <c r="AJ141" s="654">
        <f t="shared" si="67"/>
        <v>147.57628306739903</v>
      </c>
      <c r="AK141" s="654">
        <f t="shared" si="67"/>
        <v>147.26157574538101</v>
      </c>
      <c r="AL141" s="654">
        <f t="shared" si="67"/>
        <v>147.22073539344913</v>
      </c>
      <c r="AM141" s="654">
        <f t="shared" si="67"/>
        <v>147.18500891967443</v>
      </c>
      <c r="AN141" s="654">
        <f t="shared" si="67"/>
        <v>147.1566570622563</v>
      </c>
      <c r="AO141" s="654">
        <f t="shared" si="67"/>
        <v>147.14052881818068</v>
      </c>
      <c r="AP141" s="654">
        <f t="shared" si="67"/>
        <v>147.13970462394289</v>
      </c>
      <c r="AQ141" s="654">
        <f t="shared" si="67"/>
        <v>147.15153043516113</v>
      </c>
      <c r="AR141" s="654">
        <f t="shared" si="67"/>
        <v>147.1844136232979</v>
      </c>
      <c r="AS141" s="654">
        <f t="shared" si="67"/>
        <v>147.22609682188224</v>
      </c>
      <c r="AT141" s="654">
        <f t="shared" si="67"/>
        <v>147.27747521533311</v>
      </c>
      <c r="AU141" s="654">
        <f t="shared" si="67"/>
        <v>147.34445304188594</v>
      </c>
      <c r="AV141" s="654">
        <f t="shared" si="67"/>
        <v>147.42419145258549</v>
      </c>
      <c r="AW141" s="654">
        <f t="shared" si="67"/>
        <v>147.50390090337245</v>
      </c>
      <c r="AX141" s="654">
        <f t="shared" si="67"/>
        <v>147.5875032362618</v>
      </c>
      <c r="AY141" s="654">
        <f t="shared" si="67"/>
        <v>147.67522991093651</v>
      </c>
      <c r="AZ141" s="654">
        <f t="shared" si="67"/>
        <v>147.76823492658923</v>
      </c>
      <c r="BA141" s="654">
        <f t="shared" si="67"/>
        <v>147.86293068696901</v>
      </c>
      <c r="BB141" s="654">
        <f t="shared" si="67"/>
        <v>147.95532011356826</v>
      </c>
      <c r="BC141" s="654">
        <f t="shared" si="67"/>
        <v>148.04504647175889</v>
      </c>
      <c r="BD141" s="654">
        <f t="shared" si="67"/>
        <v>148.13356383073719</v>
      </c>
      <c r="BE141" s="654">
        <f t="shared" si="67"/>
        <v>148.22044664593355</v>
      </c>
      <c r="BF141" s="654">
        <f t="shared" si="67"/>
        <v>148.30597014950257</v>
      </c>
      <c r="BG141" s="654">
        <f t="shared" si="67"/>
        <v>148.3894580798345</v>
      </c>
      <c r="BH141" s="654">
        <f t="shared" si="67"/>
        <v>148.47198209946288</v>
      </c>
      <c r="BI141" s="654">
        <f t="shared" si="67"/>
        <v>148.55244873423086</v>
      </c>
      <c r="BJ141" s="654">
        <f t="shared" si="67"/>
        <v>148.62983429102491</v>
      </c>
      <c r="BK141" s="654">
        <f t="shared" si="67"/>
        <v>148.7060909258484</v>
      </c>
      <c r="BL141" s="654">
        <f t="shared" si="67"/>
        <v>148.77885864172109</v>
      </c>
      <c r="BM141" s="654">
        <f t="shared" si="67"/>
        <v>148.84997604373117</v>
      </c>
      <c r="BN141" s="654">
        <f t="shared" si="67"/>
        <v>148.92295459577841</v>
      </c>
      <c r="BO141" s="654">
        <f t="shared" si="67"/>
        <v>148.99514160359803</v>
      </c>
      <c r="BP141" s="654">
        <f t="shared" si="67"/>
        <v>149.07079642310472</v>
      </c>
      <c r="BQ141" s="654">
        <f t="shared" si="67"/>
        <v>149.14862445922429</v>
      </c>
      <c r="BR141" s="654">
        <f t="shared" si="67"/>
        <v>149.22869286014318</v>
      </c>
      <c r="BS141" s="654">
        <f t="shared" si="67"/>
        <v>149.30908598530982</v>
      </c>
      <c r="BT141" s="654">
        <f>(((BT137-BT148))*1000000)/((BT170)*1000)</f>
        <v>149.38977462446425</v>
      </c>
      <c r="BU141" s="654"/>
      <c r="BV141" s="654"/>
      <c r="BW141" s="654"/>
      <c r="BX141" s="654"/>
      <c r="BY141" s="654"/>
      <c r="BZ141" s="654"/>
      <c r="CA141" s="654"/>
      <c r="CB141" s="654"/>
      <c r="CC141" s="654"/>
      <c r="CD141" s="654"/>
      <c r="CE141" s="654"/>
      <c r="CF141" s="654"/>
      <c r="CG141" s="654"/>
      <c r="CH141" s="654"/>
      <c r="CI141" s="655"/>
      <c r="CK141" s="1086"/>
    </row>
    <row r="142" spans="2:89" ht="28.5" x14ac:dyDescent="0.2">
      <c r="B142" s="641" t="s">
        <v>604</v>
      </c>
      <c r="C142" s="649" t="s">
        <v>124</v>
      </c>
      <c r="D142" s="650" t="s">
        <v>605</v>
      </c>
      <c r="E142" s="651" t="s">
        <v>125</v>
      </c>
      <c r="F142" s="652">
        <v>1</v>
      </c>
      <c r="G142" s="653">
        <f>(((G136-G147)+(G137-G148))*1000000)/((G169+G170)*1000)</f>
        <v>130.35628012928728</v>
      </c>
      <c r="H142" s="653">
        <f t="shared" ref="H142:BS142" si="68">(((H136-H147)+(H137-H148))*1000000)/((H169+H170)*1000)</f>
        <v>144.35058282660668</v>
      </c>
      <c r="I142" s="653">
        <f t="shared" si="68"/>
        <v>134.11490251105602</v>
      </c>
      <c r="J142" s="653">
        <f t="shared" si="68"/>
        <v>129.6325505724071</v>
      </c>
      <c r="K142" s="653">
        <f t="shared" si="68"/>
        <v>128.71667720149853</v>
      </c>
      <c r="L142" s="653">
        <f t="shared" si="68"/>
        <v>127.79266162865798</v>
      </c>
      <c r="M142" s="654">
        <f t="shared" si="68"/>
        <v>126.74345581189954</v>
      </c>
      <c r="N142" s="654">
        <f t="shared" si="68"/>
        <v>125.53983343842137</v>
      </c>
      <c r="O142" s="654">
        <f t="shared" si="68"/>
        <v>124.33601105678194</v>
      </c>
      <c r="P142" s="654">
        <f t="shared" si="68"/>
        <v>123.04423158016968</v>
      </c>
      <c r="Q142" s="654">
        <f t="shared" si="68"/>
        <v>121.83804372589351</v>
      </c>
      <c r="R142" s="654">
        <f t="shared" si="68"/>
        <v>120.85051103655807</v>
      </c>
      <c r="S142" s="654">
        <f t="shared" si="68"/>
        <v>120.03270482685379</v>
      </c>
      <c r="T142" s="654">
        <f t="shared" si="68"/>
        <v>119.26116542746924</v>
      </c>
      <c r="U142" s="654">
        <f t="shared" si="68"/>
        <v>118.39170328780342</v>
      </c>
      <c r="V142" s="654">
        <f t="shared" si="68"/>
        <v>117.2501298329296</v>
      </c>
      <c r="W142" s="654">
        <f t="shared" si="68"/>
        <v>116.22997600388032</v>
      </c>
      <c r="X142" s="654">
        <f t="shared" si="68"/>
        <v>115.23449271249778</v>
      </c>
      <c r="Y142" s="654">
        <f t="shared" si="68"/>
        <v>114.25690688583705</v>
      </c>
      <c r="Z142" s="654">
        <f t="shared" si="68"/>
        <v>113.30438020924076</v>
      </c>
      <c r="AA142" s="654">
        <f t="shared" si="68"/>
        <v>112.36280947638899</v>
      </c>
      <c r="AB142" s="654">
        <f t="shared" si="68"/>
        <v>111.53240469937036</v>
      </c>
      <c r="AC142" s="654">
        <f t="shared" si="68"/>
        <v>110.73074271990974</v>
      </c>
      <c r="AD142" s="654">
        <f t="shared" si="68"/>
        <v>109.9396443541732</v>
      </c>
      <c r="AE142" s="654">
        <f t="shared" si="68"/>
        <v>109.17110073627492</v>
      </c>
      <c r="AF142" s="654">
        <f t="shared" si="68"/>
        <v>108.47705312377391</v>
      </c>
      <c r="AG142" s="654">
        <f t="shared" si="68"/>
        <v>107.81727509743961</v>
      </c>
      <c r="AH142" s="654">
        <f t="shared" si="68"/>
        <v>107.18025224310034</v>
      </c>
      <c r="AI142" s="654">
        <f t="shared" si="68"/>
        <v>106.5517152410236</v>
      </c>
      <c r="AJ142" s="654">
        <f t="shared" si="68"/>
        <v>105.94313801386872</v>
      </c>
      <c r="AK142" s="654">
        <f t="shared" si="68"/>
        <v>105.35145095992141</v>
      </c>
      <c r="AL142" s="654">
        <f t="shared" si="68"/>
        <v>105.2286733273211</v>
      </c>
      <c r="AM142" s="654">
        <f t="shared" si="68"/>
        <v>105.12144748307765</v>
      </c>
      <c r="AN142" s="654">
        <f t="shared" si="68"/>
        <v>105.02935120021017</v>
      </c>
      <c r="AO142" s="654">
        <f t="shared" si="68"/>
        <v>104.95586942063713</v>
      </c>
      <c r="AP142" s="654">
        <f t="shared" si="68"/>
        <v>104.9017799313169</v>
      </c>
      <c r="AQ142" s="654">
        <f t="shared" si="68"/>
        <v>104.86421959882287</v>
      </c>
      <c r="AR142" s="654">
        <f t="shared" si="68"/>
        <v>104.85642988346565</v>
      </c>
      <c r="AS142" s="654">
        <f t="shared" si="68"/>
        <v>104.86261062343861</v>
      </c>
      <c r="AT142" s="654">
        <f t="shared" si="68"/>
        <v>104.88327428714773</v>
      </c>
      <c r="AU142" s="654">
        <f t="shared" si="68"/>
        <v>104.92201979445026</v>
      </c>
      <c r="AV142" s="654">
        <f t="shared" si="68"/>
        <v>104.9771741309669</v>
      </c>
      <c r="AW142" s="654">
        <f t="shared" si="68"/>
        <v>105.03227309384441</v>
      </c>
      <c r="AX142" s="654">
        <f t="shared" si="68"/>
        <v>105.09008488099244</v>
      </c>
      <c r="AY142" s="654">
        <f t="shared" si="68"/>
        <v>105.15083394890503</v>
      </c>
      <c r="AZ142" s="654">
        <f t="shared" si="68"/>
        <v>105.21531611092639</v>
      </c>
      <c r="BA142" s="654">
        <f t="shared" si="68"/>
        <v>105.28100762204549</v>
      </c>
      <c r="BB142" s="654">
        <f t="shared" si="68"/>
        <v>105.34511335175475</v>
      </c>
      <c r="BC142" s="654">
        <f t="shared" si="68"/>
        <v>105.40743708432917</v>
      </c>
      <c r="BD142" s="654">
        <f t="shared" si="68"/>
        <v>105.46894583452486</v>
      </c>
      <c r="BE142" s="654">
        <f t="shared" si="68"/>
        <v>105.52938363939438</v>
      </c>
      <c r="BF142" s="654">
        <f t="shared" si="68"/>
        <v>105.58897566811173</v>
      </c>
      <c r="BG142" s="654">
        <f t="shared" si="68"/>
        <v>105.64717360201664</v>
      </c>
      <c r="BH142" s="654">
        <f t="shared" si="68"/>
        <v>105.70470204330367</v>
      </c>
      <c r="BI142" s="654">
        <f t="shared" si="68"/>
        <v>105.7608054186053</v>
      </c>
      <c r="BJ142" s="654">
        <f t="shared" si="68"/>
        <v>105.81477789115658</v>
      </c>
      <c r="BK142" s="654">
        <f t="shared" si="68"/>
        <v>105.86802857244668</v>
      </c>
      <c r="BL142" s="654">
        <f t="shared" si="68"/>
        <v>105.91883823471619</v>
      </c>
      <c r="BM142" s="654">
        <f t="shared" si="68"/>
        <v>105.96845913359276</v>
      </c>
      <c r="BN142" s="654">
        <f t="shared" si="68"/>
        <v>106.0193758861119</v>
      </c>
      <c r="BO142" s="654">
        <f t="shared" si="68"/>
        <v>106.06972077377465</v>
      </c>
      <c r="BP142" s="654">
        <f t="shared" si="68"/>
        <v>106.1225074623229</v>
      </c>
      <c r="BQ142" s="654">
        <f t="shared" si="68"/>
        <v>106.17684167912564</v>
      </c>
      <c r="BR142" s="654">
        <f t="shared" si="68"/>
        <v>106.23274765599884</v>
      </c>
      <c r="BS142" s="654">
        <f t="shared" si="68"/>
        <v>106.28892172967142</v>
      </c>
      <c r="BT142" s="654">
        <f>(((BT136-BT147)+(BT137-BT148))*1000000)/((BT169+BT170)*1000)</f>
        <v>106.34532096458034</v>
      </c>
      <c r="BU142" s="654"/>
      <c r="BV142" s="654"/>
      <c r="BW142" s="654"/>
      <c r="BX142" s="654"/>
      <c r="BY142" s="654"/>
      <c r="BZ142" s="654"/>
      <c r="CA142" s="654"/>
      <c r="CB142" s="654"/>
      <c r="CC142" s="654"/>
      <c r="CD142" s="654"/>
      <c r="CE142" s="654"/>
      <c r="CF142" s="654"/>
      <c r="CG142" s="654"/>
      <c r="CH142" s="654"/>
      <c r="CI142" s="655"/>
      <c r="CK142" s="1086"/>
    </row>
    <row r="143" spans="2:89" x14ac:dyDescent="0.2">
      <c r="B143" s="641" t="s">
        <v>606</v>
      </c>
      <c r="C143" s="649" t="s">
        <v>396</v>
      </c>
      <c r="D143" s="650" t="s">
        <v>607</v>
      </c>
      <c r="E143" s="651" t="s">
        <v>122</v>
      </c>
      <c r="F143" s="652">
        <v>2</v>
      </c>
      <c r="G143" s="473">
        <f>G53+G111</f>
        <v>28.250725666968052</v>
      </c>
      <c r="H143" s="473">
        <f t="shared" ref="G143:BR146" si="69">H53+H111</f>
        <v>28.250725666968052</v>
      </c>
      <c r="I143" s="473">
        <f t="shared" si="69"/>
        <v>28.250725666968052</v>
      </c>
      <c r="J143" s="473">
        <f t="shared" si="69"/>
        <v>28.250725666968052</v>
      </c>
      <c r="K143" s="473">
        <f t="shared" si="69"/>
        <v>28.250725666968052</v>
      </c>
      <c r="L143" s="473">
        <f t="shared" si="69"/>
        <v>28.250725666968052</v>
      </c>
      <c r="M143" s="621">
        <f t="shared" si="69"/>
        <v>28.250725666968052</v>
      </c>
      <c r="N143" s="621">
        <f t="shared" si="69"/>
        <v>28.250725666968052</v>
      </c>
      <c r="O143" s="621">
        <f t="shared" si="69"/>
        <v>28.250725666968052</v>
      </c>
      <c r="P143" s="621">
        <f t="shared" si="69"/>
        <v>28.250725666968052</v>
      </c>
      <c r="Q143" s="621">
        <f t="shared" si="69"/>
        <v>28.250725666968052</v>
      </c>
      <c r="R143" s="621">
        <f t="shared" si="69"/>
        <v>28.250725666968052</v>
      </c>
      <c r="S143" s="621">
        <f t="shared" si="69"/>
        <v>28.250725666968052</v>
      </c>
      <c r="T143" s="621">
        <f t="shared" si="69"/>
        <v>28.250725666968052</v>
      </c>
      <c r="U143" s="621">
        <f t="shared" si="69"/>
        <v>28.250725666968052</v>
      </c>
      <c r="V143" s="621">
        <f t="shared" si="69"/>
        <v>28.250725666968052</v>
      </c>
      <c r="W143" s="621">
        <f t="shared" si="69"/>
        <v>28.250725666968052</v>
      </c>
      <c r="X143" s="621">
        <f t="shared" si="69"/>
        <v>28.250725666968052</v>
      </c>
      <c r="Y143" s="621">
        <f t="shared" si="69"/>
        <v>28.250725666968052</v>
      </c>
      <c r="Z143" s="621">
        <f t="shared" si="69"/>
        <v>28.250725666968052</v>
      </c>
      <c r="AA143" s="621">
        <f t="shared" si="69"/>
        <v>28.250725666968052</v>
      </c>
      <c r="AB143" s="621">
        <f t="shared" si="69"/>
        <v>28.250725666968052</v>
      </c>
      <c r="AC143" s="621">
        <f t="shared" si="69"/>
        <v>28.250725666968052</v>
      </c>
      <c r="AD143" s="621">
        <f t="shared" si="69"/>
        <v>28.250725666968052</v>
      </c>
      <c r="AE143" s="621">
        <f t="shared" si="69"/>
        <v>28.250725666968052</v>
      </c>
      <c r="AF143" s="621">
        <f t="shared" si="69"/>
        <v>28.250725666968052</v>
      </c>
      <c r="AG143" s="621">
        <f t="shared" si="69"/>
        <v>28.250725666968052</v>
      </c>
      <c r="AH143" s="621">
        <f t="shared" si="69"/>
        <v>28.250725666968052</v>
      </c>
      <c r="AI143" s="621">
        <f t="shared" si="69"/>
        <v>28.250725666968052</v>
      </c>
      <c r="AJ143" s="621">
        <f t="shared" si="69"/>
        <v>28.250725666968052</v>
      </c>
      <c r="AK143" s="621">
        <f t="shared" si="69"/>
        <v>28.250725666968052</v>
      </c>
      <c r="AL143" s="621">
        <f t="shared" si="69"/>
        <v>28.250725666968052</v>
      </c>
      <c r="AM143" s="621">
        <f t="shared" si="69"/>
        <v>28.250725666968052</v>
      </c>
      <c r="AN143" s="621">
        <f t="shared" si="69"/>
        <v>28.250725666968052</v>
      </c>
      <c r="AO143" s="621">
        <f t="shared" si="69"/>
        <v>28.250725666968052</v>
      </c>
      <c r="AP143" s="621">
        <f t="shared" si="69"/>
        <v>28.250725666968052</v>
      </c>
      <c r="AQ143" s="621">
        <f t="shared" si="69"/>
        <v>28.250725666968052</v>
      </c>
      <c r="AR143" s="621">
        <f t="shared" si="69"/>
        <v>28.250725666968052</v>
      </c>
      <c r="AS143" s="621">
        <f t="shared" si="69"/>
        <v>28.250725666968052</v>
      </c>
      <c r="AT143" s="621">
        <f t="shared" si="69"/>
        <v>28.250725666968052</v>
      </c>
      <c r="AU143" s="621">
        <f t="shared" si="69"/>
        <v>28.250725666968052</v>
      </c>
      <c r="AV143" s="621">
        <f t="shared" si="69"/>
        <v>28.250725666968052</v>
      </c>
      <c r="AW143" s="621">
        <f t="shared" si="69"/>
        <v>28.250725666968052</v>
      </c>
      <c r="AX143" s="621">
        <f t="shared" si="69"/>
        <v>28.250725666968052</v>
      </c>
      <c r="AY143" s="621">
        <f t="shared" si="69"/>
        <v>28.250725666968052</v>
      </c>
      <c r="AZ143" s="621">
        <f t="shared" si="69"/>
        <v>28.250725666968052</v>
      </c>
      <c r="BA143" s="621">
        <f t="shared" si="69"/>
        <v>28.250725666968052</v>
      </c>
      <c r="BB143" s="621">
        <f t="shared" si="69"/>
        <v>28.250725666968052</v>
      </c>
      <c r="BC143" s="621">
        <f t="shared" si="69"/>
        <v>28.250725666968052</v>
      </c>
      <c r="BD143" s="621">
        <f t="shared" si="69"/>
        <v>28.250725666968052</v>
      </c>
      <c r="BE143" s="621">
        <f t="shared" si="69"/>
        <v>28.250725666968052</v>
      </c>
      <c r="BF143" s="621">
        <f t="shared" si="69"/>
        <v>28.250725666968052</v>
      </c>
      <c r="BG143" s="621">
        <f t="shared" si="69"/>
        <v>28.250725666968052</v>
      </c>
      <c r="BH143" s="621">
        <f t="shared" si="69"/>
        <v>28.250725666968052</v>
      </c>
      <c r="BI143" s="621">
        <f t="shared" si="69"/>
        <v>28.250725666968052</v>
      </c>
      <c r="BJ143" s="621">
        <f t="shared" si="69"/>
        <v>28.250725666968052</v>
      </c>
      <c r="BK143" s="621">
        <f t="shared" si="69"/>
        <v>28.250725666968052</v>
      </c>
      <c r="BL143" s="621">
        <f t="shared" si="69"/>
        <v>28.250725666968052</v>
      </c>
      <c r="BM143" s="621">
        <f t="shared" si="69"/>
        <v>28.250725666968052</v>
      </c>
      <c r="BN143" s="621">
        <f t="shared" si="69"/>
        <v>28.250725666968052</v>
      </c>
      <c r="BO143" s="621">
        <f t="shared" si="69"/>
        <v>28.250725666968052</v>
      </c>
      <c r="BP143" s="621">
        <f t="shared" si="69"/>
        <v>28.250725666968052</v>
      </c>
      <c r="BQ143" s="621">
        <f t="shared" si="69"/>
        <v>28.250725666968052</v>
      </c>
      <c r="BR143" s="621">
        <f t="shared" si="69"/>
        <v>28.250725666968052</v>
      </c>
      <c r="BS143" s="621">
        <f t="shared" ref="BS143:BT150" si="70">BS53+BS111</f>
        <v>28.250725666968052</v>
      </c>
      <c r="BT143" s="621">
        <f t="shared" si="70"/>
        <v>28.250725666968052</v>
      </c>
      <c r="BU143" s="621"/>
      <c r="BV143" s="621"/>
      <c r="BW143" s="621"/>
      <c r="BX143" s="621"/>
      <c r="BY143" s="621"/>
      <c r="BZ143" s="621"/>
      <c r="CA143" s="621"/>
      <c r="CB143" s="621"/>
      <c r="CC143" s="621"/>
      <c r="CD143" s="621"/>
      <c r="CE143" s="621"/>
      <c r="CF143" s="621"/>
      <c r="CG143" s="621"/>
      <c r="CH143" s="621"/>
      <c r="CI143" s="622"/>
      <c r="CK143" s="1086"/>
    </row>
    <row r="144" spans="2:89" x14ac:dyDescent="0.2">
      <c r="B144" s="656" t="s">
        <v>608</v>
      </c>
      <c r="C144" s="657" t="s">
        <v>398</v>
      </c>
      <c r="D144" s="658" t="s">
        <v>609</v>
      </c>
      <c r="E144" s="659" t="s">
        <v>122</v>
      </c>
      <c r="F144" s="660">
        <v>2</v>
      </c>
      <c r="G144" s="632">
        <f>G54+G112</f>
        <v>2.3567131232212</v>
      </c>
      <c r="H144" s="632">
        <f t="shared" si="69"/>
        <v>2.3567131232212</v>
      </c>
      <c r="I144" s="632">
        <f t="shared" si="69"/>
        <v>2.3567131232212</v>
      </c>
      <c r="J144" s="632">
        <f t="shared" si="69"/>
        <v>2.3567131232212</v>
      </c>
      <c r="K144" s="632">
        <f t="shared" si="69"/>
        <v>2.3567131232212</v>
      </c>
      <c r="L144" s="632">
        <f t="shared" si="69"/>
        <v>2.3567131232212</v>
      </c>
      <c r="M144" s="661">
        <f t="shared" si="69"/>
        <v>2.3567131232212</v>
      </c>
      <c r="N144" s="661">
        <f t="shared" si="69"/>
        <v>2.3567131232212</v>
      </c>
      <c r="O144" s="661">
        <f t="shared" si="69"/>
        <v>2.3567131232212</v>
      </c>
      <c r="P144" s="661">
        <f t="shared" si="69"/>
        <v>2.3567131232212</v>
      </c>
      <c r="Q144" s="661">
        <f t="shared" si="69"/>
        <v>2.3567131232212</v>
      </c>
      <c r="R144" s="661">
        <f t="shared" si="69"/>
        <v>2.3567131232212</v>
      </c>
      <c r="S144" s="661">
        <f t="shared" si="69"/>
        <v>2.3567131232212</v>
      </c>
      <c r="T144" s="661">
        <f t="shared" si="69"/>
        <v>2.3567131232212</v>
      </c>
      <c r="U144" s="661">
        <f t="shared" si="69"/>
        <v>2.3567131232212</v>
      </c>
      <c r="V144" s="661">
        <f t="shared" si="69"/>
        <v>2.3567131232212</v>
      </c>
      <c r="W144" s="661">
        <f t="shared" si="69"/>
        <v>2.3567131232212</v>
      </c>
      <c r="X144" s="661">
        <f t="shared" si="69"/>
        <v>2.3567131232212</v>
      </c>
      <c r="Y144" s="661">
        <f t="shared" si="69"/>
        <v>2.3567131232212</v>
      </c>
      <c r="Z144" s="661">
        <f t="shared" si="69"/>
        <v>2.3567131232212</v>
      </c>
      <c r="AA144" s="661">
        <f t="shared" si="69"/>
        <v>2.3567131232212</v>
      </c>
      <c r="AB144" s="661">
        <f t="shared" si="69"/>
        <v>2.3567131232212</v>
      </c>
      <c r="AC144" s="661">
        <f t="shared" si="69"/>
        <v>2.3567131232212</v>
      </c>
      <c r="AD144" s="661">
        <f t="shared" si="69"/>
        <v>2.3567131232212</v>
      </c>
      <c r="AE144" s="661">
        <f t="shared" si="69"/>
        <v>2.3567131232212</v>
      </c>
      <c r="AF144" s="661">
        <f t="shared" si="69"/>
        <v>2.3567131232212</v>
      </c>
      <c r="AG144" s="661">
        <f t="shared" si="69"/>
        <v>2.3567131232212</v>
      </c>
      <c r="AH144" s="661">
        <f t="shared" si="69"/>
        <v>2.3567131232212</v>
      </c>
      <c r="AI144" s="661">
        <f t="shared" si="69"/>
        <v>2.3567131232212</v>
      </c>
      <c r="AJ144" s="661">
        <f t="shared" si="69"/>
        <v>2.3567131232212</v>
      </c>
      <c r="AK144" s="661">
        <f t="shared" si="69"/>
        <v>2.3567131232212</v>
      </c>
      <c r="AL144" s="661">
        <f t="shared" si="69"/>
        <v>2.3567131232212</v>
      </c>
      <c r="AM144" s="661">
        <f t="shared" si="69"/>
        <v>2.3567131232212</v>
      </c>
      <c r="AN144" s="661">
        <f t="shared" si="69"/>
        <v>2.3567131232212</v>
      </c>
      <c r="AO144" s="661">
        <f t="shared" si="69"/>
        <v>2.3567131232212</v>
      </c>
      <c r="AP144" s="661">
        <f t="shared" si="69"/>
        <v>2.3567131232212</v>
      </c>
      <c r="AQ144" s="661">
        <f t="shared" si="69"/>
        <v>2.3567131232212</v>
      </c>
      <c r="AR144" s="661">
        <f t="shared" si="69"/>
        <v>2.3567131232212</v>
      </c>
      <c r="AS144" s="661">
        <f t="shared" si="69"/>
        <v>2.3567131232212</v>
      </c>
      <c r="AT144" s="661">
        <f t="shared" si="69"/>
        <v>2.3567131232212</v>
      </c>
      <c r="AU144" s="661">
        <f t="shared" si="69"/>
        <v>2.3567131232212</v>
      </c>
      <c r="AV144" s="661">
        <f t="shared" si="69"/>
        <v>2.3567131232212</v>
      </c>
      <c r="AW144" s="661">
        <f t="shared" si="69"/>
        <v>2.3567131232212</v>
      </c>
      <c r="AX144" s="661">
        <f t="shared" si="69"/>
        <v>2.3567131232212</v>
      </c>
      <c r="AY144" s="661">
        <f t="shared" si="69"/>
        <v>2.3567131232212</v>
      </c>
      <c r="AZ144" s="661">
        <f t="shared" si="69"/>
        <v>2.3567131232212</v>
      </c>
      <c r="BA144" s="661">
        <f t="shared" si="69"/>
        <v>2.3567131232212</v>
      </c>
      <c r="BB144" s="661">
        <f t="shared" si="69"/>
        <v>2.3567131232212</v>
      </c>
      <c r="BC144" s="661">
        <f t="shared" si="69"/>
        <v>2.3567131232212</v>
      </c>
      <c r="BD144" s="661">
        <f t="shared" si="69"/>
        <v>2.3567131232212</v>
      </c>
      <c r="BE144" s="661">
        <f t="shared" si="69"/>
        <v>2.3567131232212</v>
      </c>
      <c r="BF144" s="661">
        <f t="shared" si="69"/>
        <v>2.3567131232212</v>
      </c>
      <c r="BG144" s="661">
        <f t="shared" si="69"/>
        <v>2.3567131232212</v>
      </c>
      <c r="BH144" s="661">
        <f t="shared" si="69"/>
        <v>2.3567131232212</v>
      </c>
      <c r="BI144" s="661">
        <f t="shared" si="69"/>
        <v>2.3567131232212</v>
      </c>
      <c r="BJ144" s="661">
        <f t="shared" si="69"/>
        <v>2.3567131232212</v>
      </c>
      <c r="BK144" s="661">
        <f t="shared" si="69"/>
        <v>2.3567131232212</v>
      </c>
      <c r="BL144" s="661">
        <f t="shared" si="69"/>
        <v>2.3567131232212</v>
      </c>
      <c r="BM144" s="661">
        <f t="shared" si="69"/>
        <v>2.3567131232212</v>
      </c>
      <c r="BN144" s="661">
        <f t="shared" si="69"/>
        <v>2.3567131232212</v>
      </c>
      <c r="BO144" s="661">
        <f t="shared" si="69"/>
        <v>2.3567131232212</v>
      </c>
      <c r="BP144" s="661">
        <f t="shared" si="69"/>
        <v>2.3567131232212</v>
      </c>
      <c r="BQ144" s="661">
        <f t="shared" si="69"/>
        <v>2.3567131232212</v>
      </c>
      <c r="BR144" s="661">
        <f t="shared" si="69"/>
        <v>2.3567131232212</v>
      </c>
      <c r="BS144" s="661">
        <f t="shared" si="70"/>
        <v>2.3567131232212</v>
      </c>
      <c r="BT144" s="661">
        <f t="shared" si="70"/>
        <v>2.3567131232212</v>
      </c>
      <c r="BU144" s="661"/>
      <c r="BV144" s="661"/>
      <c r="BW144" s="661"/>
      <c r="BX144" s="661"/>
      <c r="BY144" s="661"/>
      <c r="BZ144" s="661"/>
      <c r="CA144" s="661"/>
      <c r="CB144" s="661"/>
      <c r="CC144" s="661"/>
      <c r="CD144" s="661"/>
      <c r="CE144" s="661"/>
      <c r="CF144" s="661"/>
      <c r="CG144" s="661"/>
      <c r="CH144" s="661"/>
      <c r="CI144" s="662"/>
      <c r="CK144" s="1086"/>
    </row>
    <row r="145" spans="2:89" x14ac:dyDescent="0.2">
      <c r="B145" s="609" t="s">
        <v>610</v>
      </c>
      <c r="C145" s="610" t="s">
        <v>400</v>
      </c>
      <c r="D145" s="611" t="s">
        <v>611</v>
      </c>
      <c r="E145" s="612" t="s">
        <v>122</v>
      </c>
      <c r="F145" s="613">
        <v>2</v>
      </c>
      <c r="G145" s="638">
        <f>G55+G113</f>
        <v>2.81</v>
      </c>
      <c r="H145" s="638">
        <f t="shared" si="69"/>
        <v>2.7844804894000217</v>
      </c>
      <c r="I145" s="638">
        <f t="shared" si="69"/>
        <v>2.781784065650899</v>
      </c>
      <c r="J145" s="638">
        <f t="shared" si="69"/>
        <v>2.7790612063748243</v>
      </c>
      <c r="K145" s="638">
        <f t="shared" si="69"/>
        <v>2.7763647826257021</v>
      </c>
      <c r="L145" s="638">
        <f t="shared" si="69"/>
        <v>2.7736683588765794</v>
      </c>
      <c r="M145" s="639">
        <f t="shared" si="69"/>
        <v>2.754757636019133</v>
      </c>
      <c r="N145" s="639">
        <f t="shared" si="69"/>
        <v>2.6975910562304164</v>
      </c>
      <c r="O145" s="639">
        <f t="shared" si="69"/>
        <v>2.6206546212507669</v>
      </c>
      <c r="P145" s="639">
        <f t="shared" si="69"/>
        <v>2.5477155720520646</v>
      </c>
      <c r="Q145" s="639">
        <f t="shared" si="69"/>
        <v>2.4927890502408299</v>
      </c>
      <c r="R145" s="639">
        <f t="shared" si="69"/>
        <v>2.4727130065223775</v>
      </c>
      <c r="S145" s="639">
        <f t="shared" si="69"/>
        <v>2.4715440778343227</v>
      </c>
      <c r="T145" s="639">
        <f t="shared" si="69"/>
        <v>2.4701444821728593</v>
      </c>
      <c r="U145" s="639">
        <f t="shared" si="69"/>
        <v>2.4685213249007618</v>
      </c>
      <c r="V145" s="639">
        <f t="shared" si="69"/>
        <v>2.466682249719069</v>
      </c>
      <c r="W145" s="639">
        <f t="shared" si="69"/>
        <v>2.4685613195695906</v>
      </c>
      <c r="X145" s="639">
        <f t="shared" si="69"/>
        <v>2.4700937872690392</v>
      </c>
      <c r="Y145" s="639">
        <f t="shared" si="69"/>
        <v>2.471370566968865</v>
      </c>
      <c r="Z145" s="639">
        <f t="shared" si="69"/>
        <v>2.472405835322534</v>
      </c>
      <c r="AA145" s="639">
        <f t="shared" si="69"/>
        <v>2.4731667308514504</v>
      </c>
      <c r="AB145" s="639">
        <f t="shared" si="69"/>
        <v>2.4740511665399909</v>
      </c>
      <c r="AC145" s="639">
        <f t="shared" si="69"/>
        <v>2.4747084723506605</v>
      </c>
      <c r="AD145" s="639">
        <f t="shared" si="69"/>
        <v>2.4751739272384192</v>
      </c>
      <c r="AE145" s="639">
        <f t="shared" si="69"/>
        <v>2.4754356152219312</v>
      </c>
      <c r="AF145" s="639">
        <f t="shared" si="69"/>
        <v>2.475483687280692</v>
      </c>
      <c r="AG145" s="639">
        <f t="shared" si="69"/>
        <v>2.4753510717216041</v>
      </c>
      <c r="AH145" s="639">
        <f t="shared" si="69"/>
        <v>2.4750469805890631</v>
      </c>
      <c r="AI145" s="639">
        <f t="shared" si="69"/>
        <v>2.474577682390624</v>
      </c>
      <c r="AJ145" s="639">
        <f t="shared" si="69"/>
        <v>2.4739754934202058</v>
      </c>
      <c r="AK145" s="639">
        <f t="shared" si="69"/>
        <v>2.4732233083431581</v>
      </c>
      <c r="AL145" s="639">
        <f t="shared" si="69"/>
        <v>2.472186697939442</v>
      </c>
      <c r="AM145" s="639">
        <f t="shared" si="69"/>
        <v>2.471034193297168</v>
      </c>
      <c r="AN145" s="639">
        <f t="shared" si="69"/>
        <v>2.469795306771978</v>
      </c>
      <c r="AO145" s="639">
        <f t="shared" si="69"/>
        <v>2.4684445353732696</v>
      </c>
      <c r="AP145" s="639">
        <f t="shared" si="69"/>
        <v>2.4670493150293975</v>
      </c>
      <c r="AQ145" s="639">
        <f t="shared" si="69"/>
        <v>2.4655855101164499</v>
      </c>
      <c r="AR145" s="639">
        <f t="shared" si="69"/>
        <v>2.4640561946062709</v>
      </c>
      <c r="AS145" s="639">
        <f t="shared" si="69"/>
        <v>2.4624344245765881</v>
      </c>
      <c r="AT145" s="639">
        <f t="shared" si="69"/>
        <v>2.4607027558193391</v>
      </c>
      <c r="AU145" s="639">
        <f t="shared" si="69"/>
        <v>2.4589265143720702</v>
      </c>
      <c r="AV145" s="639">
        <f t="shared" si="69"/>
        <v>2.4570930915050737</v>
      </c>
      <c r="AW145" s="639">
        <f t="shared" si="69"/>
        <v>2.4552635423378435</v>
      </c>
      <c r="AX145" s="639">
        <f t="shared" si="69"/>
        <v>2.4534767344302626</v>
      </c>
      <c r="AY145" s="639">
        <f t="shared" si="69"/>
        <v>2.4517054744824001</v>
      </c>
      <c r="AZ145" s="639">
        <f t="shared" si="69"/>
        <v>2.4499122983146515</v>
      </c>
      <c r="BA145" s="639">
        <f t="shared" si="69"/>
        <v>2.4481524343512189</v>
      </c>
      <c r="BB145" s="639">
        <f t="shared" si="69"/>
        <v>2.4463759520924415</v>
      </c>
      <c r="BC145" s="639">
        <f t="shared" si="69"/>
        <v>2.444592932538574</v>
      </c>
      <c r="BD145" s="639">
        <f t="shared" si="69"/>
        <v>2.4427790190049556</v>
      </c>
      <c r="BE145" s="639">
        <f t="shared" si="69"/>
        <v>2.4409418416916093</v>
      </c>
      <c r="BF145" s="639">
        <f t="shared" si="69"/>
        <v>2.4391033739268688</v>
      </c>
      <c r="BG145" s="639">
        <f t="shared" si="69"/>
        <v>2.4372283542051631</v>
      </c>
      <c r="BH145" s="639">
        <f t="shared" si="69"/>
        <v>2.435364182577894</v>
      </c>
      <c r="BI145" s="639">
        <f t="shared" si="69"/>
        <v>2.4334656677568027</v>
      </c>
      <c r="BJ145" s="639">
        <f t="shared" si="69"/>
        <v>2.431542271928623</v>
      </c>
      <c r="BK145" s="639">
        <f t="shared" si="69"/>
        <v>2.4296017118195188</v>
      </c>
      <c r="BL145" s="639">
        <f t="shared" si="69"/>
        <v>2.4276378295399508</v>
      </c>
      <c r="BM145" s="639">
        <f t="shared" si="69"/>
        <v>2.4257060345754127</v>
      </c>
      <c r="BN145" s="639">
        <f t="shared" si="69"/>
        <v>2.4237201043734373</v>
      </c>
      <c r="BO145" s="639">
        <f t="shared" si="69"/>
        <v>2.4217567776923938</v>
      </c>
      <c r="BP145" s="639">
        <f t="shared" si="69"/>
        <v>2.4198131911485179</v>
      </c>
      <c r="BQ145" s="639">
        <f t="shared" si="69"/>
        <v>2.4179004469498855</v>
      </c>
      <c r="BR145" s="639">
        <f t="shared" si="69"/>
        <v>2.4159811320797933</v>
      </c>
      <c r="BS145" s="639">
        <f t="shared" si="70"/>
        <v>2.4140573918725843</v>
      </c>
      <c r="BT145" s="639">
        <f t="shared" si="70"/>
        <v>2.4121530102108348</v>
      </c>
      <c r="BU145" s="639"/>
      <c r="BV145" s="639"/>
      <c r="BW145" s="639"/>
      <c r="BX145" s="639"/>
      <c r="BY145" s="639"/>
      <c r="BZ145" s="639"/>
      <c r="CA145" s="639"/>
      <c r="CB145" s="639"/>
      <c r="CC145" s="639"/>
      <c r="CD145" s="639"/>
      <c r="CE145" s="639"/>
      <c r="CF145" s="639"/>
      <c r="CG145" s="639"/>
      <c r="CH145" s="639"/>
      <c r="CI145" s="640"/>
      <c r="CK145" s="1086"/>
    </row>
    <row r="146" spans="2:89" x14ac:dyDescent="0.2">
      <c r="B146" s="623" t="s">
        <v>612</v>
      </c>
      <c r="C146" s="624" t="s">
        <v>402</v>
      </c>
      <c r="D146" s="618" t="s">
        <v>613</v>
      </c>
      <c r="E146" s="619" t="s">
        <v>122</v>
      </c>
      <c r="F146" s="620">
        <v>2</v>
      </c>
      <c r="G146" s="473">
        <f t="shared" si="69"/>
        <v>0.59</v>
      </c>
      <c r="H146" s="473">
        <f t="shared" si="69"/>
        <v>0.58153895500125241</v>
      </c>
      <c r="I146" s="473">
        <f t="shared" si="69"/>
        <v>0.57650767729099894</v>
      </c>
      <c r="J146" s="473">
        <f t="shared" si="69"/>
        <v>0.57147639958074548</v>
      </c>
      <c r="K146" s="473">
        <f t="shared" si="69"/>
        <v>0.56640248392379489</v>
      </c>
      <c r="L146" s="473">
        <f t="shared" si="69"/>
        <v>0.56137120621354131</v>
      </c>
      <c r="M146" s="621">
        <f t="shared" si="69"/>
        <v>0.55928194682538512</v>
      </c>
      <c r="N146" s="621">
        <f t="shared" si="69"/>
        <v>0.55715004949053193</v>
      </c>
      <c r="O146" s="621">
        <f t="shared" si="69"/>
        <v>0.55506079010237586</v>
      </c>
      <c r="P146" s="621">
        <f t="shared" si="69"/>
        <v>0.55297153071421978</v>
      </c>
      <c r="Q146" s="621">
        <f t="shared" si="69"/>
        <v>0.5508822713260636</v>
      </c>
      <c r="R146" s="621">
        <f t="shared" si="69"/>
        <v>0.54875037399121041</v>
      </c>
      <c r="S146" s="621">
        <f t="shared" si="69"/>
        <v>0.54666111460305433</v>
      </c>
      <c r="T146" s="621">
        <f t="shared" si="69"/>
        <v>0.54457185521489815</v>
      </c>
      <c r="U146" s="621">
        <f t="shared" si="69"/>
        <v>0.54243995788004495</v>
      </c>
      <c r="V146" s="621">
        <f t="shared" si="69"/>
        <v>0.54035069849188877</v>
      </c>
      <c r="W146" s="621">
        <f t="shared" si="69"/>
        <v>0.53949793955794756</v>
      </c>
      <c r="X146" s="621">
        <f t="shared" si="69"/>
        <v>0.53868781857070336</v>
      </c>
      <c r="Y146" s="621">
        <f t="shared" si="69"/>
        <v>0.53783505963676215</v>
      </c>
      <c r="Z146" s="621">
        <f t="shared" si="69"/>
        <v>0.53698230070282083</v>
      </c>
      <c r="AA146" s="621">
        <f t="shared" si="69"/>
        <v>0.53612954176887961</v>
      </c>
      <c r="AB146" s="621">
        <f t="shared" si="69"/>
        <v>0.53531942078163541</v>
      </c>
      <c r="AC146" s="621">
        <f t="shared" si="69"/>
        <v>0.53446666184769409</v>
      </c>
      <c r="AD146" s="621">
        <f t="shared" si="69"/>
        <v>0.53361390291375277</v>
      </c>
      <c r="AE146" s="621">
        <f t="shared" si="69"/>
        <v>0.53280378192650857</v>
      </c>
      <c r="AF146" s="621">
        <f t="shared" si="69"/>
        <v>0.53195102299256736</v>
      </c>
      <c r="AG146" s="621">
        <f t="shared" si="69"/>
        <v>0.53195102299256736</v>
      </c>
      <c r="AH146" s="621">
        <f t="shared" si="69"/>
        <v>0.53195102299256736</v>
      </c>
      <c r="AI146" s="621">
        <f t="shared" si="69"/>
        <v>0.53195102299256736</v>
      </c>
      <c r="AJ146" s="621">
        <f t="shared" si="69"/>
        <v>0.53195102299256736</v>
      </c>
      <c r="AK146" s="621">
        <f t="shared" si="69"/>
        <v>0.53195102299256736</v>
      </c>
      <c r="AL146" s="621">
        <f t="shared" si="69"/>
        <v>0.53195102299256736</v>
      </c>
      <c r="AM146" s="621">
        <f t="shared" si="69"/>
        <v>0.53195102299256736</v>
      </c>
      <c r="AN146" s="621">
        <f t="shared" si="69"/>
        <v>0.53195102299256736</v>
      </c>
      <c r="AO146" s="621">
        <f t="shared" si="69"/>
        <v>0.53195102299256736</v>
      </c>
      <c r="AP146" s="621">
        <f t="shared" si="69"/>
        <v>0.53195102299256736</v>
      </c>
      <c r="AQ146" s="621">
        <f t="shared" si="69"/>
        <v>0.53195102299256736</v>
      </c>
      <c r="AR146" s="621">
        <f t="shared" si="69"/>
        <v>0.53195102299256736</v>
      </c>
      <c r="AS146" s="621">
        <f t="shared" si="69"/>
        <v>0.53195102299256736</v>
      </c>
      <c r="AT146" s="621">
        <f t="shared" si="69"/>
        <v>0.53195102299256736</v>
      </c>
      <c r="AU146" s="621">
        <f t="shared" si="69"/>
        <v>0.53195102299256736</v>
      </c>
      <c r="AV146" s="621">
        <f t="shared" si="69"/>
        <v>0.53195102299256736</v>
      </c>
      <c r="AW146" s="621">
        <f t="shared" si="69"/>
        <v>0.53195102299256736</v>
      </c>
      <c r="AX146" s="621">
        <f t="shared" si="69"/>
        <v>0.53195102299256736</v>
      </c>
      <c r="AY146" s="621">
        <f t="shared" si="69"/>
        <v>0.53195102299256736</v>
      </c>
      <c r="AZ146" s="621">
        <f t="shared" si="69"/>
        <v>0.53195102299256736</v>
      </c>
      <c r="BA146" s="621">
        <f t="shared" si="69"/>
        <v>0.53195102299256736</v>
      </c>
      <c r="BB146" s="621">
        <f t="shared" si="69"/>
        <v>0.53195102299256736</v>
      </c>
      <c r="BC146" s="621">
        <f t="shared" si="69"/>
        <v>0.53195102299256736</v>
      </c>
      <c r="BD146" s="621">
        <f t="shared" si="69"/>
        <v>0.53195102299256736</v>
      </c>
      <c r="BE146" s="621">
        <f t="shared" si="69"/>
        <v>0.53195102299256736</v>
      </c>
      <c r="BF146" s="621">
        <f t="shared" si="69"/>
        <v>0.53195102299256736</v>
      </c>
      <c r="BG146" s="621">
        <f t="shared" si="69"/>
        <v>0.53195102299256736</v>
      </c>
      <c r="BH146" s="621">
        <f t="shared" si="69"/>
        <v>0.53195102299256736</v>
      </c>
      <c r="BI146" s="621">
        <f t="shared" si="69"/>
        <v>0.53195102299256736</v>
      </c>
      <c r="BJ146" s="621">
        <f t="shared" si="69"/>
        <v>0.53195102299256736</v>
      </c>
      <c r="BK146" s="621">
        <f t="shared" si="69"/>
        <v>0.53195102299256736</v>
      </c>
      <c r="BL146" s="621">
        <f t="shared" si="69"/>
        <v>0.53195102299256736</v>
      </c>
      <c r="BM146" s="621">
        <f t="shared" si="69"/>
        <v>0.53195102299256736</v>
      </c>
      <c r="BN146" s="621">
        <f t="shared" si="69"/>
        <v>0.53195102299256736</v>
      </c>
      <c r="BO146" s="621">
        <f t="shared" si="69"/>
        <v>0.53195102299256736</v>
      </c>
      <c r="BP146" s="621">
        <f t="shared" si="69"/>
        <v>0.53195102299256736</v>
      </c>
      <c r="BQ146" s="621">
        <f t="shared" si="69"/>
        <v>0.53195102299256736</v>
      </c>
      <c r="BR146" s="621">
        <f t="shared" ref="BR146" si="71">BR56+BR114</f>
        <v>0.53195102299256736</v>
      </c>
      <c r="BS146" s="621">
        <f t="shared" si="70"/>
        <v>0.53195102299256736</v>
      </c>
      <c r="BT146" s="621">
        <f t="shared" si="70"/>
        <v>0.53195102299256736</v>
      </c>
      <c r="BU146" s="621"/>
      <c r="BV146" s="621"/>
      <c r="BW146" s="621"/>
      <c r="BX146" s="621"/>
      <c r="BY146" s="621"/>
      <c r="BZ146" s="621"/>
      <c r="CA146" s="621"/>
      <c r="CB146" s="621"/>
      <c r="CC146" s="621"/>
      <c r="CD146" s="621"/>
      <c r="CE146" s="621"/>
      <c r="CF146" s="621"/>
      <c r="CG146" s="621"/>
      <c r="CH146" s="621"/>
      <c r="CI146" s="622"/>
      <c r="CK146" s="1086"/>
    </row>
    <row r="147" spans="2:89" x14ac:dyDescent="0.2">
      <c r="B147" s="623" t="s">
        <v>614</v>
      </c>
      <c r="C147" s="624" t="s">
        <v>404</v>
      </c>
      <c r="D147" s="618" t="s">
        <v>615</v>
      </c>
      <c r="E147" s="619" t="s">
        <v>122</v>
      </c>
      <c r="F147" s="620">
        <v>2</v>
      </c>
      <c r="G147" s="473">
        <f t="shared" ref="G147:BR150" si="72">G57+G115</f>
        <v>26.06</v>
      </c>
      <c r="H147" s="473">
        <f t="shared" si="72"/>
        <v>26.805649161850191</v>
      </c>
      <c r="I147" s="473">
        <f t="shared" si="72"/>
        <v>27.946076600704711</v>
      </c>
      <c r="J147" s="473">
        <f t="shared" si="72"/>
        <v>29.052758663025298</v>
      </c>
      <c r="K147" s="473">
        <f t="shared" si="72"/>
        <v>30.126848278890655</v>
      </c>
      <c r="L147" s="473">
        <f t="shared" si="72"/>
        <v>31.221646292707845</v>
      </c>
      <c r="M147" s="621">
        <f t="shared" si="72"/>
        <v>31.674825642160755</v>
      </c>
      <c r="N147" s="621">
        <f t="shared" si="72"/>
        <v>31.13373403993775</v>
      </c>
      <c r="O147" s="621">
        <f t="shared" si="72"/>
        <v>30.20962260540777</v>
      </c>
      <c r="P147" s="621">
        <f t="shared" si="72"/>
        <v>29.267057078957798</v>
      </c>
      <c r="Q147" s="621">
        <f t="shared" si="72"/>
        <v>28.553662052590759</v>
      </c>
      <c r="R147" s="621">
        <f t="shared" si="72"/>
        <v>28.355667237978299</v>
      </c>
      <c r="S147" s="621">
        <f t="shared" si="72"/>
        <v>28.503326542767951</v>
      </c>
      <c r="T147" s="621">
        <f t="shared" si="72"/>
        <v>28.655597659618824</v>
      </c>
      <c r="U147" s="621">
        <f t="shared" si="72"/>
        <v>28.79796335773678</v>
      </c>
      <c r="V147" s="621">
        <f t="shared" si="72"/>
        <v>28.936386004231551</v>
      </c>
      <c r="W147" s="621">
        <f t="shared" si="72"/>
        <v>29.378971220543534</v>
      </c>
      <c r="X147" s="621">
        <f t="shared" si="72"/>
        <v>29.798262099702491</v>
      </c>
      <c r="Y147" s="621">
        <f t="shared" si="72"/>
        <v>30.193105711629496</v>
      </c>
      <c r="Z147" s="621">
        <f t="shared" si="72"/>
        <v>30.562504328372064</v>
      </c>
      <c r="AA147" s="621">
        <f t="shared" si="72"/>
        <v>30.906457949930207</v>
      </c>
      <c r="AB147" s="621">
        <f t="shared" si="72"/>
        <v>31.100548917894919</v>
      </c>
      <c r="AC147" s="621">
        <f t="shared" si="72"/>
        <v>31.269150547210412</v>
      </c>
      <c r="AD147" s="621">
        <f t="shared" si="72"/>
        <v>31.412285009609185</v>
      </c>
      <c r="AE147" s="621">
        <f t="shared" si="72"/>
        <v>31.53008533548493</v>
      </c>
      <c r="AF147" s="621">
        <f t="shared" si="72"/>
        <v>31.622529353105143</v>
      </c>
      <c r="AG147" s="621">
        <f t="shared" si="72"/>
        <v>31.792278744337253</v>
      </c>
      <c r="AH147" s="621">
        <f t="shared" si="72"/>
        <v>31.936538796920139</v>
      </c>
      <c r="AI147" s="621">
        <f t="shared" si="72"/>
        <v>32.055331682586321</v>
      </c>
      <c r="AJ147" s="621">
        <f t="shared" si="72"/>
        <v>32.148635229603464</v>
      </c>
      <c r="AK147" s="621">
        <f t="shared" si="72"/>
        <v>32.216405094506854</v>
      </c>
      <c r="AL147" s="621">
        <f t="shared" si="72"/>
        <v>32.541871104852859</v>
      </c>
      <c r="AM147" s="621">
        <f t="shared" si="72"/>
        <v>32.839918835841296</v>
      </c>
      <c r="AN147" s="621">
        <f t="shared" si="72"/>
        <v>33.117332837550592</v>
      </c>
      <c r="AO147" s="621">
        <f t="shared" si="72"/>
        <v>33.377594071948877</v>
      </c>
      <c r="AP147" s="621">
        <f t="shared" si="72"/>
        <v>33.630458101240656</v>
      </c>
      <c r="AQ147" s="621">
        <f t="shared" si="72"/>
        <v>33.870071588103151</v>
      </c>
      <c r="AR147" s="621">
        <f t="shared" si="72"/>
        <v>34.0918228122218</v>
      </c>
      <c r="AS147" s="621">
        <f t="shared" si="72"/>
        <v>34.294004550210644</v>
      </c>
      <c r="AT147" s="621">
        <f t="shared" si="72"/>
        <v>34.476350741282531</v>
      </c>
      <c r="AU147" s="621">
        <f t="shared" si="72"/>
        <v>34.649548160397359</v>
      </c>
      <c r="AV147" s="621">
        <f t="shared" si="72"/>
        <v>34.810115845587028</v>
      </c>
      <c r="AW147" s="621">
        <f t="shared" si="72"/>
        <v>34.972812017075817</v>
      </c>
      <c r="AX147" s="621">
        <f t="shared" si="72"/>
        <v>35.142359253839885</v>
      </c>
      <c r="AY147" s="621">
        <f t="shared" si="72"/>
        <v>35.317205534619468</v>
      </c>
      <c r="AZ147" s="621">
        <f t="shared" si="72"/>
        <v>35.499678891304221</v>
      </c>
      <c r="BA147" s="621">
        <f t="shared" si="72"/>
        <v>35.685411492634501</v>
      </c>
      <c r="BB147" s="621">
        <f t="shared" si="72"/>
        <v>35.868461314358612</v>
      </c>
      <c r="BC147" s="621">
        <f t="shared" si="72"/>
        <v>36.046345122460885</v>
      </c>
      <c r="BD147" s="621">
        <f t="shared" si="72"/>
        <v>36.222898626626218</v>
      </c>
      <c r="BE147" s="621">
        <f t="shared" si="72"/>
        <v>36.394330460634301</v>
      </c>
      <c r="BF147" s="621">
        <f t="shared" si="72"/>
        <v>36.562015271886651</v>
      </c>
      <c r="BG147" s="621">
        <f t="shared" si="72"/>
        <v>36.726596040619441</v>
      </c>
      <c r="BH147" s="621">
        <f t="shared" si="72"/>
        <v>36.889824333683002</v>
      </c>
      <c r="BI147" s="621">
        <f t="shared" si="72"/>
        <v>37.050480705801817</v>
      </c>
      <c r="BJ147" s="621">
        <f t="shared" si="72"/>
        <v>37.205461114456298</v>
      </c>
      <c r="BK147" s="621">
        <f t="shared" si="72"/>
        <v>37.357027076339293</v>
      </c>
      <c r="BL147" s="621">
        <f t="shared" si="72"/>
        <v>37.503360509403606</v>
      </c>
      <c r="BM147" s="621">
        <f t="shared" si="72"/>
        <v>37.649006618767174</v>
      </c>
      <c r="BN147" s="621">
        <f t="shared" si="72"/>
        <v>37.798621468209312</v>
      </c>
      <c r="BO147" s="621">
        <f t="shared" si="72"/>
        <v>37.948258489383704</v>
      </c>
      <c r="BP147" s="621">
        <f t="shared" si="72"/>
        <v>38.104502686778304</v>
      </c>
      <c r="BQ147" s="621">
        <f t="shared" si="72"/>
        <v>38.265513806613619</v>
      </c>
      <c r="BR147" s="621">
        <f t="shared" si="72"/>
        <v>38.431114475031421</v>
      </c>
      <c r="BS147" s="621">
        <f t="shared" si="70"/>
        <v>38.596648628252353</v>
      </c>
      <c r="BT147" s="621">
        <f t="shared" si="70"/>
        <v>38.763801317929932</v>
      </c>
      <c r="BU147" s="621"/>
      <c r="BV147" s="621"/>
      <c r="BW147" s="621"/>
      <c r="BX147" s="621"/>
      <c r="BY147" s="621"/>
      <c r="BZ147" s="621"/>
      <c r="CA147" s="621"/>
      <c r="CB147" s="621"/>
      <c r="CC147" s="621"/>
      <c r="CD147" s="621"/>
      <c r="CE147" s="621"/>
      <c r="CF147" s="621"/>
      <c r="CG147" s="621"/>
      <c r="CH147" s="621"/>
      <c r="CI147" s="622"/>
      <c r="CK147" s="1086"/>
    </row>
    <row r="148" spans="2:89" x14ac:dyDescent="0.2">
      <c r="B148" s="623" t="s">
        <v>616</v>
      </c>
      <c r="C148" s="624" t="s">
        <v>406</v>
      </c>
      <c r="D148" s="618" t="s">
        <v>617</v>
      </c>
      <c r="E148" s="619" t="s">
        <v>122</v>
      </c>
      <c r="F148" s="620">
        <v>2</v>
      </c>
      <c r="G148" s="473">
        <f t="shared" si="72"/>
        <v>38.6</v>
      </c>
      <c r="H148" s="473">
        <f t="shared" si="72"/>
        <v>37.43345421721444</v>
      </c>
      <c r="I148" s="473">
        <f t="shared" si="72"/>
        <v>36.2887916363904</v>
      </c>
      <c r="J148" s="473">
        <f t="shared" si="72"/>
        <v>35.14412905556636</v>
      </c>
      <c r="K148" s="473">
        <f t="shared" si="72"/>
        <v>33.999466474742306</v>
      </c>
      <c r="L148" s="473">
        <f t="shared" si="72"/>
        <v>32.854803893918266</v>
      </c>
      <c r="M148" s="621">
        <f t="shared" si="72"/>
        <v>31.794931133896007</v>
      </c>
      <c r="N148" s="621">
        <f t="shared" si="72"/>
        <v>30.735058373873745</v>
      </c>
      <c r="O148" s="621">
        <f t="shared" si="72"/>
        <v>29.675185613851482</v>
      </c>
      <c r="P148" s="621">
        <f t="shared" si="72"/>
        <v>28.615312853829224</v>
      </c>
      <c r="Q148" s="621">
        <f t="shared" si="72"/>
        <v>27.555440093806958</v>
      </c>
      <c r="R148" s="621">
        <f t="shared" si="72"/>
        <v>26.622752064987367</v>
      </c>
      <c r="S148" s="621">
        <f t="shared" si="72"/>
        <v>25.750237457381942</v>
      </c>
      <c r="T148" s="621">
        <f t="shared" si="72"/>
        <v>24.907809560383583</v>
      </c>
      <c r="U148" s="621">
        <f t="shared" si="72"/>
        <v>24.095468373992361</v>
      </c>
      <c r="V148" s="621">
        <f t="shared" si="72"/>
        <v>23.313213898208168</v>
      </c>
      <c r="W148" s="621">
        <f t="shared" si="72"/>
        <v>22.561046133031073</v>
      </c>
      <c r="X148" s="621">
        <f t="shared" si="72"/>
        <v>21.838965078461086</v>
      </c>
      <c r="Y148" s="621">
        <f t="shared" si="72"/>
        <v>21.146970734498154</v>
      </c>
      <c r="Z148" s="621">
        <f t="shared" si="72"/>
        <v>20.48506310114233</v>
      </c>
      <c r="AA148" s="621">
        <f t="shared" si="72"/>
        <v>19.853242178393572</v>
      </c>
      <c r="AB148" s="621">
        <f t="shared" si="72"/>
        <v>19.251507966251914</v>
      </c>
      <c r="AC148" s="621">
        <f t="shared" si="72"/>
        <v>18.679860464717315</v>
      </c>
      <c r="AD148" s="621">
        <f t="shared" si="72"/>
        <v>18.138299673789824</v>
      </c>
      <c r="AE148" s="621">
        <f t="shared" si="72"/>
        <v>17.626825593469395</v>
      </c>
      <c r="AF148" s="621">
        <f t="shared" si="72"/>
        <v>17.145438223756027</v>
      </c>
      <c r="AG148" s="621">
        <f t="shared" si="72"/>
        <v>16.694137564649804</v>
      </c>
      <c r="AH148" s="621">
        <f t="shared" si="72"/>
        <v>16.272923616150603</v>
      </c>
      <c r="AI148" s="621">
        <f t="shared" si="72"/>
        <v>15.881796378258544</v>
      </c>
      <c r="AJ148" s="621">
        <f t="shared" si="72"/>
        <v>15.520755850973552</v>
      </c>
      <c r="AK148" s="621">
        <f t="shared" si="72"/>
        <v>15.189802034295617</v>
      </c>
      <c r="AL148" s="621">
        <f t="shared" si="72"/>
        <v>14.88893492822479</v>
      </c>
      <c r="AM148" s="621">
        <f t="shared" si="72"/>
        <v>14.618154532761022</v>
      </c>
      <c r="AN148" s="621">
        <f t="shared" si="72"/>
        <v>14.377460847904358</v>
      </c>
      <c r="AO148" s="621">
        <f t="shared" si="72"/>
        <v>14.166853873654755</v>
      </c>
      <c r="AP148" s="621">
        <f t="shared" si="72"/>
        <v>13.986333610012259</v>
      </c>
      <c r="AQ148" s="621">
        <f t="shared" si="72"/>
        <v>13.835900056976866</v>
      </c>
      <c r="AR148" s="621">
        <f t="shared" si="72"/>
        <v>13.715553214548535</v>
      </c>
      <c r="AS148" s="621">
        <f t="shared" si="72"/>
        <v>13.625293082727264</v>
      </c>
      <c r="AT148" s="621">
        <f t="shared" si="72"/>
        <v>13.5651196615131</v>
      </c>
      <c r="AU148" s="621">
        <f t="shared" si="72"/>
        <v>13.535032950906038</v>
      </c>
      <c r="AV148" s="621">
        <f t="shared" si="72"/>
        <v>13.535032950906038</v>
      </c>
      <c r="AW148" s="621">
        <f t="shared" si="72"/>
        <v>13.535032950906038</v>
      </c>
      <c r="AX148" s="621">
        <f t="shared" si="72"/>
        <v>13.535032950906038</v>
      </c>
      <c r="AY148" s="621">
        <f t="shared" si="72"/>
        <v>13.535032950906038</v>
      </c>
      <c r="AZ148" s="621">
        <f t="shared" si="72"/>
        <v>13.535032950906038</v>
      </c>
      <c r="BA148" s="621">
        <f t="shared" si="72"/>
        <v>13.535032950906038</v>
      </c>
      <c r="BB148" s="621">
        <f t="shared" si="72"/>
        <v>13.535032950906038</v>
      </c>
      <c r="BC148" s="621">
        <f t="shared" si="72"/>
        <v>13.535032950906038</v>
      </c>
      <c r="BD148" s="621">
        <f t="shared" si="72"/>
        <v>13.535032950906038</v>
      </c>
      <c r="BE148" s="621">
        <f t="shared" si="72"/>
        <v>13.535032950906038</v>
      </c>
      <c r="BF148" s="621">
        <f t="shared" si="72"/>
        <v>13.535032950906038</v>
      </c>
      <c r="BG148" s="621">
        <f t="shared" si="72"/>
        <v>13.535032950906038</v>
      </c>
      <c r="BH148" s="621">
        <f t="shared" si="72"/>
        <v>13.535032950906038</v>
      </c>
      <c r="BI148" s="621">
        <f t="shared" si="72"/>
        <v>13.535032950906038</v>
      </c>
      <c r="BJ148" s="621">
        <f t="shared" si="72"/>
        <v>13.535032950906038</v>
      </c>
      <c r="BK148" s="621">
        <f t="shared" si="72"/>
        <v>13.535032950906038</v>
      </c>
      <c r="BL148" s="621">
        <f t="shared" si="72"/>
        <v>13.535032950906038</v>
      </c>
      <c r="BM148" s="621">
        <f t="shared" si="72"/>
        <v>13.535032950906038</v>
      </c>
      <c r="BN148" s="621">
        <f t="shared" si="72"/>
        <v>13.535032950906038</v>
      </c>
      <c r="BO148" s="621">
        <f t="shared" si="72"/>
        <v>13.535032950906038</v>
      </c>
      <c r="BP148" s="621">
        <f t="shared" si="72"/>
        <v>13.535032950906038</v>
      </c>
      <c r="BQ148" s="621">
        <f t="shared" si="72"/>
        <v>13.535032950906038</v>
      </c>
      <c r="BR148" s="621">
        <f t="shared" si="72"/>
        <v>13.535032950906038</v>
      </c>
      <c r="BS148" s="621">
        <f t="shared" si="70"/>
        <v>13.535032950906038</v>
      </c>
      <c r="BT148" s="621">
        <f t="shared" si="70"/>
        <v>13.535032950906038</v>
      </c>
      <c r="BU148" s="621"/>
      <c r="BV148" s="621"/>
      <c r="BW148" s="621"/>
      <c r="BX148" s="621"/>
      <c r="BY148" s="621"/>
      <c r="BZ148" s="621"/>
      <c r="CA148" s="621"/>
      <c r="CB148" s="621"/>
      <c r="CC148" s="621"/>
      <c r="CD148" s="621"/>
      <c r="CE148" s="621"/>
      <c r="CF148" s="621"/>
      <c r="CG148" s="621"/>
      <c r="CH148" s="621"/>
      <c r="CI148" s="622"/>
      <c r="CK148" s="1086"/>
    </row>
    <row r="149" spans="2:89" x14ac:dyDescent="0.2">
      <c r="B149" s="623" t="s">
        <v>618</v>
      </c>
      <c r="C149" s="624" t="s">
        <v>408</v>
      </c>
      <c r="D149" s="618" t="s">
        <v>619</v>
      </c>
      <c r="E149" s="619" t="s">
        <v>122</v>
      </c>
      <c r="F149" s="620">
        <v>2</v>
      </c>
      <c r="G149" s="473">
        <f t="shared" si="72"/>
        <v>5.8029890524201075</v>
      </c>
      <c r="H149" s="473">
        <f t="shared" si="72"/>
        <v>5.5927542897687399</v>
      </c>
      <c r="I149" s="473">
        <f t="shared" si="72"/>
        <v>5.1707169989710691</v>
      </c>
      <c r="J149" s="473">
        <f t="shared" si="72"/>
        <v>4.8210566353649078</v>
      </c>
      <c r="K149" s="473">
        <f t="shared" si="72"/>
        <v>4.7762401705022057</v>
      </c>
      <c r="L149" s="473">
        <f t="shared" si="72"/>
        <v>4.815256594259024</v>
      </c>
      <c r="M149" s="621">
        <f t="shared" si="72"/>
        <v>4.8599176435650291</v>
      </c>
      <c r="N149" s="621">
        <f t="shared" si="72"/>
        <v>4.900835890295248</v>
      </c>
      <c r="O149" s="621">
        <f t="shared" si="72"/>
        <v>4.9389630366293797</v>
      </c>
      <c r="P149" s="621">
        <f t="shared" si="72"/>
        <v>4.9750347105602408</v>
      </c>
      <c r="Q149" s="621">
        <f t="shared" si="72"/>
        <v>5.0096296861086627</v>
      </c>
      <c r="R149" s="621">
        <f t="shared" si="72"/>
        <v>5.0498638282170489</v>
      </c>
      <c r="S149" s="621">
        <f t="shared" si="72"/>
        <v>5.0854017354384311</v>
      </c>
      <c r="T149" s="621">
        <f t="shared" si="72"/>
        <v>5.1190409722523826</v>
      </c>
      <c r="U149" s="621">
        <f t="shared" si="72"/>
        <v>5.1518530138567096</v>
      </c>
      <c r="V149" s="621">
        <f t="shared" si="72"/>
        <v>5.1834930567688833</v>
      </c>
      <c r="W149" s="621">
        <f t="shared" si="72"/>
        <v>5.2144383449382019</v>
      </c>
      <c r="X149" s="621">
        <f t="shared" si="72"/>
        <v>5.2448104016495529</v>
      </c>
      <c r="Y149" s="621">
        <f t="shared" si="72"/>
        <v>5.2745884916893626</v>
      </c>
      <c r="Z149" s="621">
        <f t="shared" si="72"/>
        <v>5.3036756587578529</v>
      </c>
      <c r="AA149" s="621">
        <f t="shared" si="72"/>
        <v>5.3319893656436017</v>
      </c>
      <c r="AB149" s="621">
        <f t="shared" si="72"/>
        <v>5.3595273999556561</v>
      </c>
      <c r="AC149" s="621">
        <f t="shared" si="72"/>
        <v>5.386284073893103</v>
      </c>
      <c r="AD149" s="621">
        <f t="shared" si="72"/>
        <v>5.412257354367763</v>
      </c>
      <c r="AE149" s="621">
        <f t="shared" si="72"/>
        <v>5.4374472127913549</v>
      </c>
      <c r="AF149" s="621">
        <f t="shared" si="72"/>
        <v>5.4618624295862848</v>
      </c>
      <c r="AG149" s="621">
        <f t="shared" si="72"/>
        <v>5.4854989960621374</v>
      </c>
      <c r="AH149" s="621">
        <f t="shared" si="72"/>
        <v>5.5083423169998893</v>
      </c>
      <c r="AI149" s="621">
        <f t="shared" si="72"/>
        <v>5.530392291612575</v>
      </c>
      <c r="AJ149" s="621">
        <f t="shared" si="72"/>
        <v>5.5516487906487768</v>
      </c>
      <c r="AK149" s="621">
        <f t="shared" si="72"/>
        <v>5.5721080548861792</v>
      </c>
      <c r="AL149" s="621">
        <f t="shared" si="72"/>
        <v>5.5917231236231348</v>
      </c>
      <c r="AM149" s="621">
        <f t="shared" si="72"/>
        <v>5.6074582480024597</v>
      </c>
      <c r="AN149" s="621">
        <f t="shared" si="72"/>
        <v>5.6222366187593957</v>
      </c>
      <c r="AO149" s="621">
        <f t="shared" si="72"/>
        <v>5.636617142114023</v>
      </c>
      <c r="AP149" s="621">
        <f t="shared" si="72"/>
        <v>5.6508937094092957</v>
      </c>
      <c r="AQ149" s="621">
        <f t="shared" si="72"/>
        <v>5.6658614285517652</v>
      </c>
      <c r="AR149" s="621">
        <f t="shared" si="72"/>
        <v>5.6810332666568595</v>
      </c>
      <c r="AS149" s="621">
        <f t="shared" si="72"/>
        <v>5.6960267326062786</v>
      </c>
      <c r="AT149" s="621">
        <f t="shared" si="72"/>
        <v>5.7106995085196957</v>
      </c>
      <c r="AU149" s="621">
        <f t="shared" si="72"/>
        <v>5.7250375884443363</v>
      </c>
      <c r="AV149" s="621">
        <f t="shared" si="72"/>
        <v>5.7399165427127512</v>
      </c>
      <c r="AW149" s="621">
        <f t="shared" si="72"/>
        <v>5.753287047333334</v>
      </c>
      <c r="AX149" s="621">
        <f t="shared" si="72"/>
        <v>5.7668388731698492</v>
      </c>
      <c r="AY149" s="621">
        <f t="shared" si="72"/>
        <v>5.7809597029455757</v>
      </c>
      <c r="AZ149" s="621">
        <f t="shared" si="72"/>
        <v>5.7955236859161454</v>
      </c>
      <c r="BA149" s="621">
        <f t="shared" si="72"/>
        <v>5.8107188712657445</v>
      </c>
      <c r="BB149" s="621">
        <f t="shared" si="72"/>
        <v>5.8261803248688651</v>
      </c>
      <c r="BC149" s="621">
        <f t="shared" si="72"/>
        <v>5.8414163441697546</v>
      </c>
      <c r="BD149" s="621">
        <f t="shared" si="72"/>
        <v>5.8562255400753527</v>
      </c>
      <c r="BE149" s="621">
        <f t="shared" si="72"/>
        <v>5.870920816889404</v>
      </c>
      <c r="BF149" s="621">
        <f t="shared" si="72"/>
        <v>5.8851908697841937</v>
      </c>
      <c r="BG149" s="621">
        <f t="shared" si="72"/>
        <v>5.8991495224816006</v>
      </c>
      <c r="BH149" s="621">
        <f t="shared" si="72"/>
        <v>5.9128512144741272</v>
      </c>
      <c r="BI149" s="621">
        <f t="shared" si="72"/>
        <v>5.9264393153102004</v>
      </c>
      <c r="BJ149" s="621">
        <f t="shared" si="72"/>
        <v>5.9398107681369892</v>
      </c>
      <c r="BK149" s="621">
        <f t="shared" si="72"/>
        <v>5.9527115346247959</v>
      </c>
      <c r="BL149" s="621">
        <f t="shared" si="72"/>
        <v>5.9653265734594942</v>
      </c>
      <c r="BM149" s="621">
        <f t="shared" si="72"/>
        <v>5.9775096635927349</v>
      </c>
      <c r="BN149" s="621">
        <f t="shared" si="72"/>
        <v>5.9896392752995933</v>
      </c>
      <c r="BO149" s="621">
        <f t="shared" si="72"/>
        <v>6.0020961419275674</v>
      </c>
      <c r="BP149" s="621">
        <f t="shared" si="72"/>
        <v>6.0145600977129972</v>
      </c>
      <c r="BQ149" s="621">
        <f t="shared" si="72"/>
        <v>6.0275726596901924</v>
      </c>
      <c r="BR149" s="621">
        <f t="shared" si="72"/>
        <v>6.0409819398378559</v>
      </c>
      <c r="BS149" s="621">
        <f t="shared" si="70"/>
        <v>6.0547696611715089</v>
      </c>
      <c r="BT149" s="621">
        <f t="shared" si="70"/>
        <v>6.0685531641018464</v>
      </c>
      <c r="BU149" s="621"/>
      <c r="BV149" s="621"/>
      <c r="BW149" s="621"/>
      <c r="BX149" s="621"/>
      <c r="BY149" s="621"/>
      <c r="BZ149" s="621"/>
      <c r="CA149" s="621"/>
      <c r="CB149" s="621"/>
      <c r="CC149" s="621"/>
      <c r="CD149" s="621"/>
      <c r="CE149" s="621"/>
      <c r="CF149" s="621"/>
      <c r="CG149" s="621"/>
      <c r="CH149" s="621"/>
      <c r="CI149" s="622"/>
      <c r="CK149" s="1086"/>
    </row>
    <row r="150" spans="2:89" x14ac:dyDescent="0.2">
      <c r="B150" s="623" t="s">
        <v>620</v>
      </c>
      <c r="C150" s="617" t="s">
        <v>410</v>
      </c>
      <c r="D150" s="618" t="s">
        <v>621</v>
      </c>
      <c r="E150" s="619" t="s">
        <v>122</v>
      </c>
      <c r="F150" s="620">
        <v>2</v>
      </c>
      <c r="G150" s="473">
        <f t="shared" si="72"/>
        <v>223.36538100000001</v>
      </c>
      <c r="H150" s="473">
        <f t="shared" si="72"/>
        <v>215.15823951820272</v>
      </c>
      <c r="I150" s="473">
        <f t="shared" si="72"/>
        <v>213.29223965242934</v>
      </c>
      <c r="J150" s="473">
        <f t="shared" si="72"/>
        <v>205.98763467152526</v>
      </c>
      <c r="K150" s="473">
        <f t="shared" si="72"/>
        <v>194.21079444075264</v>
      </c>
      <c r="L150" s="473">
        <f t="shared" si="72"/>
        <v>182.62937028546207</v>
      </c>
      <c r="M150" s="621">
        <f t="shared" si="72"/>
        <v>178.73528517699845</v>
      </c>
      <c r="N150" s="621">
        <f t="shared" si="72"/>
        <v>171.86135337989552</v>
      </c>
      <c r="O150" s="621">
        <f t="shared" si="72"/>
        <v>166.22229248233921</v>
      </c>
      <c r="P150" s="621">
        <f t="shared" si="72"/>
        <v>161.5165306237482</v>
      </c>
      <c r="Q150" s="621">
        <f t="shared" si="72"/>
        <v>158.00412781272001</v>
      </c>
      <c r="R150" s="621">
        <f t="shared" si="72"/>
        <v>154.50057281630757</v>
      </c>
      <c r="S150" s="621">
        <f t="shared" si="72"/>
        <v>150.13598047268079</v>
      </c>
      <c r="T150" s="621">
        <f t="shared" si="72"/>
        <v>145.47196325480849</v>
      </c>
      <c r="U150" s="621">
        <f t="shared" si="72"/>
        <v>141.26912076845701</v>
      </c>
      <c r="V150" s="621">
        <f t="shared" si="72"/>
        <v>137.80155501857087</v>
      </c>
      <c r="W150" s="621">
        <f t="shared" si="72"/>
        <v>134.7403441231248</v>
      </c>
      <c r="X150" s="621">
        <f t="shared" si="72"/>
        <v>131.70675595487421</v>
      </c>
      <c r="Y150" s="621">
        <f t="shared" si="72"/>
        <v>128.61661490740676</v>
      </c>
      <c r="Z150" s="621">
        <f t="shared" si="72"/>
        <v>125.81055372544918</v>
      </c>
      <c r="AA150" s="621">
        <f t="shared" si="72"/>
        <v>123.51877345440683</v>
      </c>
      <c r="AB150" s="621">
        <f t="shared" si="72"/>
        <v>121.36549658208682</v>
      </c>
      <c r="AC150" s="621">
        <f t="shared" si="72"/>
        <v>118.82151780797111</v>
      </c>
      <c r="AD150" s="621">
        <f t="shared" si="72"/>
        <v>116.22482163339645</v>
      </c>
      <c r="AE150" s="621">
        <f t="shared" si="72"/>
        <v>113.92638638258397</v>
      </c>
      <c r="AF150" s="621">
        <f t="shared" si="72"/>
        <v>111.90947791613033</v>
      </c>
      <c r="AG150" s="621">
        <f t="shared" si="72"/>
        <v>109.78823652036218</v>
      </c>
      <c r="AH150" s="621">
        <f t="shared" si="72"/>
        <v>107.25102545041037</v>
      </c>
      <c r="AI150" s="621">
        <f t="shared" si="72"/>
        <v>104.78750594212566</v>
      </c>
      <c r="AJ150" s="621">
        <f t="shared" si="72"/>
        <v>104.09755468790314</v>
      </c>
      <c r="AK150" s="621">
        <f t="shared" si="72"/>
        <v>104.02229791580791</v>
      </c>
      <c r="AL150" s="621">
        <f t="shared" si="72"/>
        <v>103.98080680207184</v>
      </c>
      <c r="AM150" s="621">
        <f t="shared" si="72"/>
        <v>103.94050076591697</v>
      </c>
      <c r="AN150" s="621">
        <f t="shared" si="72"/>
        <v>103.8916985020565</v>
      </c>
      <c r="AO150" s="621">
        <f t="shared" si="72"/>
        <v>103.83036014230234</v>
      </c>
      <c r="AP150" s="621">
        <f t="shared" si="72"/>
        <v>103.74643623310689</v>
      </c>
      <c r="AQ150" s="621">
        <f t="shared" si="72"/>
        <v>103.64498500388646</v>
      </c>
      <c r="AR150" s="621">
        <f t="shared" si="72"/>
        <v>103.53110520784017</v>
      </c>
      <c r="AS150" s="621">
        <f t="shared" si="72"/>
        <v>103.4068865594723</v>
      </c>
      <c r="AT150" s="621">
        <f t="shared" si="72"/>
        <v>103.27273743745027</v>
      </c>
      <c r="AU150" s="621">
        <f t="shared" si="72"/>
        <v>103.117985072767</v>
      </c>
      <c r="AV150" s="621">
        <f t="shared" si="72"/>
        <v>102.94523485705804</v>
      </c>
      <c r="AW150" s="621">
        <f t="shared" si="72"/>
        <v>102.77186460469778</v>
      </c>
      <c r="AX150" s="621">
        <f t="shared" si="72"/>
        <v>102.59146196584632</v>
      </c>
      <c r="AY150" s="621">
        <f t="shared" si="72"/>
        <v>102.40519127904014</v>
      </c>
      <c r="AZ150" s="621">
        <f t="shared" si="72"/>
        <v>102.21087679866088</v>
      </c>
      <c r="BA150" s="621">
        <f t="shared" si="72"/>
        <v>102.01264543573012</v>
      </c>
      <c r="BB150" s="621">
        <f t="shared" si="72"/>
        <v>101.81683058415203</v>
      </c>
      <c r="BC150" s="621">
        <f t="shared" si="72"/>
        <v>101.62640718049798</v>
      </c>
      <c r="BD150" s="621">
        <f t="shared" si="72"/>
        <v>101.43774090417617</v>
      </c>
      <c r="BE150" s="621">
        <f t="shared" si="72"/>
        <v>101.25431021710315</v>
      </c>
      <c r="BF150" s="621">
        <f t="shared" si="72"/>
        <v>101.07505177670515</v>
      </c>
      <c r="BG150" s="621">
        <f t="shared" si="72"/>
        <v>100.89920877902406</v>
      </c>
      <c r="BH150" s="621">
        <f t="shared" si="72"/>
        <v>100.72497521771709</v>
      </c>
      <c r="BI150" s="621">
        <f t="shared" si="72"/>
        <v>100.55342716851135</v>
      </c>
      <c r="BJ150" s="621">
        <f t="shared" si="72"/>
        <v>100.38777173077918</v>
      </c>
      <c r="BK150" s="621">
        <f t="shared" si="72"/>
        <v>100.2260014261575</v>
      </c>
      <c r="BL150" s="621">
        <f t="shared" si="72"/>
        <v>100.0697493780076</v>
      </c>
      <c r="BM150" s="621">
        <f t="shared" si="72"/>
        <v>99.914616602259912</v>
      </c>
      <c r="BN150" s="621">
        <f t="shared" si="72"/>
        <v>99.755595000387018</v>
      </c>
      <c r="BO150" s="621">
        <f t="shared" si="72"/>
        <v>99.596197536333761</v>
      </c>
      <c r="BP150" s="621">
        <f t="shared" si="72"/>
        <v>99.430185806902841</v>
      </c>
      <c r="BQ150" s="621">
        <f t="shared" si="72"/>
        <v>99.25885854883947</v>
      </c>
      <c r="BR150" s="621">
        <f t="shared" ref="BR150" si="73">BR60+BR118</f>
        <v>99.082545024023119</v>
      </c>
      <c r="BS150" s="621">
        <f t="shared" si="70"/>
        <v>98.905919573217659</v>
      </c>
      <c r="BT150" s="621">
        <f t="shared" si="70"/>
        <v>98.727679804358871</v>
      </c>
      <c r="BU150" s="621"/>
      <c r="BV150" s="621"/>
      <c r="BW150" s="621"/>
      <c r="BX150" s="621"/>
      <c r="BY150" s="621"/>
      <c r="BZ150" s="621"/>
      <c r="CA150" s="621"/>
      <c r="CB150" s="621"/>
      <c r="CC150" s="621"/>
      <c r="CD150" s="621"/>
      <c r="CE150" s="621"/>
      <c r="CF150" s="621"/>
      <c r="CG150" s="621"/>
      <c r="CH150" s="621"/>
      <c r="CI150" s="622"/>
      <c r="CK150" s="1086"/>
    </row>
    <row r="151" spans="2:89" x14ac:dyDescent="0.2">
      <c r="B151" s="623" t="s">
        <v>622</v>
      </c>
      <c r="C151" s="617" t="s">
        <v>129</v>
      </c>
      <c r="D151" s="618" t="s">
        <v>623</v>
      </c>
      <c r="E151" s="619" t="s">
        <v>122</v>
      </c>
      <c r="F151" s="620">
        <v>2</v>
      </c>
      <c r="G151" s="473">
        <f>SUM(G145:G150)</f>
        <v>297.22837005242013</v>
      </c>
      <c r="H151" s="473">
        <f t="shared" ref="H151:BS151" si="74">SUM(H145:H150)</f>
        <v>288.35611663143737</v>
      </c>
      <c r="I151" s="473">
        <f t="shared" si="74"/>
        <v>286.05611663143742</v>
      </c>
      <c r="J151" s="473">
        <f t="shared" si="74"/>
        <v>278.35611663143737</v>
      </c>
      <c r="K151" s="473">
        <f t="shared" si="74"/>
        <v>266.45611663143728</v>
      </c>
      <c r="L151" s="473">
        <f t="shared" si="74"/>
        <v>254.85611663143732</v>
      </c>
      <c r="M151" s="621">
        <f t="shared" si="74"/>
        <v>250.37899917946476</v>
      </c>
      <c r="N151" s="621">
        <f t="shared" si="74"/>
        <v>241.88572278972322</v>
      </c>
      <c r="O151" s="621">
        <f t="shared" si="74"/>
        <v>234.22177914958098</v>
      </c>
      <c r="P151" s="621">
        <f t="shared" si="74"/>
        <v>227.47462236986175</v>
      </c>
      <c r="Q151" s="621">
        <f t="shared" si="74"/>
        <v>222.16653096679329</v>
      </c>
      <c r="R151" s="621">
        <f t="shared" si="74"/>
        <v>217.55031932800387</v>
      </c>
      <c r="S151" s="621">
        <f t="shared" si="74"/>
        <v>212.49315140070649</v>
      </c>
      <c r="T151" s="621">
        <f t="shared" si="74"/>
        <v>207.16912778445104</v>
      </c>
      <c r="U151" s="621">
        <f t="shared" si="74"/>
        <v>202.32536679682369</v>
      </c>
      <c r="V151" s="621">
        <f t="shared" si="74"/>
        <v>198.24168092599041</v>
      </c>
      <c r="W151" s="621">
        <f t="shared" si="74"/>
        <v>194.90285908076515</v>
      </c>
      <c r="X151" s="621">
        <f t="shared" si="74"/>
        <v>191.59757514052708</v>
      </c>
      <c r="Y151" s="621">
        <f t="shared" si="74"/>
        <v>188.2404854718294</v>
      </c>
      <c r="Z151" s="621">
        <f t="shared" si="74"/>
        <v>185.17118494974679</v>
      </c>
      <c r="AA151" s="621">
        <f t="shared" si="74"/>
        <v>182.61975922099452</v>
      </c>
      <c r="AB151" s="621">
        <f t="shared" si="74"/>
        <v>180.08645145351093</v>
      </c>
      <c r="AC151" s="621">
        <f t="shared" si="74"/>
        <v>177.16598802799029</v>
      </c>
      <c r="AD151" s="621">
        <f t="shared" si="74"/>
        <v>174.19645150131538</v>
      </c>
      <c r="AE151" s="621">
        <f t="shared" si="74"/>
        <v>171.52898392147807</v>
      </c>
      <c r="AF151" s="621">
        <f t="shared" si="74"/>
        <v>169.14674263285104</v>
      </c>
      <c r="AG151" s="621">
        <f t="shared" si="74"/>
        <v>166.76745392012555</v>
      </c>
      <c r="AH151" s="621">
        <f t="shared" si="74"/>
        <v>163.97582818406261</v>
      </c>
      <c r="AI151" s="621">
        <f t="shared" si="74"/>
        <v>161.26155499996628</v>
      </c>
      <c r="AJ151" s="621">
        <f t="shared" si="74"/>
        <v>160.3245210755417</v>
      </c>
      <c r="AK151" s="621">
        <f t="shared" si="74"/>
        <v>160.0057874308323</v>
      </c>
      <c r="AL151" s="621">
        <f t="shared" si="74"/>
        <v>160.00747367970462</v>
      </c>
      <c r="AM151" s="621">
        <f t="shared" si="74"/>
        <v>160.00901759881148</v>
      </c>
      <c r="AN151" s="621">
        <f t="shared" si="74"/>
        <v>160.01047513603538</v>
      </c>
      <c r="AO151" s="621">
        <f t="shared" si="74"/>
        <v>160.01182078838582</v>
      </c>
      <c r="AP151" s="621">
        <f t="shared" si="74"/>
        <v>160.01312199179108</v>
      </c>
      <c r="AQ151" s="621">
        <f t="shared" si="74"/>
        <v>160.01435461062727</v>
      </c>
      <c r="AR151" s="621">
        <f t="shared" si="74"/>
        <v>160.01552171886621</v>
      </c>
      <c r="AS151" s="621">
        <f t="shared" si="74"/>
        <v>160.01659637258564</v>
      </c>
      <c r="AT151" s="621">
        <f t="shared" si="74"/>
        <v>160.01756112757749</v>
      </c>
      <c r="AU151" s="621">
        <f t="shared" si="74"/>
        <v>160.01848130987938</v>
      </c>
      <c r="AV151" s="621">
        <f t="shared" si="74"/>
        <v>160.01934431076148</v>
      </c>
      <c r="AW151" s="621">
        <f t="shared" si="74"/>
        <v>160.02021118534338</v>
      </c>
      <c r="AX151" s="621">
        <f t="shared" si="74"/>
        <v>160.02112080118491</v>
      </c>
      <c r="AY151" s="621">
        <f t="shared" si="74"/>
        <v>160.02204596498618</v>
      </c>
      <c r="AZ151" s="621">
        <f t="shared" si="74"/>
        <v>160.0229756480945</v>
      </c>
      <c r="BA151" s="621">
        <f t="shared" si="74"/>
        <v>160.02391220788019</v>
      </c>
      <c r="BB151" s="621">
        <f t="shared" si="74"/>
        <v>160.02483214937055</v>
      </c>
      <c r="BC151" s="621">
        <f t="shared" si="74"/>
        <v>160.0257455535658</v>
      </c>
      <c r="BD151" s="621">
        <f t="shared" si="74"/>
        <v>160.02662806378129</v>
      </c>
      <c r="BE151" s="621">
        <f t="shared" si="74"/>
        <v>160.02748731021705</v>
      </c>
      <c r="BF151" s="621">
        <f t="shared" si="74"/>
        <v>160.02834526620148</v>
      </c>
      <c r="BG151" s="621">
        <f t="shared" si="74"/>
        <v>160.02916667022888</v>
      </c>
      <c r="BH151" s="621">
        <f t="shared" si="74"/>
        <v>160.02999892235073</v>
      </c>
      <c r="BI151" s="621">
        <f t="shared" si="74"/>
        <v>160.03079683127876</v>
      </c>
      <c r="BJ151" s="621">
        <f t="shared" si="74"/>
        <v>160.03156985919969</v>
      </c>
      <c r="BK151" s="621">
        <f t="shared" si="74"/>
        <v>160.03232572283972</v>
      </c>
      <c r="BL151" s="621">
        <f t="shared" si="74"/>
        <v>160.03305826430926</v>
      </c>
      <c r="BM151" s="621">
        <f t="shared" si="74"/>
        <v>160.03382289309383</v>
      </c>
      <c r="BN151" s="621">
        <f t="shared" si="74"/>
        <v>160.03455982216798</v>
      </c>
      <c r="BO151" s="621">
        <f t="shared" si="74"/>
        <v>160.03529291923604</v>
      </c>
      <c r="BP151" s="621">
        <f t="shared" si="74"/>
        <v>160.03604575644127</v>
      </c>
      <c r="BQ151" s="621">
        <f t="shared" si="74"/>
        <v>160.03682943599176</v>
      </c>
      <c r="BR151" s="621">
        <f t="shared" si="74"/>
        <v>160.03760654487078</v>
      </c>
      <c r="BS151" s="621">
        <f t="shared" si="74"/>
        <v>160.03837922841271</v>
      </c>
      <c r="BT151" s="621">
        <f t="shared" ref="BT151" si="75">SUM(BT145:BT150)</f>
        <v>160.03917127050011</v>
      </c>
      <c r="BU151" s="621"/>
      <c r="BV151" s="621"/>
      <c r="BW151" s="621"/>
      <c r="BX151" s="621"/>
      <c r="BY151" s="621"/>
      <c r="BZ151" s="621"/>
      <c r="CA151" s="621"/>
      <c r="CB151" s="621"/>
      <c r="CC151" s="621"/>
      <c r="CD151" s="621"/>
      <c r="CE151" s="621"/>
      <c r="CF151" s="621"/>
      <c r="CG151" s="621"/>
      <c r="CH151" s="621"/>
      <c r="CI151" s="622"/>
      <c r="CK151" s="1086"/>
    </row>
    <row r="152" spans="2:89" x14ac:dyDescent="0.2">
      <c r="B152" s="663" t="s">
        <v>624</v>
      </c>
      <c r="C152" s="664" t="s">
        <v>414</v>
      </c>
      <c r="D152" s="665" t="s">
        <v>625</v>
      </c>
      <c r="E152" s="666" t="s">
        <v>416</v>
      </c>
      <c r="F152" s="631">
        <v>2</v>
      </c>
      <c r="G152" s="632">
        <f>(G151*1000000)/(G166*1000)</f>
        <v>128.58163943843709</v>
      </c>
      <c r="H152" s="632">
        <f t="shared" ref="H152:BS152" si="76">(H151*1000000)/(H166*1000)</f>
        <v>123.45160028343929</v>
      </c>
      <c r="I152" s="632">
        <f t="shared" si="76"/>
        <v>122.06015366694666</v>
      </c>
      <c r="J152" s="632">
        <f t="shared" si="76"/>
        <v>117.85327099722902</v>
      </c>
      <c r="K152" s="632">
        <f t="shared" si="76"/>
        <v>111.97795149275001</v>
      </c>
      <c r="L152" s="632">
        <f t="shared" si="76"/>
        <v>106.24612918252578</v>
      </c>
      <c r="M152" s="661">
        <f t="shared" si="76"/>
        <v>103.53322890157308</v>
      </c>
      <c r="N152" s="661">
        <f t="shared" si="76"/>
        <v>99.135842937741316</v>
      </c>
      <c r="O152" s="661">
        <f t="shared" si="76"/>
        <v>95.197081912011328</v>
      </c>
      <c r="P152" s="661">
        <f t="shared" si="76"/>
        <v>91.719119591395483</v>
      </c>
      <c r="Q152" s="661">
        <f t="shared" si="76"/>
        <v>88.882251537032261</v>
      </c>
      <c r="R152" s="661">
        <f t="shared" si="76"/>
        <v>86.393992413898715</v>
      </c>
      <c r="S152" s="661">
        <f t="shared" si="76"/>
        <v>83.776339215693767</v>
      </c>
      <c r="T152" s="661">
        <f t="shared" si="76"/>
        <v>81.107364494387596</v>
      </c>
      <c r="U152" s="661">
        <f t="shared" si="76"/>
        <v>78.683675803578112</v>
      </c>
      <c r="V152" s="661">
        <f t="shared" si="76"/>
        <v>76.598185449754084</v>
      </c>
      <c r="W152" s="661">
        <f t="shared" si="76"/>
        <v>74.834630089428472</v>
      </c>
      <c r="X152" s="661">
        <f t="shared" si="76"/>
        <v>73.115950012065653</v>
      </c>
      <c r="Y152" s="661">
        <f t="shared" si="76"/>
        <v>71.40971820474185</v>
      </c>
      <c r="Z152" s="661">
        <f t="shared" si="76"/>
        <v>69.844240707716423</v>
      </c>
      <c r="AA152" s="661">
        <f t="shared" si="76"/>
        <v>68.50261471662877</v>
      </c>
      <c r="AB152" s="661">
        <f t="shared" si="76"/>
        <v>67.194027354236198</v>
      </c>
      <c r="AC152" s="661">
        <f t="shared" si="76"/>
        <v>65.766886766743255</v>
      </c>
      <c r="AD152" s="661">
        <f t="shared" si="76"/>
        <v>64.347102609211262</v>
      </c>
      <c r="AE152" s="661">
        <f t="shared" si="76"/>
        <v>63.062772987167762</v>
      </c>
      <c r="AF152" s="661">
        <f t="shared" si="76"/>
        <v>61.905252380580563</v>
      </c>
      <c r="AG152" s="661">
        <f t="shared" si="76"/>
        <v>60.76908284901593</v>
      </c>
      <c r="AH152" s="661">
        <f t="shared" si="76"/>
        <v>59.503148622606069</v>
      </c>
      <c r="AI152" s="661">
        <f t="shared" si="76"/>
        <v>58.285396131013961</v>
      </c>
      <c r="AJ152" s="661">
        <f t="shared" si="76"/>
        <v>57.726730225954874</v>
      </c>
      <c r="AK152" s="661">
        <f t="shared" si="76"/>
        <v>57.403655504836486</v>
      </c>
      <c r="AL152" s="661">
        <f t="shared" si="76"/>
        <v>57.243047811800317</v>
      </c>
      <c r="AM152" s="661">
        <f t="shared" si="76"/>
        <v>57.094552502538463</v>
      </c>
      <c r="AN152" s="661">
        <f t="shared" si="76"/>
        <v>56.951555646893034</v>
      </c>
      <c r="AO152" s="661">
        <f t="shared" si="76"/>
        <v>56.81066706782849</v>
      </c>
      <c r="AP152" s="661">
        <f t="shared" si="76"/>
        <v>56.662672034192049</v>
      </c>
      <c r="AQ152" s="661">
        <f t="shared" si="76"/>
        <v>56.513175233274666</v>
      </c>
      <c r="AR152" s="661">
        <f t="shared" si="76"/>
        <v>56.366515859304087</v>
      </c>
      <c r="AS152" s="661">
        <f t="shared" si="76"/>
        <v>56.224233190313392</v>
      </c>
      <c r="AT152" s="661">
        <f t="shared" si="76"/>
        <v>56.086506448728365</v>
      </c>
      <c r="AU152" s="661">
        <f t="shared" si="76"/>
        <v>55.943459571521714</v>
      </c>
      <c r="AV152" s="661">
        <f t="shared" si="76"/>
        <v>55.798361380063518</v>
      </c>
      <c r="AW152" s="661">
        <f t="shared" si="76"/>
        <v>55.652078238694884</v>
      </c>
      <c r="AX152" s="661">
        <f t="shared" si="76"/>
        <v>55.500370241443292</v>
      </c>
      <c r="AY152" s="661">
        <f t="shared" si="76"/>
        <v>55.344720930412798</v>
      </c>
      <c r="AZ152" s="661">
        <f t="shared" si="76"/>
        <v>55.183134116212031</v>
      </c>
      <c r="BA152" s="661">
        <f t="shared" si="76"/>
        <v>55.019572080001637</v>
      </c>
      <c r="BB152" s="661">
        <f t="shared" si="76"/>
        <v>54.859347012095945</v>
      </c>
      <c r="BC152" s="661">
        <f t="shared" si="76"/>
        <v>54.704597564160196</v>
      </c>
      <c r="BD152" s="661">
        <f t="shared" si="76"/>
        <v>54.551873991991897</v>
      </c>
      <c r="BE152" s="661">
        <f t="shared" si="76"/>
        <v>54.404451714719535</v>
      </c>
      <c r="BF152" s="661">
        <f t="shared" si="76"/>
        <v>54.261068975357311</v>
      </c>
      <c r="BG152" s="661">
        <f t="shared" si="76"/>
        <v>54.12110248853665</v>
      </c>
      <c r="BH152" s="661">
        <f t="shared" si="76"/>
        <v>53.983020204071664</v>
      </c>
      <c r="BI152" s="661">
        <f t="shared" si="76"/>
        <v>53.847823299491878</v>
      </c>
      <c r="BJ152" s="661">
        <f t="shared" si="76"/>
        <v>53.718110410351557</v>
      </c>
      <c r="BK152" s="661">
        <f t="shared" si="76"/>
        <v>53.591899780981905</v>
      </c>
      <c r="BL152" s="661">
        <f t="shared" si="76"/>
        <v>53.470672728613714</v>
      </c>
      <c r="BM152" s="661">
        <f t="shared" si="76"/>
        <v>53.350579895228933</v>
      </c>
      <c r="BN152" s="661">
        <f t="shared" si="76"/>
        <v>53.227728573054641</v>
      </c>
      <c r="BO152" s="661">
        <f t="shared" si="76"/>
        <v>53.10540557933696</v>
      </c>
      <c r="BP152" s="661">
        <f t="shared" si="76"/>
        <v>52.97819804316989</v>
      </c>
      <c r="BQ152" s="661">
        <f t="shared" si="76"/>
        <v>52.847695034992405</v>
      </c>
      <c r="BR152" s="661">
        <f t="shared" si="76"/>
        <v>52.714082417568484</v>
      </c>
      <c r="BS152" s="661">
        <f t="shared" si="76"/>
        <v>52.581197615670646</v>
      </c>
      <c r="BT152" s="661">
        <f t="shared" ref="BT152" si="77">(BT151*1000000)/(BT166*1000)</f>
        <v>52.447679629780403</v>
      </c>
      <c r="BU152" s="661"/>
      <c r="BV152" s="661"/>
      <c r="BW152" s="661"/>
      <c r="BX152" s="661"/>
      <c r="BY152" s="661"/>
      <c r="BZ152" s="661"/>
      <c r="CA152" s="661"/>
      <c r="CB152" s="661"/>
      <c r="CC152" s="661"/>
      <c r="CD152" s="661"/>
      <c r="CE152" s="661"/>
      <c r="CF152" s="661"/>
      <c r="CG152" s="661"/>
      <c r="CH152" s="661"/>
      <c r="CI152" s="662"/>
      <c r="CK152" s="1086"/>
    </row>
    <row r="153" spans="2:89" x14ac:dyDescent="0.2">
      <c r="B153" s="633" t="s">
        <v>626</v>
      </c>
      <c r="C153" s="634" t="s">
        <v>418</v>
      </c>
      <c r="D153" s="586" t="s">
        <v>121</v>
      </c>
      <c r="E153" s="667" t="s">
        <v>230</v>
      </c>
      <c r="F153" s="668">
        <v>2</v>
      </c>
      <c r="G153" s="1115">
        <v>105.42292114974629</v>
      </c>
      <c r="H153" s="1115">
        <v>105.29843617706871</v>
      </c>
      <c r="I153" s="1115">
        <v>105.1964361770687</v>
      </c>
      <c r="J153" s="1115">
        <v>105.09343617706871</v>
      </c>
      <c r="K153" s="1115">
        <v>104.98543617706871</v>
      </c>
      <c r="L153" s="1115">
        <v>104.8894361770687</v>
      </c>
      <c r="M153" s="496">
        <v>104.7874361770687</v>
      </c>
      <c r="N153" s="496">
        <v>104.68543617706871</v>
      </c>
      <c r="O153" s="496">
        <v>104.58343617706871</v>
      </c>
      <c r="P153" s="496">
        <v>104.4814361770687</v>
      </c>
      <c r="Q153" s="496">
        <v>104.37943617706871</v>
      </c>
      <c r="R153" s="496">
        <v>104.27743617706871</v>
      </c>
      <c r="S153" s="496">
        <v>104.1754361770687</v>
      </c>
      <c r="T153" s="496">
        <v>104.0734361770687</v>
      </c>
      <c r="U153" s="496">
        <v>103.97143617706871</v>
      </c>
      <c r="V153" s="496">
        <v>103.86943617706871</v>
      </c>
      <c r="W153" s="496">
        <v>103.7674361770687</v>
      </c>
      <c r="X153" s="496">
        <v>103.66443617706871</v>
      </c>
      <c r="Y153" s="496">
        <v>103.5624361770687</v>
      </c>
      <c r="Z153" s="496">
        <v>103.4604361770687</v>
      </c>
      <c r="AA153" s="496">
        <v>103.35843617706871</v>
      </c>
      <c r="AB153" s="496">
        <v>103.25643617706871</v>
      </c>
      <c r="AC153" s="496">
        <v>103.1544361770687</v>
      </c>
      <c r="AD153" s="496">
        <v>103.0524361770687</v>
      </c>
      <c r="AE153" s="496">
        <v>102.95043617706871</v>
      </c>
      <c r="AF153" s="496">
        <v>102.84843617706871</v>
      </c>
      <c r="AG153" s="496">
        <v>102.7464361770687</v>
      </c>
      <c r="AH153" s="496">
        <v>102.64443617706871</v>
      </c>
      <c r="AI153" s="496">
        <v>102.54243617706871</v>
      </c>
      <c r="AJ153" s="496">
        <v>102.4404361770687</v>
      </c>
      <c r="AK153" s="496">
        <v>102.3384361770687</v>
      </c>
      <c r="AL153" s="496">
        <v>102.23543617706871</v>
      </c>
      <c r="AM153" s="496">
        <v>102.1334361770687</v>
      </c>
      <c r="AN153" s="496">
        <v>102.0314361770687</v>
      </c>
      <c r="AO153" s="496">
        <v>101.92943617706871</v>
      </c>
      <c r="AP153" s="496">
        <v>101.82743617706871</v>
      </c>
      <c r="AQ153" s="496">
        <v>101.7254361770687</v>
      </c>
      <c r="AR153" s="496">
        <v>101.62343617706871</v>
      </c>
      <c r="AS153" s="496">
        <v>101.52143617706871</v>
      </c>
      <c r="AT153" s="496">
        <v>101.4194361770687</v>
      </c>
      <c r="AU153" s="496">
        <v>101.3174361770687</v>
      </c>
      <c r="AV153" s="496">
        <v>101.21543617706871</v>
      </c>
      <c r="AW153" s="496">
        <v>101.11343617706871</v>
      </c>
      <c r="AX153" s="496">
        <v>101.0114361770687</v>
      </c>
      <c r="AY153" s="496">
        <v>100.9094361770687</v>
      </c>
      <c r="AZ153" s="496">
        <v>100.8064361770687</v>
      </c>
      <c r="BA153" s="496">
        <v>100.7044361770687</v>
      </c>
      <c r="BB153" s="496">
        <v>100.60243617706871</v>
      </c>
      <c r="BC153" s="496">
        <v>100.50043617706871</v>
      </c>
      <c r="BD153" s="496">
        <v>100.3984361770687</v>
      </c>
      <c r="BE153" s="496">
        <v>100.2964361770687</v>
      </c>
      <c r="BF153" s="496">
        <v>100.19443617706871</v>
      </c>
      <c r="BG153" s="496">
        <v>100.09243617706871</v>
      </c>
      <c r="BH153" s="496">
        <v>99.990436177068702</v>
      </c>
      <c r="BI153" s="496">
        <v>99.888436177068712</v>
      </c>
      <c r="BJ153" s="496">
        <v>99.786436177068708</v>
      </c>
      <c r="BK153" s="496">
        <v>99.684436177068704</v>
      </c>
      <c r="BL153" s="496">
        <v>99.582436177068701</v>
      </c>
      <c r="BM153" s="496">
        <v>99.480436177068711</v>
      </c>
      <c r="BN153" s="496">
        <v>99.377436177068702</v>
      </c>
      <c r="BO153" s="496">
        <v>99.275436177068713</v>
      </c>
      <c r="BP153" s="496">
        <v>99.173436177068709</v>
      </c>
      <c r="BQ153" s="496">
        <v>99.071436177068705</v>
      </c>
      <c r="BR153" s="496">
        <v>98.969436177068701</v>
      </c>
      <c r="BS153" s="496">
        <v>98.867436177068711</v>
      </c>
      <c r="BT153" s="496">
        <v>98.765436177068707</v>
      </c>
      <c r="BU153" s="496"/>
      <c r="BV153" s="496"/>
      <c r="BW153" s="496"/>
      <c r="BX153" s="496"/>
      <c r="BY153" s="496"/>
      <c r="BZ153" s="496"/>
      <c r="CA153" s="496"/>
      <c r="CB153" s="496"/>
      <c r="CC153" s="496"/>
      <c r="CD153" s="496"/>
      <c r="CE153" s="496"/>
      <c r="CF153" s="496"/>
      <c r="CG153" s="496"/>
      <c r="CH153" s="496"/>
      <c r="CI153" s="496"/>
      <c r="CK153" s="1086"/>
    </row>
    <row r="154" spans="2:89" x14ac:dyDescent="0.2">
      <c r="B154" s="641" t="s">
        <v>627</v>
      </c>
      <c r="C154" s="642" t="s">
        <v>420</v>
      </c>
      <c r="D154" s="591" t="s">
        <v>121</v>
      </c>
      <c r="E154" s="651" t="s">
        <v>230</v>
      </c>
      <c r="F154" s="652">
        <v>2</v>
      </c>
      <c r="G154" s="1116">
        <v>13.763989071038251</v>
      </c>
      <c r="H154" s="1116">
        <v>13.638999999999999</v>
      </c>
      <c r="I154" s="1116">
        <v>13.521000000000001</v>
      </c>
      <c r="J154" s="1116">
        <v>13.403</v>
      </c>
      <c r="K154" s="1116">
        <v>13.284000000000001</v>
      </c>
      <c r="L154" s="1116">
        <v>13.166</v>
      </c>
      <c r="M154" s="499">
        <v>13.117000000000001</v>
      </c>
      <c r="N154" s="499">
        <v>13.067</v>
      </c>
      <c r="O154" s="499">
        <v>13.018000000000001</v>
      </c>
      <c r="P154" s="499">
        <v>12.968999999999999</v>
      </c>
      <c r="Q154" s="499">
        <v>12.92</v>
      </c>
      <c r="R154" s="499">
        <v>12.87</v>
      </c>
      <c r="S154" s="499">
        <v>12.821</v>
      </c>
      <c r="T154" s="499">
        <v>12.772</v>
      </c>
      <c r="U154" s="499">
        <v>12.722</v>
      </c>
      <c r="V154" s="499">
        <v>12.673</v>
      </c>
      <c r="W154" s="499">
        <v>12.653</v>
      </c>
      <c r="X154" s="499">
        <v>12.634</v>
      </c>
      <c r="Y154" s="499">
        <v>12.614000000000001</v>
      </c>
      <c r="Z154" s="499">
        <v>12.593999999999999</v>
      </c>
      <c r="AA154" s="499">
        <v>12.574</v>
      </c>
      <c r="AB154" s="499">
        <v>12.555</v>
      </c>
      <c r="AC154" s="499">
        <v>12.535</v>
      </c>
      <c r="AD154" s="499">
        <v>12.515000000000001</v>
      </c>
      <c r="AE154" s="499">
        <v>12.496</v>
      </c>
      <c r="AF154" s="499">
        <v>12.476000000000001</v>
      </c>
      <c r="AG154" s="499">
        <v>12.476000000000001</v>
      </c>
      <c r="AH154" s="499">
        <v>12.476000000000001</v>
      </c>
      <c r="AI154" s="499">
        <v>12.476000000000001</v>
      </c>
      <c r="AJ154" s="499">
        <v>12.476000000000001</v>
      </c>
      <c r="AK154" s="499">
        <v>12.476000000000001</v>
      </c>
      <c r="AL154" s="499">
        <v>12.476000000000001</v>
      </c>
      <c r="AM154" s="499">
        <v>12.476000000000001</v>
      </c>
      <c r="AN154" s="499">
        <v>12.476000000000001</v>
      </c>
      <c r="AO154" s="499">
        <v>12.476000000000001</v>
      </c>
      <c r="AP154" s="499">
        <v>12.476000000000001</v>
      </c>
      <c r="AQ154" s="499">
        <v>12.476000000000001</v>
      </c>
      <c r="AR154" s="499">
        <v>12.476000000000001</v>
      </c>
      <c r="AS154" s="499">
        <v>12.476000000000001</v>
      </c>
      <c r="AT154" s="499">
        <v>12.476000000000001</v>
      </c>
      <c r="AU154" s="499">
        <v>12.476000000000001</v>
      </c>
      <c r="AV154" s="499">
        <v>12.476000000000001</v>
      </c>
      <c r="AW154" s="499">
        <v>12.476000000000001</v>
      </c>
      <c r="AX154" s="499">
        <v>12.476000000000001</v>
      </c>
      <c r="AY154" s="499">
        <v>12.476000000000001</v>
      </c>
      <c r="AZ154" s="499">
        <v>12.476000000000001</v>
      </c>
      <c r="BA154" s="499">
        <v>12.476000000000001</v>
      </c>
      <c r="BB154" s="499">
        <v>12.476000000000001</v>
      </c>
      <c r="BC154" s="499">
        <v>12.476000000000001</v>
      </c>
      <c r="BD154" s="499">
        <v>12.476000000000001</v>
      </c>
      <c r="BE154" s="499">
        <v>12.476000000000001</v>
      </c>
      <c r="BF154" s="499">
        <v>12.476000000000001</v>
      </c>
      <c r="BG154" s="499">
        <v>12.476000000000001</v>
      </c>
      <c r="BH154" s="499">
        <v>12.476000000000001</v>
      </c>
      <c r="BI154" s="499">
        <v>12.476000000000001</v>
      </c>
      <c r="BJ154" s="499">
        <v>12.476000000000001</v>
      </c>
      <c r="BK154" s="499">
        <v>12.476000000000001</v>
      </c>
      <c r="BL154" s="499">
        <v>12.476000000000001</v>
      </c>
      <c r="BM154" s="499">
        <v>12.476000000000001</v>
      </c>
      <c r="BN154" s="499">
        <v>12.476000000000001</v>
      </c>
      <c r="BO154" s="499">
        <v>12.476000000000001</v>
      </c>
      <c r="BP154" s="499">
        <v>12.476000000000001</v>
      </c>
      <c r="BQ154" s="499">
        <v>12.476000000000001</v>
      </c>
      <c r="BR154" s="499">
        <v>12.476000000000001</v>
      </c>
      <c r="BS154" s="499">
        <v>12.476000000000001</v>
      </c>
      <c r="BT154" s="499">
        <v>12.476000000000001</v>
      </c>
      <c r="BU154" s="499"/>
      <c r="BV154" s="499"/>
      <c r="BW154" s="499"/>
      <c r="BX154" s="499"/>
      <c r="BY154" s="499"/>
      <c r="BZ154" s="499"/>
      <c r="CA154" s="499"/>
      <c r="CB154" s="499"/>
      <c r="CC154" s="499"/>
      <c r="CD154" s="499"/>
      <c r="CE154" s="499"/>
      <c r="CF154" s="499"/>
      <c r="CG154" s="499"/>
      <c r="CH154" s="499"/>
      <c r="CI154" s="499"/>
      <c r="CK154" s="1086"/>
    </row>
    <row r="155" spans="2:89" x14ac:dyDescent="0.2">
      <c r="B155" s="669" t="s">
        <v>628</v>
      </c>
      <c r="C155" s="670" t="s">
        <v>422</v>
      </c>
      <c r="D155" s="591" t="s">
        <v>121</v>
      </c>
      <c r="E155" s="651" t="s">
        <v>230</v>
      </c>
      <c r="F155" s="652">
        <v>2</v>
      </c>
      <c r="G155" s="1116">
        <v>20.665003358309889</v>
      </c>
      <c r="H155" s="1116">
        <v>22.072403999999999</v>
      </c>
      <c r="I155" s="1116">
        <v>20.753699999999998</v>
      </c>
      <c r="J155" s="1116">
        <v>20.753699999999998</v>
      </c>
      <c r="K155" s="1116">
        <v>20.753699999999998</v>
      </c>
      <c r="L155" s="1116">
        <v>20.753699999999998</v>
      </c>
      <c r="M155" s="499">
        <v>20.753699999999998</v>
      </c>
      <c r="N155" s="499">
        <v>20.753699999999998</v>
      </c>
      <c r="O155" s="499">
        <v>20.753699999999998</v>
      </c>
      <c r="P155" s="499">
        <v>20.753699999999998</v>
      </c>
      <c r="Q155" s="499">
        <v>20.753699999999998</v>
      </c>
      <c r="R155" s="499">
        <v>20.753699999999998</v>
      </c>
      <c r="S155" s="499">
        <v>20.753699999999998</v>
      </c>
      <c r="T155" s="499">
        <v>20.753699999999998</v>
      </c>
      <c r="U155" s="499">
        <v>20.753699999999998</v>
      </c>
      <c r="V155" s="499">
        <v>20.753699999999998</v>
      </c>
      <c r="W155" s="499">
        <v>20.753699999999998</v>
      </c>
      <c r="X155" s="499">
        <v>20.753699999999998</v>
      </c>
      <c r="Y155" s="499">
        <v>20.753699999999998</v>
      </c>
      <c r="Z155" s="499">
        <v>20.753699999999998</v>
      </c>
      <c r="AA155" s="499">
        <v>20.753699999999998</v>
      </c>
      <c r="AB155" s="499">
        <v>20.753699999999998</v>
      </c>
      <c r="AC155" s="499">
        <v>20.753699999999998</v>
      </c>
      <c r="AD155" s="499">
        <v>20.753699999999998</v>
      </c>
      <c r="AE155" s="499">
        <v>20.753699999999998</v>
      </c>
      <c r="AF155" s="499">
        <v>20.753699999999998</v>
      </c>
      <c r="AG155" s="499">
        <v>20.753699999999998</v>
      </c>
      <c r="AH155" s="499">
        <v>20.753699999999998</v>
      </c>
      <c r="AI155" s="499">
        <v>20.753699999999998</v>
      </c>
      <c r="AJ155" s="499">
        <v>20.753699999999998</v>
      </c>
      <c r="AK155" s="499">
        <v>20.753699999999998</v>
      </c>
      <c r="AL155" s="499">
        <v>20.753699999999998</v>
      </c>
      <c r="AM155" s="499">
        <v>20.753699999999998</v>
      </c>
      <c r="AN155" s="499">
        <v>20.753699999999998</v>
      </c>
      <c r="AO155" s="499">
        <v>20.753699999999998</v>
      </c>
      <c r="AP155" s="499">
        <v>20.753699999999998</v>
      </c>
      <c r="AQ155" s="499">
        <v>20.753699999999998</v>
      </c>
      <c r="AR155" s="499">
        <v>20.753699999999998</v>
      </c>
      <c r="AS155" s="499">
        <v>20.753699999999998</v>
      </c>
      <c r="AT155" s="499">
        <v>20.753699999999998</v>
      </c>
      <c r="AU155" s="499">
        <v>20.753699999999998</v>
      </c>
      <c r="AV155" s="499">
        <v>20.753699999999998</v>
      </c>
      <c r="AW155" s="499">
        <v>20.753699999999998</v>
      </c>
      <c r="AX155" s="499">
        <v>20.753699999999998</v>
      </c>
      <c r="AY155" s="499">
        <v>20.753699999999998</v>
      </c>
      <c r="AZ155" s="499">
        <v>20.753699999999998</v>
      </c>
      <c r="BA155" s="499">
        <v>20.753699999999998</v>
      </c>
      <c r="BB155" s="499">
        <v>20.753699999999998</v>
      </c>
      <c r="BC155" s="499">
        <v>20.753699999999998</v>
      </c>
      <c r="BD155" s="499">
        <v>20.753699999999998</v>
      </c>
      <c r="BE155" s="499">
        <v>20.753699999999998</v>
      </c>
      <c r="BF155" s="499">
        <v>20.753699999999998</v>
      </c>
      <c r="BG155" s="499">
        <v>20.753699999999998</v>
      </c>
      <c r="BH155" s="499">
        <v>20.753699999999998</v>
      </c>
      <c r="BI155" s="499">
        <v>20.753699999999998</v>
      </c>
      <c r="BJ155" s="499">
        <v>20.753699999999998</v>
      </c>
      <c r="BK155" s="499">
        <v>20.753699999999998</v>
      </c>
      <c r="BL155" s="499">
        <v>20.753699999999998</v>
      </c>
      <c r="BM155" s="499">
        <v>20.753699999999998</v>
      </c>
      <c r="BN155" s="499">
        <v>20.753699999999998</v>
      </c>
      <c r="BO155" s="499">
        <v>20.753699999999998</v>
      </c>
      <c r="BP155" s="499">
        <v>20.753699999999998</v>
      </c>
      <c r="BQ155" s="499">
        <v>20.753699999999998</v>
      </c>
      <c r="BR155" s="499">
        <v>20.753699999999998</v>
      </c>
      <c r="BS155" s="499">
        <v>20.753699999999998</v>
      </c>
      <c r="BT155" s="499">
        <v>20.753699999999998</v>
      </c>
      <c r="BU155" s="499"/>
      <c r="BV155" s="499"/>
      <c r="BW155" s="499"/>
      <c r="BX155" s="499"/>
      <c r="BY155" s="499"/>
      <c r="BZ155" s="499"/>
      <c r="CA155" s="499"/>
      <c r="CB155" s="499"/>
      <c r="CC155" s="499"/>
      <c r="CD155" s="499"/>
      <c r="CE155" s="499"/>
      <c r="CF155" s="499"/>
      <c r="CG155" s="499"/>
      <c r="CH155" s="499"/>
      <c r="CI155" s="499"/>
      <c r="CK155" s="1086"/>
    </row>
    <row r="156" spans="2:89" ht="28.5" x14ac:dyDescent="0.2">
      <c r="B156" s="669" t="s">
        <v>629</v>
      </c>
      <c r="C156" s="670" t="s">
        <v>424</v>
      </c>
      <c r="D156" s="503" t="s">
        <v>425</v>
      </c>
      <c r="E156" s="504" t="s">
        <v>230</v>
      </c>
      <c r="F156" s="505">
        <v>2</v>
      </c>
      <c r="G156" s="1116">
        <v>1162.26882</v>
      </c>
      <c r="H156" s="455">
        <f>G156+SUM(H157:H162)</f>
        <v>1206.996456444313</v>
      </c>
      <c r="I156" s="455">
        <f t="shared" ref="I156" si="78">H156+SUM(I157:I162)</f>
        <v>1257.4368928886261</v>
      </c>
      <c r="J156" s="455">
        <f t="shared" ref="J156:L156" si="79">I156+SUM(J157:J162)</f>
        <v>1305.9703293329389</v>
      </c>
      <c r="K156" s="455">
        <f t="shared" si="79"/>
        <v>1349.762147480096</v>
      </c>
      <c r="L156" s="455">
        <f t="shared" si="79"/>
        <v>1395.0389656272532</v>
      </c>
      <c r="M156" s="455">
        <f>L156+SUM(M157:M162)</f>
        <v>1438.6741837744105</v>
      </c>
      <c r="N156" s="455">
        <f t="shared" ref="N156:BT156" si="80">M156+SUM(N157:N162)</f>
        <v>1484.3646837744104</v>
      </c>
      <c r="O156" s="455">
        <f t="shared" si="80"/>
        <v>1528.9521837744105</v>
      </c>
      <c r="P156" s="455">
        <f t="shared" si="80"/>
        <v>1572.8636837744104</v>
      </c>
      <c r="Q156" s="455">
        <f t="shared" si="80"/>
        <v>1616.4971837744104</v>
      </c>
      <c r="R156" s="455">
        <f t="shared" si="80"/>
        <v>1656.3057837744104</v>
      </c>
      <c r="S156" s="455">
        <f t="shared" si="80"/>
        <v>1694.4691192582814</v>
      </c>
      <c r="T156" s="455">
        <f t="shared" si="80"/>
        <v>1731.4558224840878</v>
      </c>
      <c r="U156" s="455">
        <f t="shared" si="80"/>
        <v>1767.0618934518297</v>
      </c>
      <c r="V156" s="455">
        <f t="shared" si="80"/>
        <v>1801.556332161507</v>
      </c>
      <c r="W156" s="455">
        <f t="shared" si="80"/>
        <v>1835.0091386131198</v>
      </c>
      <c r="X156" s="455">
        <f t="shared" si="80"/>
        <v>1867.4113128066685</v>
      </c>
      <c r="Y156" s="455">
        <f t="shared" si="80"/>
        <v>1898.7108547421524</v>
      </c>
      <c r="Z156" s="455">
        <f t="shared" si="80"/>
        <v>1928.8627644195715</v>
      </c>
      <c r="AA156" s="455">
        <f t="shared" si="80"/>
        <v>1957.8670418389263</v>
      </c>
      <c r="AB156" s="455">
        <f t="shared" si="80"/>
        <v>1985.7216870002164</v>
      </c>
      <c r="AC156" s="455">
        <f t="shared" si="80"/>
        <v>2012.4266999034426</v>
      </c>
      <c r="AD156" s="455">
        <f t="shared" si="80"/>
        <v>2037.9830805486038</v>
      </c>
      <c r="AE156" s="455">
        <f t="shared" si="80"/>
        <v>2062.3968289357003</v>
      </c>
      <c r="AF156" s="455">
        <f t="shared" si="80"/>
        <v>2085.6669450647323</v>
      </c>
      <c r="AG156" s="455">
        <f t="shared" si="80"/>
        <v>2107.7864289357003</v>
      </c>
      <c r="AH156" s="455">
        <f t="shared" si="80"/>
        <v>2128.7562805486036</v>
      </c>
      <c r="AI156" s="455">
        <f t="shared" si="80"/>
        <v>2148.5774999034425</v>
      </c>
      <c r="AJ156" s="455">
        <f t="shared" si="80"/>
        <v>2167.2490870002166</v>
      </c>
      <c r="AK156" s="455">
        <f t="shared" si="80"/>
        <v>2184.7690418389261</v>
      </c>
      <c r="AL156" s="455">
        <f t="shared" si="80"/>
        <v>2199.4483644195711</v>
      </c>
      <c r="AM156" s="455">
        <f t="shared" si="80"/>
        <v>2212.8910547421515</v>
      </c>
      <c r="AN156" s="455">
        <f t="shared" si="80"/>
        <v>2225.4031128066677</v>
      </c>
      <c r="AO156" s="455">
        <f t="shared" si="80"/>
        <v>2237.1415386131198</v>
      </c>
      <c r="AP156" s="455">
        <f t="shared" si="80"/>
        <v>2248.5463321615071</v>
      </c>
      <c r="AQ156" s="455">
        <f t="shared" si="80"/>
        <v>2259.3534934518298</v>
      </c>
      <c r="AR156" s="455">
        <f t="shared" si="80"/>
        <v>2269.3550224840878</v>
      </c>
      <c r="AS156" s="455">
        <f t="shared" si="80"/>
        <v>2278.4739192582815</v>
      </c>
      <c r="AT156" s="455">
        <f t="shared" si="80"/>
        <v>2286.6981837744106</v>
      </c>
      <c r="AU156" s="455">
        <f t="shared" si="80"/>
        <v>2294.5098160324751</v>
      </c>
      <c r="AV156" s="455">
        <f t="shared" si="80"/>
        <v>2301.7518160324753</v>
      </c>
      <c r="AW156" s="455">
        <f t="shared" si="80"/>
        <v>2309.0898160324755</v>
      </c>
      <c r="AX156" s="455">
        <f t="shared" si="80"/>
        <v>2316.7368160324754</v>
      </c>
      <c r="AY156" s="455">
        <f t="shared" si="80"/>
        <v>2324.6228160324754</v>
      </c>
      <c r="AZ156" s="455">
        <f t="shared" si="80"/>
        <v>2332.8528160324754</v>
      </c>
      <c r="BA156" s="455">
        <f t="shared" si="80"/>
        <v>2341.2298160324754</v>
      </c>
      <c r="BB156" s="455">
        <f t="shared" si="80"/>
        <v>2349.4858160324752</v>
      </c>
      <c r="BC156" s="455">
        <f t="shared" si="80"/>
        <v>2357.5088160324754</v>
      </c>
      <c r="BD156" s="455">
        <f t="shared" si="80"/>
        <v>2365.4718160324755</v>
      </c>
      <c r="BE156" s="455">
        <f t="shared" si="80"/>
        <v>2373.2038160324755</v>
      </c>
      <c r="BF156" s="455">
        <f t="shared" si="80"/>
        <v>2380.7668160324756</v>
      </c>
      <c r="BG156" s="455">
        <f t="shared" si="80"/>
        <v>2388.1898160324754</v>
      </c>
      <c r="BH156" s="455">
        <f t="shared" si="80"/>
        <v>2395.5518160324755</v>
      </c>
      <c r="BI156" s="455">
        <f t="shared" si="80"/>
        <v>2402.7978160324756</v>
      </c>
      <c r="BJ156" s="455">
        <f t="shared" si="80"/>
        <v>2409.7878160324753</v>
      </c>
      <c r="BK156" s="455">
        <f t="shared" si="80"/>
        <v>2416.6238160324751</v>
      </c>
      <c r="BL156" s="455">
        <f t="shared" si="80"/>
        <v>2423.223816032475</v>
      </c>
      <c r="BM156" s="455">
        <f t="shared" si="80"/>
        <v>2429.792816032475</v>
      </c>
      <c r="BN156" s="455">
        <f t="shared" si="80"/>
        <v>2436.540816032475</v>
      </c>
      <c r="BO156" s="455">
        <f t="shared" si="80"/>
        <v>2443.2898160324748</v>
      </c>
      <c r="BP156" s="455">
        <f t="shared" si="80"/>
        <v>2450.3368160324749</v>
      </c>
      <c r="BQ156" s="455">
        <f t="shared" si="80"/>
        <v>2457.598816032475</v>
      </c>
      <c r="BR156" s="455">
        <f t="shared" si="80"/>
        <v>2465.0678160324751</v>
      </c>
      <c r="BS156" s="455">
        <f t="shared" si="80"/>
        <v>2472.533816032475</v>
      </c>
      <c r="BT156" s="455">
        <f t="shared" si="80"/>
        <v>2480.0728160324752</v>
      </c>
      <c r="BU156" s="455"/>
      <c r="BV156" s="455"/>
      <c r="BW156" s="455"/>
      <c r="BX156" s="455"/>
      <c r="BY156" s="455"/>
      <c r="BZ156" s="455"/>
      <c r="CA156" s="455"/>
      <c r="CB156" s="455"/>
      <c r="CC156" s="455"/>
      <c r="CD156" s="455"/>
      <c r="CE156" s="455"/>
      <c r="CF156" s="455"/>
      <c r="CG156" s="455"/>
      <c r="CH156" s="455"/>
      <c r="CI156" s="451"/>
      <c r="CK156" s="1086"/>
    </row>
    <row r="157" spans="2:89" x14ac:dyDescent="0.2">
      <c r="B157" s="669" t="s">
        <v>630</v>
      </c>
      <c r="C157" s="670" t="s">
        <v>427</v>
      </c>
      <c r="D157" s="503" t="s">
        <v>428</v>
      </c>
      <c r="E157" s="504" t="s">
        <v>230</v>
      </c>
      <c r="F157" s="505">
        <v>2</v>
      </c>
      <c r="G157" s="1116">
        <v>9.4106643000000592</v>
      </c>
      <c r="H157" s="1116">
        <v>23.847336444312944</v>
      </c>
      <c r="I157" s="1116">
        <v>23.594336444312944</v>
      </c>
      <c r="J157" s="1116">
        <v>21.687336444312944</v>
      </c>
      <c r="K157" s="1116">
        <v>16.945718147157169</v>
      </c>
      <c r="L157" s="1116">
        <v>18.430718147157172</v>
      </c>
      <c r="M157" s="499">
        <v>18.777718147157167</v>
      </c>
      <c r="N157" s="499">
        <v>20.833000000000002</v>
      </c>
      <c r="O157" s="499">
        <v>19.73</v>
      </c>
      <c r="P157" s="499">
        <v>19.053999999999998</v>
      </c>
      <c r="Q157" s="499">
        <v>18.776</v>
      </c>
      <c r="R157" s="499">
        <v>17.934000000000001</v>
      </c>
      <c r="S157" s="499">
        <v>17.7</v>
      </c>
      <c r="T157" s="499">
        <v>17.228999999999999</v>
      </c>
      <c r="U157" s="499">
        <v>16.553999999999998</v>
      </c>
      <c r="V157" s="499">
        <v>16.148</v>
      </c>
      <c r="W157" s="499">
        <v>15.811999999999999</v>
      </c>
      <c r="X157" s="499">
        <v>15.467000000000001</v>
      </c>
      <c r="Y157" s="499">
        <v>15.07</v>
      </c>
      <c r="Z157" s="499">
        <v>14.628</v>
      </c>
      <c r="AA157" s="499">
        <v>14.186</v>
      </c>
      <c r="AB157" s="499">
        <v>13.742000000000001</v>
      </c>
      <c r="AC157" s="499">
        <v>13.298</v>
      </c>
      <c r="AD157" s="499">
        <v>12.855</v>
      </c>
      <c r="AE157" s="499">
        <v>12.417999999999999</v>
      </c>
      <c r="AF157" s="499">
        <v>11.98</v>
      </c>
      <c r="AG157" s="499">
        <v>11.535</v>
      </c>
      <c r="AH157" s="499">
        <v>11.090999999999999</v>
      </c>
      <c r="AI157" s="499">
        <v>10.648</v>
      </c>
      <c r="AJ157" s="499">
        <v>10.204000000000001</v>
      </c>
      <c r="AK157" s="499">
        <v>9.7579999999999991</v>
      </c>
      <c r="AL157" s="499">
        <v>7.6230000000000002</v>
      </c>
      <c r="AM157" s="499">
        <v>7.0919999999999996</v>
      </c>
      <c r="AN157" s="499">
        <v>6.867</v>
      </c>
      <c r="AO157" s="499">
        <v>6.7990000000000004</v>
      </c>
      <c r="AP157" s="499">
        <v>7.1710000000000003</v>
      </c>
      <c r="AQ157" s="499">
        <v>7.2789999999999999</v>
      </c>
      <c r="AR157" s="499">
        <v>7.1790000000000003</v>
      </c>
      <c r="AS157" s="499">
        <v>7.0019999999999998</v>
      </c>
      <c r="AT157" s="499">
        <v>6.8129999999999997</v>
      </c>
      <c r="AU157" s="499">
        <v>7.1059999999999999</v>
      </c>
      <c r="AV157" s="499">
        <v>7.242</v>
      </c>
      <c r="AW157" s="499">
        <v>7.3380000000000001</v>
      </c>
      <c r="AX157" s="499">
        <v>7.6470000000000002</v>
      </c>
      <c r="AY157" s="499">
        <v>7.8860000000000001</v>
      </c>
      <c r="AZ157" s="499">
        <v>8.23</v>
      </c>
      <c r="BA157" s="499">
        <v>8.3770000000000007</v>
      </c>
      <c r="BB157" s="499">
        <v>8.2560000000000002</v>
      </c>
      <c r="BC157" s="499">
        <v>8.0229999999999997</v>
      </c>
      <c r="BD157" s="499">
        <v>7.9630000000000001</v>
      </c>
      <c r="BE157" s="499">
        <v>7.7320000000000002</v>
      </c>
      <c r="BF157" s="499">
        <v>7.5629999999999997</v>
      </c>
      <c r="BG157" s="499">
        <v>7.423</v>
      </c>
      <c r="BH157" s="499">
        <v>7.3620000000000001</v>
      </c>
      <c r="BI157" s="499">
        <v>7.2460000000000004</v>
      </c>
      <c r="BJ157" s="499">
        <v>6.99</v>
      </c>
      <c r="BK157" s="499">
        <v>6.8360000000000003</v>
      </c>
      <c r="BL157" s="499">
        <v>6.6</v>
      </c>
      <c r="BM157" s="499">
        <v>6.569</v>
      </c>
      <c r="BN157" s="499">
        <v>6.7480000000000002</v>
      </c>
      <c r="BO157" s="499">
        <v>6.7489999999999997</v>
      </c>
      <c r="BP157" s="499">
        <v>7.0469999999999997</v>
      </c>
      <c r="BQ157" s="499">
        <v>7.2619999999999996</v>
      </c>
      <c r="BR157" s="499">
        <v>7.4690000000000003</v>
      </c>
      <c r="BS157" s="499">
        <v>7.4660000000000002</v>
      </c>
      <c r="BT157" s="499">
        <v>7.5389999999999997</v>
      </c>
      <c r="BU157" s="499"/>
      <c r="BV157" s="499"/>
      <c r="BW157" s="499"/>
      <c r="BX157" s="499"/>
      <c r="BY157" s="499"/>
      <c r="BZ157" s="499"/>
      <c r="CA157" s="499"/>
      <c r="CB157" s="499"/>
      <c r="CC157" s="499"/>
      <c r="CD157" s="499"/>
      <c r="CE157" s="499"/>
      <c r="CF157" s="499"/>
      <c r="CG157" s="499"/>
      <c r="CH157" s="499"/>
      <c r="CI157" s="499"/>
      <c r="CK157" s="1086"/>
    </row>
    <row r="158" spans="2:89" x14ac:dyDescent="0.2">
      <c r="B158" s="669" t="s">
        <v>631</v>
      </c>
      <c r="C158" s="670" t="s">
        <v>430</v>
      </c>
      <c r="D158" s="503" t="s">
        <v>431</v>
      </c>
      <c r="E158" s="504" t="s">
        <v>230</v>
      </c>
      <c r="F158" s="505">
        <v>2</v>
      </c>
      <c r="G158" s="1116">
        <v>31.937999999999999</v>
      </c>
      <c r="H158" s="1116">
        <v>20.880299999999998</v>
      </c>
      <c r="I158" s="1116">
        <v>26.8461</v>
      </c>
      <c r="J158" s="1116">
        <v>26.8461</v>
      </c>
      <c r="K158" s="1116">
        <v>26.8461</v>
      </c>
      <c r="L158" s="1116">
        <v>26.8461</v>
      </c>
      <c r="M158" s="499">
        <v>24.857500000000002</v>
      </c>
      <c r="N158" s="499">
        <v>24.857500000000002</v>
      </c>
      <c r="O158" s="499">
        <v>24.857500000000002</v>
      </c>
      <c r="P158" s="499">
        <v>24.857500000000002</v>
      </c>
      <c r="Q158" s="499">
        <v>24.857500000000002</v>
      </c>
      <c r="R158" s="499">
        <v>21.874600000000001</v>
      </c>
      <c r="S158" s="499">
        <v>20.4633354838709</v>
      </c>
      <c r="T158" s="499">
        <v>19.757703225806502</v>
      </c>
      <c r="U158" s="499">
        <v>19.052070967741901</v>
      </c>
      <c r="V158" s="499">
        <v>18.3464387096774</v>
      </c>
      <c r="W158" s="499">
        <v>17.6408064516129</v>
      </c>
      <c r="X158" s="499">
        <v>16.935174193548399</v>
      </c>
      <c r="Y158" s="499">
        <v>16.229541935483802</v>
      </c>
      <c r="Z158" s="499">
        <v>15.523909677419301</v>
      </c>
      <c r="AA158" s="499">
        <v>14.818277419354899</v>
      </c>
      <c r="AB158" s="499">
        <v>14.112645161290301</v>
      </c>
      <c r="AC158" s="499">
        <v>13.4070129032258</v>
      </c>
      <c r="AD158" s="499">
        <v>12.701380645161301</v>
      </c>
      <c r="AE158" s="499">
        <v>11.9957483870968</v>
      </c>
      <c r="AF158" s="499">
        <v>11.290116129032199</v>
      </c>
      <c r="AG158" s="499">
        <v>10.5844838709678</v>
      </c>
      <c r="AH158" s="499">
        <v>9.8788516129031798</v>
      </c>
      <c r="AI158" s="499">
        <v>9.1732193548387109</v>
      </c>
      <c r="AJ158" s="499">
        <v>8.4675870967742508</v>
      </c>
      <c r="AK158" s="499">
        <v>7.76195483870967</v>
      </c>
      <c r="AL158" s="499">
        <v>7.05632258064509</v>
      </c>
      <c r="AM158" s="499">
        <v>6.3506903225806299</v>
      </c>
      <c r="AN158" s="499">
        <v>5.6450580645161699</v>
      </c>
      <c r="AO158" s="499">
        <v>4.9394258064515899</v>
      </c>
      <c r="AP158" s="499">
        <v>4.2337935483871298</v>
      </c>
      <c r="AQ158" s="499">
        <v>3.5281612903225499</v>
      </c>
      <c r="AR158" s="499">
        <v>2.8225290322580801</v>
      </c>
      <c r="AS158" s="499">
        <v>2.1168967741935001</v>
      </c>
      <c r="AT158" s="499">
        <v>1.41126451612904</v>
      </c>
      <c r="AU158" s="499">
        <v>0.70563225806457897</v>
      </c>
      <c r="AV158" s="499">
        <v>0</v>
      </c>
      <c r="AW158" s="499">
        <v>0</v>
      </c>
      <c r="AX158" s="499">
        <v>0</v>
      </c>
      <c r="AY158" s="499">
        <v>0</v>
      </c>
      <c r="AZ158" s="499">
        <v>0</v>
      </c>
      <c r="BA158" s="499">
        <v>0</v>
      </c>
      <c r="BB158" s="499">
        <v>0</v>
      </c>
      <c r="BC158" s="499">
        <v>0</v>
      </c>
      <c r="BD158" s="499">
        <v>0</v>
      </c>
      <c r="BE158" s="499">
        <v>0</v>
      </c>
      <c r="BF158" s="499">
        <v>0</v>
      </c>
      <c r="BG158" s="499">
        <v>0</v>
      </c>
      <c r="BH158" s="499">
        <v>0</v>
      </c>
      <c r="BI158" s="499">
        <v>0</v>
      </c>
      <c r="BJ158" s="499">
        <v>0</v>
      </c>
      <c r="BK158" s="499">
        <v>0</v>
      </c>
      <c r="BL158" s="499">
        <v>0</v>
      </c>
      <c r="BM158" s="499">
        <v>0</v>
      </c>
      <c r="BN158" s="499">
        <v>0</v>
      </c>
      <c r="BO158" s="499">
        <v>0</v>
      </c>
      <c r="BP158" s="499">
        <v>0</v>
      </c>
      <c r="BQ158" s="499">
        <v>0</v>
      </c>
      <c r="BR158" s="499">
        <v>0</v>
      </c>
      <c r="BS158" s="499">
        <v>0</v>
      </c>
      <c r="BT158" s="499">
        <v>0</v>
      </c>
      <c r="BU158" s="499"/>
      <c r="BV158" s="499"/>
      <c r="BW158" s="499"/>
      <c r="BX158" s="499"/>
      <c r="BY158" s="499"/>
      <c r="BZ158" s="499"/>
      <c r="CA158" s="499"/>
      <c r="CB158" s="499"/>
      <c r="CC158" s="499"/>
      <c r="CD158" s="499"/>
      <c r="CE158" s="499"/>
      <c r="CF158" s="499"/>
      <c r="CG158" s="499"/>
      <c r="CH158" s="499"/>
      <c r="CI158" s="499"/>
      <c r="CK158" s="1086"/>
    </row>
    <row r="159" spans="2:89" x14ac:dyDescent="0.2">
      <c r="B159" s="669" t="s">
        <v>632</v>
      </c>
      <c r="C159" s="670" t="s">
        <v>433</v>
      </c>
      <c r="D159" s="503" t="s">
        <v>434</v>
      </c>
      <c r="E159" s="504" t="s">
        <v>230</v>
      </c>
      <c r="F159" s="505">
        <v>2</v>
      </c>
      <c r="G159" s="1116">
        <v>0</v>
      </c>
      <c r="H159" s="1116">
        <v>0</v>
      </c>
      <c r="I159" s="1116">
        <v>0</v>
      </c>
      <c r="J159" s="1116">
        <v>0</v>
      </c>
      <c r="K159" s="1116">
        <v>0</v>
      </c>
      <c r="L159" s="1116">
        <v>0</v>
      </c>
      <c r="M159" s="499">
        <v>0</v>
      </c>
      <c r="N159" s="499">
        <v>0</v>
      </c>
      <c r="O159" s="499">
        <v>0</v>
      </c>
      <c r="P159" s="499">
        <v>0</v>
      </c>
      <c r="Q159" s="499">
        <v>0</v>
      </c>
      <c r="R159" s="499">
        <v>0</v>
      </c>
      <c r="S159" s="499">
        <v>0</v>
      </c>
      <c r="T159" s="499">
        <v>0</v>
      </c>
      <c r="U159" s="499">
        <v>0</v>
      </c>
      <c r="V159" s="499">
        <v>0</v>
      </c>
      <c r="W159" s="499">
        <v>0</v>
      </c>
      <c r="X159" s="499">
        <v>0</v>
      </c>
      <c r="Y159" s="499">
        <v>0</v>
      </c>
      <c r="Z159" s="499">
        <v>0</v>
      </c>
      <c r="AA159" s="499">
        <v>0</v>
      </c>
      <c r="AB159" s="499">
        <v>0</v>
      </c>
      <c r="AC159" s="499">
        <v>0</v>
      </c>
      <c r="AD159" s="499">
        <v>0</v>
      </c>
      <c r="AE159" s="499">
        <v>0</v>
      </c>
      <c r="AF159" s="499">
        <v>0</v>
      </c>
      <c r="AG159" s="499">
        <v>0</v>
      </c>
      <c r="AH159" s="499">
        <v>0</v>
      </c>
      <c r="AI159" s="499">
        <v>0</v>
      </c>
      <c r="AJ159" s="499">
        <v>0</v>
      </c>
      <c r="AK159" s="499">
        <v>0</v>
      </c>
      <c r="AL159" s="499">
        <v>0</v>
      </c>
      <c r="AM159" s="499">
        <v>0</v>
      </c>
      <c r="AN159" s="499">
        <v>0</v>
      </c>
      <c r="AO159" s="499">
        <v>0</v>
      </c>
      <c r="AP159" s="499">
        <v>0</v>
      </c>
      <c r="AQ159" s="499">
        <v>0</v>
      </c>
      <c r="AR159" s="499">
        <v>0</v>
      </c>
      <c r="AS159" s="499">
        <v>0</v>
      </c>
      <c r="AT159" s="499">
        <v>0</v>
      </c>
      <c r="AU159" s="499">
        <v>0</v>
      </c>
      <c r="AV159" s="499">
        <v>0</v>
      </c>
      <c r="AW159" s="499">
        <v>0</v>
      </c>
      <c r="AX159" s="499">
        <v>0</v>
      </c>
      <c r="AY159" s="499">
        <v>0</v>
      </c>
      <c r="AZ159" s="499">
        <v>0</v>
      </c>
      <c r="BA159" s="499">
        <v>0</v>
      </c>
      <c r="BB159" s="499">
        <v>0</v>
      </c>
      <c r="BC159" s="499">
        <v>0</v>
      </c>
      <c r="BD159" s="499">
        <v>0</v>
      </c>
      <c r="BE159" s="499">
        <v>0</v>
      </c>
      <c r="BF159" s="499">
        <v>0</v>
      </c>
      <c r="BG159" s="499">
        <v>0</v>
      </c>
      <c r="BH159" s="499">
        <v>0</v>
      </c>
      <c r="BI159" s="499">
        <v>0</v>
      </c>
      <c r="BJ159" s="499">
        <v>0</v>
      </c>
      <c r="BK159" s="499">
        <v>0</v>
      </c>
      <c r="BL159" s="499">
        <v>0</v>
      </c>
      <c r="BM159" s="499">
        <v>0</v>
      </c>
      <c r="BN159" s="499">
        <v>0</v>
      </c>
      <c r="BO159" s="499">
        <v>0</v>
      </c>
      <c r="BP159" s="499">
        <v>0</v>
      </c>
      <c r="BQ159" s="499">
        <v>0</v>
      </c>
      <c r="BR159" s="499">
        <v>0</v>
      </c>
      <c r="BS159" s="499">
        <v>0</v>
      </c>
      <c r="BT159" s="499">
        <v>0</v>
      </c>
      <c r="BU159" s="499"/>
      <c r="BV159" s="499"/>
      <c r="BW159" s="499"/>
      <c r="BX159" s="499"/>
      <c r="BY159" s="499"/>
      <c r="BZ159" s="499"/>
      <c r="CA159" s="499"/>
      <c r="CB159" s="499"/>
      <c r="CC159" s="499"/>
      <c r="CD159" s="499"/>
      <c r="CE159" s="499"/>
      <c r="CF159" s="499"/>
      <c r="CG159" s="499"/>
      <c r="CH159" s="499"/>
      <c r="CI159" s="499"/>
      <c r="CK159" s="1086"/>
    </row>
    <row r="160" spans="2:89" ht="28.5" x14ac:dyDescent="0.2">
      <c r="B160" s="669" t="s">
        <v>633</v>
      </c>
      <c r="C160" s="670" t="s">
        <v>436</v>
      </c>
      <c r="D160" s="503" t="s">
        <v>437</v>
      </c>
      <c r="E160" s="504" t="s">
        <v>230</v>
      </c>
      <c r="F160" s="505">
        <v>2</v>
      </c>
      <c r="G160" s="1116">
        <v>0</v>
      </c>
      <c r="H160" s="1116">
        <v>0</v>
      </c>
      <c r="I160" s="1116">
        <v>0</v>
      </c>
      <c r="J160" s="1116">
        <v>0</v>
      </c>
      <c r="K160" s="1116">
        <v>0</v>
      </c>
      <c r="L160" s="1116">
        <v>0</v>
      </c>
      <c r="M160" s="499">
        <v>0</v>
      </c>
      <c r="N160" s="499">
        <v>0</v>
      </c>
      <c r="O160" s="499">
        <v>0</v>
      </c>
      <c r="P160" s="499">
        <v>0</v>
      </c>
      <c r="Q160" s="499">
        <v>0</v>
      </c>
      <c r="R160" s="499">
        <v>0</v>
      </c>
      <c r="S160" s="499">
        <v>0</v>
      </c>
      <c r="T160" s="499">
        <v>0</v>
      </c>
      <c r="U160" s="499">
        <v>0</v>
      </c>
      <c r="V160" s="499">
        <v>0</v>
      </c>
      <c r="W160" s="499">
        <v>0</v>
      </c>
      <c r="X160" s="499">
        <v>0</v>
      </c>
      <c r="Y160" s="499">
        <v>0</v>
      </c>
      <c r="Z160" s="499">
        <v>0</v>
      </c>
      <c r="AA160" s="499">
        <v>0</v>
      </c>
      <c r="AB160" s="499">
        <v>0</v>
      </c>
      <c r="AC160" s="499">
        <v>0</v>
      </c>
      <c r="AD160" s="499">
        <v>0</v>
      </c>
      <c r="AE160" s="499">
        <v>0</v>
      </c>
      <c r="AF160" s="499">
        <v>0</v>
      </c>
      <c r="AG160" s="499">
        <v>0</v>
      </c>
      <c r="AH160" s="499">
        <v>0</v>
      </c>
      <c r="AI160" s="499">
        <v>0</v>
      </c>
      <c r="AJ160" s="499">
        <v>0</v>
      </c>
      <c r="AK160" s="499">
        <v>0</v>
      </c>
      <c r="AL160" s="499">
        <v>0</v>
      </c>
      <c r="AM160" s="499">
        <v>0</v>
      </c>
      <c r="AN160" s="499">
        <v>0</v>
      </c>
      <c r="AO160" s="499">
        <v>0</v>
      </c>
      <c r="AP160" s="499">
        <v>0</v>
      </c>
      <c r="AQ160" s="499">
        <v>0</v>
      </c>
      <c r="AR160" s="499">
        <v>0</v>
      </c>
      <c r="AS160" s="499">
        <v>0</v>
      </c>
      <c r="AT160" s="499">
        <v>0</v>
      </c>
      <c r="AU160" s="499">
        <v>0</v>
      </c>
      <c r="AV160" s="499">
        <v>0</v>
      </c>
      <c r="AW160" s="499">
        <v>0</v>
      </c>
      <c r="AX160" s="499">
        <v>0</v>
      </c>
      <c r="AY160" s="499">
        <v>0</v>
      </c>
      <c r="AZ160" s="499">
        <v>0</v>
      </c>
      <c r="BA160" s="499">
        <v>0</v>
      </c>
      <c r="BB160" s="499">
        <v>0</v>
      </c>
      <c r="BC160" s="499">
        <v>0</v>
      </c>
      <c r="BD160" s="499">
        <v>0</v>
      </c>
      <c r="BE160" s="499">
        <v>0</v>
      </c>
      <c r="BF160" s="499">
        <v>0</v>
      </c>
      <c r="BG160" s="499">
        <v>0</v>
      </c>
      <c r="BH160" s="499">
        <v>0</v>
      </c>
      <c r="BI160" s="499">
        <v>0</v>
      </c>
      <c r="BJ160" s="499">
        <v>0</v>
      </c>
      <c r="BK160" s="499">
        <v>0</v>
      </c>
      <c r="BL160" s="499">
        <v>0</v>
      </c>
      <c r="BM160" s="499">
        <v>0</v>
      </c>
      <c r="BN160" s="499">
        <v>0</v>
      </c>
      <c r="BO160" s="499">
        <v>0</v>
      </c>
      <c r="BP160" s="499">
        <v>0</v>
      </c>
      <c r="BQ160" s="499">
        <v>0</v>
      </c>
      <c r="BR160" s="499">
        <v>0</v>
      </c>
      <c r="BS160" s="499">
        <v>0</v>
      </c>
      <c r="BT160" s="499">
        <v>0</v>
      </c>
      <c r="BU160" s="499"/>
      <c r="BV160" s="499"/>
      <c r="BW160" s="499"/>
      <c r="BX160" s="499"/>
      <c r="BY160" s="499"/>
      <c r="BZ160" s="499"/>
      <c r="CA160" s="499"/>
      <c r="CB160" s="499"/>
      <c r="CC160" s="499"/>
      <c r="CD160" s="499"/>
      <c r="CE160" s="499"/>
      <c r="CF160" s="499"/>
      <c r="CG160" s="499"/>
      <c r="CH160" s="499"/>
      <c r="CI160" s="499"/>
      <c r="CK160" s="1086"/>
    </row>
    <row r="161" spans="2:89" x14ac:dyDescent="0.2">
      <c r="B161" s="669" t="s">
        <v>634</v>
      </c>
      <c r="C161" s="670" t="s">
        <v>439</v>
      </c>
      <c r="D161" s="503" t="s">
        <v>440</v>
      </c>
      <c r="E161" s="504" t="s">
        <v>230</v>
      </c>
      <c r="F161" s="505">
        <v>2</v>
      </c>
      <c r="G161" s="1116">
        <v>0</v>
      </c>
      <c r="H161" s="1116">
        <v>0</v>
      </c>
      <c r="I161" s="1116">
        <v>0</v>
      </c>
      <c r="J161" s="1116">
        <v>0</v>
      </c>
      <c r="K161" s="1116">
        <v>0</v>
      </c>
      <c r="L161" s="1116">
        <v>0</v>
      </c>
      <c r="M161" s="499">
        <v>0</v>
      </c>
      <c r="N161" s="499">
        <v>0</v>
      </c>
      <c r="O161" s="499">
        <v>0</v>
      </c>
      <c r="P161" s="499">
        <v>0</v>
      </c>
      <c r="Q161" s="499">
        <v>0</v>
      </c>
      <c r="R161" s="499">
        <v>0</v>
      </c>
      <c r="S161" s="499">
        <v>0</v>
      </c>
      <c r="T161" s="499">
        <v>0</v>
      </c>
      <c r="U161" s="499">
        <v>0</v>
      </c>
      <c r="V161" s="499">
        <v>0</v>
      </c>
      <c r="W161" s="499">
        <v>0</v>
      </c>
      <c r="X161" s="499">
        <v>0</v>
      </c>
      <c r="Y161" s="499">
        <v>0</v>
      </c>
      <c r="Z161" s="499">
        <v>0</v>
      </c>
      <c r="AA161" s="499">
        <v>0</v>
      </c>
      <c r="AB161" s="499">
        <v>0</v>
      </c>
      <c r="AC161" s="499">
        <v>0</v>
      </c>
      <c r="AD161" s="499">
        <v>0</v>
      </c>
      <c r="AE161" s="499">
        <v>0</v>
      </c>
      <c r="AF161" s="499">
        <v>0</v>
      </c>
      <c r="AG161" s="499">
        <v>0</v>
      </c>
      <c r="AH161" s="499">
        <v>0</v>
      </c>
      <c r="AI161" s="499">
        <v>0</v>
      </c>
      <c r="AJ161" s="499">
        <v>0</v>
      </c>
      <c r="AK161" s="499">
        <v>0</v>
      </c>
      <c r="AL161" s="499">
        <v>0</v>
      </c>
      <c r="AM161" s="499">
        <v>0</v>
      </c>
      <c r="AN161" s="499">
        <v>0</v>
      </c>
      <c r="AO161" s="499">
        <v>0</v>
      </c>
      <c r="AP161" s="499">
        <v>0</v>
      </c>
      <c r="AQ161" s="499">
        <v>0</v>
      </c>
      <c r="AR161" s="499">
        <v>0</v>
      </c>
      <c r="AS161" s="499">
        <v>0</v>
      </c>
      <c r="AT161" s="499">
        <v>0</v>
      </c>
      <c r="AU161" s="499">
        <v>0</v>
      </c>
      <c r="AV161" s="499">
        <v>0</v>
      </c>
      <c r="AW161" s="499">
        <v>0</v>
      </c>
      <c r="AX161" s="499">
        <v>0</v>
      </c>
      <c r="AY161" s="499">
        <v>0</v>
      </c>
      <c r="AZ161" s="499">
        <v>0</v>
      </c>
      <c r="BA161" s="499">
        <v>0</v>
      </c>
      <c r="BB161" s="499">
        <v>0</v>
      </c>
      <c r="BC161" s="499">
        <v>0</v>
      </c>
      <c r="BD161" s="499">
        <v>0</v>
      </c>
      <c r="BE161" s="499">
        <v>0</v>
      </c>
      <c r="BF161" s="499">
        <v>0</v>
      </c>
      <c r="BG161" s="499">
        <v>0</v>
      </c>
      <c r="BH161" s="499">
        <v>0</v>
      </c>
      <c r="BI161" s="499">
        <v>0</v>
      </c>
      <c r="BJ161" s="499">
        <v>0</v>
      </c>
      <c r="BK161" s="499">
        <v>0</v>
      </c>
      <c r="BL161" s="499">
        <v>0</v>
      </c>
      <c r="BM161" s="499">
        <v>0</v>
      </c>
      <c r="BN161" s="499">
        <v>0</v>
      </c>
      <c r="BO161" s="499">
        <v>0</v>
      </c>
      <c r="BP161" s="499">
        <v>0</v>
      </c>
      <c r="BQ161" s="499">
        <v>0</v>
      </c>
      <c r="BR161" s="499">
        <v>0</v>
      </c>
      <c r="BS161" s="499">
        <v>0</v>
      </c>
      <c r="BT161" s="499">
        <v>0</v>
      </c>
      <c r="BU161" s="499"/>
      <c r="BV161" s="499"/>
      <c r="BW161" s="499"/>
      <c r="BX161" s="499"/>
      <c r="BY161" s="499"/>
      <c r="BZ161" s="499"/>
      <c r="CA161" s="499"/>
      <c r="CB161" s="499"/>
      <c r="CC161" s="499"/>
      <c r="CD161" s="499"/>
      <c r="CE161" s="499"/>
      <c r="CF161" s="499"/>
      <c r="CG161" s="499"/>
      <c r="CH161" s="499"/>
      <c r="CI161" s="499"/>
      <c r="CK161" s="1086"/>
    </row>
    <row r="162" spans="2:89" ht="28.5" x14ac:dyDescent="0.2">
      <c r="B162" s="669" t="s">
        <v>635</v>
      </c>
      <c r="C162" s="670" t="s">
        <v>442</v>
      </c>
      <c r="D162" s="503" t="s">
        <v>443</v>
      </c>
      <c r="E162" s="504" t="s">
        <v>230</v>
      </c>
      <c r="F162" s="505">
        <v>2</v>
      </c>
      <c r="G162" s="1116">
        <v>0</v>
      </c>
      <c r="H162" s="1116">
        <v>0</v>
      </c>
      <c r="I162" s="1116">
        <v>0</v>
      </c>
      <c r="J162" s="1116">
        <v>0</v>
      </c>
      <c r="K162" s="1116">
        <v>0</v>
      </c>
      <c r="L162" s="1116">
        <v>0</v>
      </c>
      <c r="M162" s="499">
        <v>0</v>
      </c>
      <c r="N162" s="499">
        <v>0</v>
      </c>
      <c r="O162" s="499">
        <v>0</v>
      </c>
      <c r="P162" s="499">
        <v>0</v>
      </c>
      <c r="Q162" s="499">
        <v>0</v>
      </c>
      <c r="R162" s="499">
        <v>0</v>
      </c>
      <c r="S162" s="499">
        <v>0</v>
      </c>
      <c r="T162" s="499">
        <v>0</v>
      </c>
      <c r="U162" s="499">
        <v>0</v>
      </c>
      <c r="V162" s="499">
        <v>0</v>
      </c>
      <c r="W162" s="499">
        <v>0</v>
      </c>
      <c r="X162" s="499">
        <v>2.3283064365386999E-13</v>
      </c>
      <c r="Y162" s="499">
        <v>0</v>
      </c>
      <c r="Z162" s="499">
        <v>-2.3283064365386999E-13</v>
      </c>
      <c r="AA162" s="499">
        <v>0</v>
      </c>
      <c r="AB162" s="499">
        <v>-2.3283064365386999E-13</v>
      </c>
      <c r="AC162" s="499">
        <v>2.3283064365386999E-13</v>
      </c>
      <c r="AD162" s="499">
        <v>0</v>
      </c>
      <c r="AE162" s="499">
        <v>0</v>
      </c>
      <c r="AF162" s="499">
        <v>0</v>
      </c>
      <c r="AG162" s="499">
        <v>0</v>
      </c>
      <c r="AH162" s="499">
        <v>0</v>
      </c>
      <c r="AI162" s="499">
        <v>0</v>
      </c>
      <c r="AJ162" s="499">
        <v>0</v>
      </c>
      <c r="AK162" s="499">
        <v>0</v>
      </c>
      <c r="AL162" s="499">
        <v>0</v>
      </c>
      <c r="AM162" s="499">
        <v>-4.6566128730773896E-13</v>
      </c>
      <c r="AN162" s="499">
        <v>0</v>
      </c>
      <c r="AO162" s="499">
        <v>4.6566128730773896E-13</v>
      </c>
      <c r="AP162" s="499">
        <v>0</v>
      </c>
      <c r="AQ162" s="499">
        <v>0</v>
      </c>
      <c r="AR162" s="499">
        <v>0</v>
      </c>
      <c r="AS162" s="499">
        <v>0</v>
      </c>
      <c r="AT162" s="499">
        <v>0</v>
      </c>
      <c r="AU162" s="499">
        <v>0</v>
      </c>
      <c r="AV162" s="499">
        <v>0</v>
      </c>
      <c r="AW162" s="499">
        <v>0</v>
      </c>
      <c r="AX162" s="499">
        <v>0</v>
      </c>
      <c r="AY162" s="499">
        <v>0</v>
      </c>
      <c r="AZ162" s="499">
        <v>0</v>
      </c>
      <c r="BA162" s="499">
        <v>0</v>
      </c>
      <c r="BB162" s="499">
        <v>0</v>
      </c>
      <c r="BC162" s="499">
        <v>0</v>
      </c>
      <c r="BD162" s="499">
        <v>0</v>
      </c>
      <c r="BE162" s="499">
        <v>0</v>
      </c>
      <c r="BF162" s="499">
        <v>0</v>
      </c>
      <c r="BG162" s="499">
        <v>0</v>
      </c>
      <c r="BH162" s="499">
        <v>0</v>
      </c>
      <c r="BI162" s="499">
        <v>0</v>
      </c>
      <c r="BJ162" s="499">
        <v>0</v>
      </c>
      <c r="BK162" s="499">
        <v>0</v>
      </c>
      <c r="BL162" s="499">
        <v>0</v>
      </c>
      <c r="BM162" s="499">
        <v>0</v>
      </c>
      <c r="BN162" s="499">
        <v>0</v>
      </c>
      <c r="BO162" s="499">
        <v>0</v>
      </c>
      <c r="BP162" s="499">
        <v>0</v>
      </c>
      <c r="BQ162" s="499">
        <v>0</v>
      </c>
      <c r="BR162" s="499">
        <v>0</v>
      </c>
      <c r="BS162" s="499">
        <v>0</v>
      </c>
      <c r="BT162" s="499">
        <v>0</v>
      </c>
      <c r="BU162" s="499"/>
      <c r="BV162" s="499"/>
      <c r="BW162" s="499"/>
      <c r="BX162" s="499"/>
      <c r="BY162" s="499"/>
      <c r="BZ162" s="499"/>
      <c r="CA162" s="499"/>
      <c r="CB162" s="499"/>
      <c r="CC162" s="499"/>
      <c r="CD162" s="499"/>
      <c r="CE162" s="499"/>
      <c r="CF162" s="499"/>
      <c r="CG162" s="499"/>
      <c r="CH162" s="499"/>
      <c r="CI162" s="499"/>
      <c r="CK162" s="1086"/>
    </row>
    <row r="163" spans="2:89" x14ac:dyDescent="0.2">
      <c r="B163" s="669" t="s">
        <v>636</v>
      </c>
      <c r="C163" s="670" t="s">
        <v>445</v>
      </c>
      <c r="D163" s="591" t="s">
        <v>121</v>
      </c>
      <c r="E163" s="651" t="s">
        <v>230</v>
      </c>
      <c r="F163" s="652">
        <v>2</v>
      </c>
      <c r="G163" s="1116">
        <v>51.235165300546456</v>
      </c>
      <c r="H163" s="1116">
        <v>51.977992687104603</v>
      </c>
      <c r="I163" s="1116">
        <v>47.028651455634098</v>
      </c>
      <c r="J163" s="1116">
        <v>47.1339843479427</v>
      </c>
      <c r="K163" s="1116">
        <v>49.225535325944499</v>
      </c>
      <c r="L163" s="1116">
        <v>51.377586822688102</v>
      </c>
      <c r="M163" s="499">
        <v>53.466629662968799</v>
      </c>
      <c r="N163" s="499">
        <v>55.5128152400655</v>
      </c>
      <c r="O163" s="499">
        <v>57.531855988731103</v>
      </c>
      <c r="P163" s="499">
        <v>59.535849946947103</v>
      </c>
      <c r="Q163" s="499">
        <v>61.5414190693905</v>
      </c>
      <c r="R163" s="499">
        <v>63.379850443709202</v>
      </c>
      <c r="S163" s="499">
        <v>65.151154759021097</v>
      </c>
      <c r="T163" s="499">
        <v>66.879469276014504</v>
      </c>
      <c r="U163" s="499">
        <v>68.554969089214197</v>
      </c>
      <c r="V163" s="499">
        <v>70.187562912198302</v>
      </c>
      <c r="W163" s="499">
        <v>71.778997296500293</v>
      </c>
      <c r="X163" s="499">
        <v>73.327779001817404</v>
      </c>
      <c r="Y163" s="499">
        <v>74.830649662227998</v>
      </c>
      <c r="Z163" s="499">
        <v>76.284676498926004</v>
      </c>
      <c r="AA163" s="499">
        <v>77.688862502011105</v>
      </c>
      <c r="AB163" s="499">
        <v>79.042175955786703</v>
      </c>
      <c r="AC163" s="499">
        <v>80.343718542183694</v>
      </c>
      <c r="AD163" s="499">
        <v>81.592682922551205</v>
      </c>
      <c r="AE163" s="499">
        <v>82.788522209635502</v>
      </c>
      <c r="AF163" s="499">
        <v>83.930440289597897</v>
      </c>
      <c r="AG163" s="499">
        <v>85.017431987841306</v>
      </c>
      <c r="AH163" s="499">
        <v>86.048877732446599</v>
      </c>
      <c r="AI163" s="499">
        <v>87.024203612098404</v>
      </c>
      <c r="AJ163" s="499">
        <v>87.942795450033898</v>
      </c>
      <c r="AK163" s="499">
        <v>88.804040641973899</v>
      </c>
      <c r="AL163" s="499">
        <v>89.535299640943293</v>
      </c>
      <c r="AM163" s="499">
        <v>90.204579285087902</v>
      </c>
      <c r="AN163" s="499">
        <v>90.824576807642799</v>
      </c>
      <c r="AO163" s="499">
        <v>91.401678854286899</v>
      </c>
      <c r="AP163" s="499">
        <v>91.954429952588598</v>
      </c>
      <c r="AQ163" s="499">
        <v>92.471296376268995</v>
      </c>
      <c r="AR163" s="499">
        <v>92.943161182925905</v>
      </c>
      <c r="AS163" s="499">
        <v>93.366544249138798</v>
      </c>
      <c r="AT163" s="499">
        <v>93.740783711760997</v>
      </c>
      <c r="AU163" s="499">
        <v>94.086415259525296</v>
      </c>
      <c r="AV163" s="499">
        <v>94.396641978469106</v>
      </c>
      <c r="AW163" s="499">
        <v>94.710998465596106</v>
      </c>
      <c r="AX163" s="499">
        <v>95.038610859138799</v>
      </c>
      <c r="AY163" s="499">
        <v>95.376482085908904</v>
      </c>
      <c r="AZ163" s="499">
        <v>95.729112852225796</v>
      </c>
      <c r="BA163" s="499">
        <v>96.088064019791204</v>
      </c>
      <c r="BB163" s="499">
        <v>96.441851807871004</v>
      </c>
      <c r="BC163" s="499">
        <v>96.785675233269302</v>
      </c>
      <c r="BD163" s="499">
        <v>97.126946898487205</v>
      </c>
      <c r="BE163" s="499">
        <v>97.458337015725903</v>
      </c>
      <c r="BF163" s="499">
        <v>97.782501321360797</v>
      </c>
      <c r="BG163" s="499">
        <v>98.100681619073299</v>
      </c>
      <c r="BH163" s="499">
        <v>98.416263376122203</v>
      </c>
      <c r="BI163" s="499">
        <v>98.7268882476166</v>
      </c>
      <c r="BJ163" s="499">
        <v>99.026553356097196</v>
      </c>
      <c r="BK163" s="499">
        <v>99.319630133384905</v>
      </c>
      <c r="BL163" s="499">
        <v>99.602601783090407</v>
      </c>
      <c r="BM163" s="499">
        <v>99.884256720712003</v>
      </c>
      <c r="BN163" s="499">
        <v>100.17359932154299</v>
      </c>
      <c r="BO163" s="499">
        <v>100.462997678821</v>
      </c>
      <c r="BP163" s="499">
        <v>100.76518798025</v>
      </c>
      <c r="BQ163" s="499">
        <v>101.076612423236</v>
      </c>
      <c r="BR163" s="499">
        <v>101.396929103991</v>
      </c>
      <c r="BS163" s="499">
        <v>101.71713244232301</v>
      </c>
      <c r="BT163" s="499">
        <v>102.040482041366</v>
      </c>
      <c r="BU163" s="499"/>
      <c r="BV163" s="499"/>
      <c r="BW163" s="499"/>
      <c r="BX163" s="499"/>
      <c r="BY163" s="499"/>
      <c r="BZ163" s="499"/>
      <c r="CA163" s="499"/>
      <c r="CB163" s="499"/>
      <c r="CC163" s="499"/>
      <c r="CD163" s="499"/>
      <c r="CE163" s="499"/>
      <c r="CF163" s="499"/>
      <c r="CG163" s="499"/>
      <c r="CH163" s="499"/>
      <c r="CI163" s="499"/>
      <c r="CK163" s="1086"/>
    </row>
    <row r="164" spans="2:89" ht="28.5" x14ac:dyDescent="0.2">
      <c r="B164" s="669" t="s">
        <v>637</v>
      </c>
      <c r="C164" s="670" t="s">
        <v>447</v>
      </c>
      <c r="D164" s="591" t="s">
        <v>121</v>
      </c>
      <c r="E164" s="651" t="s">
        <v>230</v>
      </c>
      <c r="F164" s="652">
        <v>2</v>
      </c>
      <c r="G164" s="1116">
        <v>898.81784430000005</v>
      </c>
      <c r="H164" s="1116">
        <v>877.93754430000001</v>
      </c>
      <c r="I164" s="1116">
        <v>851.09144430000003</v>
      </c>
      <c r="J164" s="1116">
        <v>824.24534430000006</v>
      </c>
      <c r="K164" s="1116">
        <v>797.39924429999996</v>
      </c>
      <c r="L164" s="1116">
        <v>770.55314429999999</v>
      </c>
      <c r="M164" s="1116">
        <v>745.69564430000003</v>
      </c>
      <c r="N164" s="1116">
        <v>720.83814429999995</v>
      </c>
      <c r="O164" s="1116">
        <v>695.98064429999999</v>
      </c>
      <c r="P164" s="1116">
        <v>671.12314430000004</v>
      </c>
      <c r="Q164" s="1116">
        <v>646.26564429999996</v>
      </c>
      <c r="R164" s="1116">
        <v>624.39104429999998</v>
      </c>
      <c r="S164" s="1116">
        <v>603.92770881612898</v>
      </c>
      <c r="T164" s="1116">
        <v>584.17000559032203</v>
      </c>
      <c r="U164" s="1116">
        <v>565.11793462258095</v>
      </c>
      <c r="V164" s="1116">
        <v>546.77149591290299</v>
      </c>
      <c r="W164" s="1116">
        <v>529.13068946128999</v>
      </c>
      <c r="X164" s="1116">
        <v>512.19551526774205</v>
      </c>
      <c r="Y164" s="1116">
        <v>495.96597333225799</v>
      </c>
      <c r="Z164" s="1116">
        <v>480.44206365483899</v>
      </c>
      <c r="AA164" s="1116">
        <v>465.62378623548398</v>
      </c>
      <c r="AB164" s="1116">
        <v>451.51114107419397</v>
      </c>
      <c r="AC164" s="1116">
        <v>438.10412817096801</v>
      </c>
      <c r="AD164" s="1116">
        <v>425.402747525807</v>
      </c>
      <c r="AE164" s="1116">
        <v>413.40699913870998</v>
      </c>
      <c r="AF164" s="1116">
        <v>402.116883009677</v>
      </c>
      <c r="AG164" s="1116">
        <v>391.53239913870999</v>
      </c>
      <c r="AH164" s="1116">
        <v>381.653547525806</v>
      </c>
      <c r="AI164" s="1116">
        <v>372.48032817096799</v>
      </c>
      <c r="AJ164" s="1116">
        <v>364.01274107419403</v>
      </c>
      <c r="AK164" s="1116">
        <v>356.25078623548399</v>
      </c>
      <c r="AL164" s="1116">
        <v>349.19446365483901</v>
      </c>
      <c r="AM164" s="1116">
        <v>342.84377333225802</v>
      </c>
      <c r="AN164" s="1116">
        <v>337.19871526774199</v>
      </c>
      <c r="AO164" s="1116">
        <v>332.25928946129</v>
      </c>
      <c r="AP164" s="1116">
        <v>328.02549591290301</v>
      </c>
      <c r="AQ164" s="1116">
        <v>324.49733462258098</v>
      </c>
      <c r="AR164" s="1116">
        <v>321.67480559032299</v>
      </c>
      <c r="AS164" s="1116">
        <v>319.55790881612899</v>
      </c>
      <c r="AT164" s="1116">
        <v>318.14664429999999</v>
      </c>
      <c r="AU164" s="1116">
        <v>317.44101204193601</v>
      </c>
      <c r="AV164" s="1116">
        <v>317.44101204193601</v>
      </c>
      <c r="AW164" s="1116">
        <v>317.44101204193601</v>
      </c>
      <c r="AX164" s="1116">
        <v>317.44101204193601</v>
      </c>
      <c r="AY164" s="1116">
        <v>317.44101204193601</v>
      </c>
      <c r="AZ164" s="1116">
        <v>317.44101204193601</v>
      </c>
      <c r="BA164" s="1116">
        <v>317.44101204193601</v>
      </c>
      <c r="BB164" s="1116">
        <v>317.44101204193601</v>
      </c>
      <c r="BC164" s="1116">
        <v>317.44101204193601</v>
      </c>
      <c r="BD164" s="1116">
        <v>317.44101204193601</v>
      </c>
      <c r="BE164" s="1116">
        <v>317.44101204193601</v>
      </c>
      <c r="BF164" s="1116">
        <v>317.44101204193601</v>
      </c>
      <c r="BG164" s="1116">
        <v>317.44101204193601</v>
      </c>
      <c r="BH164" s="1116">
        <v>317.44101204193601</v>
      </c>
      <c r="BI164" s="1116">
        <v>317.44101204193601</v>
      </c>
      <c r="BJ164" s="1116">
        <v>317.44101204193601</v>
      </c>
      <c r="BK164" s="1116">
        <v>317.44101204193601</v>
      </c>
      <c r="BL164" s="1116">
        <v>317.44101204193601</v>
      </c>
      <c r="BM164" s="1116">
        <v>317.44101204193601</v>
      </c>
      <c r="BN164" s="1116">
        <v>317.44101204193601</v>
      </c>
      <c r="BO164" s="1116">
        <v>317.44101204193601</v>
      </c>
      <c r="BP164" s="1116">
        <v>317.44101204193601</v>
      </c>
      <c r="BQ164" s="1116">
        <v>317.44101204193601</v>
      </c>
      <c r="BR164" s="1116">
        <v>317.44101204193601</v>
      </c>
      <c r="BS164" s="1116">
        <v>317.44101204193601</v>
      </c>
      <c r="BT164" s="1116">
        <v>317.44101204193601</v>
      </c>
      <c r="BU164" s="1116"/>
      <c r="BV164" s="1116"/>
      <c r="BW164" s="1116"/>
      <c r="BX164" s="1116"/>
      <c r="BY164" s="1116"/>
      <c r="BZ164" s="1116"/>
      <c r="CA164" s="1116"/>
      <c r="CB164" s="1116"/>
      <c r="CC164" s="1116"/>
      <c r="CD164" s="1116"/>
      <c r="CE164" s="1116"/>
      <c r="CF164" s="1116"/>
      <c r="CG164" s="1116"/>
      <c r="CH164" s="1116"/>
      <c r="CI164" s="1116"/>
      <c r="CK164" s="1086"/>
    </row>
    <row r="165" spans="2:89" x14ac:dyDescent="0.2">
      <c r="B165" s="669" t="s">
        <v>638</v>
      </c>
      <c r="C165" s="670" t="s">
        <v>449</v>
      </c>
      <c r="D165" s="591" t="s">
        <v>121</v>
      </c>
      <c r="E165" s="651" t="s">
        <v>230</v>
      </c>
      <c r="F165" s="652">
        <v>2</v>
      </c>
      <c r="G165" s="1116">
        <v>59.418886612021858</v>
      </c>
      <c r="H165" s="1116">
        <v>57.860902049737497</v>
      </c>
      <c r="I165" s="1116">
        <v>48.538616967068997</v>
      </c>
      <c r="J165" s="1116">
        <v>45.2872733463714</v>
      </c>
      <c r="K165" s="1116">
        <v>44.130847042339298</v>
      </c>
      <c r="L165" s="1116">
        <v>42.954359447525803</v>
      </c>
      <c r="M165" s="1116">
        <v>41.849756356853803</v>
      </c>
      <c r="N165" s="1116">
        <v>40.720380899736199</v>
      </c>
      <c r="O165" s="1116">
        <v>39.568402227231303</v>
      </c>
      <c r="P165" s="1116">
        <v>38.395360799010099</v>
      </c>
      <c r="Q165" s="1116">
        <v>37.202732730296603</v>
      </c>
      <c r="R165" s="1116">
        <v>36.140786488998103</v>
      </c>
      <c r="S165" s="1116">
        <v>35.135835851307597</v>
      </c>
      <c r="T165" s="1116">
        <v>34.153482210683499</v>
      </c>
      <c r="U165" s="1116">
        <v>33.194717921740498</v>
      </c>
      <c r="V165" s="1116">
        <v>32.261281114927399</v>
      </c>
      <c r="W165" s="1116">
        <v>31.354456015966999</v>
      </c>
      <c r="X165" s="1116">
        <v>30.4753461938007</v>
      </c>
      <c r="Y165" s="1116">
        <v>29.624958579816798</v>
      </c>
      <c r="Z165" s="1116">
        <v>28.804277596014</v>
      </c>
      <c r="AA165" s="1116">
        <v>28.0143002522926</v>
      </c>
      <c r="AB165" s="1116">
        <v>27.255971670712999</v>
      </c>
      <c r="AC165" s="1116">
        <v>26.530190169344699</v>
      </c>
      <c r="AD165" s="1116">
        <v>25.8378063836563</v>
      </c>
      <c r="AE165" s="1116">
        <v>25.179626981809498</v>
      </c>
      <c r="AF165" s="1116">
        <v>24.556404780824501</v>
      </c>
      <c r="AG165" s="1116">
        <v>23.968841877573301</v>
      </c>
      <c r="AH165" s="1116">
        <v>23.417601140792701</v>
      </c>
      <c r="AI165" s="1116">
        <v>22.903299778616201</v>
      </c>
      <c r="AJ165" s="1116">
        <v>22.4265086709886</v>
      </c>
      <c r="AK165" s="1116">
        <v>21.987753828553</v>
      </c>
      <c r="AL165" s="1116">
        <v>21.586546472776099</v>
      </c>
      <c r="AM165" s="1116">
        <v>21.224327861495201</v>
      </c>
      <c r="AN165" s="1116">
        <v>20.901649587766801</v>
      </c>
      <c r="AO165" s="1116">
        <v>20.618922606328699</v>
      </c>
      <c r="AP165" s="1116">
        <v>20.376652989508301</v>
      </c>
      <c r="AQ165" s="1116">
        <v>20.174944103647402</v>
      </c>
      <c r="AR165" s="1116">
        <v>20.013907153015701</v>
      </c>
      <c r="AS165" s="1116">
        <v>19.893688406051702</v>
      </c>
      <c r="AT165" s="1116">
        <v>19.814430164086701</v>
      </c>
      <c r="AU165" s="1116">
        <v>19.7764658046375</v>
      </c>
      <c r="AV165" s="1116">
        <v>19.7797946412493</v>
      </c>
      <c r="AW165" s="1116">
        <v>19.783150204200499</v>
      </c>
      <c r="AX165" s="1116">
        <v>19.786628577480801</v>
      </c>
      <c r="AY165" s="1116">
        <v>19.790196057022801</v>
      </c>
      <c r="AZ165" s="1116">
        <v>19.793898102390902</v>
      </c>
      <c r="BA165" s="1116">
        <v>19.797644378748199</v>
      </c>
      <c r="BB165" s="1116">
        <v>19.801315119619701</v>
      </c>
      <c r="BC165" s="1116">
        <v>19.804862064592101</v>
      </c>
      <c r="BD165" s="1116">
        <v>19.808362960667701</v>
      </c>
      <c r="BE165" s="1116">
        <v>19.811743839777499</v>
      </c>
      <c r="BF165" s="1116">
        <v>19.815033368258501</v>
      </c>
      <c r="BG165" s="1116">
        <v>19.8182453501494</v>
      </c>
      <c r="BH165" s="1116">
        <v>19.821414766809301</v>
      </c>
      <c r="BI165" s="1116">
        <v>19.824518638142401</v>
      </c>
      <c r="BJ165" s="1116">
        <v>19.827498287095299</v>
      </c>
      <c r="BK165" s="1116">
        <v>19.830398557277601</v>
      </c>
      <c r="BL165" s="1116">
        <v>19.833185906007198</v>
      </c>
      <c r="BM165" s="1116">
        <v>19.835947765464301</v>
      </c>
      <c r="BN165" s="1116">
        <v>19.838772092124302</v>
      </c>
      <c r="BO165" s="1116">
        <v>19.841583959154502</v>
      </c>
      <c r="BP165" s="1116">
        <v>19.844506333781901</v>
      </c>
      <c r="BQ165" s="1116">
        <v>19.847503382711199</v>
      </c>
      <c r="BR165" s="1116">
        <v>19.8505706351845</v>
      </c>
      <c r="BS165" s="1116">
        <v>19.8536213396278</v>
      </c>
      <c r="BT165" s="1116">
        <v>19.856686451070502</v>
      </c>
      <c r="BU165" s="1116"/>
      <c r="BV165" s="1116"/>
      <c r="BW165" s="1116"/>
      <c r="BX165" s="1116"/>
      <c r="BY165" s="1116"/>
      <c r="BZ165" s="1116"/>
      <c r="CA165" s="1116"/>
      <c r="CB165" s="1116"/>
      <c r="CC165" s="1116"/>
      <c r="CD165" s="1116"/>
      <c r="CE165" s="1116"/>
      <c r="CF165" s="1116"/>
      <c r="CG165" s="1116"/>
      <c r="CH165" s="1116"/>
      <c r="CI165" s="1116"/>
      <c r="CK165" s="1086"/>
    </row>
    <row r="166" spans="2:89" ht="28.5" x14ac:dyDescent="0.2">
      <c r="B166" s="671" t="s">
        <v>639</v>
      </c>
      <c r="C166" s="672" t="s">
        <v>451</v>
      </c>
      <c r="D166" s="673" t="s">
        <v>640</v>
      </c>
      <c r="E166" s="674" t="s">
        <v>230</v>
      </c>
      <c r="F166" s="675">
        <v>2</v>
      </c>
      <c r="G166" s="632">
        <f>SUM(G153:G156)+G163+G164+G165</f>
        <v>2311.5926297916626</v>
      </c>
      <c r="H166" s="632">
        <f t="shared" ref="H166:BS166" si="81">SUM(H153:H156)+H163+H164+H165</f>
        <v>2335.7827356582238</v>
      </c>
      <c r="I166" s="632">
        <f t="shared" si="81"/>
        <v>2343.5667417883983</v>
      </c>
      <c r="J166" s="632">
        <f t="shared" si="81"/>
        <v>2361.8870675043217</v>
      </c>
      <c r="K166" s="632">
        <f t="shared" si="81"/>
        <v>2379.5409103254483</v>
      </c>
      <c r="L166" s="632">
        <f t="shared" si="81"/>
        <v>2398.7331923745355</v>
      </c>
      <c r="M166" s="632">
        <f t="shared" si="81"/>
        <v>2418.3443502713021</v>
      </c>
      <c r="N166" s="632">
        <f t="shared" si="81"/>
        <v>2439.9421603912806</v>
      </c>
      <c r="O166" s="632">
        <f t="shared" si="81"/>
        <v>2460.3882224674417</v>
      </c>
      <c r="P166" s="632">
        <f t="shared" si="81"/>
        <v>2480.1221749974366</v>
      </c>
      <c r="Q166" s="632">
        <f t="shared" si="81"/>
        <v>2499.5601160511665</v>
      </c>
      <c r="R166" s="632">
        <f t="shared" si="81"/>
        <v>2518.1186011841864</v>
      </c>
      <c r="S166" s="632">
        <f t="shared" si="81"/>
        <v>2536.4339548618077</v>
      </c>
      <c r="T166" s="632">
        <f t="shared" si="81"/>
        <v>2554.2579157381765</v>
      </c>
      <c r="U166" s="632">
        <f t="shared" si="81"/>
        <v>2571.3766512624338</v>
      </c>
      <c r="V166" s="632">
        <f t="shared" si="81"/>
        <v>2588.0728082786045</v>
      </c>
      <c r="W166" s="632">
        <f t="shared" si="81"/>
        <v>2604.4474175639461</v>
      </c>
      <c r="X166" s="632">
        <f t="shared" si="81"/>
        <v>2620.4620894470972</v>
      </c>
      <c r="Y166" s="632">
        <f t="shared" si="81"/>
        <v>2636.0625724935239</v>
      </c>
      <c r="Z166" s="632">
        <f t="shared" si="81"/>
        <v>2651.2019183464186</v>
      </c>
      <c r="AA166" s="632">
        <f t="shared" si="81"/>
        <v>2665.8801270057829</v>
      </c>
      <c r="AB166" s="632">
        <f t="shared" si="81"/>
        <v>2680.0961118779783</v>
      </c>
      <c r="AC166" s="632">
        <f t="shared" si="81"/>
        <v>2693.8478729630074</v>
      </c>
      <c r="AD166" s="632">
        <f t="shared" si="81"/>
        <v>2707.1374535576874</v>
      </c>
      <c r="AE166" s="632">
        <f t="shared" si="81"/>
        <v>2719.9721134429242</v>
      </c>
      <c r="AF166" s="632">
        <f t="shared" si="81"/>
        <v>2732.3488093219003</v>
      </c>
      <c r="AG166" s="632">
        <f t="shared" si="81"/>
        <v>2744.2812381168937</v>
      </c>
      <c r="AH166" s="632">
        <f t="shared" si="81"/>
        <v>2755.7504431247175</v>
      </c>
      <c r="AI166" s="632">
        <f t="shared" si="81"/>
        <v>2766.7574676421937</v>
      </c>
      <c r="AJ166" s="632">
        <f t="shared" si="81"/>
        <v>2777.3012683725019</v>
      </c>
      <c r="AK166" s="632">
        <f t="shared" si="81"/>
        <v>2787.3797587220065</v>
      </c>
      <c r="AL166" s="632">
        <f t="shared" si="81"/>
        <v>2795.2298103651988</v>
      </c>
      <c r="AM166" s="632">
        <f t="shared" si="81"/>
        <v>2802.5268713980613</v>
      </c>
      <c r="AN166" s="632">
        <f t="shared" si="81"/>
        <v>2809.5891906468878</v>
      </c>
      <c r="AO166" s="632">
        <f t="shared" si="81"/>
        <v>2816.5805657120941</v>
      </c>
      <c r="AP166" s="632">
        <f t="shared" si="81"/>
        <v>2823.9600471935755</v>
      </c>
      <c r="AQ166" s="632">
        <f t="shared" si="81"/>
        <v>2831.4522047313958</v>
      </c>
      <c r="AR166" s="632">
        <f t="shared" si="81"/>
        <v>2838.8400325874213</v>
      </c>
      <c r="AS166" s="632">
        <f t="shared" si="81"/>
        <v>2846.0431969066699</v>
      </c>
      <c r="AT166" s="632">
        <f t="shared" si="81"/>
        <v>2853.0491781273272</v>
      </c>
      <c r="AU166" s="632">
        <f t="shared" si="81"/>
        <v>2860.360845315643</v>
      </c>
      <c r="AV166" s="632">
        <f t="shared" si="81"/>
        <v>2867.8144008711988</v>
      </c>
      <c r="AW166" s="632">
        <f t="shared" si="81"/>
        <v>2875.3681129212769</v>
      </c>
      <c r="AX166" s="632">
        <f t="shared" si="81"/>
        <v>2883.2442036880998</v>
      </c>
      <c r="AY166" s="632">
        <f t="shared" si="81"/>
        <v>2891.369642394412</v>
      </c>
      <c r="AZ166" s="632">
        <f t="shared" si="81"/>
        <v>2899.8529752060967</v>
      </c>
      <c r="BA166" s="632">
        <f t="shared" si="81"/>
        <v>2908.4906726500194</v>
      </c>
      <c r="BB166" s="632">
        <f t="shared" si="81"/>
        <v>2917.0021311789706</v>
      </c>
      <c r="BC166" s="632">
        <f t="shared" si="81"/>
        <v>2925.2705015493416</v>
      </c>
      <c r="BD166" s="632">
        <f t="shared" si="81"/>
        <v>2933.4762741106356</v>
      </c>
      <c r="BE166" s="632">
        <f t="shared" si="81"/>
        <v>2941.4410451069839</v>
      </c>
      <c r="BF166" s="632">
        <f t="shared" si="81"/>
        <v>2949.2294989410998</v>
      </c>
      <c r="BG166" s="632">
        <f t="shared" si="81"/>
        <v>2956.8718912207032</v>
      </c>
      <c r="BH166" s="632">
        <f t="shared" si="81"/>
        <v>2964.4506423944113</v>
      </c>
      <c r="BI166" s="632">
        <f t="shared" si="81"/>
        <v>2971.9083711372391</v>
      </c>
      <c r="BJ166" s="632">
        <f t="shared" si="81"/>
        <v>2979.0990158946729</v>
      </c>
      <c r="BK166" s="632">
        <f t="shared" si="81"/>
        <v>2986.1289929421423</v>
      </c>
      <c r="BL166" s="632">
        <f t="shared" si="81"/>
        <v>2992.9127519405774</v>
      </c>
      <c r="BM166" s="632">
        <f t="shared" si="81"/>
        <v>2999.6641687376564</v>
      </c>
      <c r="BN166" s="632">
        <f t="shared" si="81"/>
        <v>3006.601335665147</v>
      </c>
      <c r="BO166" s="632">
        <f t="shared" si="81"/>
        <v>3013.5405458894552</v>
      </c>
      <c r="BP166" s="632">
        <f t="shared" si="81"/>
        <v>3020.7906585655114</v>
      </c>
      <c r="BQ166" s="632">
        <f t="shared" si="81"/>
        <v>3028.265080057427</v>
      </c>
      <c r="BR166" s="632">
        <f t="shared" si="81"/>
        <v>3035.9554639906555</v>
      </c>
      <c r="BS166" s="632">
        <f t="shared" si="81"/>
        <v>3043.6427180334304</v>
      </c>
      <c r="BT166" s="632">
        <f t="shared" ref="BT166" si="82">SUM(BT153:BT156)+BT163+BT164+BT165</f>
        <v>3051.4061327439163</v>
      </c>
      <c r="BU166" s="632"/>
      <c r="BV166" s="632"/>
      <c r="BW166" s="632"/>
      <c r="BX166" s="632"/>
      <c r="BY166" s="632"/>
      <c r="BZ166" s="632"/>
      <c r="CA166" s="632"/>
      <c r="CB166" s="632"/>
      <c r="CC166" s="632"/>
      <c r="CD166" s="632"/>
      <c r="CE166" s="632"/>
      <c r="CF166" s="632"/>
      <c r="CG166" s="632"/>
      <c r="CH166" s="632"/>
      <c r="CI166" s="632"/>
      <c r="CK166" s="1086"/>
    </row>
    <row r="167" spans="2:89" x14ac:dyDescent="0.2">
      <c r="B167" s="609" t="s">
        <v>641</v>
      </c>
      <c r="C167" s="610" t="s">
        <v>454</v>
      </c>
      <c r="D167" s="611" t="s">
        <v>121</v>
      </c>
      <c r="E167" s="676" t="s">
        <v>230</v>
      </c>
      <c r="F167" s="677">
        <v>2</v>
      </c>
      <c r="G167" s="1115">
        <v>92.950935036736212</v>
      </c>
      <c r="H167" s="1115">
        <v>93.380074439332162</v>
      </c>
      <c r="I167" s="1115">
        <v>94.061201988037411</v>
      </c>
      <c r="J167" s="1115">
        <v>94.7918259019836</v>
      </c>
      <c r="K167" s="1115">
        <v>95.373556330230315</v>
      </c>
      <c r="L167" s="1115">
        <v>95.923540320224262</v>
      </c>
      <c r="M167" s="496">
        <v>96.36792265329909</v>
      </c>
      <c r="N167" s="496">
        <v>97.161973235425322</v>
      </c>
      <c r="O167" s="496">
        <v>98.063673783702626</v>
      </c>
      <c r="P167" s="496">
        <v>98.97946289725391</v>
      </c>
      <c r="Q167" s="496">
        <v>99.854781137069892</v>
      </c>
      <c r="R167" s="496">
        <v>100.76284904234248</v>
      </c>
      <c r="S167" s="496">
        <v>102.23001109986322</v>
      </c>
      <c r="T167" s="496">
        <v>103.47124473531146</v>
      </c>
      <c r="U167" s="496">
        <v>104.44742635958299</v>
      </c>
      <c r="V167" s="496">
        <v>105.29946487919592</v>
      </c>
      <c r="W167" s="496">
        <v>106.10048368008657</v>
      </c>
      <c r="X167" s="496">
        <v>106.8777592087136</v>
      </c>
      <c r="Y167" s="496">
        <v>107.7366132916307</v>
      </c>
      <c r="Z167" s="496">
        <v>108.60997278043928</v>
      </c>
      <c r="AA167" s="496">
        <v>109.38745614148175</v>
      </c>
      <c r="AB167" s="496">
        <v>110.29383970099819</v>
      </c>
      <c r="AC167" s="496">
        <v>111.26177510921573</v>
      </c>
      <c r="AD167" s="496">
        <v>112.34160478352867</v>
      </c>
      <c r="AE167" s="496">
        <v>113.44892886321077</v>
      </c>
      <c r="AF167" s="496">
        <v>114.59869398557521</v>
      </c>
      <c r="AG167" s="496">
        <v>115.804504573191</v>
      </c>
      <c r="AH167" s="496">
        <v>117.01706601353217</v>
      </c>
      <c r="AI167" s="496">
        <v>118.17911193992431</v>
      </c>
      <c r="AJ167" s="496">
        <v>119.29093746063766</v>
      </c>
      <c r="AK167" s="496">
        <v>120.29917067686715</v>
      </c>
      <c r="AL167" s="496">
        <v>121.20368197927553</v>
      </c>
      <c r="AM167" s="496">
        <v>121.98143781394383</v>
      </c>
      <c r="AN167" s="496">
        <v>122.6264805365159</v>
      </c>
      <c r="AO167" s="496">
        <v>123.24974565914735</v>
      </c>
      <c r="AP167" s="496">
        <v>123.78872567250384</v>
      </c>
      <c r="AQ167" s="496">
        <v>124.36529198795884</v>
      </c>
      <c r="AR167" s="496">
        <v>124.72736890752357</v>
      </c>
      <c r="AS167" s="496">
        <v>125.01784200177882</v>
      </c>
      <c r="AT167" s="496">
        <v>125.21326804993667</v>
      </c>
      <c r="AU167" s="496">
        <v>125.46540248796957</v>
      </c>
      <c r="AV167" s="496">
        <v>125.70567236240396</v>
      </c>
      <c r="AW167" s="496">
        <v>125.91558229752376</v>
      </c>
      <c r="AX167" s="496">
        <v>126.27752493632275</v>
      </c>
      <c r="AY167" s="496">
        <v>126.85796906354533</v>
      </c>
      <c r="AZ167" s="496">
        <v>127.65889813459023</v>
      </c>
      <c r="BA167" s="496">
        <v>128.50665268339378</v>
      </c>
      <c r="BB167" s="496">
        <v>129.38450610940117</v>
      </c>
      <c r="BC167" s="496">
        <v>130.26097589963626</v>
      </c>
      <c r="BD167" s="496">
        <v>131.14591301063817</v>
      </c>
      <c r="BE167" s="496">
        <v>132.04239879711145</v>
      </c>
      <c r="BF167" s="496">
        <v>132.94772045543979</v>
      </c>
      <c r="BG167" s="496">
        <v>133.80183687368577</v>
      </c>
      <c r="BH167" s="496">
        <v>134.64923938668403</v>
      </c>
      <c r="BI167" s="496">
        <v>135.39974851339642</v>
      </c>
      <c r="BJ167" s="496">
        <v>136.07301117026299</v>
      </c>
      <c r="BK167" s="496">
        <v>136.77189977509025</v>
      </c>
      <c r="BL167" s="496">
        <v>137.37496844392098</v>
      </c>
      <c r="BM167" s="496">
        <v>137.83452334080951</v>
      </c>
      <c r="BN167" s="496">
        <v>138.27872479753742</v>
      </c>
      <c r="BO167" s="496">
        <v>138.62553520969075</v>
      </c>
      <c r="BP167" s="496">
        <v>138.98835213336096</v>
      </c>
      <c r="BQ167" s="496">
        <v>139.35304640352575</v>
      </c>
      <c r="BR167" s="496">
        <v>139.71837016900784</v>
      </c>
      <c r="BS167" s="496">
        <v>140.13099726546159</v>
      </c>
      <c r="BT167" s="496">
        <v>140.47610500507986</v>
      </c>
      <c r="BU167" s="496"/>
      <c r="BV167" s="496"/>
      <c r="BW167" s="496"/>
      <c r="BX167" s="496"/>
      <c r="BY167" s="496"/>
      <c r="BZ167" s="496"/>
      <c r="CA167" s="496"/>
      <c r="CB167" s="496"/>
      <c r="CC167" s="496"/>
      <c r="CD167" s="496"/>
      <c r="CE167" s="496"/>
      <c r="CF167" s="496"/>
      <c r="CG167" s="496"/>
      <c r="CH167" s="496"/>
      <c r="CI167" s="496"/>
      <c r="CK167" s="1086"/>
    </row>
    <row r="168" spans="2:89" x14ac:dyDescent="0.2">
      <c r="B168" s="623" t="s">
        <v>642</v>
      </c>
      <c r="C168" s="624" t="s">
        <v>456</v>
      </c>
      <c r="D168" s="618" t="s">
        <v>121</v>
      </c>
      <c r="E168" s="678" t="s">
        <v>230</v>
      </c>
      <c r="F168" s="679">
        <v>2</v>
      </c>
      <c r="G168" s="1116">
        <v>2.6525705737704914</v>
      </c>
      <c r="H168" s="1116">
        <v>2.6819999999999999</v>
      </c>
      <c r="I168" s="1116">
        <v>2.6659999999999999</v>
      </c>
      <c r="J168" s="1116">
        <v>2.65</v>
      </c>
      <c r="K168" s="1116">
        <v>2.6339999999999999</v>
      </c>
      <c r="L168" s="1116">
        <v>2.6190000000000002</v>
      </c>
      <c r="M168" s="499">
        <v>2.6160000000000001</v>
      </c>
      <c r="N168" s="499">
        <v>2.613</v>
      </c>
      <c r="O168" s="499">
        <v>2.6110000000000002</v>
      </c>
      <c r="P168" s="499">
        <v>2.609</v>
      </c>
      <c r="Q168" s="499">
        <v>2.609</v>
      </c>
      <c r="R168" s="499">
        <v>2.6080000000000001</v>
      </c>
      <c r="S168" s="499">
        <v>2.6059999999999999</v>
      </c>
      <c r="T168" s="499">
        <v>2.6059999999999999</v>
      </c>
      <c r="U168" s="499">
        <v>2.6059999999999999</v>
      </c>
      <c r="V168" s="499">
        <v>2.6070000000000002</v>
      </c>
      <c r="W168" s="499">
        <v>2.6139999999999999</v>
      </c>
      <c r="X168" s="499">
        <v>2.621</v>
      </c>
      <c r="Y168" s="499">
        <v>2.6280000000000001</v>
      </c>
      <c r="Z168" s="499">
        <v>2.6360000000000001</v>
      </c>
      <c r="AA168" s="499">
        <v>2.645</v>
      </c>
      <c r="AB168" s="499">
        <v>2.653</v>
      </c>
      <c r="AC168" s="499">
        <v>2.661</v>
      </c>
      <c r="AD168" s="499">
        <v>2.67</v>
      </c>
      <c r="AE168" s="499">
        <v>2.6789999999999998</v>
      </c>
      <c r="AF168" s="499">
        <v>2.6869999999999998</v>
      </c>
      <c r="AG168" s="499">
        <v>2.6989999999999998</v>
      </c>
      <c r="AH168" s="499">
        <v>2.71</v>
      </c>
      <c r="AI168" s="499">
        <v>2.722</v>
      </c>
      <c r="AJ168" s="499">
        <v>2.734</v>
      </c>
      <c r="AK168" s="499">
        <v>2.7450000000000001</v>
      </c>
      <c r="AL168" s="499">
        <v>2.7549999999999999</v>
      </c>
      <c r="AM168" s="499">
        <v>2.7650000000000001</v>
      </c>
      <c r="AN168" s="499">
        <v>2.7730000000000001</v>
      </c>
      <c r="AO168" s="499">
        <v>2.7810000000000001</v>
      </c>
      <c r="AP168" s="499">
        <v>2.7869999999999999</v>
      </c>
      <c r="AQ168" s="499">
        <v>2.7909999999999999</v>
      </c>
      <c r="AR168" s="499">
        <v>2.794</v>
      </c>
      <c r="AS168" s="499">
        <v>2.7970000000000002</v>
      </c>
      <c r="AT168" s="499">
        <v>2.798</v>
      </c>
      <c r="AU168" s="499">
        <v>2.7970000000000002</v>
      </c>
      <c r="AV168" s="499">
        <v>2.7949999999999999</v>
      </c>
      <c r="AW168" s="499">
        <v>2.7930000000000001</v>
      </c>
      <c r="AX168" s="499">
        <v>2.7909999999999999</v>
      </c>
      <c r="AY168" s="499">
        <v>2.7890000000000001</v>
      </c>
      <c r="AZ168" s="499">
        <v>2.7850000000000001</v>
      </c>
      <c r="BA168" s="499">
        <v>2.782</v>
      </c>
      <c r="BB168" s="499">
        <v>2.7789999999999999</v>
      </c>
      <c r="BC168" s="499">
        <v>2.7759999999999998</v>
      </c>
      <c r="BD168" s="499">
        <v>2.774</v>
      </c>
      <c r="BE168" s="499">
        <v>2.7709999999999999</v>
      </c>
      <c r="BF168" s="499">
        <v>2.7690000000000001</v>
      </c>
      <c r="BG168" s="499">
        <v>2.766</v>
      </c>
      <c r="BH168" s="499">
        <v>2.7639999999999998</v>
      </c>
      <c r="BI168" s="499">
        <v>2.762</v>
      </c>
      <c r="BJ168" s="499">
        <v>2.76</v>
      </c>
      <c r="BK168" s="499">
        <v>2.7589999999999999</v>
      </c>
      <c r="BL168" s="499">
        <v>2.7570000000000001</v>
      </c>
      <c r="BM168" s="499">
        <v>2.7559999999999998</v>
      </c>
      <c r="BN168" s="499">
        <v>2.7549999999999999</v>
      </c>
      <c r="BO168" s="499">
        <v>2.7530000000000001</v>
      </c>
      <c r="BP168" s="499">
        <v>2.7519999999999998</v>
      </c>
      <c r="BQ168" s="499">
        <v>2.75</v>
      </c>
      <c r="BR168" s="499">
        <v>2.7480000000000002</v>
      </c>
      <c r="BS168" s="499">
        <v>2.746</v>
      </c>
      <c r="BT168" s="499">
        <v>2.7440000000000002</v>
      </c>
      <c r="BU168" s="499"/>
      <c r="BV168" s="499"/>
      <c r="BW168" s="499"/>
      <c r="BX168" s="499"/>
      <c r="BY168" s="499"/>
      <c r="BZ168" s="499"/>
      <c r="CA168" s="499"/>
      <c r="CB168" s="499"/>
      <c r="CC168" s="499"/>
      <c r="CD168" s="499"/>
      <c r="CE168" s="499"/>
      <c r="CF168" s="499"/>
      <c r="CG168" s="499"/>
      <c r="CH168" s="499"/>
      <c r="CI168" s="499"/>
      <c r="CK168" s="1086"/>
    </row>
    <row r="169" spans="2:89" x14ac:dyDescent="0.2">
      <c r="B169" s="616" t="s">
        <v>643</v>
      </c>
      <c r="C169" s="680" t="s">
        <v>458</v>
      </c>
      <c r="D169" s="618" t="s">
        <v>121</v>
      </c>
      <c r="E169" s="678" t="s">
        <v>230</v>
      </c>
      <c r="F169" s="679">
        <v>2</v>
      </c>
      <c r="G169" s="1116">
        <v>2673.2860724663515</v>
      </c>
      <c r="H169" s="1116">
        <v>2775.3854794489721</v>
      </c>
      <c r="I169" s="1116">
        <v>2890.0378091435232</v>
      </c>
      <c r="J169" s="1116">
        <v>2998.9037562151943</v>
      </c>
      <c r="K169" s="1116">
        <v>3095.2962149687328</v>
      </c>
      <c r="L169" s="1116">
        <v>3195.6638521137183</v>
      </c>
      <c r="M169" s="499">
        <v>3290.6376552907318</v>
      </c>
      <c r="N169" s="499">
        <v>3389.8792325400673</v>
      </c>
      <c r="O169" s="499">
        <v>3486.0126873108097</v>
      </c>
      <c r="P169" s="499">
        <v>3580.741321126176</v>
      </c>
      <c r="Q169" s="499">
        <v>3674.724455408646</v>
      </c>
      <c r="R169" s="499">
        <v>3759.3715417152957</v>
      </c>
      <c r="S169" s="499">
        <v>3840.1108160706858</v>
      </c>
      <c r="T169" s="499">
        <v>3919.0479448281858</v>
      </c>
      <c r="U169" s="499">
        <v>3995.875065549516</v>
      </c>
      <c r="V169" s="499">
        <v>4070.7894627610563</v>
      </c>
      <c r="W169" s="499">
        <v>4142.1890594362758</v>
      </c>
      <c r="X169" s="499">
        <v>4211.2741858529453</v>
      </c>
      <c r="Y169" s="499">
        <v>4278.0785066704557</v>
      </c>
      <c r="Z169" s="499">
        <v>4342.9208672859959</v>
      </c>
      <c r="AA169" s="499">
        <v>4406.7176430502159</v>
      </c>
      <c r="AB169" s="499">
        <v>4466.6851940710858</v>
      </c>
      <c r="AC169" s="499">
        <v>4524.0532312595351</v>
      </c>
      <c r="AD169" s="499">
        <v>4579.0282326904753</v>
      </c>
      <c r="AE169" s="499">
        <v>4632.4919510725658</v>
      </c>
      <c r="AF169" s="499">
        <v>4683.2312116840358</v>
      </c>
      <c r="AG169" s="499">
        <v>4730.437644823025</v>
      </c>
      <c r="AH169" s="499">
        <v>4775.0212111527753</v>
      </c>
      <c r="AI169" s="499">
        <v>4818.221777073325</v>
      </c>
      <c r="AJ169" s="499">
        <v>4859.3140853603454</v>
      </c>
      <c r="AK169" s="499">
        <v>4897.6867144954758</v>
      </c>
      <c r="AL169" s="499">
        <v>4929.4462470084354</v>
      </c>
      <c r="AM169" s="499">
        <v>4958.8025474750557</v>
      </c>
      <c r="AN169" s="499">
        <v>4986.1372145444057</v>
      </c>
      <c r="AO169" s="499">
        <v>5011.3754208611654</v>
      </c>
      <c r="AP169" s="499">
        <v>5035.0177484691658</v>
      </c>
      <c r="AQ169" s="499">
        <v>5056.6718823879255</v>
      </c>
      <c r="AR169" s="499">
        <v>5076.6233714415057</v>
      </c>
      <c r="AS169" s="499">
        <v>5094.8897241264358</v>
      </c>
      <c r="AT169" s="499">
        <v>5111.2932738953459</v>
      </c>
      <c r="AU169" s="499">
        <v>5126.1472966132851</v>
      </c>
      <c r="AV169" s="499">
        <v>5139.4575247126659</v>
      </c>
      <c r="AW169" s="499">
        <v>5153.0128199471455</v>
      </c>
      <c r="AX169" s="499">
        <v>5166.6465441509154</v>
      </c>
      <c r="AY169" s="499">
        <v>5180.1148697964854</v>
      </c>
      <c r="AZ169" s="499">
        <v>5193.4838147899654</v>
      </c>
      <c r="BA169" s="499">
        <v>5206.8936152098058</v>
      </c>
      <c r="BB169" s="499">
        <v>5220.3744723900054</v>
      </c>
      <c r="BC169" s="499">
        <v>5233.6860164305554</v>
      </c>
      <c r="BD169" s="499">
        <v>5247.0299281908956</v>
      </c>
      <c r="BE169" s="499">
        <v>5260.0289298397656</v>
      </c>
      <c r="BF169" s="499">
        <v>5272.7861653382352</v>
      </c>
      <c r="BG169" s="499">
        <v>5285.5231663218156</v>
      </c>
      <c r="BH169" s="499">
        <v>5298.2543661917753</v>
      </c>
      <c r="BI169" s="499">
        <v>5311.0374638394451</v>
      </c>
      <c r="BJ169" s="499">
        <v>5323.6950188227956</v>
      </c>
      <c r="BK169" s="499">
        <v>5336.1257133271656</v>
      </c>
      <c r="BL169" s="499">
        <v>5348.5674787258758</v>
      </c>
      <c r="BM169" s="499">
        <v>5361.2214118995753</v>
      </c>
      <c r="BN169" s="499">
        <v>5373.9834886951157</v>
      </c>
      <c r="BO169" s="499">
        <v>5386.8803626128156</v>
      </c>
      <c r="BP169" s="499">
        <v>5399.8879869904358</v>
      </c>
      <c r="BQ169" s="499">
        <v>5413.0231309008259</v>
      </c>
      <c r="BR169" s="499">
        <v>5426.2592262646558</v>
      </c>
      <c r="BS169" s="499">
        <v>5439.3969680793953</v>
      </c>
      <c r="BT169" s="499">
        <v>5452.6406986791753</v>
      </c>
      <c r="BU169" s="499"/>
      <c r="BV169" s="499"/>
      <c r="BW169" s="499"/>
      <c r="BX169" s="499"/>
      <c r="BY169" s="499"/>
      <c r="BZ169" s="499"/>
      <c r="CA169" s="499"/>
      <c r="CB169" s="499"/>
      <c r="CC169" s="499"/>
      <c r="CD169" s="499"/>
      <c r="CE169" s="499"/>
      <c r="CF169" s="499"/>
      <c r="CG169" s="499"/>
      <c r="CH169" s="499"/>
      <c r="CI169" s="499"/>
      <c r="CK169" s="1086"/>
    </row>
    <row r="170" spans="2:89" x14ac:dyDescent="0.2">
      <c r="B170" s="616" t="s">
        <v>644</v>
      </c>
      <c r="C170" s="680" t="s">
        <v>460</v>
      </c>
      <c r="D170" s="618" t="s">
        <v>121</v>
      </c>
      <c r="E170" s="678" t="s">
        <v>230</v>
      </c>
      <c r="F170" s="679">
        <v>2</v>
      </c>
      <c r="G170" s="1116">
        <v>2402.0808219999999</v>
      </c>
      <c r="H170" s="1116">
        <v>2350.4432826314301</v>
      </c>
      <c r="I170" s="1116">
        <v>2284.9843663216702</v>
      </c>
      <c r="J170" s="1116">
        <v>2219.0624766388701</v>
      </c>
      <c r="K170" s="1116">
        <v>2152.8989696119602</v>
      </c>
      <c r="L170" s="1116">
        <v>2087.1165312462399</v>
      </c>
      <c r="M170" s="499">
        <v>2025.06713846671</v>
      </c>
      <c r="N170" s="499">
        <v>1963.0150072802001</v>
      </c>
      <c r="O170" s="499">
        <v>1901.0796086984501</v>
      </c>
      <c r="P170" s="499">
        <v>1839.5899216591499</v>
      </c>
      <c r="Q170" s="499">
        <v>1778.34304032512</v>
      </c>
      <c r="R170" s="499">
        <v>1723.9929914577499</v>
      </c>
      <c r="S170" s="499">
        <v>1673.0749202556001</v>
      </c>
      <c r="T170" s="499">
        <v>1624.37827039593</v>
      </c>
      <c r="U170" s="499">
        <v>1577.89536705862</v>
      </c>
      <c r="V170" s="499">
        <v>1533.3831374884001</v>
      </c>
      <c r="W170" s="499">
        <v>1490.1688285026701</v>
      </c>
      <c r="X170" s="499">
        <v>1448.71404471246</v>
      </c>
      <c r="Y170" s="499">
        <v>1409.05656819141</v>
      </c>
      <c r="Z170" s="499">
        <v>1371.31139213709</v>
      </c>
      <c r="AA170" s="499">
        <v>1335.7220680821199</v>
      </c>
      <c r="AB170" s="499">
        <v>1301.42806768479</v>
      </c>
      <c r="AC170" s="499">
        <v>1268.8106265577901</v>
      </c>
      <c r="AD170" s="499">
        <v>1237.9220204445801</v>
      </c>
      <c r="AE170" s="499">
        <v>1208.9792267703999</v>
      </c>
      <c r="AF170" s="499">
        <v>1181.6514913557501</v>
      </c>
      <c r="AG170" s="499">
        <v>1155.7525071248999</v>
      </c>
      <c r="AH170" s="499">
        <v>1131.5178713206899</v>
      </c>
      <c r="AI170" s="499">
        <v>1109.23125099252</v>
      </c>
      <c r="AJ170" s="499">
        <v>1088.71119995751</v>
      </c>
      <c r="AK170" s="499">
        <v>1069.8218836214701</v>
      </c>
      <c r="AL170" s="499">
        <v>1052.58504215023</v>
      </c>
      <c r="AM170" s="499">
        <v>1037.0971819617801</v>
      </c>
      <c r="AN170" s="499">
        <v>1023.2903216910501</v>
      </c>
      <c r="AO170" s="499">
        <v>1011.08125433799</v>
      </c>
      <c r="AP170" s="499">
        <v>1000.37531252821</v>
      </c>
      <c r="AQ170" s="499">
        <v>991.23001106454001</v>
      </c>
      <c r="AR170" s="499">
        <v>983.80360832112694</v>
      </c>
      <c r="AS170" s="499">
        <v>978.13782149595295</v>
      </c>
      <c r="AT170" s="499">
        <v>974.20814275868599</v>
      </c>
      <c r="AU170" s="499">
        <v>971.86704034101103</v>
      </c>
      <c r="AV170" s="499">
        <v>971.19194102780602</v>
      </c>
      <c r="AW170" s="499">
        <v>970.52518488015096</v>
      </c>
      <c r="AX170" s="499">
        <v>969.74336874482299</v>
      </c>
      <c r="AY170" s="499">
        <v>968.83299637805601</v>
      </c>
      <c r="AZ170" s="499">
        <v>967.76278410905195</v>
      </c>
      <c r="BA170" s="499">
        <v>966.645019855844</v>
      </c>
      <c r="BB170" s="499">
        <v>965.60004113094999</v>
      </c>
      <c r="BC170" s="499">
        <v>964.63040811907695</v>
      </c>
      <c r="BD170" s="499">
        <v>963.69878887577102</v>
      </c>
      <c r="BE170" s="499">
        <v>962.80804659114597</v>
      </c>
      <c r="BF170" s="499">
        <v>961.95023124539398</v>
      </c>
      <c r="BG170" s="499">
        <v>961.15270463665297</v>
      </c>
      <c r="BH170" s="499">
        <v>960.384558510695</v>
      </c>
      <c r="BI170" s="499">
        <v>959.67852451639203</v>
      </c>
      <c r="BJ170" s="499">
        <v>959.05986239465994</v>
      </c>
      <c r="BK170" s="499">
        <v>958.46767654318205</v>
      </c>
      <c r="BL170" s="499">
        <v>957.97742143001199</v>
      </c>
      <c r="BM170" s="499">
        <v>957.54014498026095</v>
      </c>
      <c r="BN170" s="499">
        <v>957.05168502060906</v>
      </c>
      <c r="BO170" s="499">
        <v>956.58935466401999</v>
      </c>
      <c r="BP170" s="499">
        <v>956.02886145876096</v>
      </c>
      <c r="BQ170" s="499">
        <v>955.40758822302098</v>
      </c>
      <c r="BR170" s="499">
        <v>954.72482472588194</v>
      </c>
      <c r="BS170" s="499">
        <v>954.03040945836699</v>
      </c>
      <c r="BT170" s="499">
        <v>953.32969289240305</v>
      </c>
      <c r="BU170" s="499"/>
      <c r="BV170" s="499"/>
      <c r="BW170" s="499"/>
      <c r="BX170" s="499"/>
      <c r="BY170" s="499"/>
      <c r="BZ170" s="499"/>
      <c r="CA170" s="499"/>
      <c r="CB170" s="499"/>
      <c r="CC170" s="499"/>
      <c r="CD170" s="499"/>
      <c r="CE170" s="499"/>
      <c r="CF170" s="499"/>
      <c r="CG170" s="499"/>
      <c r="CH170" s="499"/>
      <c r="CI170" s="499"/>
      <c r="CK170" s="1086"/>
    </row>
    <row r="171" spans="2:89" x14ac:dyDescent="0.2">
      <c r="B171" s="681" t="s">
        <v>645</v>
      </c>
      <c r="C171" s="680" t="s">
        <v>462</v>
      </c>
      <c r="D171" s="682" t="s">
        <v>646</v>
      </c>
      <c r="E171" s="678" t="s">
        <v>230</v>
      </c>
      <c r="F171" s="679">
        <v>2</v>
      </c>
      <c r="G171" s="473">
        <f>SUM(G167:G170)</f>
        <v>5170.9704000768579</v>
      </c>
      <c r="H171" s="473">
        <f t="shared" ref="H171:BS171" si="83">SUM(H167:H170)</f>
        <v>5221.8908365197349</v>
      </c>
      <c r="I171" s="473">
        <f t="shared" si="83"/>
        <v>5271.7493774532304</v>
      </c>
      <c r="J171" s="473">
        <f t="shared" si="83"/>
        <v>5315.4080587560475</v>
      </c>
      <c r="K171" s="473">
        <f t="shared" si="83"/>
        <v>5346.2027409109232</v>
      </c>
      <c r="L171" s="473">
        <f t="shared" si="83"/>
        <v>5381.3229236801826</v>
      </c>
      <c r="M171" s="621">
        <f t="shared" si="83"/>
        <v>5414.6887164107411</v>
      </c>
      <c r="N171" s="621">
        <f t="shared" si="83"/>
        <v>5452.669213055693</v>
      </c>
      <c r="O171" s="621">
        <f t="shared" si="83"/>
        <v>5487.7669697929623</v>
      </c>
      <c r="P171" s="621">
        <f t="shared" si="83"/>
        <v>5521.9197056825797</v>
      </c>
      <c r="Q171" s="621">
        <f t="shared" si="83"/>
        <v>5555.5312768708354</v>
      </c>
      <c r="R171" s="621">
        <f t="shared" si="83"/>
        <v>5586.7353822153882</v>
      </c>
      <c r="S171" s="621">
        <f t="shared" si="83"/>
        <v>5618.021747426149</v>
      </c>
      <c r="T171" s="621">
        <f t="shared" si="83"/>
        <v>5649.5034599594273</v>
      </c>
      <c r="U171" s="621">
        <f t="shared" si="83"/>
        <v>5680.8238589677185</v>
      </c>
      <c r="V171" s="621">
        <f t="shared" si="83"/>
        <v>5712.0790651286525</v>
      </c>
      <c r="W171" s="621">
        <f t="shared" si="83"/>
        <v>5741.0723716190323</v>
      </c>
      <c r="X171" s="621">
        <f t="shared" si="83"/>
        <v>5769.4869897741191</v>
      </c>
      <c r="Y171" s="621">
        <f t="shared" si="83"/>
        <v>5797.4996881534971</v>
      </c>
      <c r="Z171" s="621">
        <f t="shared" si="83"/>
        <v>5825.4782322035244</v>
      </c>
      <c r="AA171" s="621">
        <f t="shared" si="83"/>
        <v>5854.4721672738178</v>
      </c>
      <c r="AB171" s="621">
        <f t="shared" si="83"/>
        <v>5881.0601014568738</v>
      </c>
      <c r="AC171" s="621">
        <f t="shared" si="83"/>
        <v>5906.7866329265407</v>
      </c>
      <c r="AD171" s="621">
        <f t="shared" si="83"/>
        <v>5931.9618579185844</v>
      </c>
      <c r="AE171" s="621">
        <f t="shared" si="83"/>
        <v>5957.5991067061759</v>
      </c>
      <c r="AF171" s="621">
        <f t="shared" si="83"/>
        <v>5982.1683970253616</v>
      </c>
      <c r="AG171" s="621">
        <f t="shared" si="83"/>
        <v>6004.6936565211163</v>
      </c>
      <c r="AH171" s="621">
        <f t="shared" si="83"/>
        <v>6026.2661484869968</v>
      </c>
      <c r="AI171" s="621">
        <f t="shared" si="83"/>
        <v>6048.3541400057693</v>
      </c>
      <c r="AJ171" s="621">
        <f t="shared" si="83"/>
        <v>6070.0502227784928</v>
      </c>
      <c r="AK171" s="621">
        <f t="shared" si="83"/>
        <v>6090.5527687938129</v>
      </c>
      <c r="AL171" s="621">
        <f t="shared" si="83"/>
        <v>6105.9899711379412</v>
      </c>
      <c r="AM171" s="621">
        <f t="shared" si="83"/>
        <v>6120.6461672507794</v>
      </c>
      <c r="AN171" s="621">
        <f t="shared" si="83"/>
        <v>6134.8270167719711</v>
      </c>
      <c r="AO171" s="621">
        <f t="shared" si="83"/>
        <v>6148.4874208583024</v>
      </c>
      <c r="AP171" s="621">
        <f t="shared" si="83"/>
        <v>6161.9687866698796</v>
      </c>
      <c r="AQ171" s="621">
        <f t="shared" si="83"/>
        <v>6175.0581854404245</v>
      </c>
      <c r="AR171" s="621">
        <f t="shared" si="83"/>
        <v>6187.9483486701565</v>
      </c>
      <c r="AS171" s="621">
        <f t="shared" si="83"/>
        <v>6200.8423876241677</v>
      </c>
      <c r="AT171" s="621">
        <f t="shared" si="83"/>
        <v>6213.5126847039692</v>
      </c>
      <c r="AU171" s="621">
        <f t="shared" si="83"/>
        <v>6226.2767394422663</v>
      </c>
      <c r="AV171" s="621">
        <f t="shared" si="83"/>
        <v>6239.1501381028756</v>
      </c>
      <c r="AW171" s="621">
        <f t="shared" si="83"/>
        <v>6252.2465871248205</v>
      </c>
      <c r="AX171" s="621">
        <f t="shared" si="83"/>
        <v>6265.4584378320606</v>
      </c>
      <c r="AY171" s="621">
        <f t="shared" si="83"/>
        <v>6278.5948352380865</v>
      </c>
      <c r="AZ171" s="621">
        <f t="shared" si="83"/>
        <v>6291.6904970336072</v>
      </c>
      <c r="BA171" s="621">
        <f t="shared" si="83"/>
        <v>6304.8272877490435</v>
      </c>
      <c r="BB171" s="621">
        <f t="shared" si="83"/>
        <v>6318.1380196303562</v>
      </c>
      <c r="BC171" s="621">
        <f t="shared" si="83"/>
        <v>6331.3534004492685</v>
      </c>
      <c r="BD171" s="621">
        <f t="shared" si="83"/>
        <v>6344.6486300773049</v>
      </c>
      <c r="BE171" s="621">
        <f t="shared" si="83"/>
        <v>6357.6503752280232</v>
      </c>
      <c r="BF171" s="621">
        <f t="shared" si="83"/>
        <v>6370.4531170390692</v>
      </c>
      <c r="BG171" s="621">
        <f t="shared" si="83"/>
        <v>6383.2437078321536</v>
      </c>
      <c r="BH171" s="621">
        <f t="shared" si="83"/>
        <v>6396.0521640891538</v>
      </c>
      <c r="BI171" s="621">
        <f t="shared" si="83"/>
        <v>6408.8777368692336</v>
      </c>
      <c r="BJ171" s="621">
        <f t="shared" si="83"/>
        <v>6421.5878923877181</v>
      </c>
      <c r="BK171" s="621">
        <f t="shared" si="83"/>
        <v>6434.1242896454378</v>
      </c>
      <c r="BL171" s="621">
        <f t="shared" si="83"/>
        <v>6446.6768685998095</v>
      </c>
      <c r="BM171" s="621">
        <f t="shared" si="83"/>
        <v>6459.3520802206458</v>
      </c>
      <c r="BN171" s="621">
        <f t="shared" si="83"/>
        <v>6472.068898513262</v>
      </c>
      <c r="BO171" s="621">
        <f t="shared" si="83"/>
        <v>6484.8482524865267</v>
      </c>
      <c r="BP171" s="621">
        <f t="shared" si="83"/>
        <v>6497.6572005825574</v>
      </c>
      <c r="BQ171" s="621">
        <f t="shared" si="83"/>
        <v>6510.5337655273725</v>
      </c>
      <c r="BR171" s="621">
        <f t="shared" si="83"/>
        <v>6523.4504211595458</v>
      </c>
      <c r="BS171" s="621">
        <f t="shared" si="83"/>
        <v>6536.3043748032242</v>
      </c>
      <c r="BT171" s="621">
        <f>SUM(BT167:BT170)</f>
        <v>6549.190496576658</v>
      </c>
      <c r="BU171" s="621"/>
      <c r="BV171" s="621"/>
      <c r="BW171" s="621"/>
      <c r="BX171" s="621"/>
      <c r="BY171" s="621"/>
      <c r="BZ171" s="621"/>
      <c r="CA171" s="621"/>
      <c r="CB171" s="621"/>
      <c r="CC171" s="621"/>
      <c r="CD171" s="621"/>
      <c r="CE171" s="621"/>
      <c r="CF171" s="621"/>
      <c r="CG171" s="621"/>
      <c r="CH171" s="621"/>
      <c r="CI171" s="622"/>
      <c r="CK171" s="1086"/>
    </row>
    <row r="172" spans="2:89" ht="28.5" x14ac:dyDescent="0.2">
      <c r="B172" s="681" t="s">
        <v>647</v>
      </c>
      <c r="C172" s="680" t="s">
        <v>465</v>
      </c>
      <c r="D172" s="682" t="s">
        <v>648</v>
      </c>
      <c r="E172" s="678" t="s">
        <v>467</v>
      </c>
      <c r="F172" s="679">
        <v>1</v>
      </c>
      <c r="G172" s="653">
        <f>(G170+G169)/(G156+G164)</f>
        <v>2.462471366379968</v>
      </c>
      <c r="H172" s="653">
        <f t="shared" ref="H172:BS172" si="84">(H170+H169)/(H156+H164)</f>
        <v>2.4585088833749662</v>
      </c>
      <c r="I172" s="653">
        <f t="shared" si="84"/>
        <v>2.4543289668875068</v>
      </c>
      <c r="J172" s="653">
        <f t="shared" si="84"/>
        <v>2.4495013802781647</v>
      </c>
      <c r="K172" s="653">
        <f t="shared" si="84"/>
        <v>2.4442481150565474</v>
      </c>
      <c r="L172" s="653">
        <f t="shared" si="84"/>
        <v>2.4394161574302271</v>
      </c>
      <c r="M172" s="653">
        <f t="shared" si="84"/>
        <v>2.4335186860017193</v>
      </c>
      <c r="N172" s="653">
        <f t="shared" si="84"/>
        <v>2.4273931502683728</v>
      </c>
      <c r="O172" s="653">
        <f t="shared" si="84"/>
        <v>2.4212381731414205</v>
      </c>
      <c r="P172" s="653">
        <f t="shared" si="84"/>
        <v>2.415491559474336</v>
      </c>
      <c r="Q172" s="653">
        <f t="shared" si="84"/>
        <v>2.4099156253040781</v>
      </c>
      <c r="R172" s="653">
        <f t="shared" si="84"/>
        <v>2.4042496423352526</v>
      </c>
      <c r="S172" s="653">
        <f t="shared" si="84"/>
        <v>2.3987092520246889</v>
      </c>
      <c r="T172" s="653">
        <f t="shared" si="84"/>
        <v>2.3939213961151173</v>
      </c>
      <c r="U172" s="653">
        <f t="shared" si="84"/>
        <v>2.3899402462502986</v>
      </c>
      <c r="V172" s="653">
        <f t="shared" si="84"/>
        <v>2.3864524080714853</v>
      </c>
      <c r="W172" s="653">
        <f t="shared" si="84"/>
        <v>2.3824131809185323</v>
      </c>
      <c r="X172" s="653">
        <f t="shared" si="84"/>
        <v>2.3785392459751407</v>
      </c>
      <c r="Y172" s="653">
        <f t="shared" si="84"/>
        <v>2.3749071307609229</v>
      </c>
      <c r="Z172" s="653">
        <f t="shared" si="84"/>
        <v>2.3717348642803633</v>
      </c>
      <c r="AA172" s="653">
        <f t="shared" si="84"/>
        <v>2.3694910022395272</v>
      </c>
      <c r="AB172" s="653">
        <f t="shared" si="84"/>
        <v>2.3666648484761716</v>
      </c>
      <c r="AC172" s="653">
        <f t="shared" si="84"/>
        <v>2.363922049643941</v>
      </c>
      <c r="AD172" s="653">
        <f t="shared" si="84"/>
        <v>2.3613638541072848</v>
      </c>
      <c r="AE172" s="653">
        <f t="shared" si="84"/>
        <v>2.3594240834445466</v>
      </c>
      <c r="AF172" s="653">
        <f t="shared" si="84"/>
        <v>2.3574727984220853</v>
      </c>
      <c r="AG172" s="653">
        <f t="shared" si="84"/>
        <v>2.3551177568181312</v>
      </c>
      <c r="AH172" s="653">
        <f t="shared" si="84"/>
        <v>2.3528186579017776</v>
      </c>
      <c r="AI172" s="653">
        <f t="shared" si="84"/>
        <v>2.3511769393220336</v>
      </c>
      <c r="AJ172" s="653">
        <f t="shared" si="84"/>
        <v>2.3498261694416085</v>
      </c>
      <c r="AK172" s="653">
        <f t="shared" si="84"/>
        <v>2.3484699065253398</v>
      </c>
      <c r="AL172" s="653">
        <f t="shared" si="84"/>
        <v>2.3471438301451997</v>
      </c>
      <c r="AM172" s="653">
        <f t="shared" si="84"/>
        <v>2.3460570570830233</v>
      </c>
      <c r="AN172" s="653">
        <f t="shared" si="84"/>
        <v>2.3450492661011872</v>
      </c>
      <c r="AO172" s="653">
        <f t="shared" si="84"/>
        <v>2.3439148183479706</v>
      </c>
      <c r="AP172" s="653">
        <f t="shared" si="84"/>
        <v>2.3424121133498153</v>
      </c>
      <c r="AQ172" s="653">
        <f t="shared" si="84"/>
        <v>2.3406544324230993</v>
      </c>
      <c r="AR172" s="653">
        <f t="shared" si="84"/>
        <v>2.3390031693562525</v>
      </c>
      <c r="AS172" s="653">
        <f t="shared" si="84"/>
        <v>2.337549324837775</v>
      </c>
      <c r="AT172" s="653">
        <f t="shared" si="84"/>
        <v>2.336224158562505</v>
      </c>
      <c r="AU172" s="653">
        <f t="shared" si="84"/>
        <v>2.3346589343911539</v>
      </c>
      <c r="AV172" s="653">
        <f t="shared" si="84"/>
        <v>2.3330277176396073</v>
      </c>
      <c r="AW172" s="653">
        <f t="shared" si="84"/>
        <v>2.3314167644156858</v>
      </c>
      <c r="AX172" s="653">
        <f t="shared" si="84"/>
        <v>2.3295275844689081</v>
      </c>
      <c r="AY172" s="653">
        <f t="shared" si="84"/>
        <v>2.3273275235958311</v>
      </c>
      <c r="AZ172" s="653">
        <f t="shared" si="84"/>
        <v>2.3247409527325926</v>
      </c>
      <c r="BA172" s="653">
        <f t="shared" si="84"/>
        <v>2.3220394829911841</v>
      </c>
      <c r="BB172" s="653">
        <f t="shared" si="84"/>
        <v>2.319514149545447</v>
      </c>
      <c r="BC172" s="653">
        <f t="shared" si="84"/>
        <v>2.3171710958824039</v>
      </c>
      <c r="BD172" s="653">
        <f t="shared" si="84"/>
        <v>2.3149200570650854</v>
      </c>
      <c r="BE172" s="653">
        <f t="shared" si="84"/>
        <v>2.3127678954506794</v>
      </c>
      <c r="BF172" s="653">
        <f t="shared" si="84"/>
        <v>2.3106953925906728</v>
      </c>
      <c r="BG172" s="653">
        <f t="shared" si="84"/>
        <v>2.3087687374571373</v>
      </c>
      <c r="BH172" s="653">
        <f t="shared" si="84"/>
        <v>2.3069131845603277</v>
      </c>
      <c r="BI172" s="653">
        <f t="shared" si="84"/>
        <v>2.3052078823515356</v>
      </c>
      <c r="BJ172" s="653">
        <f t="shared" si="84"/>
        <v>2.3037138712168352</v>
      </c>
      <c r="BK172" s="653">
        <f t="shared" si="84"/>
        <v>2.3022838834087191</v>
      </c>
      <c r="BL172" s="653">
        <f t="shared" si="84"/>
        <v>2.3011003883268941</v>
      </c>
      <c r="BM172" s="653">
        <f t="shared" si="84"/>
        <v>2.3000450461505775</v>
      </c>
      <c r="BN172" s="653">
        <f t="shared" si="84"/>
        <v>2.2988659943854444</v>
      </c>
      <c r="BO172" s="653">
        <f t="shared" si="84"/>
        <v>2.2977501655608195</v>
      </c>
      <c r="BP172" s="653">
        <f t="shared" si="84"/>
        <v>2.2963970532530471</v>
      </c>
      <c r="BQ172" s="653">
        <f t="shared" si="84"/>
        <v>2.2948970514570504</v>
      </c>
      <c r="BR172" s="653">
        <f t="shared" si="84"/>
        <v>2.2932484478068633</v>
      </c>
      <c r="BS172" s="653">
        <f t="shared" si="84"/>
        <v>2.2915717063835976</v>
      </c>
      <c r="BT172" s="653">
        <f t="shared" ref="BT172" si="85">(BT170+BT169)/(BT156+BT164)</f>
        <v>2.2898797951540226</v>
      </c>
      <c r="BU172" s="653"/>
      <c r="BV172" s="653"/>
      <c r="BW172" s="653"/>
      <c r="BX172" s="653"/>
      <c r="BY172" s="653"/>
      <c r="BZ172" s="653"/>
      <c r="CA172" s="653"/>
      <c r="CB172" s="653"/>
      <c r="CC172" s="653"/>
      <c r="CD172" s="653"/>
      <c r="CE172" s="653"/>
      <c r="CF172" s="653"/>
      <c r="CG172" s="653"/>
      <c r="CH172" s="653"/>
      <c r="CI172" s="653"/>
      <c r="CK172" s="1086"/>
    </row>
    <row r="173" spans="2:89" ht="28.5" x14ac:dyDescent="0.2">
      <c r="B173" s="681" t="s">
        <v>649</v>
      </c>
      <c r="C173" s="680" t="s">
        <v>469</v>
      </c>
      <c r="D173" s="682" t="s">
        <v>650</v>
      </c>
      <c r="E173" s="678" t="s">
        <v>261</v>
      </c>
      <c r="F173" s="679">
        <v>1</v>
      </c>
      <c r="G173" s="646">
        <f>G156/(G156+G164)</f>
        <v>0.56391069824069606</v>
      </c>
      <c r="H173" s="646">
        <f t="shared" ref="H173:BS173" si="86">H156/(H156+H164)</f>
        <v>0.57891350805992914</v>
      </c>
      <c r="I173" s="646">
        <f t="shared" si="86"/>
        <v>0.59635759724491544</v>
      </c>
      <c r="J173" s="646">
        <f t="shared" si="86"/>
        <v>0.61306953352084526</v>
      </c>
      <c r="K173" s="646">
        <f t="shared" si="86"/>
        <v>0.62862631223127607</v>
      </c>
      <c r="L173" s="646">
        <f t="shared" si="86"/>
        <v>0.64418362037443677</v>
      </c>
      <c r="M173" s="646">
        <f t="shared" si="86"/>
        <v>0.65862207272961926</v>
      </c>
      <c r="N173" s="646">
        <f t="shared" si="86"/>
        <v>0.67311934524887318</v>
      </c>
      <c r="O173" s="646">
        <f t="shared" si="86"/>
        <v>0.68719026681702433</v>
      </c>
      <c r="P173" s="646">
        <f t="shared" si="86"/>
        <v>0.70092375948752872</v>
      </c>
      <c r="Q173" s="646">
        <f t="shared" si="86"/>
        <v>0.71439090465792843</v>
      </c>
      <c r="R173" s="646">
        <f t="shared" si="86"/>
        <v>0.72622795076749747</v>
      </c>
      <c r="S173" s="646">
        <f t="shared" si="86"/>
        <v>0.73723958306969228</v>
      </c>
      <c r="T173" s="646">
        <f t="shared" si="86"/>
        <v>0.7477269433999636</v>
      </c>
      <c r="U173" s="646">
        <f t="shared" si="86"/>
        <v>0.75768680964487356</v>
      </c>
      <c r="V173" s="646">
        <f t="shared" si="86"/>
        <v>0.76716560210366946</v>
      </c>
      <c r="W173" s="646">
        <f t="shared" si="86"/>
        <v>0.7761846895950032</v>
      </c>
      <c r="X173" s="646">
        <f t="shared" si="86"/>
        <v>0.78475624240740083</v>
      </c>
      <c r="Y173" s="646">
        <f t="shared" si="86"/>
        <v>0.79288813942753578</v>
      </c>
      <c r="Z173" s="646">
        <f t="shared" si="86"/>
        <v>0.80058892587750174</v>
      </c>
      <c r="AA173" s="646">
        <f t="shared" si="86"/>
        <v>0.80787062164974388</v>
      </c>
      <c r="AB173" s="646">
        <f t="shared" si="86"/>
        <v>0.81474435438697079</v>
      </c>
      <c r="AC173" s="646">
        <f t="shared" si="86"/>
        <v>0.82122072362777676</v>
      </c>
      <c r="AD173" s="646">
        <f t="shared" si="86"/>
        <v>0.82730973659195828</v>
      </c>
      <c r="AE173" s="646">
        <f t="shared" si="86"/>
        <v>0.83302110027827092</v>
      </c>
      <c r="AF173" s="646">
        <f t="shared" si="86"/>
        <v>0.83836341466978537</v>
      </c>
      <c r="AG173" s="646">
        <f t="shared" si="86"/>
        <v>0.8433443565740012</v>
      </c>
      <c r="AH173" s="646">
        <f t="shared" si="86"/>
        <v>0.84797161672261678</v>
      </c>
      <c r="AI173" s="646">
        <f t="shared" si="86"/>
        <v>0.85225236643799274</v>
      </c>
      <c r="AJ173" s="646">
        <f t="shared" si="86"/>
        <v>0.85619316933677037</v>
      </c>
      <c r="AK173" s="646">
        <f t="shared" si="86"/>
        <v>0.85980007621370991</v>
      </c>
      <c r="AL173" s="646">
        <f t="shared" si="86"/>
        <v>0.86298807357064311</v>
      </c>
      <c r="AM173" s="646">
        <f t="shared" si="86"/>
        <v>0.86585315128699403</v>
      </c>
      <c r="AN173" s="646">
        <f t="shared" si="86"/>
        <v>0.86841548633362209</v>
      </c>
      <c r="AO173" s="646">
        <f t="shared" si="86"/>
        <v>0.87068608142767068</v>
      </c>
      <c r="AP173" s="646">
        <f t="shared" si="86"/>
        <v>0.87268917080489417</v>
      </c>
      <c r="AQ173" s="646">
        <f t="shared" si="86"/>
        <v>0.87441328613215275</v>
      </c>
      <c r="AR173" s="646">
        <f t="shared" si="86"/>
        <v>0.87585059727800052</v>
      </c>
      <c r="AS173" s="646">
        <f t="shared" si="86"/>
        <v>0.87700000232369113</v>
      </c>
      <c r="AT173" s="646">
        <f t="shared" si="86"/>
        <v>0.8778634946423336</v>
      </c>
      <c r="AU173" s="646">
        <f t="shared" si="86"/>
        <v>0.87846593104665727</v>
      </c>
      <c r="AV173" s="646">
        <f t="shared" si="86"/>
        <v>0.87880196958415102</v>
      </c>
      <c r="AW173" s="646">
        <f t="shared" si="86"/>
        <v>0.87914057255720024</v>
      </c>
      <c r="AX173" s="646">
        <f t="shared" si="86"/>
        <v>0.87949142663842628</v>
      </c>
      <c r="AY173" s="646">
        <f t="shared" si="86"/>
        <v>0.87985111916342562</v>
      </c>
      <c r="AZ173" s="646">
        <f t="shared" si="86"/>
        <v>0.88022421941322071</v>
      </c>
      <c r="BA173" s="646">
        <f t="shared" si="86"/>
        <v>0.88060161164372186</v>
      </c>
      <c r="BB173" s="646">
        <f t="shared" si="86"/>
        <v>0.8809712329936189</v>
      </c>
      <c r="BC173" s="646">
        <f t="shared" si="86"/>
        <v>0.88132823699708451</v>
      </c>
      <c r="BD173" s="646">
        <f t="shared" si="86"/>
        <v>0.88168045986429944</v>
      </c>
      <c r="BE173" s="646">
        <f t="shared" si="86"/>
        <v>0.88202047006363293</v>
      </c>
      <c r="BF173" s="646">
        <f t="shared" si="86"/>
        <v>0.88235116333923047</v>
      </c>
      <c r="BG173" s="646">
        <f t="shared" si="86"/>
        <v>0.88267393735018251</v>
      </c>
      <c r="BH173" s="646">
        <f t="shared" si="86"/>
        <v>0.88299231433381831</v>
      </c>
      <c r="BI173" s="646">
        <f t="shared" si="86"/>
        <v>0.88330399200034782</v>
      </c>
      <c r="BJ173" s="646">
        <f t="shared" si="86"/>
        <v>0.88360308868322257</v>
      </c>
      <c r="BK173" s="646">
        <f t="shared" si="86"/>
        <v>0.88389411663456852</v>
      </c>
      <c r="BL173" s="646">
        <f t="shared" si="86"/>
        <v>0.88417371989811322</v>
      </c>
      <c r="BM173" s="646">
        <f t="shared" si="86"/>
        <v>0.88445067587696513</v>
      </c>
      <c r="BN173" s="646">
        <f t="shared" si="86"/>
        <v>0.88473380295908077</v>
      </c>
      <c r="BO173" s="646">
        <f t="shared" si="86"/>
        <v>0.88501558760679733</v>
      </c>
      <c r="BP173" s="646">
        <f t="shared" si="86"/>
        <v>0.88530834779365764</v>
      </c>
      <c r="BQ173" s="646">
        <f t="shared" si="86"/>
        <v>0.88560848430697758</v>
      </c>
      <c r="BR173" s="646">
        <f t="shared" si="86"/>
        <v>0.88591554181640608</v>
      </c>
      <c r="BS173" s="646">
        <f t="shared" si="86"/>
        <v>0.8862208329452822</v>
      </c>
      <c r="BT173" s="646">
        <f t="shared" ref="BT173" si="87">BT156/(BT156+BT164)</f>
        <v>0.88652745560852597</v>
      </c>
      <c r="BU173" s="647"/>
      <c r="BV173" s="647"/>
      <c r="BW173" s="647"/>
      <c r="BX173" s="647"/>
      <c r="BY173" s="647"/>
      <c r="BZ173" s="647"/>
      <c r="CA173" s="647"/>
      <c r="CB173" s="647"/>
      <c r="CC173" s="647"/>
      <c r="CD173" s="647"/>
      <c r="CE173" s="647"/>
      <c r="CF173" s="647"/>
      <c r="CG173" s="647"/>
      <c r="CH173" s="647"/>
      <c r="CI173" s="648"/>
      <c r="CK173" s="1086"/>
    </row>
    <row r="174" spans="2:89" ht="28.5" x14ac:dyDescent="0.2">
      <c r="B174" s="683" t="s">
        <v>651</v>
      </c>
      <c r="C174" s="684" t="s">
        <v>472</v>
      </c>
      <c r="D174" s="685" t="s">
        <v>652</v>
      </c>
      <c r="E174" s="686" t="s">
        <v>261</v>
      </c>
      <c r="F174" s="687">
        <v>1</v>
      </c>
      <c r="G174" s="688">
        <f>(G156)/(G156+G165+G164+G163)</f>
        <v>0.53517844525517377</v>
      </c>
      <c r="H174" s="688">
        <f t="shared" ref="H174:BS174" si="88">(H156)/(H156+H165+H164+H163)</f>
        <v>0.5499413898036617</v>
      </c>
      <c r="I174" s="688">
        <f t="shared" si="88"/>
        <v>0.57050015874418603</v>
      </c>
      <c r="J174" s="688">
        <f t="shared" si="88"/>
        <v>0.58757699511142181</v>
      </c>
      <c r="K174" s="688">
        <f t="shared" si="88"/>
        <v>0.60243313534664567</v>
      </c>
      <c r="L174" s="688">
        <f t="shared" si="88"/>
        <v>0.61729462182660078</v>
      </c>
      <c r="M174" s="688">
        <f t="shared" si="88"/>
        <v>0.63108430225167012</v>
      </c>
      <c r="N174" s="688">
        <f t="shared" si="88"/>
        <v>0.64497325502724867</v>
      </c>
      <c r="O174" s="688">
        <f t="shared" si="88"/>
        <v>0.65845409042686365</v>
      </c>
      <c r="P174" s="688">
        <f t="shared" si="88"/>
        <v>0.67161346285486034</v>
      </c>
      <c r="Q174" s="688">
        <f t="shared" si="88"/>
        <v>0.68451933343876592</v>
      </c>
      <c r="R174" s="688">
        <f t="shared" si="88"/>
        <v>0.69586321759447201</v>
      </c>
      <c r="S174" s="688">
        <f t="shared" si="88"/>
        <v>0.70641620461149524</v>
      </c>
      <c r="T174" s="688">
        <f t="shared" si="88"/>
        <v>0.7164668165517929</v>
      </c>
      <c r="U174" s="688">
        <f t="shared" si="88"/>
        <v>0.72601194180015249</v>
      </c>
      <c r="V174" s="688">
        <f t="shared" si="88"/>
        <v>0.73509608307829877</v>
      </c>
      <c r="W174" s="688">
        <f t="shared" si="88"/>
        <v>0.74373971965588037</v>
      </c>
      <c r="X174" s="688">
        <f t="shared" si="88"/>
        <v>0.75195450930191998</v>
      </c>
      <c r="Y174" s="688">
        <f t="shared" si="88"/>
        <v>0.75974799380408908</v>
      </c>
      <c r="Z174" s="688">
        <f t="shared" si="88"/>
        <v>0.76712835439618421</v>
      </c>
      <c r="AA174" s="688">
        <f t="shared" si="88"/>
        <v>0.7741071064293541</v>
      </c>
      <c r="AB174" s="688">
        <f t="shared" si="88"/>
        <v>0.78069491033150074</v>
      </c>
      <c r="AC174" s="688">
        <f t="shared" si="88"/>
        <v>0.7869019209030611</v>
      </c>
      <c r="AD174" s="688">
        <f t="shared" si="88"/>
        <v>0.7927377256672643</v>
      </c>
      <c r="AE174" s="688">
        <f t="shared" si="88"/>
        <v>0.7982116251288266</v>
      </c>
      <c r="AF174" s="688">
        <f t="shared" si="88"/>
        <v>0.80333185851473221</v>
      </c>
      <c r="AG174" s="688">
        <f t="shared" si="88"/>
        <v>0.80810578002094791</v>
      </c>
      <c r="AH174" s="688">
        <f t="shared" si="88"/>
        <v>0.8125407580897448</v>
      </c>
      <c r="AI174" s="688">
        <f t="shared" si="88"/>
        <v>0.81664366357639762</v>
      </c>
      <c r="AJ174" s="688">
        <f t="shared" si="88"/>
        <v>0.82042078494094584</v>
      </c>
      <c r="AK174" s="688">
        <f t="shared" si="88"/>
        <v>0.82387791925514231</v>
      </c>
      <c r="AL174" s="688">
        <f t="shared" si="88"/>
        <v>0.82693344481347153</v>
      </c>
      <c r="AM174" s="688">
        <f t="shared" si="88"/>
        <v>0.82967949268356345</v>
      </c>
      <c r="AN174" s="688">
        <f t="shared" si="88"/>
        <v>0.83213542522846917</v>
      </c>
      <c r="AO174" s="688">
        <f t="shared" si="88"/>
        <v>0.83431179969388614</v>
      </c>
      <c r="AP174" s="688">
        <f t="shared" si="88"/>
        <v>0.83623187841745894</v>
      </c>
      <c r="AQ174" s="688">
        <f t="shared" si="88"/>
        <v>0.83788464664014517</v>
      </c>
      <c r="AR174" s="688">
        <f t="shared" si="88"/>
        <v>0.8392625813005028</v>
      </c>
      <c r="AS174" s="688">
        <f t="shared" si="88"/>
        <v>0.84036461886925995</v>
      </c>
      <c r="AT174" s="688">
        <f t="shared" si="88"/>
        <v>0.84119266792457348</v>
      </c>
      <c r="AU174" s="688">
        <f t="shared" si="88"/>
        <v>0.8417705906826618</v>
      </c>
      <c r="AV174" s="688">
        <f t="shared" si="88"/>
        <v>0.84209325310096605</v>
      </c>
      <c r="AW174" s="688">
        <f t="shared" si="88"/>
        <v>0.84241837838895373</v>
      </c>
      <c r="AX174" s="688">
        <f t="shared" si="88"/>
        <v>0.84275526768693898</v>
      </c>
      <c r="AY174" s="688">
        <f t="shared" si="88"/>
        <v>0.84310064421187469</v>
      </c>
      <c r="AZ174" s="688">
        <f t="shared" si="88"/>
        <v>0.84345889543844499</v>
      </c>
      <c r="BA174" s="688">
        <f t="shared" si="88"/>
        <v>0.84382126846428385</v>
      </c>
      <c r="BB174" s="688">
        <f t="shared" si="88"/>
        <v>0.84417618048906484</v>
      </c>
      <c r="BC174" s="688">
        <f t="shared" si="88"/>
        <v>0.84451897786478325</v>
      </c>
      <c r="BD174" s="688">
        <f t="shared" si="88"/>
        <v>0.84485718492514972</v>
      </c>
      <c r="BE174" s="688">
        <f t="shared" si="88"/>
        <v>0.84518366581731408</v>
      </c>
      <c r="BF174" s="688">
        <f t="shared" si="88"/>
        <v>0.84550120101180715</v>
      </c>
      <c r="BG174" s="688">
        <f t="shared" si="88"/>
        <v>0.8458111325173262</v>
      </c>
      <c r="BH174" s="688">
        <f t="shared" si="88"/>
        <v>0.84611684240187335</v>
      </c>
      <c r="BI174" s="688">
        <f t="shared" si="88"/>
        <v>0.84641611995195132</v>
      </c>
      <c r="BJ174" s="688">
        <f t="shared" si="88"/>
        <v>0.84670331746332728</v>
      </c>
      <c r="BK174" s="688">
        <f t="shared" si="88"/>
        <v>0.84698276763229874</v>
      </c>
      <c r="BL174" s="688">
        <f t="shared" si="88"/>
        <v>0.84725124797247431</v>
      </c>
      <c r="BM174" s="688">
        <f t="shared" si="88"/>
        <v>0.84751718668552667</v>
      </c>
      <c r="BN174" s="688">
        <f t="shared" si="88"/>
        <v>0.8477890513719466</v>
      </c>
      <c r="BO174" s="688">
        <f t="shared" si="88"/>
        <v>0.84805962738111174</v>
      </c>
      <c r="BP174" s="688">
        <f t="shared" si="88"/>
        <v>0.84834074272909943</v>
      </c>
      <c r="BQ174" s="688">
        <f t="shared" si="88"/>
        <v>0.84862894140162903</v>
      </c>
      <c r="BR174" s="688">
        <f t="shared" si="88"/>
        <v>0.84892378620783693</v>
      </c>
      <c r="BS174" s="688">
        <f t="shared" si="88"/>
        <v>0.84921693530761111</v>
      </c>
      <c r="BT174" s="688">
        <f t="shared" ref="BT174" si="89">(BT156)/(BT156+BT165+BT164+BT163)</f>
        <v>0.84951136340480227</v>
      </c>
      <c r="BU174" s="688"/>
      <c r="BV174" s="688"/>
      <c r="BW174" s="688"/>
      <c r="BX174" s="688"/>
      <c r="BY174" s="688"/>
      <c r="BZ174" s="688"/>
      <c r="CA174" s="688"/>
      <c r="CB174" s="688"/>
      <c r="CC174" s="688"/>
      <c r="CD174" s="688"/>
      <c r="CE174" s="688"/>
      <c r="CF174" s="688"/>
      <c r="CG174" s="688"/>
      <c r="CH174" s="688"/>
      <c r="CI174" s="688"/>
      <c r="CK174" s="1086"/>
    </row>
    <row r="175" spans="2:89" ht="28.5" x14ac:dyDescent="0.2">
      <c r="B175" s="689" t="s">
        <v>653</v>
      </c>
      <c r="C175" s="690" t="s">
        <v>131</v>
      </c>
      <c r="D175" s="690" t="s">
        <v>654</v>
      </c>
      <c r="E175" s="690" t="s">
        <v>122</v>
      </c>
      <c r="F175" s="691">
        <v>2</v>
      </c>
      <c r="G175" s="530">
        <f>SUM(G135:G137)+G133+G144+G149+G150+G143</f>
        <v>1273.6390713724102</v>
      </c>
      <c r="H175" s="530">
        <f t="shared" ref="H175:BS175" si="90">SUM(H135:H137)+H133+H144+H149+H150+H143</f>
        <v>1306.0212397323476</v>
      </c>
      <c r="I175" s="530">
        <f t="shared" si="90"/>
        <v>1272.9854162726915</v>
      </c>
      <c r="J175" s="530">
        <f t="shared" si="90"/>
        <v>1265.5223187840245</v>
      </c>
      <c r="K175" s="530">
        <f t="shared" si="90"/>
        <v>1254.0185173628163</v>
      </c>
      <c r="L175" s="530">
        <f t="shared" si="90"/>
        <v>1241.511451300729</v>
      </c>
      <c r="M175" s="530">
        <f>SUM(M135:M137)+M133+M144+M149+M150+M143</f>
        <v>1236.1362216788359</v>
      </c>
      <c r="N175" s="530">
        <f t="shared" si="90"/>
        <v>1224.1118272265148</v>
      </c>
      <c r="O175" s="530">
        <f t="shared" si="90"/>
        <v>1212.4963598760148</v>
      </c>
      <c r="P175" s="530">
        <f t="shared" si="90"/>
        <v>1200.8855482442873</v>
      </c>
      <c r="Q175" s="530">
        <f t="shared" si="90"/>
        <v>1191.2884060404208</v>
      </c>
      <c r="R175" s="530">
        <f t="shared" si="90"/>
        <v>1183.4736914806083</v>
      </c>
      <c r="S175" s="530">
        <f t="shared" si="90"/>
        <v>1176.3543379845717</v>
      </c>
      <c r="T175" s="530">
        <f t="shared" si="90"/>
        <v>1169.3776914396121</v>
      </c>
      <c r="U175" s="530">
        <f t="shared" si="90"/>
        <v>1162.321277799643</v>
      </c>
      <c r="V175" s="530">
        <f t="shared" si="90"/>
        <v>1154.4652136450111</v>
      </c>
      <c r="W175" s="530">
        <f t="shared" si="90"/>
        <v>1148.0206836919133</v>
      </c>
      <c r="X175" s="530">
        <f t="shared" si="90"/>
        <v>1141.6590697628194</v>
      </c>
      <c r="Y175" s="530">
        <f t="shared" si="90"/>
        <v>1135.2469146498127</v>
      </c>
      <c r="Z175" s="530">
        <f t="shared" si="90"/>
        <v>1129.2378955774941</v>
      </c>
      <c r="AA175" s="530">
        <f t="shared" si="90"/>
        <v>1123.8828288073355</v>
      </c>
      <c r="AB175" s="530">
        <f t="shared" si="90"/>
        <v>1118.8835786446753</v>
      </c>
      <c r="AC175" s="530">
        <f t="shared" si="90"/>
        <v>1113.5389835982987</v>
      </c>
      <c r="AD175" s="530">
        <f t="shared" si="90"/>
        <v>1108.0941038493661</v>
      </c>
      <c r="AE175" s="530">
        <f t="shared" si="90"/>
        <v>1103.1035351815003</v>
      </c>
      <c r="AF175" s="530">
        <f t="shared" si="90"/>
        <v>1098.6664566558038</v>
      </c>
      <c r="AG175" s="530">
        <f t="shared" si="90"/>
        <v>1094.5395407874648</v>
      </c>
      <c r="AH175" s="530">
        <f t="shared" si="90"/>
        <v>1090.0142999722489</v>
      </c>
      <c r="AI175" s="530">
        <f t="shared" si="90"/>
        <v>1085.6614195035077</v>
      </c>
      <c r="AJ175" s="530">
        <f t="shared" si="90"/>
        <v>1083.1420465326944</v>
      </c>
      <c r="AK175" s="530">
        <f t="shared" si="90"/>
        <v>1081.2124558456301</v>
      </c>
      <c r="AL175" s="530">
        <f t="shared" si="90"/>
        <v>1081.9260180066353</v>
      </c>
      <c r="AM175" s="530">
        <f t="shared" si="90"/>
        <v>1082.6603798913607</v>
      </c>
      <c r="AN175" s="530">
        <f t="shared" si="90"/>
        <v>1083.4468558013211</v>
      </c>
      <c r="AO175" s="530">
        <f t="shared" si="90"/>
        <v>1084.3009331127</v>
      </c>
      <c r="AP175" s="530">
        <f t="shared" si="90"/>
        <v>1085.2603871749664</v>
      </c>
      <c r="AQ175" s="530">
        <f t="shared" si="90"/>
        <v>1086.2839390262266</v>
      </c>
      <c r="AR175" s="530">
        <f t="shared" si="90"/>
        <v>1087.4990384567598</v>
      </c>
      <c r="AS175" s="530">
        <f t="shared" si="90"/>
        <v>1088.8066289090411</v>
      </c>
      <c r="AT175" s="530">
        <f t="shared" si="90"/>
        <v>1090.189135766042</v>
      </c>
      <c r="AU175" s="530">
        <f t="shared" si="90"/>
        <v>1091.6968974486779</v>
      </c>
      <c r="AV175" s="530">
        <f t="shared" si="90"/>
        <v>1093.3604924991371</v>
      </c>
      <c r="AW175" s="530">
        <f t="shared" si="90"/>
        <v>1095.0517623789374</v>
      </c>
      <c r="AX175" s="530">
        <f t="shared" si="90"/>
        <v>1096.7572927803024</v>
      </c>
      <c r="AY175" s="530">
        <f t="shared" si="90"/>
        <v>1098.4514771716174</v>
      </c>
      <c r="AZ175" s="530">
        <f t="shared" si="90"/>
        <v>1100.1429193586628</v>
      </c>
      <c r="BA175" s="530">
        <f t="shared" si="90"/>
        <v>1101.8427154712574</v>
      </c>
      <c r="BB175" s="530">
        <f t="shared" si="90"/>
        <v>1103.5494536373399</v>
      </c>
      <c r="BC175" s="530">
        <f t="shared" si="90"/>
        <v>1105.2368292730835</v>
      </c>
      <c r="BD175" s="530">
        <f t="shared" si="90"/>
        <v>1106.9280738870518</v>
      </c>
      <c r="BE175" s="530">
        <f t="shared" si="90"/>
        <v>1108.582073091442</v>
      </c>
      <c r="BF175" s="530">
        <f t="shared" si="90"/>
        <v>1110.2102101121991</v>
      </c>
      <c r="BG175" s="530">
        <f t="shared" si="90"/>
        <v>1111.8352520149449</v>
      </c>
      <c r="BH175" s="530">
        <f t="shared" si="90"/>
        <v>1113.459996824686</v>
      </c>
      <c r="BI175" s="530">
        <f t="shared" si="90"/>
        <v>1115.0892054811557</v>
      </c>
      <c r="BJ175" s="530">
        <f t="shared" si="90"/>
        <v>1116.702317329843</v>
      </c>
      <c r="BK175" s="530">
        <f t="shared" si="90"/>
        <v>1118.2909537436058</v>
      </c>
      <c r="BL175" s="530">
        <f t="shared" si="90"/>
        <v>1119.8774025339333</v>
      </c>
      <c r="BM175" s="530">
        <f t="shared" si="90"/>
        <v>1121.48568387827</v>
      </c>
      <c r="BN175" s="530">
        <f t="shared" si="90"/>
        <v>1123.1093928225696</v>
      </c>
      <c r="BO175" s="530">
        <f t="shared" si="90"/>
        <v>1124.7477897377237</v>
      </c>
      <c r="BP175" s="530">
        <f t="shared" si="90"/>
        <v>1126.4043141059331</v>
      </c>
      <c r="BQ175" s="530">
        <f t="shared" si="90"/>
        <v>1128.0791248149228</v>
      </c>
      <c r="BR175" s="530">
        <f t="shared" si="90"/>
        <v>1129.7695102007401</v>
      </c>
      <c r="BS175" s="530">
        <f t="shared" si="90"/>
        <v>1131.4513165139006</v>
      </c>
      <c r="BT175" s="530">
        <f t="shared" ref="BT175" si="91">SUM(BT135:BT137)+BT133+BT144+BT149+BT150+BT143</f>
        <v>1133.1465838218164</v>
      </c>
      <c r="BU175" s="530"/>
      <c r="BV175" s="530"/>
      <c r="BW175" s="530"/>
      <c r="BX175" s="530"/>
      <c r="BY175" s="530"/>
      <c r="BZ175" s="530"/>
      <c r="CA175" s="530"/>
      <c r="CB175" s="530"/>
      <c r="CC175" s="530"/>
      <c r="CD175" s="530"/>
      <c r="CE175" s="530"/>
      <c r="CF175" s="530"/>
      <c r="CG175" s="530"/>
      <c r="CH175" s="530"/>
      <c r="CI175" s="530"/>
      <c r="CK175" s="1086"/>
    </row>
    <row r="176" spans="2:89" ht="28.5" x14ac:dyDescent="0.2">
      <c r="B176" s="692" t="s">
        <v>655</v>
      </c>
      <c r="C176" s="693" t="s">
        <v>477</v>
      </c>
      <c r="D176" s="611" t="s">
        <v>121</v>
      </c>
      <c r="E176" s="693" t="s">
        <v>122</v>
      </c>
      <c r="F176" s="694">
        <v>2</v>
      </c>
      <c r="G176" s="1117">
        <v>0.77251704981064506</v>
      </c>
      <c r="H176" s="1117">
        <v>0.77251704981064506</v>
      </c>
      <c r="I176" s="1117">
        <v>0.90792781237851727</v>
      </c>
      <c r="J176" s="1117">
        <v>1.0433385749463895</v>
      </c>
      <c r="K176" s="1117">
        <v>1.1787493375142333</v>
      </c>
      <c r="L176" s="1117">
        <v>1.3141601000821055</v>
      </c>
      <c r="M176" s="534">
        <v>1.4495708626499777</v>
      </c>
      <c r="N176" s="534">
        <v>1.5136377285050884</v>
      </c>
      <c r="O176" s="534">
        <v>6.0273189940990903</v>
      </c>
      <c r="P176" s="534">
        <v>6.2247793953822708</v>
      </c>
      <c r="Q176" s="534">
        <v>6.4222397966654512</v>
      </c>
      <c r="R176" s="534">
        <v>6.6197001979486245</v>
      </c>
      <c r="S176" s="534">
        <v>6.7492949204870385</v>
      </c>
      <c r="T176" s="534">
        <v>6.8788896430254596</v>
      </c>
      <c r="U176" s="534">
        <v>7.0084843655638664</v>
      </c>
      <c r="V176" s="534">
        <v>7.1380790881022875</v>
      </c>
      <c r="W176" s="534">
        <v>7.2676738106407015</v>
      </c>
      <c r="X176" s="534">
        <v>6.1551557288636474</v>
      </c>
      <c r="Y176" s="534">
        <v>5.0426376470866003</v>
      </c>
      <c r="Z176" s="534">
        <v>3.9301195653095462</v>
      </c>
      <c r="AA176" s="534">
        <v>3.585341842034687</v>
      </c>
      <c r="AB176" s="534">
        <v>2.395133327609102</v>
      </c>
      <c r="AC176" s="534">
        <v>2.3217662474327625</v>
      </c>
      <c r="AD176" s="534">
        <v>2.2483991672564301</v>
      </c>
      <c r="AE176" s="534">
        <v>2.1750320870800905</v>
      </c>
      <c r="AF176" s="534">
        <v>2.1016650069037546</v>
      </c>
      <c r="AG176" s="534">
        <v>2.0282979267274186</v>
      </c>
      <c r="AH176" s="534">
        <v>2.0766046205439075</v>
      </c>
      <c r="AI176" s="534">
        <v>2.1249113143604035</v>
      </c>
      <c r="AJ176" s="534">
        <v>2.1732180081768924</v>
      </c>
      <c r="AK176" s="534">
        <v>2.2215247019933884</v>
      </c>
      <c r="AL176" s="534">
        <v>2.2698313958098773</v>
      </c>
      <c r="AM176" s="534">
        <v>2.4060741624577915</v>
      </c>
      <c r="AN176" s="534">
        <v>2.5423169291057093</v>
      </c>
      <c r="AO176" s="534">
        <v>2.67855969575362</v>
      </c>
      <c r="AP176" s="534">
        <v>2.8148024624015378</v>
      </c>
      <c r="AQ176" s="534">
        <v>2.951045229049452</v>
      </c>
      <c r="AR176" s="534">
        <v>2.8975878684145364</v>
      </c>
      <c r="AS176" s="534">
        <v>2.8441305077796173</v>
      </c>
      <c r="AT176" s="534">
        <v>2.7906731471446982</v>
      </c>
      <c r="AU176" s="534">
        <v>2.737215786509779</v>
      </c>
      <c r="AV176" s="534">
        <v>2.6837584258748635</v>
      </c>
      <c r="AW176" s="534">
        <v>2.698993078494734</v>
      </c>
      <c r="AX176" s="534">
        <v>2.7142277311146081</v>
      </c>
      <c r="AY176" s="534">
        <v>2.7294623837344787</v>
      </c>
      <c r="AZ176" s="534">
        <v>2.7446970363543528</v>
      </c>
      <c r="BA176" s="534">
        <v>2.7599316889742234</v>
      </c>
      <c r="BB176" s="534">
        <v>2.8999973961711198</v>
      </c>
      <c r="BC176" s="534">
        <v>3.0400631033680199</v>
      </c>
      <c r="BD176" s="534">
        <v>3.1801288105649128</v>
      </c>
      <c r="BE176" s="534">
        <v>3.3201945177618128</v>
      </c>
      <c r="BF176" s="534">
        <v>3.4602602249587093</v>
      </c>
      <c r="BG176" s="534">
        <v>3.4683526301349445</v>
      </c>
      <c r="BH176" s="534">
        <v>3.4764450353111833</v>
      </c>
      <c r="BI176" s="534">
        <v>3.484537440487415</v>
      </c>
      <c r="BJ176" s="534">
        <v>3.4926298456636538</v>
      </c>
      <c r="BK176" s="534">
        <v>3.500722250839889</v>
      </c>
      <c r="BL176" s="534">
        <v>3.5594250149018158</v>
      </c>
      <c r="BM176" s="534">
        <v>3.6181277789637463</v>
      </c>
      <c r="BN176" s="534">
        <v>3.6768305430256696</v>
      </c>
      <c r="BO176" s="534">
        <v>3.7355333070876</v>
      </c>
      <c r="BP176" s="534">
        <v>3.7942360711495269</v>
      </c>
      <c r="BQ176" s="534">
        <v>3.8230518661935093</v>
      </c>
      <c r="BR176" s="534">
        <v>3.8518676612374918</v>
      </c>
      <c r="BS176" s="534">
        <v>3.8806834562814743</v>
      </c>
      <c r="BT176" s="534">
        <v>3.9094992513254567</v>
      </c>
      <c r="BU176" s="534"/>
      <c r="BV176" s="534"/>
      <c r="BW176" s="534"/>
      <c r="BX176" s="534"/>
      <c r="BY176" s="534"/>
      <c r="BZ176" s="534"/>
      <c r="CA176" s="534"/>
      <c r="CB176" s="534"/>
      <c r="CC176" s="534"/>
      <c r="CD176" s="534"/>
      <c r="CE176" s="534"/>
      <c r="CF176" s="534"/>
      <c r="CG176" s="534"/>
      <c r="CH176" s="534"/>
      <c r="CI176" s="534"/>
    </row>
    <row r="177" spans="2:87" x14ac:dyDescent="0.2">
      <c r="B177" s="695" t="s">
        <v>656</v>
      </c>
      <c r="C177" s="696" t="s">
        <v>479</v>
      </c>
      <c r="D177" s="618" t="s">
        <v>121</v>
      </c>
      <c r="E177" s="696" t="s">
        <v>122</v>
      </c>
      <c r="F177" s="697">
        <v>2</v>
      </c>
      <c r="G177" s="1118">
        <v>70.866916932641033</v>
      </c>
      <c r="H177" s="1118">
        <v>70.866916932641033</v>
      </c>
      <c r="I177" s="1118">
        <v>70.540902277536702</v>
      </c>
      <c r="J177" s="1118">
        <v>70.214887622432371</v>
      </c>
      <c r="K177" s="1118">
        <v>69.888872967328055</v>
      </c>
      <c r="L177" s="1118">
        <v>69.562858312223725</v>
      </c>
      <c r="M177" s="539">
        <v>69.236843657119394</v>
      </c>
      <c r="N177" s="539">
        <v>67.028457012373551</v>
      </c>
      <c r="O177" s="539">
        <v>62.511031305375866</v>
      </c>
      <c r="P177" s="539">
        <v>60.390770016866526</v>
      </c>
      <c r="Q177" s="539">
        <v>58.270508728357186</v>
      </c>
      <c r="R177" s="539">
        <v>56.150247439847845</v>
      </c>
      <c r="S177" s="539">
        <v>54.194883575134043</v>
      </c>
      <c r="T177" s="539">
        <v>52.239519710420232</v>
      </c>
      <c r="U177" s="539">
        <v>50.284155845706429</v>
      </c>
      <c r="V177" s="539">
        <v>48.328791980992619</v>
      </c>
      <c r="W177" s="539">
        <v>46.373428116278816</v>
      </c>
      <c r="X177" s="539">
        <v>43.940304856897711</v>
      </c>
      <c r="Y177" s="539">
        <v>41.507181597516599</v>
      </c>
      <c r="Z177" s="539">
        <v>39.074058338135494</v>
      </c>
      <c r="AA177" s="539">
        <v>34.591981434043525</v>
      </c>
      <c r="AB177" s="539">
        <v>32.249115397236217</v>
      </c>
      <c r="AC177" s="539">
        <v>30.98251843599337</v>
      </c>
      <c r="AD177" s="539">
        <v>29.715921474750523</v>
      </c>
      <c r="AE177" s="539">
        <v>28.449324513507676</v>
      </c>
      <c r="AF177" s="539">
        <v>27.182727552264829</v>
      </c>
      <c r="AG177" s="539">
        <v>25.916130591021982</v>
      </c>
      <c r="AH177" s="539">
        <v>24.716694481494248</v>
      </c>
      <c r="AI177" s="539">
        <v>23.517258371966509</v>
      </c>
      <c r="AJ177" s="539">
        <v>22.317822262438774</v>
      </c>
      <c r="AK177" s="539">
        <v>21.118386152911036</v>
      </c>
      <c r="AL177" s="539">
        <v>19.918950043383301</v>
      </c>
      <c r="AM177" s="539">
        <v>19.864592870611883</v>
      </c>
      <c r="AN177" s="539">
        <v>19.810235697840465</v>
      </c>
      <c r="AO177" s="539">
        <v>19.755878525069051</v>
      </c>
      <c r="AP177" s="539">
        <v>19.701521352297632</v>
      </c>
      <c r="AQ177" s="539">
        <v>19.647164179526214</v>
      </c>
      <c r="AR177" s="539">
        <v>19.757010240869835</v>
      </c>
      <c r="AS177" s="539">
        <v>19.866856302213456</v>
      </c>
      <c r="AT177" s="539">
        <v>19.976702363557081</v>
      </c>
      <c r="AU177" s="539">
        <v>20.086548424900702</v>
      </c>
      <c r="AV177" s="539">
        <v>20.196394486244323</v>
      </c>
      <c r="AW177" s="539">
        <v>20.282191546646963</v>
      </c>
      <c r="AX177" s="539">
        <v>20.367988607049604</v>
      </c>
      <c r="AY177" s="539">
        <v>20.453785667452244</v>
      </c>
      <c r="AZ177" s="539">
        <v>20.539582727854885</v>
      </c>
      <c r="BA177" s="539">
        <v>20.625379788257526</v>
      </c>
      <c r="BB177" s="539">
        <v>20.686001678987846</v>
      </c>
      <c r="BC177" s="539">
        <v>20.746623569718167</v>
      </c>
      <c r="BD177" s="539">
        <v>20.807245460448492</v>
      </c>
      <c r="BE177" s="539">
        <v>20.867867351178813</v>
      </c>
      <c r="BF177" s="539">
        <v>20.928489241909134</v>
      </c>
      <c r="BG177" s="539">
        <v>20.996550535857217</v>
      </c>
      <c r="BH177" s="539">
        <v>21.064611829805298</v>
      </c>
      <c r="BI177" s="539">
        <v>21.132673123753381</v>
      </c>
      <c r="BJ177" s="539">
        <v>21.200734417701462</v>
      </c>
      <c r="BK177" s="539">
        <v>21.268795711649545</v>
      </c>
      <c r="BL177" s="539">
        <v>21.322471175899228</v>
      </c>
      <c r="BM177" s="539">
        <v>21.37614664014891</v>
      </c>
      <c r="BN177" s="539">
        <v>21.429822104398596</v>
      </c>
      <c r="BO177" s="539">
        <v>21.483497568648279</v>
      </c>
      <c r="BP177" s="539">
        <v>21.537173032897961</v>
      </c>
      <c r="BQ177" s="539">
        <v>21.677580291319359</v>
      </c>
      <c r="BR177" s="539">
        <v>21.817987549740756</v>
      </c>
      <c r="BS177" s="539">
        <v>21.958394808162151</v>
      </c>
      <c r="BT177" s="539">
        <v>22.098802066583549</v>
      </c>
      <c r="BU177" s="539"/>
      <c r="BV177" s="539"/>
      <c r="BW177" s="539"/>
      <c r="BX177" s="539"/>
      <c r="BY177" s="539"/>
      <c r="BZ177" s="539"/>
      <c r="CA177" s="539"/>
      <c r="CB177" s="539"/>
      <c r="CC177" s="539"/>
      <c r="CD177" s="539"/>
      <c r="CE177" s="539"/>
      <c r="CF177" s="539"/>
      <c r="CG177" s="539"/>
      <c r="CH177" s="539"/>
      <c r="CI177" s="539"/>
    </row>
    <row r="178" spans="2:87" x14ac:dyDescent="0.2">
      <c r="B178" s="695" t="s">
        <v>657</v>
      </c>
      <c r="C178" s="696" t="s">
        <v>270</v>
      </c>
      <c r="D178" s="618" t="s">
        <v>658</v>
      </c>
      <c r="E178" s="696" t="s">
        <v>122</v>
      </c>
      <c r="F178" s="697">
        <v>2</v>
      </c>
      <c r="G178" s="698">
        <f t="shared" ref="G178:BR178" si="92">G176+G177</f>
        <v>71.639433982451678</v>
      </c>
      <c r="H178" s="698">
        <f t="shared" si="92"/>
        <v>71.639433982451678</v>
      </c>
      <c r="I178" s="698">
        <f t="shared" si="92"/>
        <v>71.448830089915219</v>
      </c>
      <c r="J178" s="698">
        <f t="shared" si="92"/>
        <v>71.258226197378761</v>
      </c>
      <c r="K178" s="698">
        <f t="shared" si="92"/>
        <v>71.067622304842288</v>
      </c>
      <c r="L178" s="698">
        <f>L176+L177</f>
        <v>70.87701841230583</v>
      </c>
      <c r="M178" s="699">
        <f t="shared" si="92"/>
        <v>70.686414519769372</v>
      </c>
      <c r="N178" s="699">
        <f t="shared" si="92"/>
        <v>68.542094740878639</v>
      </c>
      <c r="O178" s="699">
        <f t="shared" si="92"/>
        <v>68.538350299474956</v>
      </c>
      <c r="P178" s="699">
        <f t="shared" si="92"/>
        <v>66.615549412248797</v>
      </c>
      <c r="Q178" s="699">
        <f t="shared" si="92"/>
        <v>64.692748525022637</v>
      </c>
      <c r="R178" s="699">
        <f t="shared" si="92"/>
        <v>62.76994763779647</v>
      </c>
      <c r="S178" s="699">
        <f t="shared" si="92"/>
        <v>60.944178495621081</v>
      </c>
      <c r="T178" s="699">
        <f t="shared" si="92"/>
        <v>59.118409353445692</v>
      </c>
      <c r="U178" s="699">
        <f t="shared" si="92"/>
        <v>57.292640211270296</v>
      </c>
      <c r="V178" s="699">
        <f t="shared" si="92"/>
        <v>55.466871069094907</v>
      </c>
      <c r="W178" s="699">
        <f t="shared" si="92"/>
        <v>53.641101926919518</v>
      </c>
      <c r="X178" s="699">
        <f t="shared" si="92"/>
        <v>50.095460585761359</v>
      </c>
      <c r="Y178" s="699">
        <f t="shared" si="92"/>
        <v>46.549819244603199</v>
      </c>
      <c r="Z178" s="699">
        <f t="shared" si="92"/>
        <v>43.00417790344504</v>
      </c>
      <c r="AA178" s="699">
        <f t="shared" si="92"/>
        <v>38.177323276078212</v>
      </c>
      <c r="AB178" s="699">
        <f t="shared" si="92"/>
        <v>34.644248724845319</v>
      </c>
      <c r="AC178" s="699">
        <f t="shared" si="92"/>
        <v>33.304284683426133</v>
      </c>
      <c r="AD178" s="699">
        <f t="shared" si="92"/>
        <v>31.964320642006953</v>
      </c>
      <c r="AE178" s="699">
        <f t="shared" si="92"/>
        <v>30.624356600587767</v>
      </c>
      <c r="AF178" s="699">
        <f t="shared" si="92"/>
        <v>29.284392559168584</v>
      </c>
      <c r="AG178" s="699">
        <f t="shared" si="92"/>
        <v>27.944428517749401</v>
      </c>
      <c r="AH178" s="699">
        <f t="shared" si="92"/>
        <v>26.793299102038155</v>
      </c>
      <c r="AI178" s="699">
        <f t="shared" si="92"/>
        <v>25.642169686326913</v>
      </c>
      <c r="AJ178" s="699">
        <f t="shared" si="92"/>
        <v>24.491040270615667</v>
      </c>
      <c r="AK178" s="699">
        <f t="shared" si="92"/>
        <v>23.339910854904424</v>
      </c>
      <c r="AL178" s="699">
        <f t="shared" si="92"/>
        <v>22.188781439193178</v>
      </c>
      <c r="AM178" s="699">
        <f t="shared" si="92"/>
        <v>22.270667033069675</v>
      </c>
      <c r="AN178" s="699">
        <f t="shared" si="92"/>
        <v>22.352552626946174</v>
      </c>
      <c r="AO178" s="699">
        <f t="shared" si="92"/>
        <v>22.43443822082267</v>
      </c>
      <c r="AP178" s="699">
        <f t="shared" si="92"/>
        <v>22.51632381469917</v>
      </c>
      <c r="AQ178" s="699">
        <f t="shared" si="92"/>
        <v>22.598209408575666</v>
      </c>
      <c r="AR178" s="699">
        <f t="shared" si="92"/>
        <v>22.654598109284372</v>
      </c>
      <c r="AS178" s="699">
        <f t="shared" si="92"/>
        <v>22.710986809993074</v>
      </c>
      <c r="AT178" s="699">
        <f t="shared" si="92"/>
        <v>22.767375510701779</v>
      </c>
      <c r="AU178" s="699">
        <f t="shared" si="92"/>
        <v>22.823764211410481</v>
      </c>
      <c r="AV178" s="699">
        <f t="shared" si="92"/>
        <v>22.880152912119186</v>
      </c>
      <c r="AW178" s="699">
        <f t="shared" si="92"/>
        <v>22.981184625141697</v>
      </c>
      <c r="AX178" s="699">
        <f t="shared" si="92"/>
        <v>23.082216338164212</v>
      </c>
      <c r="AY178" s="699">
        <f t="shared" si="92"/>
        <v>23.183248051186723</v>
      </c>
      <c r="AZ178" s="699">
        <f t="shared" si="92"/>
        <v>23.284279764209238</v>
      </c>
      <c r="BA178" s="699">
        <f t="shared" si="92"/>
        <v>23.385311477231749</v>
      </c>
      <c r="BB178" s="699">
        <f t="shared" si="92"/>
        <v>23.585999075158966</v>
      </c>
      <c r="BC178" s="699">
        <f t="shared" si="92"/>
        <v>23.786686673086187</v>
      </c>
      <c r="BD178" s="699">
        <f t="shared" si="92"/>
        <v>23.987374271013405</v>
      </c>
      <c r="BE178" s="699">
        <f t="shared" si="92"/>
        <v>24.188061868940625</v>
      </c>
      <c r="BF178" s="699">
        <f t="shared" si="92"/>
        <v>24.388749466867843</v>
      </c>
      <c r="BG178" s="699">
        <f t="shared" si="92"/>
        <v>24.464903165992162</v>
      </c>
      <c r="BH178" s="699">
        <f t="shared" si="92"/>
        <v>24.541056865116481</v>
      </c>
      <c r="BI178" s="699">
        <f t="shared" si="92"/>
        <v>24.617210564240796</v>
      </c>
      <c r="BJ178" s="699">
        <f t="shared" si="92"/>
        <v>24.693364263365115</v>
      </c>
      <c r="BK178" s="699">
        <f t="shared" si="92"/>
        <v>24.769517962489434</v>
      </c>
      <c r="BL178" s="699">
        <f t="shared" si="92"/>
        <v>24.881896190801044</v>
      </c>
      <c r="BM178" s="699">
        <f t="shared" si="92"/>
        <v>24.994274419112656</v>
      </c>
      <c r="BN178" s="699">
        <f t="shared" si="92"/>
        <v>25.106652647424266</v>
      </c>
      <c r="BO178" s="699">
        <f t="shared" si="92"/>
        <v>25.219030875735879</v>
      </c>
      <c r="BP178" s="699">
        <f t="shared" si="92"/>
        <v>25.331409104047488</v>
      </c>
      <c r="BQ178" s="699">
        <f t="shared" si="92"/>
        <v>25.500632157512868</v>
      </c>
      <c r="BR178" s="699">
        <f t="shared" si="92"/>
        <v>25.669855210978248</v>
      </c>
      <c r="BS178" s="699">
        <f t="shared" ref="BS178:BT178" si="93">BS176+BS177</f>
        <v>25.839078264443625</v>
      </c>
      <c r="BT178" s="699">
        <f t="shared" si="93"/>
        <v>26.008301317909005</v>
      </c>
      <c r="BU178" s="699"/>
      <c r="BV178" s="699"/>
      <c r="BW178" s="699"/>
      <c r="BX178" s="699"/>
      <c r="BY178" s="699"/>
      <c r="BZ178" s="699"/>
      <c r="CA178" s="699"/>
      <c r="CB178" s="699"/>
      <c r="CC178" s="699"/>
      <c r="CD178" s="699"/>
      <c r="CE178" s="699"/>
      <c r="CF178" s="699"/>
      <c r="CG178" s="699"/>
      <c r="CH178" s="699"/>
      <c r="CI178" s="700"/>
    </row>
    <row r="179" spans="2:87" x14ac:dyDescent="0.2">
      <c r="B179" s="960" t="s">
        <v>659</v>
      </c>
      <c r="C179" s="961" t="s">
        <v>483</v>
      </c>
      <c r="D179" s="962" t="s">
        <v>660</v>
      </c>
      <c r="E179" s="961" t="s">
        <v>122</v>
      </c>
      <c r="F179" s="963">
        <v>2</v>
      </c>
      <c r="G179" s="701">
        <f>G132-G175</f>
        <v>32.136675756817567</v>
      </c>
      <c r="H179" s="701">
        <f t="shared" ref="H179:BS179" si="94">H132-H175</f>
        <v>-2.0816907630448895</v>
      </c>
      <c r="I179" s="701">
        <f t="shared" si="94"/>
        <v>29.10666680363579</v>
      </c>
      <c r="J179" s="701">
        <f t="shared" si="94"/>
        <v>34.02770842925861</v>
      </c>
      <c r="K179" s="701">
        <f t="shared" si="94"/>
        <v>43.589384820236546</v>
      </c>
      <c r="L179" s="701">
        <f t="shared" si="94"/>
        <v>54.216901980218381</v>
      </c>
      <c r="M179" s="702">
        <f t="shared" si="94"/>
        <v>100.38110990478003</v>
      </c>
      <c r="N179" s="702">
        <f t="shared" si="94"/>
        <v>111.44584787041708</v>
      </c>
      <c r="O179" s="702">
        <f t="shared" si="94"/>
        <v>73.637086326064946</v>
      </c>
      <c r="P179" s="702">
        <f>P132-P175</f>
        <v>104.37024615190353</v>
      </c>
      <c r="Q179" s="702">
        <f t="shared" si="94"/>
        <v>70.380888641988804</v>
      </c>
      <c r="R179" s="702">
        <f t="shared" si="94"/>
        <v>76.350441296827285</v>
      </c>
      <c r="S179" s="702">
        <f t="shared" si="94"/>
        <v>81.616147957361136</v>
      </c>
      <c r="T179" s="702">
        <f t="shared" si="94"/>
        <v>86.73083212335905</v>
      </c>
      <c r="U179" s="702">
        <f t="shared" si="94"/>
        <v>91.917129883756616</v>
      </c>
      <c r="V179" s="702">
        <f t="shared" si="94"/>
        <v>97.895079839097889</v>
      </c>
      <c r="W179" s="702">
        <f t="shared" si="94"/>
        <v>100.55013560315842</v>
      </c>
      <c r="X179" s="702">
        <f t="shared" si="94"/>
        <v>105.18706922480419</v>
      </c>
      <c r="Y179" s="702">
        <f t="shared" si="94"/>
        <v>109.86764982059958</v>
      </c>
      <c r="Z179" s="702">
        <f t="shared" si="94"/>
        <v>114.1383201869553</v>
      </c>
      <c r="AA179" s="702">
        <f t="shared" si="94"/>
        <v>50.518959371637038</v>
      </c>
      <c r="AB179" s="702">
        <f t="shared" si="94"/>
        <v>90.361544232632923</v>
      </c>
      <c r="AC179" s="702">
        <f t="shared" si="94"/>
        <v>94.447436468511796</v>
      </c>
      <c r="AD179" s="702">
        <f t="shared" si="94"/>
        <v>98.629076123020013</v>
      </c>
      <c r="AE179" s="702">
        <f t="shared" si="94"/>
        <v>102.35193879137182</v>
      </c>
      <c r="AF179" s="702">
        <f t="shared" si="94"/>
        <v>105.51691434019381</v>
      </c>
      <c r="AG179" s="702">
        <f t="shared" si="94"/>
        <v>108.36739685901216</v>
      </c>
      <c r="AH179" s="702">
        <f t="shared" si="94"/>
        <v>111.61193835294648</v>
      </c>
      <c r="AI179" s="702">
        <f t="shared" si="94"/>
        <v>114.67991583674961</v>
      </c>
      <c r="AJ179" s="702">
        <f t="shared" si="94"/>
        <v>115.91024247789073</v>
      </c>
      <c r="AK179" s="702">
        <f t="shared" si="94"/>
        <v>116.54670191705782</v>
      </c>
      <c r="AL179" s="702">
        <f t="shared" si="94"/>
        <v>114.5359802145224</v>
      </c>
      <c r="AM179" s="702">
        <f t="shared" si="94"/>
        <v>112.50048540204511</v>
      </c>
      <c r="AN179" s="702">
        <f t="shared" si="94"/>
        <v>110.40895644775628</v>
      </c>
      <c r="AO179" s="702">
        <f t="shared" si="94"/>
        <v>108.24595768187851</v>
      </c>
      <c r="AP179" s="702">
        <f t="shared" si="94"/>
        <v>105.97376396811023</v>
      </c>
      <c r="AQ179" s="702">
        <f t="shared" si="94"/>
        <v>103.63370305409376</v>
      </c>
      <c r="AR179" s="702">
        <f t="shared" si="94"/>
        <v>101.09837256982928</v>
      </c>
      <c r="AS179" s="702">
        <f t="shared" si="94"/>
        <v>98.466875186011521</v>
      </c>
      <c r="AT179" s="702">
        <f t="shared" si="94"/>
        <v>95.756830380762267</v>
      </c>
      <c r="AU179" s="702">
        <f t="shared" si="94"/>
        <v>92.917943394119902</v>
      </c>
      <c r="AV179" s="702">
        <f t="shared" si="94"/>
        <v>89.919678193771233</v>
      </c>
      <c r="AW179" s="702">
        <f t="shared" si="94"/>
        <v>86.890234723378171</v>
      </c>
      <c r="AX179" s="702">
        <f t="shared" si="94"/>
        <v>83.843067635084026</v>
      </c>
      <c r="AY179" s="702">
        <f t="shared" si="94"/>
        <v>80.803822785615012</v>
      </c>
      <c r="AZ179" s="702">
        <f t="shared" si="94"/>
        <v>77.763934714426568</v>
      </c>
      <c r="BA179" s="702">
        <f t="shared" si="94"/>
        <v>74.712344694406511</v>
      </c>
      <c r="BB179" s="702">
        <f t="shared" si="94"/>
        <v>71.65050109323488</v>
      </c>
      <c r="BC179" s="702">
        <f t="shared" si="94"/>
        <v>68.604744116930078</v>
      </c>
      <c r="BD179" s="702">
        <f t="shared" si="94"/>
        <v>65.551877037685699</v>
      </c>
      <c r="BE179" s="702">
        <f t="shared" si="94"/>
        <v>62.533048213047323</v>
      </c>
      <c r="BF179" s="702">
        <f t="shared" si="94"/>
        <v>59.53690760475024</v>
      </c>
      <c r="BG179" s="702">
        <f t="shared" si="94"/>
        <v>56.540720580358993</v>
      </c>
      <c r="BH179" s="702">
        <f t="shared" si="94"/>
        <v>53.541720819825969</v>
      </c>
      <c r="BI179" s="702">
        <f t="shared" si="94"/>
        <v>84.035178385194968</v>
      </c>
      <c r="BJ179" s="702">
        <f t="shared" si="94"/>
        <v>81.04168425345938</v>
      </c>
      <c r="BK179" s="702">
        <f t="shared" si="94"/>
        <v>78.069646717756996</v>
      </c>
      <c r="BL179" s="702">
        <f t="shared" si="94"/>
        <v>75.096806997881231</v>
      </c>
      <c r="BM179" s="702">
        <f t="shared" si="94"/>
        <v>72.099173333773251</v>
      </c>
      <c r="BN179" s="702">
        <f t="shared" si="94"/>
        <v>69.083178502861074</v>
      </c>
      <c r="BO179" s="702">
        <f t="shared" si="94"/>
        <v>66.04958938266509</v>
      </c>
      <c r="BP179" s="702">
        <f t="shared" si="94"/>
        <v>62.994993182644066</v>
      </c>
      <c r="BQ179" s="702">
        <f t="shared" si="94"/>
        <v>59.919257167421165</v>
      </c>
      <c r="BR179" s="702">
        <f t="shared" si="94"/>
        <v>67.425118630696261</v>
      </c>
      <c r="BS179" s="702">
        <f t="shared" si="94"/>
        <v>64.336756445116634</v>
      </c>
      <c r="BT179" s="702">
        <f t="shared" ref="BT179" si="95">BT132-BT175</f>
        <v>61.232155175206799</v>
      </c>
      <c r="BU179" s="702"/>
      <c r="BV179" s="702"/>
      <c r="BW179" s="702"/>
      <c r="BX179" s="702"/>
      <c r="BY179" s="702"/>
      <c r="BZ179" s="702"/>
      <c r="CA179" s="702"/>
      <c r="CB179" s="702"/>
      <c r="CC179" s="702"/>
      <c r="CD179" s="702"/>
      <c r="CE179" s="702"/>
      <c r="CF179" s="702"/>
      <c r="CG179" s="702"/>
      <c r="CH179" s="702"/>
      <c r="CI179" s="703"/>
    </row>
    <row r="180" spans="2:87" x14ac:dyDescent="0.2">
      <c r="B180" s="960" t="s">
        <v>661</v>
      </c>
      <c r="C180" s="961" t="s">
        <v>486</v>
      </c>
      <c r="D180" s="962" t="s">
        <v>662</v>
      </c>
      <c r="E180" s="961" t="s">
        <v>122</v>
      </c>
      <c r="F180" s="963">
        <v>2</v>
      </c>
      <c r="G180" s="701">
        <f t="shared" ref="G180:BR180" si="96">G123-G134</f>
        <v>0</v>
      </c>
      <c r="H180" s="701">
        <f t="shared" si="96"/>
        <v>0</v>
      </c>
      <c r="I180" s="701">
        <f t="shared" si="96"/>
        <v>0</v>
      </c>
      <c r="J180" s="701">
        <f t="shared" si="96"/>
        <v>0</v>
      </c>
      <c r="K180" s="701">
        <f t="shared" si="96"/>
        <v>0</v>
      </c>
      <c r="L180" s="701">
        <f t="shared" si="96"/>
        <v>0</v>
      </c>
      <c r="M180" s="701">
        <f t="shared" si="96"/>
        <v>0</v>
      </c>
      <c r="N180" s="701">
        <f t="shared" si="96"/>
        <v>0</v>
      </c>
      <c r="O180" s="701">
        <f t="shared" si="96"/>
        <v>0</v>
      </c>
      <c r="P180" s="701">
        <f t="shared" si="96"/>
        <v>0</v>
      </c>
      <c r="Q180" s="701">
        <f t="shared" si="96"/>
        <v>0</v>
      </c>
      <c r="R180" s="701">
        <f t="shared" si="96"/>
        <v>0</v>
      </c>
      <c r="S180" s="701">
        <f t="shared" si="96"/>
        <v>0</v>
      </c>
      <c r="T180" s="701">
        <f t="shared" si="96"/>
        <v>0</v>
      </c>
      <c r="U180" s="701">
        <f t="shared" si="96"/>
        <v>0</v>
      </c>
      <c r="V180" s="701">
        <f t="shared" si="96"/>
        <v>0</v>
      </c>
      <c r="W180" s="701">
        <f t="shared" si="96"/>
        <v>0</v>
      </c>
      <c r="X180" s="701">
        <f t="shared" si="96"/>
        <v>0</v>
      </c>
      <c r="Y180" s="701">
        <f t="shared" si="96"/>
        <v>0</v>
      </c>
      <c r="Z180" s="701">
        <f t="shared" si="96"/>
        <v>0</v>
      </c>
      <c r="AA180" s="701">
        <f t="shared" si="96"/>
        <v>0</v>
      </c>
      <c r="AB180" s="701">
        <f t="shared" si="96"/>
        <v>0</v>
      </c>
      <c r="AC180" s="701">
        <f t="shared" si="96"/>
        <v>0</v>
      </c>
      <c r="AD180" s="701">
        <f t="shared" si="96"/>
        <v>0</v>
      </c>
      <c r="AE180" s="701">
        <f t="shared" si="96"/>
        <v>0</v>
      </c>
      <c r="AF180" s="701">
        <f t="shared" si="96"/>
        <v>0</v>
      </c>
      <c r="AG180" s="701">
        <f t="shared" si="96"/>
        <v>0</v>
      </c>
      <c r="AH180" s="701">
        <f t="shared" si="96"/>
        <v>0</v>
      </c>
      <c r="AI180" s="701">
        <f t="shared" si="96"/>
        <v>0</v>
      </c>
      <c r="AJ180" s="701">
        <f t="shared" si="96"/>
        <v>0</v>
      </c>
      <c r="AK180" s="701">
        <f t="shared" si="96"/>
        <v>0</v>
      </c>
      <c r="AL180" s="701">
        <f t="shared" si="96"/>
        <v>0</v>
      </c>
      <c r="AM180" s="701">
        <f t="shared" si="96"/>
        <v>0</v>
      </c>
      <c r="AN180" s="701">
        <f t="shared" si="96"/>
        <v>0</v>
      </c>
      <c r="AO180" s="701">
        <f t="shared" si="96"/>
        <v>0</v>
      </c>
      <c r="AP180" s="701">
        <f t="shared" si="96"/>
        <v>0</v>
      </c>
      <c r="AQ180" s="701">
        <f t="shared" si="96"/>
        <v>0</v>
      </c>
      <c r="AR180" s="701">
        <f t="shared" si="96"/>
        <v>0</v>
      </c>
      <c r="AS180" s="701">
        <f t="shared" si="96"/>
        <v>0</v>
      </c>
      <c r="AT180" s="701">
        <f t="shared" si="96"/>
        <v>0</v>
      </c>
      <c r="AU180" s="701">
        <f t="shared" si="96"/>
        <v>0</v>
      </c>
      <c r="AV180" s="701">
        <f t="shared" si="96"/>
        <v>0</v>
      </c>
      <c r="AW180" s="701">
        <f t="shared" si="96"/>
        <v>0</v>
      </c>
      <c r="AX180" s="701">
        <f t="shared" si="96"/>
        <v>0</v>
      </c>
      <c r="AY180" s="701">
        <f t="shared" si="96"/>
        <v>0</v>
      </c>
      <c r="AZ180" s="701">
        <f t="shared" si="96"/>
        <v>0</v>
      </c>
      <c r="BA180" s="701">
        <f t="shared" si="96"/>
        <v>0</v>
      </c>
      <c r="BB180" s="701">
        <f t="shared" si="96"/>
        <v>0</v>
      </c>
      <c r="BC180" s="701">
        <f t="shared" si="96"/>
        <v>0</v>
      </c>
      <c r="BD180" s="701">
        <f t="shared" si="96"/>
        <v>0</v>
      </c>
      <c r="BE180" s="701">
        <f t="shared" si="96"/>
        <v>0</v>
      </c>
      <c r="BF180" s="701">
        <f t="shared" si="96"/>
        <v>0</v>
      </c>
      <c r="BG180" s="701">
        <f t="shared" si="96"/>
        <v>0</v>
      </c>
      <c r="BH180" s="701">
        <f t="shared" si="96"/>
        <v>0</v>
      </c>
      <c r="BI180" s="701">
        <f t="shared" si="96"/>
        <v>0</v>
      </c>
      <c r="BJ180" s="701">
        <f t="shared" si="96"/>
        <v>0</v>
      </c>
      <c r="BK180" s="701">
        <f t="shared" si="96"/>
        <v>0</v>
      </c>
      <c r="BL180" s="701">
        <f t="shared" si="96"/>
        <v>0</v>
      </c>
      <c r="BM180" s="701">
        <f t="shared" si="96"/>
        <v>0</v>
      </c>
      <c r="BN180" s="701">
        <f t="shared" si="96"/>
        <v>0</v>
      </c>
      <c r="BO180" s="701">
        <f t="shared" si="96"/>
        <v>0</v>
      </c>
      <c r="BP180" s="701">
        <f t="shared" si="96"/>
        <v>0</v>
      </c>
      <c r="BQ180" s="701">
        <f t="shared" si="96"/>
        <v>0</v>
      </c>
      <c r="BR180" s="701">
        <f t="shared" si="96"/>
        <v>0</v>
      </c>
      <c r="BS180" s="701">
        <f t="shared" ref="BS180:BT180" si="97">BS123-BS134</f>
        <v>0</v>
      </c>
      <c r="BT180" s="701">
        <f t="shared" si="97"/>
        <v>0</v>
      </c>
      <c r="BU180" s="701"/>
      <c r="BV180" s="701"/>
      <c r="BW180" s="701"/>
      <c r="BX180" s="701"/>
      <c r="BY180" s="701"/>
      <c r="BZ180" s="701"/>
      <c r="CA180" s="701"/>
      <c r="CB180" s="701"/>
      <c r="CC180" s="701"/>
      <c r="CD180" s="701"/>
      <c r="CE180" s="701"/>
      <c r="CF180" s="701"/>
      <c r="CG180" s="701"/>
      <c r="CH180" s="701"/>
      <c r="CI180" s="701"/>
    </row>
    <row r="181" spans="2:87" x14ac:dyDescent="0.2">
      <c r="B181" s="704" t="s">
        <v>663</v>
      </c>
      <c r="C181" s="705" t="s">
        <v>279</v>
      </c>
      <c r="D181" s="706" t="s">
        <v>664</v>
      </c>
      <c r="E181" s="705" t="s">
        <v>122</v>
      </c>
      <c r="F181" s="707">
        <v>2</v>
      </c>
      <c r="G181" s="708">
        <f>G179-G178</f>
        <v>-39.502758225634111</v>
      </c>
      <c r="H181" s="708">
        <f t="shared" ref="H181:BS181" si="98">H179-H178</f>
        <v>-73.721124745496567</v>
      </c>
      <c r="I181" s="708">
        <f t="shared" ref="I181:AA181" si="99">I179-I178</f>
        <v>-42.34216328627943</v>
      </c>
      <c r="J181" s="708">
        <f t="shared" si="99"/>
        <v>-37.230517768120151</v>
      </c>
      <c r="K181" s="708">
        <f t="shared" si="99"/>
        <v>-27.478237484605742</v>
      </c>
      <c r="L181" s="708">
        <f t="shared" si="99"/>
        <v>-16.660116432087449</v>
      </c>
      <c r="M181" s="709">
        <f t="shared" si="99"/>
        <v>29.694695385010661</v>
      </c>
      <c r="N181" s="709">
        <f t="shared" si="99"/>
        <v>42.903753129538444</v>
      </c>
      <c r="O181" s="709">
        <f t="shared" si="99"/>
        <v>5.0987360265899895</v>
      </c>
      <c r="P181" s="709">
        <f t="shared" si="99"/>
        <v>37.754696739654733</v>
      </c>
      <c r="Q181" s="709">
        <f t="shared" si="99"/>
        <v>5.6881401169661672</v>
      </c>
      <c r="R181" s="709">
        <f t="shared" si="99"/>
        <v>13.580493659030815</v>
      </c>
      <c r="S181" s="709">
        <f t="shared" si="99"/>
        <v>20.671969461740055</v>
      </c>
      <c r="T181" s="709">
        <f t="shared" si="99"/>
        <v>27.612422769913358</v>
      </c>
      <c r="U181" s="709">
        <f t="shared" si="99"/>
        <v>34.62448967248632</v>
      </c>
      <c r="V181" s="709">
        <f t="shared" si="99"/>
        <v>42.428208770002982</v>
      </c>
      <c r="W181" s="709">
        <f t="shared" si="99"/>
        <v>46.909033676238906</v>
      </c>
      <c r="X181" s="709">
        <f t="shared" si="99"/>
        <v>55.091608639042832</v>
      </c>
      <c r="Y181" s="709">
        <f t="shared" si="99"/>
        <v>63.317830575996382</v>
      </c>
      <c r="Z181" s="709">
        <f t="shared" si="99"/>
        <v>71.134142283510258</v>
      </c>
      <c r="AA181" s="709">
        <f t="shared" si="99"/>
        <v>12.341636095558826</v>
      </c>
      <c r="AB181" s="709">
        <f t="shared" si="98"/>
        <v>55.717295507787604</v>
      </c>
      <c r="AC181" s="709">
        <f t="shared" si="98"/>
        <v>61.143151785085664</v>
      </c>
      <c r="AD181" s="709">
        <f t="shared" si="98"/>
        <v>66.66475548101306</v>
      </c>
      <c r="AE181" s="709">
        <f t="shared" si="98"/>
        <v>71.727582190784062</v>
      </c>
      <c r="AF181" s="709">
        <f t="shared" si="98"/>
        <v>76.232521781025227</v>
      </c>
      <c r="AG181" s="709">
        <f t="shared" si="98"/>
        <v>80.422968341262759</v>
      </c>
      <c r="AH181" s="709">
        <f t="shared" si="98"/>
        <v>84.818639250908319</v>
      </c>
      <c r="AI181" s="709">
        <f t="shared" si="98"/>
        <v>89.037746150422706</v>
      </c>
      <c r="AJ181" s="709">
        <f t="shared" si="98"/>
        <v>91.419202207275063</v>
      </c>
      <c r="AK181" s="709">
        <f t="shared" si="98"/>
        <v>93.2067910621534</v>
      </c>
      <c r="AL181" s="709">
        <f t="shared" si="98"/>
        <v>92.347198775329218</v>
      </c>
      <c r="AM181" s="709">
        <f t="shared" si="98"/>
        <v>90.229818368975444</v>
      </c>
      <c r="AN181" s="709">
        <f t="shared" si="98"/>
        <v>88.056403820810104</v>
      </c>
      <c r="AO181" s="709">
        <f t="shared" si="98"/>
        <v>85.811519461055838</v>
      </c>
      <c r="AP181" s="709">
        <f t="shared" si="98"/>
        <v>83.457440153411056</v>
      </c>
      <c r="AQ181" s="709">
        <f t="shared" si="98"/>
        <v>81.035493645518088</v>
      </c>
      <c r="AR181" s="709">
        <f t="shared" si="98"/>
        <v>78.443774460544915</v>
      </c>
      <c r="AS181" s="709">
        <f t="shared" si="98"/>
        <v>75.755888376018447</v>
      </c>
      <c r="AT181" s="709">
        <f t="shared" si="98"/>
        <v>72.989454870060484</v>
      </c>
      <c r="AU181" s="709">
        <f t="shared" si="98"/>
        <v>70.094179182709425</v>
      </c>
      <c r="AV181" s="709">
        <f t="shared" si="98"/>
        <v>67.039525281652047</v>
      </c>
      <c r="AW181" s="709">
        <f t="shared" si="98"/>
        <v>63.909050098236477</v>
      </c>
      <c r="AX181" s="709">
        <f t="shared" si="98"/>
        <v>60.76085129691981</v>
      </c>
      <c r="AY181" s="709">
        <f t="shared" si="98"/>
        <v>57.620574734428288</v>
      </c>
      <c r="AZ181" s="709">
        <f t="shared" si="98"/>
        <v>54.479654950217331</v>
      </c>
      <c r="BA181" s="709">
        <f t="shared" si="98"/>
        <v>51.327033217174758</v>
      </c>
      <c r="BB181" s="709">
        <f t="shared" si="98"/>
        <v>48.064502018075913</v>
      </c>
      <c r="BC181" s="709">
        <f t="shared" si="98"/>
        <v>44.818057443843891</v>
      </c>
      <c r="BD181" s="709">
        <f t="shared" si="98"/>
        <v>41.564502766672291</v>
      </c>
      <c r="BE181" s="709">
        <f t="shared" si="98"/>
        <v>38.344986344106701</v>
      </c>
      <c r="BF181" s="709">
        <f t="shared" si="98"/>
        <v>35.148158137882398</v>
      </c>
      <c r="BG181" s="709">
        <f t="shared" si="98"/>
        <v>32.075817414366831</v>
      </c>
      <c r="BH181" s="709">
        <f t="shared" si="98"/>
        <v>29.000663954709488</v>
      </c>
      <c r="BI181" s="709">
        <f t="shared" si="98"/>
        <v>59.417967820954175</v>
      </c>
      <c r="BJ181" s="709">
        <f t="shared" si="98"/>
        <v>56.348319990094268</v>
      </c>
      <c r="BK181" s="709">
        <f t="shared" si="98"/>
        <v>53.300128755267565</v>
      </c>
      <c r="BL181" s="709">
        <f t="shared" si="98"/>
        <v>50.214910807080187</v>
      </c>
      <c r="BM181" s="709">
        <f t="shared" si="98"/>
        <v>47.104898914660595</v>
      </c>
      <c r="BN181" s="709">
        <f t="shared" si="98"/>
        <v>43.976525855436805</v>
      </c>
      <c r="BO181" s="709">
        <f t="shared" si="98"/>
        <v>40.830558506929208</v>
      </c>
      <c r="BP181" s="709">
        <f t="shared" si="98"/>
        <v>37.663584078596578</v>
      </c>
      <c r="BQ181" s="709">
        <f t="shared" si="98"/>
        <v>34.418625009908297</v>
      </c>
      <c r="BR181" s="709">
        <f t="shared" si="98"/>
        <v>41.755263419718013</v>
      </c>
      <c r="BS181" s="709">
        <f t="shared" si="98"/>
        <v>38.497678180673006</v>
      </c>
      <c r="BT181" s="709">
        <f t="shared" ref="BT181" si="100">BT179-BT178</f>
        <v>35.223853857297797</v>
      </c>
      <c r="BU181" s="709"/>
      <c r="BV181" s="709"/>
      <c r="BW181" s="709"/>
      <c r="BX181" s="709"/>
      <c r="BY181" s="709"/>
      <c r="BZ181" s="709"/>
      <c r="CA181" s="709"/>
      <c r="CB181" s="709"/>
      <c r="CC181" s="709"/>
      <c r="CD181" s="709"/>
      <c r="CE181" s="709"/>
      <c r="CF181" s="709"/>
      <c r="CG181" s="709"/>
      <c r="CH181" s="709"/>
      <c r="CI181" s="710"/>
    </row>
    <row r="182" spans="2:87" x14ac:dyDescent="0.2">
      <c r="B182" s="1136"/>
      <c r="C182" s="1137"/>
      <c r="D182" s="1268"/>
      <c r="E182" s="1137"/>
      <c r="F182" s="1138"/>
      <c r="G182" s="1231"/>
      <c r="H182" s="1231"/>
      <c r="I182" s="1231"/>
      <c r="J182" s="1231"/>
      <c r="K182" s="1231"/>
      <c r="L182" s="1231"/>
      <c r="M182" s="1232"/>
      <c r="N182" s="1232"/>
      <c r="O182" s="1232"/>
      <c r="P182" s="1232"/>
      <c r="Q182" s="1232"/>
      <c r="R182" s="1232"/>
      <c r="S182" s="1232"/>
      <c r="T182" s="1232"/>
      <c r="U182" s="1232"/>
      <c r="V182" s="1232"/>
      <c r="W182" s="1232"/>
      <c r="X182" s="1232"/>
      <c r="Y182" s="1232"/>
      <c r="Z182" s="1232"/>
      <c r="AA182" s="1232"/>
      <c r="AB182" s="1232"/>
      <c r="AC182" s="1232"/>
      <c r="AD182" s="1232"/>
      <c r="AE182" s="1232"/>
      <c r="AF182" s="1232"/>
      <c r="AG182" s="1232"/>
      <c r="AH182" s="1232"/>
      <c r="AI182" s="1232"/>
      <c r="AJ182" s="1232"/>
      <c r="AK182" s="1232"/>
      <c r="AL182" s="1232"/>
      <c r="AM182" s="1232"/>
      <c r="AN182" s="1232"/>
      <c r="AO182" s="1232"/>
      <c r="AP182" s="1232"/>
      <c r="AQ182" s="1232"/>
      <c r="AR182" s="1232"/>
      <c r="AS182" s="1232"/>
      <c r="AT182" s="1232"/>
      <c r="AU182" s="1232"/>
      <c r="AV182" s="1232"/>
      <c r="AW182" s="1232"/>
      <c r="AX182" s="1232"/>
      <c r="AY182" s="1232"/>
      <c r="AZ182" s="1232"/>
      <c r="BA182" s="1232"/>
      <c r="BB182" s="1232"/>
      <c r="BC182" s="1232"/>
      <c r="BD182" s="1232"/>
      <c r="BE182" s="1232"/>
      <c r="BF182" s="1232"/>
      <c r="BG182" s="1232"/>
      <c r="BH182" s="1232"/>
      <c r="BI182" s="1232"/>
      <c r="BJ182" s="1232"/>
      <c r="BK182" s="1232"/>
      <c r="BL182" s="1232"/>
      <c r="BM182" s="1232"/>
      <c r="BN182" s="1232"/>
      <c r="BO182" s="1232"/>
      <c r="BP182" s="1232"/>
      <c r="BQ182" s="1232"/>
      <c r="BR182" s="1232"/>
      <c r="BS182" s="1232"/>
      <c r="BT182" s="1232"/>
      <c r="BU182" s="1232"/>
      <c r="BV182" s="1232"/>
      <c r="BW182" s="1232"/>
      <c r="BX182" s="1232"/>
      <c r="BY182" s="1232"/>
      <c r="BZ182" s="1232"/>
      <c r="CA182" s="1232"/>
      <c r="CB182" s="1232"/>
      <c r="CC182" s="1232"/>
      <c r="CD182" s="1232"/>
      <c r="CE182" s="1232"/>
      <c r="CF182" s="1232"/>
      <c r="CG182" s="1232"/>
      <c r="CH182" s="1232"/>
      <c r="CI182" s="1233"/>
    </row>
    <row r="183" spans="2:87" ht="35.1" customHeight="1" x14ac:dyDescent="0.2">
      <c r="BT183" s="1082"/>
    </row>
    <row r="184" spans="2:87" ht="42.75" x14ac:dyDescent="0.2">
      <c r="B184" s="1077" t="s">
        <v>80</v>
      </c>
      <c r="C184" s="1078" t="s">
        <v>26</v>
      </c>
      <c r="D184" s="1077" t="s">
        <v>2</v>
      </c>
      <c r="E184" s="1326">
        <v>7</v>
      </c>
      <c r="AA184" s="1082"/>
    </row>
    <row r="185" spans="2:87" x14ac:dyDescent="0.2">
      <c r="B185" s="1079" t="s">
        <v>330</v>
      </c>
      <c r="C185" s="1080" t="s">
        <v>684</v>
      </c>
      <c r="D185" s="1081" t="s">
        <v>83</v>
      </c>
      <c r="E185" s="1080" t="s">
        <v>665</v>
      </c>
    </row>
    <row r="186" spans="2:87" x14ac:dyDescent="0.2">
      <c r="B186" s="1086"/>
    </row>
    <row r="187" spans="2:87" x14ac:dyDescent="0.2">
      <c r="B187" s="1086"/>
    </row>
    <row r="188" spans="2:87" x14ac:dyDescent="0.2">
      <c r="B188" s="1086"/>
    </row>
    <row r="189" spans="2:87" x14ac:dyDescent="0.2">
      <c r="B189" s="1086"/>
    </row>
    <row r="190" spans="2:87" x14ac:dyDescent="0.2">
      <c r="B190" s="1086"/>
    </row>
    <row r="191" spans="2:87" x14ac:dyDescent="0.2">
      <c r="B191" s="1086"/>
      <c r="C191" s="1074" t="s">
        <v>26</v>
      </c>
    </row>
    <row r="192" spans="2:87" x14ac:dyDescent="0.2">
      <c r="B192" s="1086"/>
      <c r="C192" s="1074" t="s">
        <v>684</v>
      </c>
    </row>
    <row r="193" spans="1:89" x14ac:dyDescent="0.2">
      <c r="B193" s="1086"/>
    </row>
    <row r="194" spans="1:89" x14ac:dyDescent="0.2">
      <c r="B194" s="1086"/>
    </row>
    <row r="195" spans="1:89" x14ac:dyDescent="0.2">
      <c r="B195" s="1086"/>
    </row>
    <row r="196" spans="1:89" x14ac:dyDescent="0.2">
      <c r="B196" s="1086"/>
    </row>
    <row r="197" spans="1:89" x14ac:dyDescent="0.2">
      <c r="B197" s="1086"/>
    </row>
    <row r="198" spans="1:89" x14ac:dyDescent="0.2">
      <c r="B198" s="1086"/>
    </row>
    <row r="199" spans="1:89" x14ac:dyDescent="0.2">
      <c r="B199" s="1086"/>
    </row>
    <row r="200" spans="1:89" x14ac:dyDescent="0.2">
      <c r="B200" s="1086"/>
    </row>
    <row r="201" spans="1:89" x14ac:dyDescent="0.2">
      <c r="B201" s="1086"/>
    </row>
    <row r="202" spans="1:89" ht="15" x14ac:dyDescent="0.2">
      <c r="CJ202" s="427"/>
    </row>
    <row r="203" spans="1:89" ht="75" x14ac:dyDescent="0.2">
      <c r="B203" s="713" t="s">
        <v>327</v>
      </c>
      <c r="C203" s="1097" t="s">
        <v>87</v>
      </c>
      <c r="D203" s="427"/>
      <c r="E203" s="427"/>
      <c r="F203" s="427"/>
      <c r="G203" s="427"/>
      <c r="H203" s="427"/>
      <c r="I203" s="427"/>
      <c r="J203" s="427"/>
      <c r="K203" s="427"/>
      <c r="L203" s="427"/>
      <c r="M203" s="427"/>
      <c r="N203" s="427"/>
      <c r="O203" s="427"/>
      <c r="P203" s="427"/>
      <c r="Q203" s="427"/>
      <c r="R203" s="427"/>
      <c r="S203" s="427"/>
      <c r="T203" s="427"/>
      <c r="U203" s="427"/>
      <c r="V203" s="427"/>
      <c r="W203" s="427"/>
      <c r="X203" s="427"/>
      <c r="Y203" s="427"/>
      <c r="Z203" s="427"/>
      <c r="AA203" s="427"/>
      <c r="AB203" s="427"/>
      <c r="AC203" s="427"/>
      <c r="AD203" s="427"/>
      <c r="AE203" s="427"/>
      <c r="AF203" s="427"/>
      <c r="AG203" s="427"/>
      <c r="AH203" s="427"/>
      <c r="AI203" s="427"/>
      <c r="AJ203" s="427"/>
      <c r="AK203" s="427"/>
      <c r="AL203" s="427"/>
      <c r="AM203" s="427"/>
      <c r="AN203" s="427"/>
      <c r="AO203" s="427"/>
      <c r="AP203" s="427"/>
      <c r="AQ203" s="427"/>
      <c r="AR203" s="427"/>
      <c r="AS203" s="427"/>
      <c r="AT203" s="427"/>
      <c r="AU203" s="427"/>
      <c r="AV203" s="427"/>
      <c r="AW203" s="427"/>
      <c r="AX203" s="427"/>
      <c r="AY203" s="427"/>
      <c r="AZ203" s="427"/>
      <c r="BA203" s="427"/>
      <c r="BB203" s="427"/>
      <c r="BC203" s="427"/>
      <c r="BD203" s="427"/>
      <c r="BE203" s="427"/>
      <c r="BF203" s="427"/>
      <c r="BG203" s="427"/>
      <c r="BH203" s="427"/>
      <c r="BI203" s="427"/>
      <c r="BJ203" s="427"/>
      <c r="BK203" s="427"/>
      <c r="BL203" s="427"/>
      <c r="BM203" s="427"/>
      <c r="BN203" s="427"/>
      <c r="BO203" s="427"/>
      <c r="BP203" s="427"/>
      <c r="BQ203" s="427"/>
      <c r="BR203" s="427"/>
      <c r="BS203" s="427"/>
      <c r="BT203" s="427"/>
      <c r="BU203" s="427"/>
      <c r="BV203" s="427"/>
      <c r="BW203" s="427"/>
      <c r="BX203" s="427"/>
      <c r="BY203" s="427"/>
      <c r="BZ203" s="427"/>
      <c r="CA203" s="427"/>
      <c r="CB203" s="427"/>
      <c r="CC203" s="427"/>
      <c r="CD203" s="427"/>
      <c r="CE203" s="427"/>
      <c r="CF203" s="427"/>
      <c r="CG203" s="427"/>
      <c r="CH203" s="427"/>
      <c r="CI203" s="427"/>
    </row>
    <row r="204" spans="1:89" s="1082" customFormat="1" ht="60" x14ac:dyDescent="0.2">
      <c r="A204" s="1074"/>
      <c r="B204" s="714" t="s">
        <v>332</v>
      </c>
      <c r="C204" s="715" t="s">
        <v>89</v>
      </c>
      <c r="D204" s="715" t="s">
        <v>90</v>
      </c>
      <c r="E204" s="715" t="s">
        <v>91</v>
      </c>
      <c r="F204" s="716" t="s">
        <v>92</v>
      </c>
      <c r="G204" s="714" t="s">
        <v>93</v>
      </c>
      <c r="H204" s="714" t="s">
        <v>94</v>
      </c>
      <c r="I204" s="714" t="s">
        <v>95</v>
      </c>
      <c r="J204" s="714" t="s">
        <v>96</v>
      </c>
      <c r="K204" s="714" t="s">
        <v>97</v>
      </c>
      <c r="L204" s="714" t="s">
        <v>98</v>
      </c>
      <c r="M204" s="715" t="s">
        <v>99</v>
      </c>
      <c r="N204" s="715" t="s">
        <v>100</v>
      </c>
      <c r="O204" s="715" t="s">
        <v>101</v>
      </c>
      <c r="P204" s="715" t="s">
        <v>102</v>
      </c>
      <c r="Q204" s="715" t="s">
        <v>103</v>
      </c>
      <c r="R204" s="715" t="s">
        <v>133</v>
      </c>
      <c r="S204" s="715" t="s">
        <v>134</v>
      </c>
      <c r="T204" s="715" t="s">
        <v>135</v>
      </c>
      <c r="U204" s="715" t="s">
        <v>136</v>
      </c>
      <c r="V204" s="715" t="s">
        <v>104</v>
      </c>
      <c r="W204" s="715" t="s">
        <v>137</v>
      </c>
      <c r="X204" s="715" t="s">
        <v>138</v>
      </c>
      <c r="Y204" s="715" t="s">
        <v>139</v>
      </c>
      <c r="Z204" s="715" t="s">
        <v>140</v>
      </c>
      <c r="AA204" s="715" t="s">
        <v>105</v>
      </c>
      <c r="AB204" s="715" t="s">
        <v>141</v>
      </c>
      <c r="AC204" s="715" t="s">
        <v>142</v>
      </c>
      <c r="AD204" s="715" t="s">
        <v>143</v>
      </c>
      <c r="AE204" s="715" t="s">
        <v>144</v>
      </c>
      <c r="AF204" s="715" t="s">
        <v>106</v>
      </c>
      <c r="AG204" s="715" t="s">
        <v>145</v>
      </c>
      <c r="AH204" s="715" t="s">
        <v>146</v>
      </c>
      <c r="AI204" s="715" t="s">
        <v>147</v>
      </c>
      <c r="AJ204" s="715" t="s">
        <v>148</v>
      </c>
      <c r="AK204" s="715" t="s">
        <v>107</v>
      </c>
      <c r="AL204" s="715" t="s">
        <v>149</v>
      </c>
      <c r="AM204" s="715" t="s">
        <v>150</v>
      </c>
      <c r="AN204" s="715" t="s">
        <v>151</v>
      </c>
      <c r="AO204" s="715" t="s">
        <v>152</v>
      </c>
      <c r="AP204" s="715" t="s">
        <v>108</v>
      </c>
      <c r="AQ204" s="715" t="s">
        <v>153</v>
      </c>
      <c r="AR204" s="715" t="s">
        <v>154</v>
      </c>
      <c r="AS204" s="715" t="s">
        <v>155</v>
      </c>
      <c r="AT204" s="715" t="s">
        <v>156</v>
      </c>
      <c r="AU204" s="715" t="s">
        <v>109</v>
      </c>
      <c r="AV204" s="715" t="s">
        <v>157</v>
      </c>
      <c r="AW204" s="715" t="s">
        <v>158</v>
      </c>
      <c r="AX204" s="715" t="s">
        <v>159</v>
      </c>
      <c r="AY204" s="715" t="s">
        <v>160</v>
      </c>
      <c r="AZ204" s="715" t="s">
        <v>110</v>
      </c>
      <c r="BA204" s="715" t="s">
        <v>161</v>
      </c>
      <c r="BB204" s="715" t="s">
        <v>162</v>
      </c>
      <c r="BC204" s="715" t="s">
        <v>163</v>
      </c>
      <c r="BD204" s="715" t="s">
        <v>164</v>
      </c>
      <c r="BE204" s="715" t="s">
        <v>111</v>
      </c>
      <c r="BF204" s="715" t="s">
        <v>165</v>
      </c>
      <c r="BG204" s="715" t="s">
        <v>166</v>
      </c>
      <c r="BH204" s="715" t="s">
        <v>167</v>
      </c>
      <c r="BI204" s="715" t="s">
        <v>168</v>
      </c>
      <c r="BJ204" s="715" t="s">
        <v>112</v>
      </c>
      <c r="BK204" s="715" t="s">
        <v>169</v>
      </c>
      <c r="BL204" s="715" t="s">
        <v>170</v>
      </c>
      <c r="BM204" s="715" t="s">
        <v>171</v>
      </c>
      <c r="BN204" s="715" t="s">
        <v>172</v>
      </c>
      <c r="BO204" s="715" t="s">
        <v>113</v>
      </c>
      <c r="BP204" s="715" t="s">
        <v>173</v>
      </c>
      <c r="BQ204" s="715" t="s">
        <v>174</v>
      </c>
      <c r="BR204" s="715" t="s">
        <v>175</v>
      </c>
      <c r="BS204" s="715" t="s">
        <v>176</v>
      </c>
      <c r="BT204" s="715" t="s">
        <v>114</v>
      </c>
      <c r="BU204" s="715" t="s">
        <v>177</v>
      </c>
      <c r="BV204" s="715" t="s">
        <v>178</v>
      </c>
      <c r="BW204" s="715" t="s">
        <v>179</v>
      </c>
      <c r="BX204" s="715" t="s">
        <v>180</v>
      </c>
      <c r="BY204" s="715" t="s">
        <v>115</v>
      </c>
      <c r="BZ204" s="715" t="s">
        <v>181</v>
      </c>
      <c r="CA204" s="715" t="s">
        <v>182</v>
      </c>
      <c r="CB204" s="715" t="s">
        <v>183</v>
      </c>
      <c r="CC204" s="715" t="s">
        <v>184</v>
      </c>
      <c r="CD204" s="715" t="s">
        <v>116</v>
      </c>
      <c r="CE204" s="715" t="s">
        <v>185</v>
      </c>
      <c r="CF204" s="715" t="s">
        <v>186</v>
      </c>
      <c r="CG204" s="715" t="s">
        <v>187</v>
      </c>
      <c r="CH204" s="715" t="s">
        <v>188</v>
      </c>
      <c r="CI204" s="716" t="s">
        <v>117</v>
      </c>
      <c r="CJ204" s="715" t="s">
        <v>686</v>
      </c>
      <c r="CK204" s="1083"/>
    </row>
    <row r="205" spans="1:89" s="1082" customFormat="1" x14ac:dyDescent="0.2">
      <c r="A205" s="1074"/>
      <c r="B205" s="717" t="s">
        <v>333</v>
      </c>
      <c r="C205" s="718" t="s">
        <v>334</v>
      </c>
      <c r="D205" s="719" t="s">
        <v>121</v>
      </c>
      <c r="E205" s="720" t="s">
        <v>122</v>
      </c>
      <c r="F205" s="721">
        <v>2</v>
      </c>
      <c r="G205" s="1109">
        <v>1455.5597426127511</v>
      </c>
      <c r="H205" s="1109">
        <v>1499.2540215546233</v>
      </c>
      <c r="I205" s="1109">
        <v>1460.8104286152757</v>
      </c>
      <c r="J205" s="1109">
        <v>1452.5953123507074</v>
      </c>
      <c r="K205" s="1109">
        <v>1442.9972314248473</v>
      </c>
      <c r="L205" s="1109">
        <v>1432.212608971176</v>
      </c>
      <c r="M205" s="436">
        <v>1435.648955140661</v>
      </c>
      <c r="N205" s="436">
        <v>1436.6651118169616</v>
      </c>
      <c r="O205" s="436">
        <v>1437.3554250346363</v>
      </c>
      <c r="P205" s="436">
        <v>1437.8656899193206</v>
      </c>
      <c r="Q205" s="436">
        <v>1438.2955552002043</v>
      </c>
      <c r="R205" s="436">
        <v>1438.8515204973612</v>
      </c>
      <c r="S205" s="436">
        <v>1439.605132960022</v>
      </c>
      <c r="T205" s="436">
        <v>1440.5025817693024</v>
      </c>
      <c r="U205" s="436">
        <v>1441.5198053304177</v>
      </c>
      <c r="V205" s="436">
        <v>1442.6785607675331</v>
      </c>
      <c r="W205" s="436">
        <v>1443.7259301311458</v>
      </c>
      <c r="X205" s="436">
        <v>1444.8176561327382</v>
      </c>
      <c r="Y205" s="436">
        <v>1445.9219797163757</v>
      </c>
      <c r="Z205" s="436">
        <v>1447.1937836499369</v>
      </c>
      <c r="AA205" s="436">
        <v>1448.6248840835979</v>
      </c>
      <c r="AB205" s="436">
        <v>1449.9067607789866</v>
      </c>
      <c r="AC205" s="436">
        <v>1451.202637586294</v>
      </c>
      <c r="AD205" s="436">
        <v>1452.5181113674769</v>
      </c>
      <c r="AE205" s="436">
        <v>1453.9766806872203</v>
      </c>
      <c r="AF205" s="436">
        <v>1455.7965296934751</v>
      </c>
      <c r="AG205" s="436">
        <v>1457.5192800813832</v>
      </c>
      <c r="AH205" s="436">
        <v>1459.246448711192</v>
      </c>
      <c r="AI205" s="436">
        <v>1461.1313834077848</v>
      </c>
      <c r="AJ205" s="436">
        <v>1463.0716637739088</v>
      </c>
      <c r="AK205" s="436">
        <v>1464.9930723236764</v>
      </c>
      <c r="AL205" s="436">
        <v>1466.3388249934319</v>
      </c>
      <c r="AM205" s="436">
        <v>1467.696154266202</v>
      </c>
      <c r="AN205" s="436">
        <v>1469.1154430551253</v>
      </c>
      <c r="AO205" s="436">
        <v>1470.6019127023208</v>
      </c>
      <c r="AP205" s="436">
        <v>1472.2130427026257</v>
      </c>
      <c r="AQ205" s="436">
        <v>1473.9109333496829</v>
      </c>
      <c r="AR205" s="436">
        <v>1475.7279574943459</v>
      </c>
      <c r="AS205" s="436">
        <v>1477.6549195621017</v>
      </c>
      <c r="AT205" s="436">
        <v>1479.6712939792824</v>
      </c>
      <c r="AU205" s="436">
        <v>1481.8351041205976</v>
      </c>
      <c r="AV205" s="436">
        <v>1484.1784784098534</v>
      </c>
      <c r="AW205" s="436">
        <v>1486.5560328217682</v>
      </c>
      <c r="AX205" s="436">
        <v>1488.9520072725863</v>
      </c>
      <c r="AY205" s="436">
        <v>1491.3362380935475</v>
      </c>
      <c r="AZ205" s="436">
        <v>1493.718838542698</v>
      </c>
      <c r="BA205" s="436">
        <v>1496.1129063525784</v>
      </c>
      <c r="BB205" s="436">
        <v>1498.5167857038623</v>
      </c>
      <c r="BC205" s="436">
        <v>1500.8994243557934</v>
      </c>
      <c r="BD205" s="436">
        <v>1503.288226183744</v>
      </c>
      <c r="BE205" s="436">
        <v>1505.6345986734689</v>
      </c>
      <c r="BF205" s="436">
        <v>1507.9519544185314</v>
      </c>
      <c r="BG205" s="436">
        <v>1510.2671736351838</v>
      </c>
      <c r="BH205" s="436">
        <v>1512.5835710390884</v>
      </c>
      <c r="BI205" s="436">
        <v>1514.9067825951565</v>
      </c>
      <c r="BJ205" s="436">
        <v>1517.2124628215022</v>
      </c>
      <c r="BK205" s="436">
        <v>1519.4906370792112</v>
      </c>
      <c r="BL205" s="436">
        <v>1521.7677039367143</v>
      </c>
      <c r="BM205" s="436">
        <v>1524.0721630782532</v>
      </c>
      <c r="BN205" s="436">
        <v>1526.3964278212543</v>
      </c>
      <c r="BO205" s="436">
        <v>1528.7396513291073</v>
      </c>
      <c r="BP205" s="436">
        <v>1531.1059400749421</v>
      </c>
      <c r="BQ205" s="436">
        <v>1533.4955184667674</v>
      </c>
      <c r="BR205" s="436">
        <v>1535.9051718735143</v>
      </c>
      <c r="BS205" s="436">
        <v>1538.3062031223872</v>
      </c>
      <c r="BT205" s="436">
        <v>1540.7248323420988</v>
      </c>
      <c r="BU205" s="436"/>
      <c r="BV205" s="436"/>
      <c r="BW205" s="436"/>
      <c r="BX205" s="436"/>
      <c r="BY205" s="436"/>
      <c r="BZ205" s="436"/>
      <c r="CA205" s="436"/>
      <c r="CB205" s="436"/>
      <c r="CC205" s="436"/>
      <c r="CD205" s="436"/>
      <c r="CE205" s="436"/>
      <c r="CF205" s="436"/>
      <c r="CG205" s="436"/>
      <c r="CH205" s="436"/>
      <c r="CI205" s="436"/>
      <c r="CJ205" s="1128"/>
      <c r="CK205" s="1083"/>
    </row>
    <row r="206" spans="1:89" s="1082" customFormat="1" x14ac:dyDescent="0.2">
      <c r="A206" s="1074"/>
      <c r="B206" s="722" t="s">
        <v>335</v>
      </c>
      <c r="C206" s="723" t="s">
        <v>566</v>
      </c>
      <c r="D206" s="724" t="s">
        <v>121</v>
      </c>
      <c r="E206" s="725" t="s">
        <v>122</v>
      </c>
      <c r="F206" s="726">
        <v>2</v>
      </c>
      <c r="G206" s="1110">
        <v>9</v>
      </c>
      <c r="H206" s="1110">
        <v>9</v>
      </c>
      <c r="I206" s="1110">
        <v>9</v>
      </c>
      <c r="J206" s="1110">
        <v>9</v>
      </c>
      <c r="K206" s="1110">
        <v>9</v>
      </c>
      <c r="L206" s="1110">
        <v>9</v>
      </c>
      <c r="M206" s="911">
        <v>9</v>
      </c>
      <c r="N206" s="911">
        <v>9</v>
      </c>
      <c r="O206" s="911">
        <v>9</v>
      </c>
      <c r="P206" s="911">
        <v>9</v>
      </c>
      <c r="Q206" s="911">
        <v>9</v>
      </c>
      <c r="R206" s="911">
        <v>9</v>
      </c>
      <c r="S206" s="911">
        <v>9</v>
      </c>
      <c r="T206" s="911">
        <v>9</v>
      </c>
      <c r="U206" s="911">
        <v>9</v>
      </c>
      <c r="V206" s="911">
        <v>9</v>
      </c>
      <c r="W206" s="911">
        <v>9</v>
      </c>
      <c r="X206" s="911">
        <v>9</v>
      </c>
      <c r="Y206" s="911">
        <v>9</v>
      </c>
      <c r="Z206" s="911">
        <v>9</v>
      </c>
      <c r="AA206" s="911">
        <v>9</v>
      </c>
      <c r="AB206" s="911">
        <v>9</v>
      </c>
      <c r="AC206" s="911">
        <v>9</v>
      </c>
      <c r="AD206" s="911">
        <v>9</v>
      </c>
      <c r="AE206" s="911">
        <v>9</v>
      </c>
      <c r="AF206" s="911">
        <v>9</v>
      </c>
      <c r="AG206" s="911">
        <v>9</v>
      </c>
      <c r="AH206" s="911">
        <v>9</v>
      </c>
      <c r="AI206" s="911">
        <v>9</v>
      </c>
      <c r="AJ206" s="911">
        <v>9</v>
      </c>
      <c r="AK206" s="911">
        <v>9</v>
      </c>
      <c r="AL206" s="911">
        <v>9</v>
      </c>
      <c r="AM206" s="911">
        <v>9</v>
      </c>
      <c r="AN206" s="911">
        <v>9</v>
      </c>
      <c r="AO206" s="911">
        <v>9</v>
      </c>
      <c r="AP206" s="911">
        <v>9</v>
      </c>
      <c r="AQ206" s="911">
        <v>9</v>
      </c>
      <c r="AR206" s="911">
        <v>9</v>
      </c>
      <c r="AS206" s="911">
        <v>9</v>
      </c>
      <c r="AT206" s="911">
        <v>9</v>
      </c>
      <c r="AU206" s="911">
        <v>9</v>
      </c>
      <c r="AV206" s="911">
        <v>9</v>
      </c>
      <c r="AW206" s="911">
        <v>9</v>
      </c>
      <c r="AX206" s="911">
        <v>9</v>
      </c>
      <c r="AY206" s="911">
        <v>9</v>
      </c>
      <c r="AZ206" s="911">
        <v>9</v>
      </c>
      <c r="BA206" s="911">
        <v>9</v>
      </c>
      <c r="BB206" s="911">
        <v>9</v>
      </c>
      <c r="BC206" s="911">
        <v>9</v>
      </c>
      <c r="BD206" s="911">
        <v>9</v>
      </c>
      <c r="BE206" s="911">
        <v>9</v>
      </c>
      <c r="BF206" s="911">
        <v>9</v>
      </c>
      <c r="BG206" s="911">
        <v>9</v>
      </c>
      <c r="BH206" s="911">
        <v>9</v>
      </c>
      <c r="BI206" s="911">
        <v>9</v>
      </c>
      <c r="BJ206" s="911">
        <v>9</v>
      </c>
      <c r="BK206" s="911">
        <v>9</v>
      </c>
      <c r="BL206" s="911">
        <v>9</v>
      </c>
      <c r="BM206" s="911">
        <v>9</v>
      </c>
      <c r="BN206" s="911">
        <v>9</v>
      </c>
      <c r="BO206" s="911">
        <v>9</v>
      </c>
      <c r="BP206" s="911">
        <v>9</v>
      </c>
      <c r="BQ206" s="911">
        <v>9</v>
      </c>
      <c r="BR206" s="911">
        <v>9</v>
      </c>
      <c r="BS206" s="911">
        <v>9</v>
      </c>
      <c r="BT206" s="911">
        <v>9</v>
      </c>
      <c r="BU206" s="911"/>
      <c r="BV206" s="911"/>
      <c r="BW206" s="911"/>
      <c r="BX206" s="911"/>
      <c r="BY206" s="911"/>
      <c r="BZ206" s="911"/>
      <c r="CA206" s="911"/>
      <c r="CB206" s="911"/>
      <c r="CC206" s="911"/>
      <c r="CD206" s="911"/>
      <c r="CE206" s="911"/>
      <c r="CF206" s="911"/>
      <c r="CG206" s="911"/>
      <c r="CH206" s="911"/>
      <c r="CI206" s="911"/>
      <c r="CJ206" s="1128"/>
      <c r="CK206" s="1083"/>
    </row>
    <row r="207" spans="1:89" s="1082" customFormat="1" x14ac:dyDescent="0.2">
      <c r="A207" s="1074"/>
      <c r="B207" s="722" t="s">
        <v>337</v>
      </c>
      <c r="C207" s="723" t="s">
        <v>338</v>
      </c>
      <c r="D207" s="724" t="s">
        <v>121</v>
      </c>
      <c r="E207" s="725" t="s">
        <v>122</v>
      </c>
      <c r="F207" s="726">
        <v>2</v>
      </c>
      <c r="G207" s="1111">
        <v>39.704768880593896</v>
      </c>
      <c r="H207" s="1111">
        <v>39.692682630149683</v>
      </c>
      <c r="I207" s="1111">
        <v>39.68052221306781</v>
      </c>
      <c r="J207" s="1111">
        <v>39.66828958928815</v>
      </c>
      <c r="K207" s="1111">
        <v>39.655986607115551</v>
      </c>
      <c r="L207" s="1111">
        <v>39.6436150127807</v>
      </c>
      <c r="M207" s="444">
        <v>39.631176458923989</v>
      </c>
      <c r="N207" s="444">
        <v>39.618672512151171</v>
      </c>
      <c r="O207" s="444">
        <v>39.606104659785345</v>
      </c>
      <c r="P207" s="444">
        <v>39.593474315920304</v>
      </c>
      <c r="Q207" s="444">
        <v>39.580782826864038</v>
      </c>
      <c r="R207" s="444">
        <v>39.568031476047977</v>
      </c>
      <c r="S207" s="444">
        <v>39.555221488466479</v>
      </c>
      <c r="T207" s="444">
        <v>39.54235403470188</v>
      </c>
      <c r="U207" s="444">
        <v>39.529430234582868</v>
      </c>
      <c r="V207" s="444">
        <v>39.516451160517221</v>
      </c>
      <c r="W207" s="1111">
        <v>0</v>
      </c>
      <c r="X207" s="1111">
        <v>0</v>
      </c>
      <c r="Y207" s="1111">
        <v>0</v>
      </c>
      <c r="Z207" s="1111">
        <v>0</v>
      </c>
      <c r="AA207" s="1111">
        <v>0</v>
      </c>
      <c r="AB207" s="1111">
        <v>0</v>
      </c>
      <c r="AC207" s="1111">
        <v>0</v>
      </c>
      <c r="AD207" s="1111">
        <v>0</v>
      </c>
      <c r="AE207" s="1111">
        <v>0</v>
      </c>
      <c r="AF207" s="1111">
        <v>0</v>
      </c>
      <c r="AG207" s="1111">
        <v>0</v>
      </c>
      <c r="AH207" s="1111">
        <v>0</v>
      </c>
      <c r="AI207" s="1111">
        <v>0</v>
      </c>
      <c r="AJ207" s="1111">
        <v>0</v>
      </c>
      <c r="AK207" s="1111">
        <v>0</v>
      </c>
      <c r="AL207" s="1111">
        <v>0</v>
      </c>
      <c r="AM207" s="1111">
        <v>0</v>
      </c>
      <c r="AN207" s="1111">
        <v>0</v>
      </c>
      <c r="AO207" s="1111">
        <v>0</v>
      </c>
      <c r="AP207" s="1111">
        <v>0</v>
      </c>
      <c r="AQ207" s="1111">
        <v>0</v>
      </c>
      <c r="AR207" s="1111">
        <v>0</v>
      </c>
      <c r="AS207" s="1111">
        <v>0</v>
      </c>
      <c r="AT207" s="1111">
        <v>0</v>
      </c>
      <c r="AU207" s="1111">
        <v>0</v>
      </c>
      <c r="AV207" s="1111">
        <v>0</v>
      </c>
      <c r="AW207" s="1111">
        <v>0</v>
      </c>
      <c r="AX207" s="1111">
        <v>0</v>
      </c>
      <c r="AY207" s="1111">
        <v>0</v>
      </c>
      <c r="AZ207" s="1111">
        <v>0</v>
      </c>
      <c r="BA207" s="1111">
        <v>0</v>
      </c>
      <c r="BB207" s="1111">
        <v>0</v>
      </c>
      <c r="BC207" s="1111">
        <v>0</v>
      </c>
      <c r="BD207" s="1111">
        <v>0</v>
      </c>
      <c r="BE207" s="1111">
        <v>0</v>
      </c>
      <c r="BF207" s="1111">
        <v>0</v>
      </c>
      <c r="BG207" s="1111">
        <v>0</v>
      </c>
      <c r="BH207" s="1111">
        <v>0</v>
      </c>
      <c r="BI207" s="1111">
        <v>0</v>
      </c>
      <c r="BJ207" s="1111">
        <v>0</v>
      </c>
      <c r="BK207" s="1111">
        <v>0</v>
      </c>
      <c r="BL207" s="1111">
        <v>0</v>
      </c>
      <c r="BM207" s="1111">
        <v>0</v>
      </c>
      <c r="BN207" s="1111">
        <v>0</v>
      </c>
      <c r="BO207" s="1111">
        <v>0</v>
      </c>
      <c r="BP207" s="1111">
        <v>0</v>
      </c>
      <c r="BQ207" s="1111">
        <v>0</v>
      </c>
      <c r="BR207" s="1111">
        <v>0</v>
      </c>
      <c r="BS207" s="1111">
        <v>0</v>
      </c>
      <c r="BT207" s="1111">
        <v>0</v>
      </c>
      <c r="BU207" s="1111"/>
      <c r="BV207" s="1111"/>
      <c r="BW207" s="1111"/>
      <c r="BX207" s="1111"/>
      <c r="BY207" s="1111"/>
      <c r="BZ207" s="1111"/>
      <c r="CA207" s="1111"/>
      <c r="CB207" s="1111"/>
      <c r="CC207" s="1111"/>
      <c r="CD207" s="1111"/>
      <c r="CE207" s="1111"/>
      <c r="CF207" s="1111"/>
      <c r="CG207" s="1111"/>
      <c r="CH207" s="1111"/>
      <c r="CI207" s="1111"/>
      <c r="CK207" s="1083"/>
    </row>
    <row r="208" spans="1:89" s="1082" customFormat="1" x14ac:dyDescent="0.2">
      <c r="A208" s="1074"/>
      <c r="B208" s="722" t="s">
        <v>339</v>
      </c>
      <c r="C208" s="723" t="s">
        <v>340</v>
      </c>
      <c r="D208" s="724" t="s">
        <v>121</v>
      </c>
      <c r="E208" s="725" t="s">
        <v>122</v>
      </c>
      <c r="F208" s="726">
        <v>2</v>
      </c>
      <c r="G208" s="1111">
        <v>0</v>
      </c>
      <c r="H208" s="1111">
        <v>0</v>
      </c>
      <c r="I208" s="1111">
        <v>0</v>
      </c>
      <c r="J208" s="1111">
        <v>0</v>
      </c>
      <c r="K208" s="1111">
        <v>0</v>
      </c>
      <c r="L208" s="1111">
        <v>0</v>
      </c>
      <c r="M208" s="1111">
        <v>0</v>
      </c>
      <c r="N208" s="1111">
        <v>0</v>
      </c>
      <c r="O208" s="1111">
        <v>0</v>
      </c>
      <c r="P208" s="1111">
        <v>0</v>
      </c>
      <c r="Q208" s="1111">
        <v>0</v>
      </c>
      <c r="R208" s="1111">
        <v>0</v>
      </c>
      <c r="S208" s="1111">
        <v>0</v>
      </c>
      <c r="T208" s="1111">
        <v>0</v>
      </c>
      <c r="U208" s="1111">
        <v>0</v>
      </c>
      <c r="V208" s="1111">
        <v>0</v>
      </c>
      <c r="W208" s="1111">
        <v>0</v>
      </c>
      <c r="X208" s="1111">
        <v>0</v>
      </c>
      <c r="Y208" s="1111">
        <v>0</v>
      </c>
      <c r="Z208" s="1111">
        <v>0</v>
      </c>
      <c r="AA208" s="1111">
        <v>0</v>
      </c>
      <c r="AB208" s="1111">
        <v>0</v>
      </c>
      <c r="AC208" s="1111">
        <v>0</v>
      </c>
      <c r="AD208" s="1111">
        <v>0</v>
      </c>
      <c r="AE208" s="1111">
        <v>0</v>
      </c>
      <c r="AF208" s="1111">
        <v>0</v>
      </c>
      <c r="AG208" s="1111">
        <v>0</v>
      </c>
      <c r="AH208" s="1111">
        <v>0</v>
      </c>
      <c r="AI208" s="1111">
        <v>0</v>
      </c>
      <c r="AJ208" s="1111">
        <v>0</v>
      </c>
      <c r="AK208" s="1111">
        <v>0</v>
      </c>
      <c r="AL208" s="1111">
        <v>0</v>
      </c>
      <c r="AM208" s="1111">
        <v>0</v>
      </c>
      <c r="AN208" s="1111">
        <v>0</v>
      </c>
      <c r="AO208" s="1111">
        <v>0</v>
      </c>
      <c r="AP208" s="1111">
        <v>0</v>
      </c>
      <c r="AQ208" s="1111">
        <v>0</v>
      </c>
      <c r="AR208" s="1111">
        <v>0</v>
      </c>
      <c r="AS208" s="1111">
        <v>0</v>
      </c>
      <c r="AT208" s="1111">
        <v>0</v>
      </c>
      <c r="AU208" s="1111">
        <v>0</v>
      </c>
      <c r="AV208" s="1111">
        <v>0</v>
      </c>
      <c r="AW208" s="1111">
        <v>0</v>
      </c>
      <c r="AX208" s="1111">
        <v>0</v>
      </c>
      <c r="AY208" s="1111">
        <v>0</v>
      </c>
      <c r="AZ208" s="1111">
        <v>0</v>
      </c>
      <c r="BA208" s="1111">
        <v>0</v>
      </c>
      <c r="BB208" s="1111">
        <v>0</v>
      </c>
      <c r="BC208" s="1111">
        <v>0</v>
      </c>
      <c r="BD208" s="1111">
        <v>0</v>
      </c>
      <c r="BE208" s="1111">
        <v>0</v>
      </c>
      <c r="BF208" s="1111">
        <v>0</v>
      </c>
      <c r="BG208" s="1111">
        <v>0</v>
      </c>
      <c r="BH208" s="1111">
        <v>0</v>
      </c>
      <c r="BI208" s="1111">
        <v>0</v>
      </c>
      <c r="BJ208" s="1111">
        <v>0</v>
      </c>
      <c r="BK208" s="1111">
        <v>0</v>
      </c>
      <c r="BL208" s="1111">
        <v>0</v>
      </c>
      <c r="BM208" s="1111">
        <v>0</v>
      </c>
      <c r="BN208" s="1111">
        <v>0</v>
      </c>
      <c r="BO208" s="1111">
        <v>0</v>
      </c>
      <c r="BP208" s="1111">
        <v>0</v>
      </c>
      <c r="BQ208" s="1111">
        <v>0</v>
      </c>
      <c r="BR208" s="1111">
        <v>0</v>
      </c>
      <c r="BS208" s="1111">
        <v>0</v>
      </c>
      <c r="BT208" s="1111">
        <v>0</v>
      </c>
      <c r="BU208" s="1111"/>
      <c r="BV208" s="1111"/>
      <c r="BW208" s="1111"/>
      <c r="BX208" s="1111"/>
      <c r="BY208" s="1111"/>
      <c r="BZ208" s="1111"/>
      <c r="CA208" s="1111"/>
      <c r="CB208" s="1111"/>
      <c r="CC208" s="1111"/>
      <c r="CD208" s="1111"/>
      <c r="CE208" s="1111"/>
      <c r="CF208" s="1111"/>
      <c r="CG208" s="1111"/>
      <c r="CH208" s="1111"/>
      <c r="CI208" s="1111"/>
      <c r="CJ208" s="1128"/>
      <c r="CK208" s="1083"/>
    </row>
    <row r="209" spans="1:89" s="1082" customFormat="1" x14ac:dyDescent="0.2">
      <c r="A209" s="1074"/>
      <c r="B209" s="727" t="s">
        <v>341</v>
      </c>
      <c r="C209" s="723" t="s">
        <v>342</v>
      </c>
      <c r="D209" s="724" t="s">
        <v>121</v>
      </c>
      <c r="E209" s="725" t="s">
        <v>122</v>
      </c>
      <c r="F209" s="726">
        <v>2</v>
      </c>
      <c r="G209" s="1111">
        <v>0</v>
      </c>
      <c r="H209" s="1111">
        <v>0</v>
      </c>
      <c r="I209" s="1111">
        <v>0</v>
      </c>
      <c r="J209" s="1111">
        <v>0</v>
      </c>
      <c r="K209" s="1111">
        <v>0</v>
      </c>
      <c r="L209" s="1111">
        <v>0</v>
      </c>
      <c r="M209" s="1111">
        <v>0</v>
      </c>
      <c r="N209" s="1111">
        <v>0</v>
      </c>
      <c r="O209" s="1111">
        <v>0</v>
      </c>
      <c r="P209" s="1111">
        <v>0</v>
      </c>
      <c r="Q209" s="1111">
        <v>0</v>
      </c>
      <c r="R209" s="1111">
        <v>0</v>
      </c>
      <c r="S209" s="1111">
        <v>0</v>
      </c>
      <c r="T209" s="1111">
        <v>0</v>
      </c>
      <c r="U209" s="1111">
        <v>0</v>
      </c>
      <c r="V209" s="1111">
        <v>0</v>
      </c>
      <c r="W209" s="1111">
        <v>0</v>
      </c>
      <c r="X209" s="1111">
        <v>0</v>
      </c>
      <c r="Y209" s="1111">
        <v>0</v>
      </c>
      <c r="Z209" s="1111">
        <v>0</v>
      </c>
      <c r="AA209" s="1111">
        <v>0</v>
      </c>
      <c r="AB209" s="1111">
        <v>0</v>
      </c>
      <c r="AC209" s="1111">
        <v>0</v>
      </c>
      <c r="AD209" s="1111">
        <v>0</v>
      </c>
      <c r="AE209" s="1111">
        <v>0</v>
      </c>
      <c r="AF209" s="1111">
        <v>0</v>
      </c>
      <c r="AG209" s="1111">
        <v>0</v>
      </c>
      <c r="AH209" s="1111">
        <v>0</v>
      </c>
      <c r="AI209" s="1111">
        <v>0</v>
      </c>
      <c r="AJ209" s="1111">
        <v>0</v>
      </c>
      <c r="AK209" s="1111">
        <v>0</v>
      </c>
      <c r="AL209" s="1111">
        <v>0</v>
      </c>
      <c r="AM209" s="1111">
        <v>0</v>
      </c>
      <c r="AN209" s="1111">
        <v>0</v>
      </c>
      <c r="AO209" s="1111">
        <v>0</v>
      </c>
      <c r="AP209" s="1111">
        <v>0</v>
      </c>
      <c r="AQ209" s="1111">
        <v>0</v>
      </c>
      <c r="AR209" s="1111">
        <v>0</v>
      </c>
      <c r="AS209" s="1111">
        <v>0</v>
      </c>
      <c r="AT209" s="1111">
        <v>0</v>
      </c>
      <c r="AU209" s="1111">
        <v>0</v>
      </c>
      <c r="AV209" s="1111">
        <v>0</v>
      </c>
      <c r="AW209" s="1111">
        <v>0</v>
      </c>
      <c r="AX209" s="1111">
        <v>0</v>
      </c>
      <c r="AY209" s="1111">
        <v>0</v>
      </c>
      <c r="AZ209" s="1111">
        <v>0</v>
      </c>
      <c r="BA209" s="1111">
        <v>0</v>
      </c>
      <c r="BB209" s="1111">
        <v>0</v>
      </c>
      <c r="BC209" s="1111">
        <v>0</v>
      </c>
      <c r="BD209" s="1111">
        <v>0</v>
      </c>
      <c r="BE209" s="1111">
        <v>0</v>
      </c>
      <c r="BF209" s="1111">
        <v>0</v>
      </c>
      <c r="BG209" s="1111">
        <v>0</v>
      </c>
      <c r="BH209" s="1111">
        <v>0</v>
      </c>
      <c r="BI209" s="1111">
        <v>0</v>
      </c>
      <c r="BJ209" s="1111">
        <v>0</v>
      </c>
      <c r="BK209" s="1111">
        <v>0</v>
      </c>
      <c r="BL209" s="1111">
        <v>0</v>
      </c>
      <c r="BM209" s="1111">
        <v>0</v>
      </c>
      <c r="BN209" s="1111">
        <v>0</v>
      </c>
      <c r="BO209" s="1111">
        <v>0</v>
      </c>
      <c r="BP209" s="1111">
        <v>0</v>
      </c>
      <c r="BQ209" s="1111">
        <v>0</v>
      </c>
      <c r="BR209" s="1111">
        <v>0</v>
      </c>
      <c r="BS209" s="1111">
        <v>0</v>
      </c>
      <c r="BT209" s="1111">
        <v>0</v>
      </c>
      <c r="BU209" s="1111"/>
      <c r="BV209" s="1111"/>
      <c r="BW209" s="1111"/>
      <c r="BX209" s="1111"/>
      <c r="BY209" s="1111"/>
      <c r="BZ209" s="1111"/>
      <c r="CA209" s="1111"/>
      <c r="CB209" s="1111"/>
      <c r="CC209" s="1111"/>
      <c r="CD209" s="1111"/>
      <c r="CE209" s="1111"/>
      <c r="CF209" s="1111"/>
      <c r="CG209" s="1111"/>
      <c r="CH209" s="1111"/>
      <c r="CI209" s="1111"/>
      <c r="CJ209" s="1128"/>
      <c r="CK209" s="1083"/>
    </row>
    <row r="210" spans="1:89" s="1082" customFormat="1" x14ac:dyDescent="0.2">
      <c r="A210" s="1074"/>
      <c r="B210" s="727" t="s">
        <v>343</v>
      </c>
      <c r="C210" s="723" t="s">
        <v>344</v>
      </c>
      <c r="D210" s="724" t="s">
        <v>121</v>
      </c>
      <c r="E210" s="725" t="s">
        <v>122</v>
      </c>
      <c r="F210" s="726">
        <v>2</v>
      </c>
      <c r="G210" s="1111">
        <v>-6.026726875310505</v>
      </c>
      <c r="H210" s="1111">
        <v>-6.0280212442274257</v>
      </c>
      <c r="I210" s="1111">
        <v>-6.0727320323124179</v>
      </c>
      <c r="J210" s="1111">
        <v>-6.8656688479370693</v>
      </c>
      <c r="K210" s="1111">
        <v>-6.9386688479370697</v>
      </c>
      <c r="L210" s="1111">
        <v>-6.9386688479370697</v>
      </c>
      <c r="M210" s="1111">
        <v>-7.1699688479370698</v>
      </c>
      <c r="N210" s="1111">
        <v>-7.1699688479370698</v>
      </c>
      <c r="O210" s="1111">
        <v>-7.1699688479370698</v>
      </c>
      <c r="P210" s="1111">
        <v>-7.1699688479370698</v>
      </c>
      <c r="Q210" s="1111">
        <v>-7.1699688479370698</v>
      </c>
      <c r="R210" s="1111">
        <v>-7.1699688479370698</v>
      </c>
      <c r="S210" s="1111">
        <v>-7.1699688479370698</v>
      </c>
      <c r="T210" s="1111">
        <v>-7.1699688479370698</v>
      </c>
      <c r="U210" s="1111">
        <v>-7.1699688479370698</v>
      </c>
      <c r="V210" s="1111">
        <v>-7.1699688479370698</v>
      </c>
      <c r="W210" s="1111">
        <v>-7.1699688479370698</v>
      </c>
      <c r="X210" s="1111">
        <v>-7.1699688479370698</v>
      </c>
      <c r="Y210" s="1111">
        <v>-7.1699688479370698</v>
      </c>
      <c r="Z210" s="1111">
        <v>-7.1699688479370698</v>
      </c>
      <c r="AA210" s="1111">
        <v>-7.1699688479370698</v>
      </c>
      <c r="AB210" s="1111">
        <v>-7.1699688479370698</v>
      </c>
      <c r="AC210" s="1111">
        <v>-7.1699688479370698</v>
      </c>
      <c r="AD210" s="1111">
        <v>-7.1699688479370698</v>
      </c>
      <c r="AE210" s="1111">
        <v>-7.1699688479370698</v>
      </c>
      <c r="AF210" s="1111">
        <v>-7.1699688479370698</v>
      </c>
      <c r="AG210" s="1111">
        <v>-7.1699688479370698</v>
      </c>
      <c r="AH210" s="1111">
        <v>-7.1699688479370698</v>
      </c>
      <c r="AI210" s="1111">
        <v>-7.1699688479370698</v>
      </c>
      <c r="AJ210" s="1111">
        <v>-7.1699688479370698</v>
      </c>
      <c r="AK210" s="1111">
        <v>-7.1699688479370698</v>
      </c>
      <c r="AL210" s="1111">
        <v>-7.1699688479370698</v>
      </c>
      <c r="AM210" s="1111">
        <v>-7.1699688479370698</v>
      </c>
      <c r="AN210" s="1111">
        <v>-7.1699688479370698</v>
      </c>
      <c r="AO210" s="1111">
        <v>-7.1699688479370698</v>
      </c>
      <c r="AP210" s="1111">
        <v>-7.1699688479370698</v>
      </c>
      <c r="AQ210" s="1111">
        <v>-7.1699688479370698</v>
      </c>
      <c r="AR210" s="1111">
        <v>-7.1699688479370698</v>
      </c>
      <c r="AS210" s="1111">
        <v>-7.1699688479370698</v>
      </c>
      <c r="AT210" s="1111">
        <v>-7.1699688479370698</v>
      </c>
      <c r="AU210" s="1111">
        <v>-7.1699688479370698</v>
      </c>
      <c r="AV210" s="1111">
        <v>-7.1699688479370698</v>
      </c>
      <c r="AW210" s="1111">
        <v>-7.1699688479370698</v>
      </c>
      <c r="AX210" s="1111">
        <v>-7.1699688479370698</v>
      </c>
      <c r="AY210" s="1111">
        <v>-7.1699688479370698</v>
      </c>
      <c r="AZ210" s="1111">
        <v>-7.1699688479370698</v>
      </c>
      <c r="BA210" s="1111">
        <v>-7.1699688479370698</v>
      </c>
      <c r="BB210" s="1111">
        <v>-7.1699688479370698</v>
      </c>
      <c r="BC210" s="1111">
        <v>-7.1699688479370698</v>
      </c>
      <c r="BD210" s="1111">
        <v>-7.1699688479370698</v>
      </c>
      <c r="BE210" s="1111">
        <v>-7.1699688479370698</v>
      </c>
      <c r="BF210" s="1111">
        <v>-7.1699688479370698</v>
      </c>
      <c r="BG210" s="1111">
        <v>-7.1699688479370698</v>
      </c>
      <c r="BH210" s="1111">
        <v>-7.1699688479370698</v>
      </c>
      <c r="BI210" s="1111">
        <v>-7.1699688479370698</v>
      </c>
      <c r="BJ210" s="1111">
        <v>-7.1699688479370698</v>
      </c>
      <c r="BK210" s="1111">
        <v>-7.1699688479370698</v>
      </c>
      <c r="BL210" s="1111">
        <v>-7.1699688479370698</v>
      </c>
      <c r="BM210" s="1111">
        <v>-7.1699688479370698</v>
      </c>
      <c r="BN210" s="1111">
        <v>-7.1699688479370698</v>
      </c>
      <c r="BO210" s="1111">
        <v>-7.1699688479370698</v>
      </c>
      <c r="BP210" s="1111">
        <v>-7.1699688479370698</v>
      </c>
      <c r="BQ210" s="1111">
        <v>-7.1699688479370698</v>
      </c>
      <c r="BR210" s="1111">
        <v>-7.1699688479370698</v>
      </c>
      <c r="BS210" s="1111">
        <v>-7.1699688479370698</v>
      </c>
      <c r="BT210" s="1111">
        <v>-7.1699688479370698</v>
      </c>
      <c r="BU210" s="1111"/>
      <c r="BV210" s="1111"/>
      <c r="BW210" s="1111"/>
      <c r="BX210" s="1111"/>
      <c r="BY210" s="1111"/>
      <c r="BZ210" s="1111"/>
      <c r="CA210" s="1111"/>
      <c r="CB210" s="1111"/>
      <c r="CC210" s="1111"/>
      <c r="CD210" s="1111"/>
      <c r="CE210" s="1111"/>
      <c r="CF210" s="1111"/>
      <c r="CG210" s="1111"/>
      <c r="CH210" s="1111"/>
      <c r="CI210" s="1111"/>
      <c r="CJ210" s="1128"/>
      <c r="CK210" s="1083"/>
    </row>
    <row r="211" spans="1:89" s="1082" customFormat="1" x14ac:dyDescent="0.2">
      <c r="A211" s="1074"/>
      <c r="B211" s="727" t="s">
        <v>345</v>
      </c>
      <c r="C211" s="723" t="s">
        <v>346</v>
      </c>
      <c r="D211" s="724" t="s">
        <v>121</v>
      </c>
      <c r="E211" s="725" t="s">
        <v>122</v>
      </c>
      <c r="F211" s="726">
        <v>2</v>
      </c>
      <c r="G211" s="443">
        <v>1448.41</v>
      </c>
      <c r="H211" s="443">
        <v>1448.41</v>
      </c>
      <c r="I211" s="443">
        <v>1448.41</v>
      </c>
      <c r="J211" s="443">
        <v>1448.41</v>
      </c>
      <c r="K211" s="443">
        <v>1448.41</v>
      </c>
      <c r="L211" s="443">
        <v>1448.41</v>
      </c>
      <c r="M211" s="443">
        <v>1448.41</v>
      </c>
      <c r="N211" s="443">
        <v>1448.41</v>
      </c>
      <c r="O211" s="443">
        <v>1448.41</v>
      </c>
      <c r="P211" s="443">
        <v>1448.41</v>
      </c>
      <c r="Q211" s="443">
        <v>1448.41</v>
      </c>
      <c r="R211" s="443">
        <v>1448.41</v>
      </c>
      <c r="S211" s="443">
        <v>1448.41</v>
      </c>
      <c r="T211" s="443">
        <v>1448.41</v>
      </c>
      <c r="U211" s="443">
        <v>1448.41</v>
      </c>
      <c r="V211" s="443">
        <v>1448.41</v>
      </c>
      <c r="W211" s="443">
        <v>1448.41</v>
      </c>
      <c r="X211" s="443">
        <v>1448.41</v>
      </c>
      <c r="Y211" s="443">
        <v>1448.41</v>
      </c>
      <c r="Z211" s="443">
        <v>1448.41</v>
      </c>
      <c r="AA211" s="443">
        <v>1448.41</v>
      </c>
      <c r="AB211" s="443">
        <v>1448.41</v>
      </c>
      <c r="AC211" s="443">
        <v>1448.41</v>
      </c>
      <c r="AD211" s="443">
        <v>1448.41</v>
      </c>
      <c r="AE211" s="443">
        <v>1448.41</v>
      </c>
      <c r="AF211" s="443">
        <v>1448.41</v>
      </c>
      <c r="AG211" s="443">
        <v>1448.41</v>
      </c>
      <c r="AH211" s="443">
        <v>1448.41</v>
      </c>
      <c r="AI211" s="443">
        <v>1448.41</v>
      </c>
      <c r="AJ211" s="443">
        <v>1448.41</v>
      </c>
      <c r="AK211" s="443">
        <v>1448.41</v>
      </c>
      <c r="AL211" s="443">
        <v>1448.41</v>
      </c>
      <c r="AM211" s="443">
        <v>1448.41</v>
      </c>
      <c r="AN211" s="443">
        <v>1448.41</v>
      </c>
      <c r="AO211" s="443">
        <v>1448.41</v>
      </c>
      <c r="AP211" s="443">
        <v>1448.41</v>
      </c>
      <c r="AQ211" s="443">
        <v>1448.41</v>
      </c>
      <c r="AR211" s="443">
        <v>1448.41</v>
      </c>
      <c r="AS211" s="443">
        <v>1448.41</v>
      </c>
      <c r="AT211" s="443">
        <v>1448.41</v>
      </c>
      <c r="AU211" s="443">
        <v>1448.41</v>
      </c>
      <c r="AV211" s="443">
        <v>1448.41</v>
      </c>
      <c r="AW211" s="443">
        <v>1448.41</v>
      </c>
      <c r="AX211" s="443">
        <v>1448.41</v>
      </c>
      <c r="AY211" s="443">
        <v>1448.41</v>
      </c>
      <c r="AZ211" s="443">
        <v>1448.41</v>
      </c>
      <c r="BA211" s="443">
        <v>1448.41</v>
      </c>
      <c r="BB211" s="443">
        <v>1448.41</v>
      </c>
      <c r="BC211" s="443">
        <v>1448.41</v>
      </c>
      <c r="BD211" s="443">
        <v>1448.41</v>
      </c>
      <c r="BE211" s="443">
        <v>1448.41</v>
      </c>
      <c r="BF211" s="443">
        <v>1448.41</v>
      </c>
      <c r="BG211" s="443">
        <v>1448.41</v>
      </c>
      <c r="BH211" s="443">
        <v>1448.41</v>
      </c>
      <c r="BI211" s="443">
        <v>1448.41</v>
      </c>
      <c r="BJ211" s="443">
        <v>1448.41</v>
      </c>
      <c r="BK211" s="443">
        <v>1448.41</v>
      </c>
      <c r="BL211" s="443">
        <v>1448.41</v>
      </c>
      <c r="BM211" s="443">
        <v>1448.41</v>
      </c>
      <c r="BN211" s="443">
        <v>1448.41</v>
      </c>
      <c r="BO211" s="443">
        <v>1448.41</v>
      </c>
      <c r="BP211" s="443">
        <v>1448.41</v>
      </c>
      <c r="BQ211" s="443">
        <v>1448.41</v>
      </c>
      <c r="BR211" s="443">
        <v>1448.41</v>
      </c>
      <c r="BS211" s="443">
        <v>1448.41</v>
      </c>
      <c r="BT211" s="443">
        <v>1448.41</v>
      </c>
      <c r="BU211" s="443"/>
      <c r="BV211" s="443"/>
      <c r="BW211" s="443"/>
      <c r="BX211" s="443"/>
      <c r="BY211" s="443"/>
      <c r="BZ211" s="443"/>
      <c r="CA211" s="443"/>
      <c r="CB211" s="443"/>
      <c r="CC211" s="443"/>
      <c r="CD211" s="443"/>
      <c r="CE211" s="443"/>
      <c r="CF211" s="443"/>
      <c r="CG211" s="443"/>
      <c r="CH211" s="443"/>
      <c r="CI211" s="443"/>
      <c r="CJ211" s="1128"/>
      <c r="CK211" s="1083"/>
    </row>
    <row r="212" spans="1:89" s="1082" customFormat="1" x14ac:dyDescent="0.2">
      <c r="A212" s="1074"/>
      <c r="B212" s="727" t="s">
        <v>347</v>
      </c>
      <c r="C212" s="728" t="s">
        <v>348</v>
      </c>
      <c r="D212" s="724" t="s">
        <v>349</v>
      </c>
      <c r="E212" s="725" t="s">
        <v>122</v>
      </c>
      <c r="F212" s="726">
        <v>2</v>
      </c>
      <c r="G212" s="450">
        <f>G211+G213</f>
        <v>1447.5833528656631</v>
      </c>
      <c r="H212" s="450">
        <f t="shared" ref="H212:BS212" si="101">H211+H213</f>
        <v>1447.5495113644192</v>
      </c>
      <c r="I212" s="450">
        <f t="shared" si="101"/>
        <v>1447.5154621965899</v>
      </c>
      <c r="J212" s="450">
        <f t="shared" si="101"/>
        <v>1447.4812108500068</v>
      </c>
      <c r="K212" s="450">
        <f t="shared" si="101"/>
        <v>1447.4467624999236</v>
      </c>
      <c r="L212" s="450">
        <f t="shared" si="101"/>
        <v>1447.4121220357861</v>
      </c>
      <c r="M212" s="455">
        <f t="shared" si="101"/>
        <v>1448.3772940849872</v>
      </c>
      <c r="N212" s="455">
        <f t="shared" si="101"/>
        <v>1449.3422830340232</v>
      </c>
      <c r="O212" s="455">
        <f t="shared" si="101"/>
        <v>1449.3070930473991</v>
      </c>
      <c r="P212" s="455">
        <f t="shared" si="101"/>
        <v>1449.2717280845768</v>
      </c>
      <c r="Q212" s="455">
        <f t="shared" si="101"/>
        <v>1449.2361919152193</v>
      </c>
      <c r="R212" s="455">
        <f t="shared" si="101"/>
        <v>1449.2004881329344</v>
      </c>
      <c r="S212" s="455">
        <f t="shared" si="101"/>
        <v>1449.1646201677063</v>
      </c>
      <c r="T212" s="455">
        <f t="shared" si="101"/>
        <v>1449.1285912971653</v>
      </c>
      <c r="U212" s="455">
        <f t="shared" si="101"/>
        <v>1449.0924046568321</v>
      </c>
      <c r="V212" s="455">
        <f t="shared" si="101"/>
        <v>1449.0560632494482</v>
      </c>
      <c r="W212" s="455">
        <f>W211+W213</f>
        <v>1430.1895699534975</v>
      </c>
      <c r="X212" s="455">
        <f t="shared" si="101"/>
        <v>1430.1529275310006</v>
      </c>
      <c r="Y212" s="455">
        <f t="shared" si="101"/>
        <v>1430.1161386346641</v>
      </c>
      <c r="Z212" s="455">
        <f t="shared" si="101"/>
        <v>1430.0792058144448</v>
      </c>
      <c r="AA212" s="455">
        <f t="shared" si="101"/>
        <v>1430.5621315235931</v>
      </c>
      <c r="AB212" s="455">
        <f t="shared" si="101"/>
        <v>1329.5800000000002</v>
      </c>
      <c r="AC212" s="455">
        <f t="shared" si="101"/>
        <v>1329.5800000000002</v>
      </c>
      <c r="AD212" s="455">
        <f t="shared" si="101"/>
        <v>1329.5800000000002</v>
      </c>
      <c r="AE212" s="455">
        <f t="shared" si="101"/>
        <v>1329.5800000000002</v>
      </c>
      <c r="AF212" s="455">
        <f t="shared" si="101"/>
        <v>1329.5800000000002</v>
      </c>
      <c r="AG212" s="455">
        <f t="shared" si="101"/>
        <v>1329.5800000000002</v>
      </c>
      <c r="AH212" s="455">
        <f t="shared" si="101"/>
        <v>1329.5800000000002</v>
      </c>
      <c r="AI212" s="455">
        <f t="shared" si="101"/>
        <v>1329.5800000000002</v>
      </c>
      <c r="AJ212" s="455">
        <f t="shared" si="101"/>
        <v>1329.5800000000002</v>
      </c>
      <c r="AK212" s="455">
        <f t="shared" si="101"/>
        <v>1329.5800000000002</v>
      </c>
      <c r="AL212" s="455">
        <f t="shared" si="101"/>
        <v>1329.5800000000002</v>
      </c>
      <c r="AM212" s="455">
        <f t="shared" si="101"/>
        <v>1329.5800000000002</v>
      </c>
      <c r="AN212" s="455">
        <f t="shared" si="101"/>
        <v>1329.5800000000002</v>
      </c>
      <c r="AO212" s="455">
        <f t="shared" si="101"/>
        <v>1329.5800000000002</v>
      </c>
      <c r="AP212" s="455">
        <f t="shared" si="101"/>
        <v>1329.5800000000002</v>
      </c>
      <c r="AQ212" s="455">
        <f t="shared" si="101"/>
        <v>1329.5800000000002</v>
      </c>
      <c r="AR212" s="455">
        <f t="shared" si="101"/>
        <v>1329.5800000000002</v>
      </c>
      <c r="AS212" s="455">
        <f t="shared" si="101"/>
        <v>1329.5800000000002</v>
      </c>
      <c r="AT212" s="455">
        <f t="shared" si="101"/>
        <v>1329.5800000000002</v>
      </c>
      <c r="AU212" s="455">
        <f t="shared" si="101"/>
        <v>1329.5800000000002</v>
      </c>
      <c r="AV212" s="455">
        <f t="shared" si="101"/>
        <v>1329.5800000000002</v>
      </c>
      <c r="AW212" s="455">
        <f t="shared" si="101"/>
        <v>1329.5800000000002</v>
      </c>
      <c r="AX212" s="455">
        <f t="shared" si="101"/>
        <v>1329.5800000000002</v>
      </c>
      <c r="AY212" s="455">
        <f t="shared" si="101"/>
        <v>1329.5800000000002</v>
      </c>
      <c r="AZ212" s="455">
        <f t="shared" si="101"/>
        <v>1329.5800000000002</v>
      </c>
      <c r="BA212" s="455">
        <f t="shared" si="101"/>
        <v>1329.5800000000002</v>
      </c>
      <c r="BB212" s="455">
        <f t="shared" si="101"/>
        <v>1329.5800000000002</v>
      </c>
      <c r="BC212" s="455">
        <f t="shared" si="101"/>
        <v>1329.5800000000002</v>
      </c>
      <c r="BD212" s="455">
        <f t="shared" si="101"/>
        <v>1329.5800000000002</v>
      </c>
      <c r="BE212" s="455">
        <f t="shared" si="101"/>
        <v>1329.5800000000002</v>
      </c>
      <c r="BF212" s="455">
        <f t="shared" si="101"/>
        <v>1329.5800000000002</v>
      </c>
      <c r="BG212" s="455">
        <f t="shared" si="101"/>
        <v>1329.5800000000002</v>
      </c>
      <c r="BH212" s="455">
        <f t="shared" si="101"/>
        <v>1329.5800000000002</v>
      </c>
      <c r="BI212" s="455">
        <f t="shared" si="101"/>
        <v>1329.5800000000002</v>
      </c>
      <c r="BJ212" s="455">
        <f t="shared" si="101"/>
        <v>1329.5800000000002</v>
      </c>
      <c r="BK212" s="455">
        <f t="shared" si="101"/>
        <v>1329.5800000000002</v>
      </c>
      <c r="BL212" s="455">
        <f t="shared" si="101"/>
        <v>1329.5800000000002</v>
      </c>
      <c r="BM212" s="455">
        <f t="shared" si="101"/>
        <v>1329.5800000000002</v>
      </c>
      <c r="BN212" s="455">
        <f t="shared" si="101"/>
        <v>1329.5800000000002</v>
      </c>
      <c r="BO212" s="455">
        <f t="shared" si="101"/>
        <v>1329.5800000000002</v>
      </c>
      <c r="BP212" s="455">
        <f t="shared" si="101"/>
        <v>1329.5800000000002</v>
      </c>
      <c r="BQ212" s="455">
        <f t="shared" si="101"/>
        <v>1329.5800000000002</v>
      </c>
      <c r="BR212" s="455">
        <f t="shared" si="101"/>
        <v>1329.5800000000002</v>
      </c>
      <c r="BS212" s="455">
        <f t="shared" si="101"/>
        <v>1329.5800000000002</v>
      </c>
      <c r="BT212" s="455">
        <f t="shared" ref="BT212" si="102">BT211+BT213</f>
        <v>1329.5800000000002</v>
      </c>
      <c r="BU212" s="455"/>
      <c r="BV212" s="455"/>
      <c r="BW212" s="455"/>
      <c r="BX212" s="455"/>
      <c r="BY212" s="455"/>
      <c r="BZ212" s="455"/>
      <c r="CA212" s="455"/>
      <c r="CB212" s="455"/>
      <c r="CC212" s="455"/>
      <c r="CD212" s="455"/>
      <c r="CE212" s="455"/>
      <c r="CF212" s="455"/>
      <c r="CG212" s="455"/>
      <c r="CH212" s="455"/>
      <c r="CI212" s="455"/>
      <c r="CJ212" s="1128"/>
      <c r="CK212" s="1083"/>
    </row>
    <row r="213" spans="1:89" s="1082" customFormat="1" ht="28.5" x14ac:dyDescent="0.2">
      <c r="A213" s="1074"/>
      <c r="B213" s="729" t="s">
        <v>350</v>
      </c>
      <c r="C213" s="730" t="s">
        <v>351</v>
      </c>
      <c r="D213" s="730" t="s">
        <v>352</v>
      </c>
      <c r="E213" s="731" t="s">
        <v>122</v>
      </c>
      <c r="F213" s="726">
        <v>2</v>
      </c>
      <c r="G213" s="450">
        <f>SUM(G214:G219)</f>
        <v>-0.82664713433700854</v>
      </c>
      <c r="H213" s="450">
        <f t="shared" ref="H213:BS213" si="103">SUM(H214:H219)</f>
        <v>-0.86048863558085031</v>
      </c>
      <c r="I213" s="450">
        <f t="shared" si="103"/>
        <v>-0.89453780341023048</v>
      </c>
      <c r="J213" s="450">
        <f t="shared" si="103"/>
        <v>-0.9287891499932357</v>
      </c>
      <c r="K213" s="450">
        <f t="shared" si="103"/>
        <v>-0.96323750007650233</v>
      </c>
      <c r="L213" s="450">
        <f t="shared" si="103"/>
        <v>-0.99787796421401254</v>
      </c>
      <c r="M213" s="455">
        <f t="shared" si="103"/>
        <v>-3.2705915012911646E-2</v>
      </c>
      <c r="N213" s="455">
        <f t="shared" si="103"/>
        <v>0.9322830340231576</v>
      </c>
      <c r="O213" s="455">
        <f t="shared" si="103"/>
        <v>0.89709304739903928</v>
      </c>
      <c r="P213" s="455">
        <f t="shared" si="103"/>
        <v>0.86172808457672545</v>
      </c>
      <c r="Q213" s="455">
        <f t="shared" si="103"/>
        <v>0.82619191521916946</v>
      </c>
      <c r="R213" s="455">
        <f t="shared" si="103"/>
        <v>0.7904881329343425</v>
      </c>
      <c r="S213" s="455">
        <f t="shared" si="103"/>
        <v>0.75462016770620721</v>
      </c>
      <c r="T213" s="455">
        <f t="shared" si="103"/>
        <v>0.718591297165176</v>
      </c>
      <c r="U213" s="455">
        <f t="shared" si="103"/>
        <v>0.68240465683197726</v>
      </c>
      <c r="V213" s="455">
        <f t="shared" si="103"/>
        <v>0.64606324944816151</v>
      </c>
      <c r="W213" s="455">
        <f>SUM(W214:W219)</f>
        <v>-18.220430046502614</v>
      </c>
      <c r="X213" s="455">
        <f t="shared" si="103"/>
        <v>-18.257072468999539</v>
      </c>
      <c r="Y213" s="455">
        <f t="shared" si="103"/>
        <v>-18.293861365336014</v>
      </c>
      <c r="Z213" s="455">
        <f t="shared" si="103"/>
        <v>-18.330794185555376</v>
      </c>
      <c r="AA213" s="455">
        <f t="shared" si="103"/>
        <v>-17.847868476407083</v>
      </c>
      <c r="AB213" s="455">
        <f t="shared" si="103"/>
        <v>-118.82999999999998</v>
      </c>
      <c r="AC213" s="455">
        <f t="shared" si="103"/>
        <v>-118.82999999999998</v>
      </c>
      <c r="AD213" s="455">
        <f t="shared" si="103"/>
        <v>-118.82999999999998</v>
      </c>
      <c r="AE213" s="455">
        <f t="shared" si="103"/>
        <v>-118.82999999999998</v>
      </c>
      <c r="AF213" s="455">
        <f t="shared" si="103"/>
        <v>-118.82999999999998</v>
      </c>
      <c r="AG213" s="455">
        <f t="shared" si="103"/>
        <v>-118.82999999999998</v>
      </c>
      <c r="AH213" s="455">
        <f t="shared" si="103"/>
        <v>-118.82999999999998</v>
      </c>
      <c r="AI213" s="455">
        <f t="shared" si="103"/>
        <v>-118.82999999999998</v>
      </c>
      <c r="AJ213" s="455">
        <f t="shared" si="103"/>
        <v>-118.82999999999998</v>
      </c>
      <c r="AK213" s="455">
        <f t="shared" si="103"/>
        <v>-118.82999999999998</v>
      </c>
      <c r="AL213" s="455">
        <f t="shared" si="103"/>
        <v>-118.82999999999998</v>
      </c>
      <c r="AM213" s="455">
        <f t="shared" si="103"/>
        <v>-118.82999999999998</v>
      </c>
      <c r="AN213" s="455">
        <f t="shared" si="103"/>
        <v>-118.82999999999998</v>
      </c>
      <c r="AO213" s="455">
        <f t="shared" si="103"/>
        <v>-118.82999999999998</v>
      </c>
      <c r="AP213" s="455">
        <f t="shared" si="103"/>
        <v>-118.82999999999998</v>
      </c>
      <c r="AQ213" s="455">
        <f t="shared" si="103"/>
        <v>-118.82999999999998</v>
      </c>
      <c r="AR213" s="455">
        <f t="shared" si="103"/>
        <v>-118.82999999999998</v>
      </c>
      <c r="AS213" s="455">
        <f t="shared" si="103"/>
        <v>-118.82999999999998</v>
      </c>
      <c r="AT213" s="455">
        <f t="shared" si="103"/>
        <v>-118.82999999999998</v>
      </c>
      <c r="AU213" s="455">
        <f t="shared" si="103"/>
        <v>-118.82999999999998</v>
      </c>
      <c r="AV213" s="455">
        <f t="shared" si="103"/>
        <v>-118.82999999999998</v>
      </c>
      <c r="AW213" s="455">
        <f t="shared" si="103"/>
        <v>-118.82999999999998</v>
      </c>
      <c r="AX213" s="455">
        <f t="shared" si="103"/>
        <v>-118.82999999999998</v>
      </c>
      <c r="AY213" s="455">
        <f t="shared" si="103"/>
        <v>-118.82999999999998</v>
      </c>
      <c r="AZ213" s="455">
        <f t="shared" si="103"/>
        <v>-118.82999999999998</v>
      </c>
      <c r="BA213" s="455">
        <f t="shared" si="103"/>
        <v>-118.82999999999998</v>
      </c>
      <c r="BB213" s="455">
        <f t="shared" si="103"/>
        <v>-118.82999999999998</v>
      </c>
      <c r="BC213" s="455">
        <f t="shared" si="103"/>
        <v>-118.82999999999998</v>
      </c>
      <c r="BD213" s="455">
        <f t="shared" si="103"/>
        <v>-118.82999999999998</v>
      </c>
      <c r="BE213" s="455">
        <f t="shared" si="103"/>
        <v>-118.82999999999998</v>
      </c>
      <c r="BF213" s="455">
        <f t="shared" si="103"/>
        <v>-118.82999999999998</v>
      </c>
      <c r="BG213" s="455">
        <f t="shared" si="103"/>
        <v>-118.82999999999998</v>
      </c>
      <c r="BH213" s="455">
        <f t="shared" si="103"/>
        <v>-118.82999999999998</v>
      </c>
      <c r="BI213" s="455">
        <f t="shared" si="103"/>
        <v>-118.82999999999998</v>
      </c>
      <c r="BJ213" s="455">
        <f t="shared" si="103"/>
        <v>-118.82999999999998</v>
      </c>
      <c r="BK213" s="455">
        <f t="shared" si="103"/>
        <v>-118.82999999999998</v>
      </c>
      <c r="BL213" s="455">
        <f t="shared" si="103"/>
        <v>-118.82999999999998</v>
      </c>
      <c r="BM213" s="455">
        <f t="shared" si="103"/>
        <v>-118.82999999999998</v>
      </c>
      <c r="BN213" s="455">
        <f t="shared" si="103"/>
        <v>-118.82999999999998</v>
      </c>
      <c r="BO213" s="455">
        <f t="shared" si="103"/>
        <v>-118.82999999999998</v>
      </c>
      <c r="BP213" s="455">
        <f t="shared" si="103"/>
        <v>-118.82999999999998</v>
      </c>
      <c r="BQ213" s="455">
        <f t="shared" si="103"/>
        <v>-118.82999999999998</v>
      </c>
      <c r="BR213" s="455">
        <f t="shared" si="103"/>
        <v>-118.82999999999998</v>
      </c>
      <c r="BS213" s="455">
        <f t="shared" si="103"/>
        <v>-118.82999999999998</v>
      </c>
      <c r="BT213" s="455">
        <f t="shared" ref="BT213" si="104">SUM(BT214:BT219)</f>
        <v>-118.82999999999998</v>
      </c>
      <c r="BU213" s="455"/>
      <c r="BV213" s="455"/>
      <c r="BW213" s="455"/>
      <c r="BX213" s="455"/>
      <c r="BY213" s="455"/>
      <c r="BZ213" s="455"/>
      <c r="CA213" s="455"/>
      <c r="CB213" s="455"/>
      <c r="CC213" s="455"/>
      <c r="CD213" s="455"/>
      <c r="CE213" s="455"/>
      <c r="CF213" s="455"/>
      <c r="CG213" s="455"/>
      <c r="CH213" s="455"/>
      <c r="CI213" s="455"/>
      <c r="CJ213" s="1128"/>
      <c r="CK213" s="1083"/>
    </row>
    <row r="214" spans="1:89" s="1082" customFormat="1" x14ac:dyDescent="0.2">
      <c r="A214" s="1074"/>
      <c r="B214" s="727" t="s">
        <v>353</v>
      </c>
      <c r="C214" s="728" t="s">
        <v>354</v>
      </c>
      <c r="D214" s="724" t="s">
        <v>121</v>
      </c>
      <c r="E214" s="725" t="s">
        <v>122</v>
      </c>
      <c r="F214" s="726">
        <v>2</v>
      </c>
      <c r="G214" s="1111">
        <v>-0.82664713433700854</v>
      </c>
      <c r="H214" s="1111">
        <v>-0.86048863558085031</v>
      </c>
      <c r="I214" s="1111">
        <v>-0.89453780341023048</v>
      </c>
      <c r="J214" s="1111">
        <v>-0.9287891499932357</v>
      </c>
      <c r="K214" s="1111">
        <v>-0.96323750007650233</v>
      </c>
      <c r="L214" s="1111">
        <v>-0.99787796421401254</v>
      </c>
      <c r="M214" s="447">
        <v>-1.0327059150129116</v>
      </c>
      <c r="N214" s="447">
        <v>-1.0677169659768424</v>
      </c>
      <c r="O214" s="447">
        <v>-1.1029069526009607</v>
      </c>
      <c r="P214" s="447">
        <v>-1.1382719154232745</v>
      </c>
      <c r="Q214" s="447">
        <v>-1.1738080847808305</v>
      </c>
      <c r="R214" s="447">
        <v>-1.2095118670656575</v>
      </c>
      <c r="S214" s="447">
        <v>-1.2453798322937928</v>
      </c>
      <c r="T214" s="447">
        <v>-1.281408702834824</v>
      </c>
      <c r="U214" s="447">
        <v>-1.3175953431680227</v>
      </c>
      <c r="V214" s="447">
        <v>-1.3539367505518385</v>
      </c>
      <c r="W214" s="447">
        <v>-1.3904300465026154</v>
      </c>
      <c r="X214" s="447">
        <v>-1.4270724689995404</v>
      </c>
      <c r="Y214" s="447">
        <v>-1.4638613653360153</v>
      </c>
      <c r="Z214" s="447">
        <v>-1.5007941855553781</v>
      </c>
      <c r="AA214" s="447">
        <v>-1.537868476407084</v>
      </c>
      <c r="AB214" s="447">
        <v>-1.5750818757771867</v>
      </c>
      <c r="AC214" s="447">
        <v>-1.6124321075426451</v>
      </c>
      <c r="AD214" s="447">
        <v>-1.6499169768133015</v>
      </c>
      <c r="AE214" s="447">
        <v>-1.6875343655231063</v>
      </c>
      <c r="AF214" s="447">
        <v>-1.7252822283383011</v>
      </c>
      <c r="AG214" s="447">
        <v>-1.7631585888582322</v>
      </c>
      <c r="AH214" s="447">
        <v>-1.8011615360771884</v>
      </c>
      <c r="AI214" s="447">
        <v>-1.8392892210902119</v>
      </c>
      <c r="AJ214" s="447">
        <v>-1.8775398540180959</v>
      </c>
      <c r="AK214" s="447">
        <v>-1.9159117011367925</v>
      </c>
      <c r="AL214" s="447">
        <v>-1.9544030821909928</v>
      </c>
      <c r="AM214" s="447">
        <v>-1.993012367880965</v>
      </c>
      <c r="AN214" s="447">
        <v>-2.031737977505145</v>
      </c>
      <c r="AO214" s="447">
        <v>-2.0705783767482444</v>
      </c>
      <c r="AP214" s="447">
        <v>-2.1095320756060119</v>
      </c>
      <c r="AQ214" s="447">
        <v>-2.1485976264295914</v>
      </c>
      <c r="AR214" s="447">
        <v>-2.187773622089253</v>
      </c>
      <c r="AS214" s="447">
        <v>-2.2270586942418049</v>
      </c>
      <c r="AT214" s="447">
        <v>-2.2664515116971415</v>
      </c>
      <c r="AU214" s="447">
        <v>-2.3059507788782412</v>
      </c>
      <c r="AV214" s="447">
        <v>-2.3455552343646104</v>
      </c>
      <c r="AW214" s="447">
        <v>-2.385263649515764</v>
      </c>
      <c r="AX214" s="447">
        <v>-2.4250748271695102</v>
      </c>
      <c r="AY214" s="447">
        <v>-2.464987600408449</v>
      </c>
      <c r="AZ214" s="447">
        <v>-2.5050008313919534</v>
      </c>
      <c r="BA214" s="447">
        <v>-2.5451134102472679</v>
      </c>
      <c r="BB214" s="447">
        <v>-2.5853242540185875</v>
      </c>
      <c r="BC214" s="447">
        <v>-2.6256323056672954</v>
      </c>
      <c r="BD214" s="447">
        <v>-2.6660365331233606</v>
      </c>
      <c r="BE214" s="447">
        <v>-2.7065359283831185</v>
      </c>
      <c r="BF214" s="447">
        <v>-2.7471295066484345</v>
      </c>
      <c r="BG214" s="447">
        <v>-2.787816305510205</v>
      </c>
      <c r="BH214" s="447">
        <v>-2.8285953841686933</v>
      </c>
      <c r="BI214" s="447">
        <v>-2.86946582268979</v>
      </c>
      <c r="BJ214" s="447">
        <v>-2.9104267212965169</v>
      </c>
      <c r="BK214" s="447">
        <v>-2.9514771996923628</v>
      </c>
      <c r="BL214" s="447">
        <v>-2.99261639641486</v>
      </c>
      <c r="BM214" s="447">
        <v>-3.0338434682182651</v>
      </c>
      <c r="BN214" s="447">
        <v>-3.075157589482842</v>
      </c>
      <c r="BO214" s="447">
        <v>-3.1165579516500657</v>
      </c>
      <c r="BP214" s="447">
        <v>-3.1580437626830644</v>
      </c>
      <c r="BQ214" s="447">
        <v>-3.1996142465475259</v>
      </c>
      <c r="BR214" s="447">
        <v>-3.2412686427169319</v>
      </c>
      <c r="BS214" s="447">
        <v>-3.2830062056968927</v>
      </c>
      <c r="BT214" s="447">
        <v>-3.3248262045690353</v>
      </c>
      <c r="BU214" s="447"/>
      <c r="BV214" s="447"/>
      <c r="BW214" s="447"/>
      <c r="BX214" s="447"/>
      <c r="BY214" s="447"/>
      <c r="BZ214" s="447"/>
      <c r="CA214" s="447"/>
      <c r="CB214" s="447"/>
      <c r="CC214" s="447"/>
      <c r="CD214" s="447"/>
      <c r="CE214" s="447"/>
      <c r="CF214" s="447"/>
      <c r="CG214" s="447"/>
      <c r="CH214" s="447"/>
      <c r="CI214" s="447"/>
      <c r="CJ214" s="1128"/>
      <c r="CK214" s="1083"/>
    </row>
    <row r="215" spans="1:89" s="1082" customFormat="1" ht="28.5" x14ac:dyDescent="0.2">
      <c r="A215" s="1074"/>
      <c r="B215" s="727" t="s">
        <v>355</v>
      </c>
      <c r="C215" s="728" t="s">
        <v>356</v>
      </c>
      <c r="D215" s="724" t="s">
        <v>121</v>
      </c>
      <c r="E215" s="725" t="s">
        <v>122</v>
      </c>
      <c r="F215" s="726">
        <v>2</v>
      </c>
      <c r="G215" s="1111">
        <v>0</v>
      </c>
      <c r="H215" s="1111">
        <v>0</v>
      </c>
      <c r="I215" s="1111">
        <v>0</v>
      </c>
      <c r="J215" s="1111">
        <v>0</v>
      </c>
      <c r="K215" s="1111">
        <v>0</v>
      </c>
      <c r="L215" s="1111">
        <v>0</v>
      </c>
      <c r="M215" s="447">
        <v>0</v>
      </c>
      <c r="N215" s="447">
        <v>0</v>
      </c>
      <c r="O215" s="447">
        <v>0</v>
      </c>
      <c r="P215" s="447">
        <v>0</v>
      </c>
      <c r="Q215" s="447">
        <v>0</v>
      </c>
      <c r="R215" s="447">
        <v>0</v>
      </c>
      <c r="S215" s="447">
        <v>0</v>
      </c>
      <c r="T215" s="447">
        <v>0</v>
      </c>
      <c r="U215" s="447">
        <v>0</v>
      </c>
      <c r="V215" s="447">
        <v>0</v>
      </c>
      <c r="W215" s="447">
        <v>0</v>
      </c>
      <c r="X215" s="447">
        <v>0</v>
      </c>
      <c r="Y215" s="447">
        <v>0</v>
      </c>
      <c r="Z215" s="447">
        <v>0</v>
      </c>
      <c r="AA215" s="447">
        <v>0</v>
      </c>
      <c r="AB215" s="447">
        <v>0</v>
      </c>
      <c r="AC215" s="447">
        <v>0</v>
      </c>
      <c r="AD215" s="447">
        <v>0</v>
      </c>
      <c r="AE215" s="447">
        <v>0</v>
      </c>
      <c r="AF215" s="447">
        <v>0</v>
      </c>
      <c r="AG215" s="447">
        <v>0</v>
      </c>
      <c r="AH215" s="447">
        <v>0</v>
      </c>
      <c r="AI215" s="447">
        <v>0</v>
      </c>
      <c r="AJ215" s="447">
        <v>0</v>
      </c>
      <c r="AK215" s="447">
        <v>0</v>
      </c>
      <c r="AL215" s="447">
        <v>0</v>
      </c>
      <c r="AM215" s="447">
        <v>0</v>
      </c>
      <c r="AN215" s="447">
        <v>0</v>
      </c>
      <c r="AO215" s="447">
        <v>0</v>
      </c>
      <c r="AP215" s="447">
        <v>0</v>
      </c>
      <c r="AQ215" s="447">
        <v>0</v>
      </c>
      <c r="AR215" s="447">
        <v>0</v>
      </c>
      <c r="AS215" s="447">
        <v>0</v>
      </c>
      <c r="AT215" s="447">
        <v>0</v>
      </c>
      <c r="AU215" s="447">
        <v>0</v>
      </c>
      <c r="AV215" s="447">
        <v>0</v>
      </c>
      <c r="AW215" s="447">
        <v>0</v>
      </c>
      <c r="AX215" s="447">
        <v>0</v>
      </c>
      <c r="AY215" s="447">
        <v>0</v>
      </c>
      <c r="AZ215" s="447">
        <v>0</v>
      </c>
      <c r="BA215" s="447">
        <v>0</v>
      </c>
      <c r="BB215" s="447">
        <v>0</v>
      </c>
      <c r="BC215" s="447">
        <v>0</v>
      </c>
      <c r="BD215" s="447">
        <v>0</v>
      </c>
      <c r="BE215" s="447">
        <v>0</v>
      </c>
      <c r="BF215" s="447">
        <v>0</v>
      </c>
      <c r="BG215" s="447">
        <v>0</v>
      </c>
      <c r="BH215" s="447">
        <v>0</v>
      </c>
      <c r="BI215" s="447">
        <v>0</v>
      </c>
      <c r="BJ215" s="447">
        <v>0</v>
      </c>
      <c r="BK215" s="447">
        <v>0</v>
      </c>
      <c r="BL215" s="447">
        <v>0</v>
      </c>
      <c r="BM215" s="447">
        <v>0</v>
      </c>
      <c r="BN215" s="447">
        <v>0</v>
      </c>
      <c r="BO215" s="447">
        <v>0</v>
      </c>
      <c r="BP215" s="447">
        <v>0</v>
      </c>
      <c r="BQ215" s="447">
        <v>0</v>
      </c>
      <c r="BR215" s="447">
        <v>0</v>
      </c>
      <c r="BS215" s="447">
        <v>0</v>
      </c>
      <c r="BT215" s="447">
        <v>0</v>
      </c>
      <c r="BU215" s="447"/>
      <c r="BV215" s="447"/>
      <c r="BW215" s="447"/>
      <c r="BX215" s="447"/>
      <c r="BY215" s="447"/>
      <c r="BZ215" s="447"/>
      <c r="CA215" s="447"/>
      <c r="CB215" s="447"/>
      <c r="CC215" s="447"/>
      <c r="CD215" s="447"/>
      <c r="CE215" s="447"/>
      <c r="CF215" s="447"/>
      <c r="CG215" s="447"/>
      <c r="CH215" s="447"/>
      <c r="CI215" s="447"/>
      <c r="CJ215" s="1128"/>
      <c r="CK215" s="1083"/>
    </row>
    <row r="216" spans="1:89" s="1082" customFormat="1" ht="57" x14ac:dyDescent="0.2">
      <c r="A216" s="1074"/>
      <c r="B216" s="727" t="s">
        <v>357</v>
      </c>
      <c r="C216" s="728" t="s">
        <v>666</v>
      </c>
      <c r="D216" s="724" t="s">
        <v>121</v>
      </c>
      <c r="E216" s="725" t="s">
        <v>122</v>
      </c>
      <c r="F216" s="726">
        <v>2</v>
      </c>
      <c r="G216" s="1111">
        <v>0</v>
      </c>
      <c r="H216" s="1111">
        <v>0</v>
      </c>
      <c r="I216" s="1111">
        <v>0</v>
      </c>
      <c r="J216" s="1111">
        <v>0</v>
      </c>
      <c r="K216" s="1111">
        <v>0</v>
      </c>
      <c r="L216" s="1111">
        <v>0</v>
      </c>
      <c r="M216" s="447">
        <v>0</v>
      </c>
      <c r="N216" s="447">
        <v>0</v>
      </c>
      <c r="O216" s="447">
        <v>0</v>
      </c>
      <c r="P216" s="447">
        <v>0</v>
      </c>
      <c r="Q216" s="447">
        <v>0</v>
      </c>
      <c r="R216" s="447">
        <v>0</v>
      </c>
      <c r="S216" s="447">
        <v>0</v>
      </c>
      <c r="T216" s="447">
        <v>0</v>
      </c>
      <c r="U216" s="447">
        <v>0</v>
      </c>
      <c r="V216" s="447">
        <v>0</v>
      </c>
      <c r="W216" s="447">
        <v>-11.28</v>
      </c>
      <c r="X216" s="447">
        <v>-11.28</v>
      </c>
      <c r="Y216" s="447">
        <v>-11.28</v>
      </c>
      <c r="Z216" s="447">
        <v>-11.28</v>
      </c>
      <c r="AA216" s="447">
        <v>-11.28</v>
      </c>
      <c r="AB216" s="447">
        <v>-112.2249181242228</v>
      </c>
      <c r="AC216" s="447">
        <v>-112.18756789245734</v>
      </c>
      <c r="AD216" s="447">
        <v>-112.15008302318668</v>
      </c>
      <c r="AE216" s="447">
        <v>-112.11246563447688</v>
      </c>
      <c r="AF216" s="447">
        <v>-112.07471777166168</v>
      </c>
      <c r="AG216" s="447">
        <v>-112.03684141114175</v>
      </c>
      <c r="AH216" s="447">
        <v>-111.99883846392279</v>
      </c>
      <c r="AI216" s="447">
        <v>-111.96071077890977</v>
      </c>
      <c r="AJ216" s="447">
        <v>-111.92246014598189</v>
      </c>
      <c r="AK216" s="447">
        <v>-111.88408829886319</v>
      </c>
      <c r="AL216" s="447">
        <v>-111.84559691780899</v>
      </c>
      <c r="AM216" s="447">
        <v>-111.80698763211902</v>
      </c>
      <c r="AN216" s="447">
        <v>-111.76826202249484</v>
      </c>
      <c r="AO216" s="447">
        <v>-111.72942162325174</v>
      </c>
      <c r="AP216" s="447">
        <v>-111.69046792439397</v>
      </c>
      <c r="AQ216" s="447">
        <v>-111.65140237357039</v>
      </c>
      <c r="AR216" s="447">
        <v>-111.61222637791073</v>
      </c>
      <c r="AS216" s="447">
        <v>-111.57294130575818</v>
      </c>
      <c r="AT216" s="447">
        <v>-111.53354848830284</v>
      </c>
      <c r="AU216" s="447">
        <v>-111.49404922112174</v>
      </c>
      <c r="AV216" s="447">
        <v>-111.45444476563537</v>
      </c>
      <c r="AW216" s="447">
        <v>-111.41473635048422</v>
      </c>
      <c r="AX216" s="447">
        <v>-111.37492517283047</v>
      </c>
      <c r="AY216" s="447">
        <v>-111.33501239959153</v>
      </c>
      <c r="AZ216" s="447">
        <v>-111.29499916860803</v>
      </c>
      <c r="BA216" s="447">
        <v>-111.25488658975272</v>
      </c>
      <c r="BB216" s="447">
        <v>-111.2146757459814</v>
      </c>
      <c r="BC216" s="447">
        <v>-111.17436769433269</v>
      </c>
      <c r="BD216" s="447">
        <v>-111.13396346687662</v>
      </c>
      <c r="BE216" s="447">
        <v>-111.09346407161686</v>
      </c>
      <c r="BF216" s="447">
        <v>-111.05287049335155</v>
      </c>
      <c r="BG216" s="447">
        <v>-111.01218369448978</v>
      </c>
      <c r="BH216" s="447">
        <v>-110.97140461583129</v>
      </c>
      <c r="BI216" s="447">
        <v>-110.93053417731019</v>
      </c>
      <c r="BJ216" s="447">
        <v>-110.88957327870347</v>
      </c>
      <c r="BK216" s="447">
        <v>-110.84852280030762</v>
      </c>
      <c r="BL216" s="447">
        <v>-110.80738360358512</v>
      </c>
      <c r="BM216" s="447">
        <v>-110.76615653178172</v>
      </c>
      <c r="BN216" s="447">
        <v>-110.72484241051714</v>
      </c>
      <c r="BO216" s="447">
        <v>-110.68344204834992</v>
      </c>
      <c r="BP216" s="447">
        <v>-110.64195623731692</v>
      </c>
      <c r="BQ216" s="447">
        <v>-110.60038575345246</v>
      </c>
      <c r="BR216" s="447">
        <v>-110.55873135728305</v>
      </c>
      <c r="BS216" s="447">
        <v>-110.51699379430309</v>
      </c>
      <c r="BT216" s="447">
        <v>-110.47517379543095</v>
      </c>
      <c r="BU216" s="447"/>
      <c r="BV216" s="447"/>
      <c r="BW216" s="447"/>
      <c r="BX216" s="447"/>
      <c r="BY216" s="447"/>
      <c r="BZ216" s="447"/>
      <c r="CA216" s="447"/>
      <c r="CB216" s="447"/>
      <c r="CC216" s="447"/>
      <c r="CD216" s="447"/>
      <c r="CE216" s="447"/>
      <c r="CF216" s="447"/>
      <c r="CG216" s="447"/>
      <c r="CH216" s="447"/>
      <c r="CI216" s="448"/>
      <c r="CJ216" s="1128"/>
      <c r="CK216" s="1083"/>
    </row>
    <row r="217" spans="1:89" s="1082" customFormat="1" ht="28.5" x14ac:dyDescent="0.2">
      <c r="A217" s="1074"/>
      <c r="B217" s="727" t="s">
        <v>359</v>
      </c>
      <c r="C217" s="728" t="s">
        <v>360</v>
      </c>
      <c r="D217" s="724" t="s">
        <v>121</v>
      </c>
      <c r="E217" s="725" t="s">
        <v>122</v>
      </c>
      <c r="F217" s="726">
        <v>2</v>
      </c>
      <c r="G217" s="1111">
        <v>0</v>
      </c>
      <c r="H217" s="1111">
        <v>0</v>
      </c>
      <c r="I217" s="1111">
        <v>0</v>
      </c>
      <c r="J217" s="1111">
        <v>0</v>
      </c>
      <c r="K217" s="1111">
        <v>0</v>
      </c>
      <c r="L217" s="1111">
        <v>0</v>
      </c>
      <c r="M217" s="1111">
        <v>0</v>
      </c>
      <c r="N217" s="1111">
        <v>0</v>
      </c>
      <c r="O217" s="1111">
        <v>0</v>
      </c>
      <c r="P217" s="1111">
        <v>0</v>
      </c>
      <c r="Q217" s="1111">
        <v>0</v>
      </c>
      <c r="R217" s="1111">
        <v>0</v>
      </c>
      <c r="S217" s="1111">
        <v>0</v>
      </c>
      <c r="T217" s="1111">
        <v>0</v>
      </c>
      <c r="U217" s="1111">
        <v>0</v>
      </c>
      <c r="V217" s="1111">
        <v>0</v>
      </c>
      <c r="W217" s="1111">
        <v>0</v>
      </c>
      <c r="X217" s="1111">
        <v>0</v>
      </c>
      <c r="Y217" s="1111">
        <v>0</v>
      </c>
      <c r="Z217" s="1111">
        <v>0</v>
      </c>
      <c r="AA217" s="1111">
        <v>0</v>
      </c>
      <c r="AB217" s="1111">
        <v>0</v>
      </c>
      <c r="AC217" s="1111">
        <v>0</v>
      </c>
      <c r="AD217" s="1111">
        <v>0</v>
      </c>
      <c r="AE217" s="1111">
        <v>0</v>
      </c>
      <c r="AF217" s="1111">
        <v>0</v>
      </c>
      <c r="AG217" s="1111">
        <v>0</v>
      </c>
      <c r="AH217" s="1111">
        <v>0</v>
      </c>
      <c r="AI217" s="1111">
        <v>0</v>
      </c>
      <c r="AJ217" s="1111">
        <v>0</v>
      </c>
      <c r="AK217" s="1111">
        <v>0</v>
      </c>
      <c r="AL217" s="1111">
        <v>0</v>
      </c>
      <c r="AM217" s="1111">
        <v>0</v>
      </c>
      <c r="AN217" s="1111">
        <v>0</v>
      </c>
      <c r="AO217" s="1111">
        <v>0</v>
      </c>
      <c r="AP217" s="1111">
        <v>0</v>
      </c>
      <c r="AQ217" s="1111">
        <v>0</v>
      </c>
      <c r="AR217" s="1111">
        <v>0</v>
      </c>
      <c r="AS217" s="1111">
        <v>0</v>
      </c>
      <c r="AT217" s="1111">
        <v>0</v>
      </c>
      <c r="AU217" s="1111">
        <v>0</v>
      </c>
      <c r="AV217" s="1111">
        <v>0</v>
      </c>
      <c r="AW217" s="1111">
        <v>0</v>
      </c>
      <c r="AX217" s="1111">
        <v>0</v>
      </c>
      <c r="AY217" s="1111">
        <v>0</v>
      </c>
      <c r="AZ217" s="1111">
        <v>0</v>
      </c>
      <c r="BA217" s="1111">
        <v>0</v>
      </c>
      <c r="BB217" s="1111">
        <v>0</v>
      </c>
      <c r="BC217" s="1111">
        <v>0</v>
      </c>
      <c r="BD217" s="1111">
        <v>0</v>
      </c>
      <c r="BE217" s="1111">
        <v>0</v>
      </c>
      <c r="BF217" s="1111">
        <v>0</v>
      </c>
      <c r="BG217" s="1111">
        <v>0</v>
      </c>
      <c r="BH217" s="1111">
        <v>0</v>
      </c>
      <c r="BI217" s="1111">
        <v>0</v>
      </c>
      <c r="BJ217" s="1111">
        <v>0</v>
      </c>
      <c r="BK217" s="1111">
        <v>0</v>
      </c>
      <c r="BL217" s="1111">
        <v>0</v>
      </c>
      <c r="BM217" s="1111">
        <v>0</v>
      </c>
      <c r="BN217" s="1111">
        <v>0</v>
      </c>
      <c r="BO217" s="1111">
        <v>0</v>
      </c>
      <c r="BP217" s="1111">
        <v>0</v>
      </c>
      <c r="BQ217" s="1111">
        <v>0</v>
      </c>
      <c r="BR217" s="1111">
        <v>0</v>
      </c>
      <c r="BS217" s="1111">
        <v>0</v>
      </c>
      <c r="BT217" s="1111">
        <v>0</v>
      </c>
      <c r="BU217" s="1111"/>
      <c r="BV217" s="1111"/>
      <c r="BW217" s="1111"/>
      <c r="BX217" s="1111"/>
      <c r="BY217" s="1111"/>
      <c r="BZ217" s="1111"/>
      <c r="CA217" s="1111"/>
      <c r="CB217" s="1111"/>
      <c r="CC217" s="1111"/>
      <c r="CD217" s="1111"/>
      <c r="CE217" s="1111"/>
      <c r="CF217" s="1111"/>
      <c r="CG217" s="1111"/>
      <c r="CH217" s="1111"/>
      <c r="CI217" s="1111"/>
      <c r="CJ217" s="1128"/>
      <c r="CK217" s="1083"/>
    </row>
    <row r="218" spans="1:89" s="1082" customFormat="1" x14ac:dyDescent="0.2">
      <c r="A218" s="1074"/>
      <c r="B218" s="727" t="s">
        <v>361</v>
      </c>
      <c r="C218" s="728" t="s">
        <v>362</v>
      </c>
      <c r="D218" s="724" t="s">
        <v>363</v>
      </c>
      <c r="E218" s="725" t="s">
        <v>122</v>
      </c>
      <c r="F218" s="726">
        <v>2</v>
      </c>
      <c r="G218" s="443">
        <v>0</v>
      </c>
      <c r="H218" s="443">
        <v>0</v>
      </c>
      <c r="I218" s="443">
        <v>0</v>
      </c>
      <c r="J218" s="443">
        <v>0</v>
      </c>
      <c r="K218" s="443">
        <v>0</v>
      </c>
      <c r="L218" s="443">
        <v>0</v>
      </c>
      <c r="M218" s="456">
        <v>0</v>
      </c>
      <c r="N218" s="456">
        <v>0</v>
      </c>
      <c r="O218" s="456">
        <v>0</v>
      </c>
      <c r="P218" s="456">
        <v>0</v>
      </c>
      <c r="Q218" s="456">
        <v>0</v>
      </c>
      <c r="R218" s="456">
        <v>0</v>
      </c>
      <c r="S218" s="456">
        <v>0</v>
      </c>
      <c r="T218" s="456">
        <v>0</v>
      </c>
      <c r="U218" s="456">
        <v>0</v>
      </c>
      <c r="V218" s="456">
        <v>0</v>
      </c>
      <c r="W218" s="456">
        <v>0</v>
      </c>
      <c r="X218" s="456">
        <v>0</v>
      </c>
      <c r="Y218" s="456">
        <v>0</v>
      </c>
      <c r="Z218" s="456">
        <v>0</v>
      </c>
      <c r="AA218" s="456">
        <v>0</v>
      </c>
      <c r="AB218" s="456">
        <v>0</v>
      </c>
      <c r="AC218" s="456">
        <v>0</v>
      </c>
      <c r="AD218" s="456">
        <v>0</v>
      </c>
      <c r="AE218" s="456">
        <v>0</v>
      </c>
      <c r="AF218" s="456">
        <v>0</v>
      </c>
      <c r="AG218" s="456">
        <v>0</v>
      </c>
      <c r="AH218" s="456">
        <v>0</v>
      </c>
      <c r="AI218" s="456">
        <v>0</v>
      </c>
      <c r="AJ218" s="456">
        <v>0</v>
      </c>
      <c r="AK218" s="456">
        <v>0</v>
      </c>
      <c r="AL218" s="456">
        <v>0</v>
      </c>
      <c r="AM218" s="456">
        <v>0</v>
      </c>
      <c r="AN218" s="456">
        <v>0</v>
      </c>
      <c r="AO218" s="456">
        <v>0</v>
      </c>
      <c r="AP218" s="456">
        <v>0</v>
      </c>
      <c r="AQ218" s="456">
        <v>0</v>
      </c>
      <c r="AR218" s="456">
        <v>0</v>
      </c>
      <c r="AS218" s="456">
        <v>0</v>
      </c>
      <c r="AT218" s="456">
        <v>0</v>
      </c>
      <c r="AU218" s="456">
        <v>0</v>
      </c>
      <c r="AV218" s="456">
        <v>0</v>
      </c>
      <c r="AW218" s="456">
        <v>0</v>
      </c>
      <c r="AX218" s="456">
        <v>0</v>
      </c>
      <c r="AY218" s="456">
        <v>0</v>
      </c>
      <c r="AZ218" s="456">
        <v>0</v>
      </c>
      <c r="BA218" s="456">
        <v>0</v>
      </c>
      <c r="BB218" s="456">
        <v>0</v>
      </c>
      <c r="BC218" s="456">
        <v>0</v>
      </c>
      <c r="BD218" s="456">
        <v>0</v>
      </c>
      <c r="BE218" s="456">
        <v>0</v>
      </c>
      <c r="BF218" s="456">
        <v>0</v>
      </c>
      <c r="BG218" s="456">
        <v>0</v>
      </c>
      <c r="BH218" s="456">
        <v>0</v>
      </c>
      <c r="BI218" s="456">
        <v>0</v>
      </c>
      <c r="BJ218" s="456">
        <v>0</v>
      </c>
      <c r="BK218" s="456">
        <v>0</v>
      </c>
      <c r="BL218" s="456">
        <v>0</v>
      </c>
      <c r="BM218" s="456">
        <v>0</v>
      </c>
      <c r="BN218" s="456">
        <v>0</v>
      </c>
      <c r="BO218" s="456">
        <v>0</v>
      </c>
      <c r="BP218" s="456">
        <v>0</v>
      </c>
      <c r="BQ218" s="456">
        <v>0</v>
      </c>
      <c r="BR218" s="456">
        <v>0</v>
      </c>
      <c r="BS218" s="456">
        <v>0</v>
      </c>
      <c r="BT218" s="456">
        <v>0</v>
      </c>
      <c r="BU218" s="456"/>
      <c r="BV218" s="456"/>
      <c r="BW218" s="456"/>
      <c r="BX218" s="456"/>
      <c r="BY218" s="456"/>
      <c r="BZ218" s="456"/>
      <c r="CA218" s="456"/>
      <c r="CB218" s="456"/>
      <c r="CC218" s="456"/>
      <c r="CD218" s="456"/>
      <c r="CE218" s="456"/>
      <c r="CF218" s="456"/>
      <c r="CG218" s="456"/>
      <c r="CH218" s="456"/>
      <c r="CI218" s="456"/>
      <c r="CJ218" s="1128"/>
      <c r="CK218" s="1083"/>
    </row>
    <row r="219" spans="1:89" s="1082" customFormat="1" ht="28.5" x14ac:dyDescent="0.2">
      <c r="A219" s="1074"/>
      <c r="B219" s="727" t="s">
        <v>364</v>
      </c>
      <c r="C219" s="728" t="s">
        <v>667</v>
      </c>
      <c r="D219" s="724" t="s">
        <v>121</v>
      </c>
      <c r="E219" s="725" t="s">
        <v>122</v>
      </c>
      <c r="F219" s="726">
        <v>2</v>
      </c>
      <c r="G219" s="1111">
        <v>0</v>
      </c>
      <c r="H219" s="1111">
        <v>0</v>
      </c>
      <c r="I219" s="1111">
        <v>0</v>
      </c>
      <c r="J219" s="1111">
        <v>0</v>
      </c>
      <c r="K219" s="1111">
        <v>0</v>
      </c>
      <c r="L219" s="1111">
        <v>0</v>
      </c>
      <c r="M219" s="1111">
        <v>1</v>
      </c>
      <c r="N219" s="1111">
        <v>2</v>
      </c>
      <c r="O219" s="1111">
        <v>2</v>
      </c>
      <c r="P219" s="1111">
        <v>2</v>
      </c>
      <c r="Q219" s="1111">
        <v>2</v>
      </c>
      <c r="R219" s="1111">
        <v>2</v>
      </c>
      <c r="S219" s="1111">
        <v>2</v>
      </c>
      <c r="T219" s="1111">
        <v>2</v>
      </c>
      <c r="U219" s="1111">
        <v>2</v>
      </c>
      <c r="V219" s="1111">
        <v>2</v>
      </c>
      <c r="W219" s="1111">
        <v>-5.55</v>
      </c>
      <c r="X219" s="1111">
        <v>-5.55</v>
      </c>
      <c r="Y219" s="1111">
        <v>-5.55</v>
      </c>
      <c r="Z219" s="1111">
        <v>-5.55</v>
      </c>
      <c r="AA219" s="1111">
        <v>-5.03</v>
      </c>
      <c r="AB219" s="1111">
        <v>-5.03</v>
      </c>
      <c r="AC219" s="1111">
        <v>-5.03</v>
      </c>
      <c r="AD219" s="1111">
        <v>-5.03</v>
      </c>
      <c r="AE219" s="1111">
        <v>-5.03</v>
      </c>
      <c r="AF219" s="1111">
        <v>-5.03</v>
      </c>
      <c r="AG219" s="1111">
        <v>-5.03</v>
      </c>
      <c r="AH219" s="1111">
        <v>-5.03</v>
      </c>
      <c r="AI219" s="1111">
        <v>-5.03</v>
      </c>
      <c r="AJ219" s="1111">
        <v>-5.03</v>
      </c>
      <c r="AK219" s="1111">
        <v>-5.03</v>
      </c>
      <c r="AL219" s="1111">
        <v>-5.03</v>
      </c>
      <c r="AM219" s="1111">
        <v>-5.03</v>
      </c>
      <c r="AN219" s="1111">
        <v>-5.03</v>
      </c>
      <c r="AO219" s="1111">
        <v>-5.03</v>
      </c>
      <c r="AP219" s="1111">
        <v>-5.03</v>
      </c>
      <c r="AQ219" s="1111">
        <v>-5.03</v>
      </c>
      <c r="AR219" s="1111">
        <v>-5.03</v>
      </c>
      <c r="AS219" s="1111">
        <v>-5.03</v>
      </c>
      <c r="AT219" s="1111">
        <v>-5.03</v>
      </c>
      <c r="AU219" s="1111">
        <v>-5.03</v>
      </c>
      <c r="AV219" s="1111">
        <v>-5.03</v>
      </c>
      <c r="AW219" s="1111">
        <v>-5.03</v>
      </c>
      <c r="AX219" s="1111">
        <v>-5.03</v>
      </c>
      <c r="AY219" s="1111">
        <v>-5.03</v>
      </c>
      <c r="AZ219" s="1111">
        <v>-5.03</v>
      </c>
      <c r="BA219" s="1111">
        <v>-5.03</v>
      </c>
      <c r="BB219" s="1111">
        <v>-5.03</v>
      </c>
      <c r="BC219" s="1111">
        <v>-5.03</v>
      </c>
      <c r="BD219" s="1111">
        <v>-5.03</v>
      </c>
      <c r="BE219" s="1111">
        <v>-5.03</v>
      </c>
      <c r="BF219" s="1111">
        <v>-5.03</v>
      </c>
      <c r="BG219" s="1111">
        <v>-5.03</v>
      </c>
      <c r="BH219" s="1111">
        <v>-5.03</v>
      </c>
      <c r="BI219" s="1111">
        <v>-5.03</v>
      </c>
      <c r="BJ219" s="1111">
        <v>-5.03</v>
      </c>
      <c r="BK219" s="1111">
        <v>-5.03</v>
      </c>
      <c r="BL219" s="1111">
        <v>-5.03</v>
      </c>
      <c r="BM219" s="1111">
        <v>-5.03</v>
      </c>
      <c r="BN219" s="1111">
        <v>-5.03</v>
      </c>
      <c r="BO219" s="1111">
        <v>-5.03</v>
      </c>
      <c r="BP219" s="1111">
        <v>-5.03</v>
      </c>
      <c r="BQ219" s="1111">
        <v>-5.03</v>
      </c>
      <c r="BR219" s="1111">
        <v>-5.03</v>
      </c>
      <c r="BS219" s="1111">
        <v>-5.03</v>
      </c>
      <c r="BT219" s="1111">
        <v>-5.03</v>
      </c>
      <c r="BU219" s="1111"/>
      <c r="BV219" s="1111"/>
      <c r="BW219" s="1111"/>
      <c r="BX219" s="1111"/>
      <c r="BY219" s="1111"/>
      <c r="BZ219" s="1111"/>
      <c r="CA219" s="1111"/>
      <c r="CB219" s="1111"/>
      <c r="CC219" s="1111"/>
      <c r="CD219" s="1111"/>
      <c r="CE219" s="1111"/>
      <c r="CF219" s="1111"/>
      <c r="CG219" s="1111"/>
      <c r="CH219" s="1111"/>
      <c r="CI219" s="1111"/>
      <c r="CJ219" s="1128"/>
      <c r="CK219" s="1083"/>
    </row>
    <row r="220" spans="1:89" s="1082" customFormat="1" ht="28.5" x14ac:dyDescent="0.2">
      <c r="A220" s="1074"/>
      <c r="B220" s="727" t="s">
        <v>366</v>
      </c>
      <c r="C220" s="728" t="s">
        <v>579</v>
      </c>
      <c r="D220" s="724" t="s">
        <v>121</v>
      </c>
      <c r="E220" s="725" t="s">
        <v>122</v>
      </c>
      <c r="F220" s="726">
        <v>2</v>
      </c>
      <c r="G220" s="1111">
        <v>60.7</v>
      </c>
      <c r="H220" s="1111">
        <v>60.7</v>
      </c>
      <c r="I220" s="1111">
        <v>60.7</v>
      </c>
      <c r="J220" s="1111">
        <v>60.7</v>
      </c>
      <c r="K220" s="1111">
        <v>60.7</v>
      </c>
      <c r="L220" s="1111">
        <v>60.7</v>
      </c>
      <c r="M220" s="1111">
        <v>60.7</v>
      </c>
      <c r="N220" s="1111">
        <v>60.7</v>
      </c>
      <c r="O220" s="1111">
        <v>60.7</v>
      </c>
      <c r="P220" s="1111">
        <v>60.7</v>
      </c>
      <c r="Q220" s="1111">
        <v>60.7</v>
      </c>
      <c r="R220" s="1111">
        <v>60.7</v>
      </c>
      <c r="S220" s="1111">
        <v>60.7</v>
      </c>
      <c r="T220" s="1111">
        <v>60.7</v>
      </c>
      <c r="U220" s="1111">
        <v>60.7</v>
      </c>
      <c r="V220" s="1111">
        <v>60.7</v>
      </c>
      <c r="W220" s="1111">
        <v>60.7</v>
      </c>
      <c r="X220" s="1111">
        <v>60.7</v>
      </c>
      <c r="Y220" s="1111">
        <v>60.7</v>
      </c>
      <c r="Z220" s="1111">
        <v>60.7</v>
      </c>
      <c r="AA220" s="1111">
        <v>60.7</v>
      </c>
      <c r="AB220" s="1111">
        <v>60.7</v>
      </c>
      <c r="AC220" s="1111">
        <v>60.7</v>
      </c>
      <c r="AD220" s="1111">
        <v>60.7</v>
      </c>
      <c r="AE220" s="1111">
        <v>60.7</v>
      </c>
      <c r="AF220" s="1111">
        <v>60.7</v>
      </c>
      <c r="AG220" s="1111">
        <v>60.7</v>
      </c>
      <c r="AH220" s="1111">
        <v>60.7</v>
      </c>
      <c r="AI220" s="1111">
        <v>60.7</v>
      </c>
      <c r="AJ220" s="1111">
        <v>60.7</v>
      </c>
      <c r="AK220" s="1111">
        <v>60.7</v>
      </c>
      <c r="AL220" s="1111">
        <v>60.7</v>
      </c>
      <c r="AM220" s="1111">
        <v>60.7</v>
      </c>
      <c r="AN220" s="1111">
        <v>60.7</v>
      </c>
      <c r="AO220" s="1111">
        <v>60.7</v>
      </c>
      <c r="AP220" s="1111">
        <v>60.7</v>
      </c>
      <c r="AQ220" s="1111">
        <v>60.7</v>
      </c>
      <c r="AR220" s="1111">
        <v>60.7</v>
      </c>
      <c r="AS220" s="1111">
        <v>60.7</v>
      </c>
      <c r="AT220" s="1111">
        <v>60.7</v>
      </c>
      <c r="AU220" s="1111">
        <v>60.7</v>
      </c>
      <c r="AV220" s="1111">
        <v>60.7</v>
      </c>
      <c r="AW220" s="1111">
        <v>60.7</v>
      </c>
      <c r="AX220" s="1111">
        <v>60.7</v>
      </c>
      <c r="AY220" s="1111">
        <v>60.7</v>
      </c>
      <c r="AZ220" s="1111">
        <v>60.7</v>
      </c>
      <c r="BA220" s="1111">
        <v>60.7</v>
      </c>
      <c r="BB220" s="1111">
        <v>60.7</v>
      </c>
      <c r="BC220" s="1111">
        <v>60.7</v>
      </c>
      <c r="BD220" s="1111">
        <v>60.7</v>
      </c>
      <c r="BE220" s="1111">
        <v>60.7</v>
      </c>
      <c r="BF220" s="1111">
        <v>60.7</v>
      </c>
      <c r="BG220" s="1111">
        <v>60.7</v>
      </c>
      <c r="BH220" s="1111">
        <v>60.7</v>
      </c>
      <c r="BI220" s="1111">
        <v>60.7</v>
      </c>
      <c r="BJ220" s="1111">
        <v>60.7</v>
      </c>
      <c r="BK220" s="1111">
        <v>60.7</v>
      </c>
      <c r="BL220" s="1111">
        <v>60.7</v>
      </c>
      <c r="BM220" s="1111">
        <v>60.7</v>
      </c>
      <c r="BN220" s="1111">
        <v>60.7</v>
      </c>
      <c r="BO220" s="1111">
        <v>60.7</v>
      </c>
      <c r="BP220" s="1111">
        <v>60.7</v>
      </c>
      <c r="BQ220" s="1111">
        <v>60.7</v>
      </c>
      <c r="BR220" s="1111">
        <v>60.7</v>
      </c>
      <c r="BS220" s="1111">
        <v>60.7</v>
      </c>
      <c r="BT220" s="1111">
        <v>60.7</v>
      </c>
      <c r="BU220" s="1111"/>
      <c r="BV220" s="1111"/>
      <c r="BW220" s="1111"/>
      <c r="BX220" s="1111"/>
      <c r="BY220" s="1111"/>
      <c r="BZ220" s="1111"/>
      <c r="CA220" s="1111"/>
      <c r="CB220" s="1111"/>
      <c r="CC220" s="1111"/>
      <c r="CD220" s="1111"/>
      <c r="CE220" s="1111"/>
      <c r="CF220" s="1111"/>
      <c r="CG220" s="1111"/>
      <c r="CH220" s="1111"/>
      <c r="CI220" s="1111"/>
      <c r="CJ220" s="1128"/>
      <c r="CK220" s="1083"/>
    </row>
    <row r="221" spans="1:89" s="1082" customFormat="1" x14ac:dyDescent="0.2">
      <c r="A221" s="1074"/>
      <c r="B221" s="727" t="s">
        <v>368</v>
      </c>
      <c r="C221" s="728" t="s">
        <v>369</v>
      </c>
      <c r="D221" s="724" t="s">
        <v>121</v>
      </c>
      <c r="E221" s="725" t="s">
        <v>122</v>
      </c>
      <c r="F221" s="726">
        <v>2</v>
      </c>
      <c r="G221" s="1111">
        <v>39.563310000000001</v>
      </c>
      <c r="H221" s="1111">
        <v>39.563310000000001</v>
      </c>
      <c r="I221" s="1111">
        <v>39.563310000000001</v>
      </c>
      <c r="J221" s="1111">
        <v>39.563310000000001</v>
      </c>
      <c r="K221" s="1111">
        <v>39.563310000000001</v>
      </c>
      <c r="L221" s="1111">
        <v>39.563310000000001</v>
      </c>
      <c r="M221" s="1111">
        <v>39.563310000000001</v>
      </c>
      <c r="N221" s="1111">
        <v>39.563310000000001</v>
      </c>
      <c r="O221" s="1111">
        <v>39.563310000000001</v>
      </c>
      <c r="P221" s="1111">
        <v>39.563310000000001</v>
      </c>
      <c r="Q221" s="1111">
        <v>39.563310000000001</v>
      </c>
      <c r="R221" s="1111">
        <v>39.563310000000001</v>
      </c>
      <c r="S221" s="1111">
        <v>39.563310000000001</v>
      </c>
      <c r="T221" s="1111">
        <v>39.563310000000001</v>
      </c>
      <c r="U221" s="1111">
        <v>39.563310000000001</v>
      </c>
      <c r="V221" s="1111">
        <v>39.563310000000001</v>
      </c>
      <c r="W221" s="1111">
        <v>39.563310000000001</v>
      </c>
      <c r="X221" s="1111">
        <v>39.563310000000001</v>
      </c>
      <c r="Y221" s="1111">
        <v>39.563310000000001</v>
      </c>
      <c r="Z221" s="1111">
        <v>39.563310000000001</v>
      </c>
      <c r="AA221" s="1111">
        <v>39.563310000000001</v>
      </c>
      <c r="AB221" s="1111">
        <v>39.563310000000001</v>
      </c>
      <c r="AC221" s="1111">
        <v>39.563310000000001</v>
      </c>
      <c r="AD221" s="1111">
        <v>39.563310000000001</v>
      </c>
      <c r="AE221" s="1111">
        <v>39.563310000000001</v>
      </c>
      <c r="AF221" s="1111">
        <v>39.563310000000001</v>
      </c>
      <c r="AG221" s="1111">
        <v>39.563310000000001</v>
      </c>
      <c r="AH221" s="1111">
        <v>39.563310000000001</v>
      </c>
      <c r="AI221" s="1111">
        <v>39.563310000000001</v>
      </c>
      <c r="AJ221" s="1111">
        <v>39.563310000000001</v>
      </c>
      <c r="AK221" s="1111">
        <v>39.563310000000001</v>
      </c>
      <c r="AL221" s="1111">
        <v>39.563310000000001</v>
      </c>
      <c r="AM221" s="1111">
        <v>39.563310000000001</v>
      </c>
      <c r="AN221" s="1111">
        <v>39.563310000000001</v>
      </c>
      <c r="AO221" s="1111">
        <v>39.563310000000001</v>
      </c>
      <c r="AP221" s="1111">
        <v>39.563310000000001</v>
      </c>
      <c r="AQ221" s="1111">
        <v>39.563310000000001</v>
      </c>
      <c r="AR221" s="1111">
        <v>39.563310000000001</v>
      </c>
      <c r="AS221" s="1111">
        <v>39.563310000000001</v>
      </c>
      <c r="AT221" s="1111">
        <v>39.563310000000001</v>
      </c>
      <c r="AU221" s="1111">
        <v>39.563310000000001</v>
      </c>
      <c r="AV221" s="1111">
        <v>39.563310000000001</v>
      </c>
      <c r="AW221" s="1111">
        <v>39.563310000000001</v>
      </c>
      <c r="AX221" s="1111">
        <v>39.563310000000001</v>
      </c>
      <c r="AY221" s="1111">
        <v>39.563310000000001</v>
      </c>
      <c r="AZ221" s="1111">
        <v>39.563310000000001</v>
      </c>
      <c r="BA221" s="1111">
        <v>39.563310000000001</v>
      </c>
      <c r="BB221" s="1111">
        <v>39.563310000000001</v>
      </c>
      <c r="BC221" s="1111">
        <v>39.563310000000001</v>
      </c>
      <c r="BD221" s="1111">
        <v>39.563310000000001</v>
      </c>
      <c r="BE221" s="1111">
        <v>39.563310000000001</v>
      </c>
      <c r="BF221" s="1111">
        <v>39.563310000000001</v>
      </c>
      <c r="BG221" s="1111">
        <v>39.563310000000001</v>
      </c>
      <c r="BH221" s="1111">
        <v>39.563310000000001</v>
      </c>
      <c r="BI221" s="1111">
        <v>39.563310000000001</v>
      </c>
      <c r="BJ221" s="1111">
        <v>39.563310000000001</v>
      </c>
      <c r="BK221" s="1111">
        <v>39.563310000000001</v>
      </c>
      <c r="BL221" s="1111">
        <v>39.563310000000001</v>
      </c>
      <c r="BM221" s="1111">
        <v>39.563310000000001</v>
      </c>
      <c r="BN221" s="1111">
        <v>39.563310000000001</v>
      </c>
      <c r="BO221" s="1111">
        <v>39.563310000000001</v>
      </c>
      <c r="BP221" s="1111">
        <v>39.563310000000001</v>
      </c>
      <c r="BQ221" s="1111">
        <v>39.563310000000001</v>
      </c>
      <c r="BR221" s="1111">
        <v>39.563310000000001</v>
      </c>
      <c r="BS221" s="1111">
        <v>39.563310000000001</v>
      </c>
      <c r="BT221" s="1111">
        <v>39.563310000000001</v>
      </c>
      <c r="BU221" s="1111"/>
      <c r="BV221" s="1111"/>
      <c r="BW221" s="1111"/>
      <c r="BX221" s="1111"/>
      <c r="BY221" s="1111"/>
      <c r="BZ221" s="1111"/>
      <c r="CA221" s="1111"/>
      <c r="CB221" s="1111"/>
      <c r="CC221" s="1111"/>
      <c r="CD221" s="1111"/>
      <c r="CE221" s="1111"/>
      <c r="CF221" s="1111"/>
      <c r="CG221" s="1111"/>
      <c r="CH221" s="1111"/>
      <c r="CI221" s="1111"/>
      <c r="CK221" s="1083"/>
    </row>
    <row r="222" spans="1:89" s="1082" customFormat="1" x14ac:dyDescent="0.2">
      <c r="A222" s="1074"/>
      <c r="B222" s="729" t="s">
        <v>370</v>
      </c>
      <c r="C222" s="730" t="s">
        <v>273</v>
      </c>
      <c r="D222" s="730" t="s">
        <v>371</v>
      </c>
      <c r="E222" s="731" t="s">
        <v>122</v>
      </c>
      <c r="F222" s="726">
        <v>2</v>
      </c>
      <c r="G222" s="450">
        <f>(G211+G213)-(G220+G221)</f>
        <v>1347.320042865663</v>
      </c>
      <c r="H222" s="450">
        <f t="shared" ref="H222:BS222" si="105">(H211+H213)-(H220+H221)</f>
        <v>1347.2862013644192</v>
      </c>
      <c r="I222" s="450">
        <f t="shared" si="105"/>
        <v>1347.2521521965898</v>
      </c>
      <c r="J222" s="450">
        <f t="shared" si="105"/>
        <v>1347.2179008500068</v>
      </c>
      <c r="K222" s="450">
        <f t="shared" si="105"/>
        <v>1347.1834524999235</v>
      </c>
      <c r="L222" s="450">
        <f t="shared" si="105"/>
        <v>1347.148812035786</v>
      </c>
      <c r="M222" s="455">
        <f t="shared" si="105"/>
        <v>1348.1139840849871</v>
      </c>
      <c r="N222" s="455">
        <f t="shared" si="105"/>
        <v>1349.0789730340232</v>
      </c>
      <c r="O222" s="455">
        <f t="shared" si="105"/>
        <v>1349.0437830473991</v>
      </c>
      <c r="P222" s="455">
        <f t="shared" si="105"/>
        <v>1349.0084180845768</v>
      </c>
      <c r="Q222" s="455">
        <f t="shared" si="105"/>
        <v>1348.9728819152192</v>
      </c>
      <c r="R222" s="455">
        <f t="shared" si="105"/>
        <v>1348.9371781329344</v>
      </c>
      <c r="S222" s="455">
        <f t="shared" si="105"/>
        <v>1348.9013101677062</v>
      </c>
      <c r="T222" s="455">
        <f t="shared" si="105"/>
        <v>1348.8652812971652</v>
      </c>
      <c r="U222" s="455">
        <f t="shared" si="105"/>
        <v>1348.829094656832</v>
      </c>
      <c r="V222" s="455">
        <f t="shared" si="105"/>
        <v>1348.7927532494482</v>
      </c>
      <c r="W222" s="455">
        <f t="shared" si="105"/>
        <v>1329.9262599534975</v>
      </c>
      <c r="X222" s="455">
        <f t="shared" si="105"/>
        <v>1329.8896175310006</v>
      </c>
      <c r="Y222" s="455">
        <f t="shared" si="105"/>
        <v>1329.8528286346641</v>
      </c>
      <c r="Z222" s="455">
        <f t="shared" si="105"/>
        <v>1329.8158958144447</v>
      </c>
      <c r="AA222" s="455">
        <f t="shared" si="105"/>
        <v>1330.298821523593</v>
      </c>
      <c r="AB222" s="455">
        <f t="shared" si="105"/>
        <v>1229.3166900000001</v>
      </c>
      <c r="AC222" s="455">
        <f t="shared" si="105"/>
        <v>1229.3166900000001</v>
      </c>
      <c r="AD222" s="455">
        <f t="shared" si="105"/>
        <v>1229.3166900000001</v>
      </c>
      <c r="AE222" s="455">
        <f t="shared" si="105"/>
        <v>1229.3166900000001</v>
      </c>
      <c r="AF222" s="455">
        <f t="shared" si="105"/>
        <v>1229.3166900000001</v>
      </c>
      <c r="AG222" s="455">
        <f t="shared" si="105"/>
        <v>1229.3166900000001</v>
      </c>
      <c r="AH222" s="455">
        <f t="shared" si="105"/>
        <v>1229.3166900000001</v>
      </c>
      <c r="AI222" s="455">
        <f t="shared" si="105"/>
        <v>1229.3166900000001</v>
      </c>
      <c r="AJ222" s="455">
        <f t="shared" si="105"/>
        <v>1229.3166900000001</v>
      </c>
      <c r="AK222" s="455">
        <f t="shared" si="105"/>
        <v>1229.3166900000001</v>
      </c>
      <c r="AL222" s="455">
        <f t="shared" si="105"/>
        <v>1229.3166900000001</v>
      </c>
      <c r="AM222" s="455">
        <f t="shared" si="105"/>
        <v>1229.3166900000001</v>
      </c>
      <c r="AN222" s="455">
        <f t="shared" si="105"/>
        <v>1229.3166900000001</v>
      </c>
      <c r="AO222" s="455">
        <f t="shared" si="105"/>
        <v>1229.3166900000001</v>
      </c>
      <c r="AP222" s="455">
        <f t="shared" si="105"/>
        <v>1229.3166900000001</v>
      </c>
      <c r="AQ222" s="455">
        <f t="shared" si="105"/>
        <v>1229.3166900000001</v>
      </c>
      <c r="AR222" s="455">
        <f t="shared" si="105"/>
        <v>1229.3166900000001</v>
      </c>
      <c r="AS222" s="455">
        <f t="shared" si="105"/>
        <v>1229.3166900000001</v>
      </c>
      <c r="AT222" s="455">
        <f t="shared" si="105"/>
        <v>1229.3166900000001</v>
      </c>
      <c r="AU222" s="455">
        <f t="shared" si="105"/>
        <v>1229.3166900000001</v>
      </c>
      <c r="AV222" s="455">
        <f t="shared" si="105"/>
        <v>1229.3166900000001</v>
      </c>
      <c r="AW222" s="455">
        <f t="shared" si="105"/>
        <v>1229.3166900000001</v>
      </c>
      <c r="AX222" s="455">
        <f t="shared" si="105"/>
        <v>1229.3166900000001</v>
      </c>
      <c r="AY222" s="455">
        <f t="shared" si="105"/>
        <v>1229.3166900000001</v>
      </c>
      <c r="AZ222" s="455">
        <f t="shared" si="105"/>
        <v>1229.3166900000001</v>
      </c>
      <c r="BA222" s="455">
        <f t="shared" si="105"/>
        <v>1229.3166900000001</v>
      </c>
      <c r="BB222" s="455">
        <f t="shared" si="105"/>
        <v>1229.3166900000001</v>
      </c>
      <c r="BC222" s="455">
        <f t="shared" si="105"/>
        <v>1229.3166900000001</v>
      </c>
      <c r="BD222" s="455">
        <f t="shared" si="105"/>
        <v>1229.3166900000001</v>
      </c>
      <c r="BE222" s="455">
        <f t="shared" si="105"/>
        <v>1229.3166900000001</v>
      </c>
      <c r="BF222" s="455">
        <f t="shared" si="105"/>
        <v>1229.3166900000001</v>
      </c>
      <c r="BG222" s="455">
        <f t="shared" si="105"/>
        <v>1229.3166900000001</v>
      </c>
      <c r="BH222" s="455">
        <f t="shared" si="105"/>
        <v>1229.3166900000001</v>
      </c>
      <c r="BI222" s="455">
        <f t="shared" si="105"/>
        <v>1229.3166900000001</v>
      </c>
      <c r="BJ222" s="455">
        <f t="shared" si="105"/>
        <v>1229.3166900000001</v>
      </c>
      <c r="BK222" s="455">
        <f t="shared" si="105"/>
        <v>1229.3166900000001</v>
      </c>
      <c r="BL222" s="455">
        <f t="shared" si="105"/>
        <v>1229.3166900000001</v>
      </c>
      <c r="BM222" s="455">
        <f t="shared" si="105"/>
        <v>1229.3166900000001</v>
      </c>
      <c r="BN222" s="455">
        <f t="shared" si="105"/>
        <v>1229.3166900000001</v>
      </c>
      <c r="BO222" s="455">
        <f t="shared" si="105"/>
        <v>1229.3166900000001</v>
      </c>
      <c r="BP222" s="455">
        <f t="shared" si="105"/>
        <v>1229.3166900000001</v>
      </c>
      <c r="BQ222" s="455">
        <f t="shared" si="105"/>
        <v>1229.3166900000001</v>
      </c>
      <c r="BR222" s="455">
        <f t="shared" si="105"/>
        <v>1229.3166900000001</v>
      </c>
      <c r="BS222" s="455">
        <f t="shared" si="105"/>
        <v>1229.3166900000001</v>
      </c>
      <c r="BT222" s="455">
        <f t="shared" ref="BT222" si="106">(BT211+BT213)-(BT220+BT221)</f>
        <v>1229.3166900000001</v>
      </c>
      <c r="BU222" s="455"/>
      <c r="BV222" s="455"/>
      <c r="BW222" s="455"/>
      <c r="BX222" s="455"/>
      <c r="BY222" s="455"/>
      <c r="BZ222" s="455"/>
      <c r="CA222" s="455"/>
      <c r="CB222" s="455"/>
      <c r="CC222" s="455"/>
      <c r="CD222" s="455"/>
      <c r="CE222" s="455"/>
      <c r="CF222" s="455"/>
      <c r="CG222" s="455"/>
      <c r="CH222" s="455"/>
      <c r="CI222" s="455"/>
      <c r="CJ222" s="1128"/>
      <c r="CK222" s="1083"/>
    </row>
    <row r="223" spans="1:89" s="1082" customFormat="1" x14ac:dyDescent="0.2">
      <c r="A223" s="1074"/>
      <c r="B223" s="732" t="s">
        <v>372</v>
      </c>
      <c r="C223" s="733" t="s">
        <v>276</v>
      </c>
      <c r="D223" s="733" t="s">
        <v>373</v>
      </c>
      <c r="E223" s="734" t="s">
        <v>122</v>
      </c>
      <c r="F223" s="735">
        <v>2</v>
      </c>
      <c r="G223" s="462">
        <f>G222+SUM(G207:G210)</f>
        <v>1380.9980848709465</v>
      </c>
      <c r="H223" s="462">
        <f t="shared" ref="H223:BS223" si="107">H222+SUM(H207:H210)</f>
        <v>1380.9508627503415</v>
      </c>
      <c r="I223" s="462">
        <f t="shared" si="107"/>
        <v>1380.8599423773453</v>
      </c>
      <c r="J223" s="462">
        <f t="shared" si="107"/>
        <v>1380.0205215913579</v>
      </c>
      <c r="K223" s="462">
        <f t="shared" si="107"/>
        <v>1379.900770259102</v>
      </c>
      <c r="L223" s="462">
        <f t="shared" si="107"/>
        <v>1379.8537582006297</v>
      </c>
      <c r="M223" s="462">
        <f t="shared" si="107"/>
        <v>1380.5751916959741</v>
      </c>
      <c r="N223" s="462">
        <f t="shared" si="107"/>
        <v>1381.5276766982372</v>
      </c>
      <c r="O223" s="462">
        <f t="shared" si="107"/>
        <v>1381.4799188592474</v>
      </c>
      <c r="P223" s="462">
        <f t="shared" si="107"/>
        <v>1381.43192355256</v>
      </c>
      <c r="Q223" s="462">
        <f t="shared" si="107"/>
        <v>1381.3836958941461</v>
      </c>
      <c r="R223" s="462">
        <f t="shared" si="107"/>
        <v>1381.3352407610453</v>
      </c>
      <c r="S223" s="462">
        <f t="shared" si="107"/>
        <v>1381.2865628082357</v>
      </c>
      <c r="T223" s="462">
        <f t="shared" si="107"/>
        <v>1381.2376664839301</v>
      </c>
      <c r="U223" s="462">
        <f t="shared" si="107"/>
        <v>1381.1885560434778</v>
      </c>
      <c r="V223" s="462">
        <f t="shared" si="107"/>
        <v>1381.1392355620283</v>
      </c>
      <c r="W223" s="462">
        <f t="shared" si="107"/>
        <v>1322.7562911055604</v>
      </c>
      <c r="X223" s="462">
        <f t="shared" si="107"/>
        <v>1322.7196486830635</v>
      </c>
      <c r="Y223" s="462">
        <f t="shared" si="107"/>
        <v>1322.682859786727</v>
      </c>
      <c r="Z223" s="462">
        <f t="shared" si="107"/>
        <v>1322.6459269665077</v>
      </c>
      <c r="AA223" s="462">
        <f t="shared" si="107"/>
        <v>1323.1288526756559</v>
      </c>
      <c r="AB223" s="462">
        <f t="shared" si="107"/>
        <v>1222.146721152063</v>
      </c>
      <c r="AC223" s="462">
        <f t="shared" si="107"/>
        <v>1222.146721152063</v>
      </c>
      <c r="AD223" s="462">
        <f t="shared" si="107"/>
        <v>1222.146721152063</v>
      </c>
      <c r="AE223" s="462">
        <f t="shared" si="107"/>
        <v>1222.146721152063</v>
      </c>
      <c r="AF223" s="462">
        <f t="shared" si="107"/>
        <v>1222.146721152063</v>
      </c>
      <c r="AG223" s="462">
        <f t="shared" si="107"/>
        <v>1222.146721152063</v>
      </c>
      <c r="AH223" s="462">
        <f t="shared" si="107"/>
        <v>1222.146721152063</v>
      </c>
      <c r="AI223" s="462">
        <f t="shared" si="107"/>
        <v>1222.146721152063</v>
      </c>
      <c r="AJ223" s="462">
        <f t="shared" si="107"/>
        <v>1222.146721152063</v>
      </c>
      <c r="AK223" s="462">
        <f t="shared" si="107"/>
        <v>1222.146721152063</v>
      </c>
      <c r="AL223" s="462">
        <f t="shared" si="107"/>
        <v>1222.146721152063</v>
      </c>
      <c r="AM223" s="462">
        <f t="shared" si="107"/>
        <v>1222.146721152063</v>
      </c>
      <c r="AN223" s="462">
        <f t="shared" si="107"/>
        <v>1222.146721152063</v>
      </c>
      <c r="AO223" s="462">
        <f t="shared" si="107"/>
        <v>1222.146721152063</v>
      </c>
      <c r="AP223" s="462">
        <f t="shared" si="107"/>
        <v>1222.146721152063</v>
      </c>
      <c r="AQ223" s="462">
        <f t="shared" si="107"/>
        <v>1222.146721152063</v>
      </c>
      <c r="AR223" s="462">
        <f t="shared" si="107"/>
        <v>1222.146721152063</v>
      </c>
      <c r="AS223" s="462">
        <f t="shared" si="107"/>
        <v>1222.146721152063</v>
      </c>
      <c r="AT223" s="462">
        <f t="shared" si="107"/>
        <v>1222.146721152063</v>
      </c>
      <c r="AU223" s="462">
        <f t="shared" si="107"/>
        <v>1222.146721152063</v>
      </c>
      <c r="AV223" s="462">
        <f t="shared" si="107"/>
        <v>1222.146721152063</v>
      </c>
      <c r="AW223" s="462">
        <f t="shared" si="107"/>
        <v>1222.146721152063</v>
      </c>
      <c r="AX223" s="462">
        <f t="shared" si="107"/>
        <v>1222.146721152063</v>
      </c>
      <c r="AY223" s="462">
        <f t="shared" si="107"/>
        <v>1222.146721152063</v>
      </c>
      <c r="AZ223" s="462">
        <f t="shared" si="107"/>
        <v>1222.146721152063</v>
      </c>
      <c r="BA223" s="462">
        <f t="shared" si="107"/>
        <v>1222.146721152063</v>
      </c>
      <c r="BB223" s="462">
        <f t="shared" si="107"/>
        <v>1222.146721152063</v>
      </c>
      <c r="BC223" s="462">
        <f t="shared" si="107"/>
        <v>1222.146721152063</v>
      </c>
      <c r="BD223" s="462">
        <f t="shared" si="107"/>
        <v>1222.146721152063</v>
      </c>
      <c r="BE223" s="462">
        <f t="shared" si="107"/>
        <v>1222.146721152063</v>
      </c>
      <c r="BF223" s="462">
        <f t="shared" si="107"/>
        <v>1222.146721152063</v>
      </c>
      <c r="BG223" s="462">
        <f t="shared" si="107"/>
        <v>1222.146721152063</v>
      </c>
      <c r="BH223" s="462">
        <f t="shared" si="107"/>
        <v>1222.146721152063</v>
      </c>
      <c r="BI223" s="462">
        <f t="shared" si="107"/>
        <v>1222.146721152063</v>
      </c>
      <c r="BJ223" s="462">
        <f t="shared" si="107"/>
        <v>1222.146721152063</v>
      </c>
      <c r="BK223" s="462">
        <f t="shared" si="107"/>
        <v>1222.146721152063</v>
      </c>
      <c r="BL223" s="462">
        <f t="shared" si="107"/>
        <v>1222.146721152063</v>
      </c>
      <c r="BM223" s="462">
        <f t="shared" si="107"/>
        <v>1222.146721152063</v>
      </c>
      <c r="BN223" s="462">
        <f t="shared" si="107"/>
        <v>1222.146721152063</v>
      </c>
      <c r="BO223" s="462">
        <f t="shared" si="107"/>
        <v>1222.146721152063</v>
      </c>
      <c r="BP223" s="462">
        <f t="shared" si="107"/>
        <v>1222.146721152063</v>
      </c>
      <c r="BQ223" s="462">
        <f t="shared" si="107"/>
        <v>1222.146721152063</v>
      </c>
      <c r="BR223" s="462">
        <f t="shared" si="107"/>
        <v>1222.146721152063</v>
      </c>
      <c r="BS223" s="462">
        <f t="shared" si="107"/>
        <v>1222.146721152063</v>
      </c>
      <c r="BT223" s="462">
        <f t="shared" ref="BT223" si="108">BT222+SUM(BT207:BT210)</f>
        <v>1222.146721152063</v>
      </c>
      <c r="BU223" s="462"/>
      <c r="BV223" s="462"/>
      <c r="BW223" s="462"/>
      <c r="BX223" s="462"/>
      <c r="BY223" s="462"/>
      <c r="BZ223" s="462"/>
      <c r="CA223" s="462"/>
      <c r="CB223" s="462"/>
      <c r="CC223" s="462"/>
      <c r="CD223" s="462"/>
      <c r="CE223" s="462"/>
      <c r="CF223" s="462"/>
      <c r="CG223" s="462"/>
      <c r="CH223" s="462"/>
      <c r="CI223" s="462"/>
      <c r="CJ223" s="1128"/>
      <c r="CK223" s="1083"/>
    </row>
    <row r="224" spans="1:89" s="1082" customFormat="1" x14ac:dyDescent="0.2">
      <c r="A224" s="1074"/>
      <c r="B224" s="736" t="s">
        <v>374</v>
      </c>
      <c r="C224" s="737" t="s">
        <v>375</v>
      </c>
      <c r="D224" s="742" t="s">
        <v>668</v>
      </c>
      <c r="E224" s="738" t="s">
        <v>122</v>
      </c>
      <c r="F224" s="739">
        <v>2</v>
      </c>
      <c r="G224" s="1109">
        <v>298.66275455342958</v>
      </c>
      <c r="H224" s="1109">
        <v>259.8020991291134</v>
      </c>
      <c r="I224" s="1109">
        <v>275.66324229920627</v>
      </c>
      <c r="J224" s="1109">
        <v>286.20594168966824</v>
      </c>
      <c r="K224" s="1109">
        <v>287.63410001581667</v>
      </c>
      <c r="L224" s="1109">
        <v>287.2151034961928</v>
      </c>
      <c r="M224" s="436">
        <v>288.75164910095265</v>
      </c>
      <c r="N224" s="436">
        <v>288.38738160447838</v>
      </c>
      <c r="O224" s="436">
        <v>288.03411073637767</v>
      </c>
      <c r="P224" s="436">
        <v>287.6918307476501</v>
      </c>
      <c r="Q224" s="436">
        <v>287.38234627464578</v>
      </c>
      <c r="R224" s="436">
        <v>287.07293755956886</v>
      </c>
      <c r="S224" s="436">
        <v>286.79631488458676</v>
      </c>
      <c r="T224" s="436">
        <v>286.51975958515692</v>
      </c>
      <c r="U224" s="436">
        <v>286.26507758936179</v>
      </c>
      <c r="V224" s="436">
        <v>286.02136066167765</v>
      </c>
      <c r="W224" s="436">
        <v>285.78860565605146</v>
      </c>
      <c r="X224" s="436">
        <v>285.56678322223121</v>
      </c>
      <c r="Y224" s="436">
        <v>285.35594352584667</v>
      </c>
      <c r="Z224" s="436">
        <v>285.16696215797617</v>
      </c>
      <c r="AA224" s="436">
        <v>284.97802765777118</v>
      </c>
      <c r="AB224" s="436">
        <v>284.80006967021365</v>
      </c>
      <c r="AC224" s="436">
        <v>284.64396299395173</v>
      </c>
      <c r="AD224" s="436">
        <v>284.48789680306299</v>
      </c>
      <c r="AE224" s="436">
        <v>284.34277379418273</v>
      </c>
      <c r="AF224" s="436">
        <v>284.19768792789171</v>
      </c>
      <c r="AG224" s="436">
        <v>284.06354205289176</v>
      </c>
      <c r="AH224" s="436">
        <v>283.94033469187792</v>
      </c>
      <c r="AI224" s="436">
        <v>283.82806445493424</v>
      </c>
      <c r="AJ224" s="436">
        <v>283.71582574954886</v>
      </c>
      <c r="AK224" s="436">
        <v>283.61452166208733</v>
      </c>
      <c r="AL224" s="436">
        <v>283.52412458926403</v>
      </c>
      <c r="AM224" s="436">
        <v>283.43378206779249</v>
      </c>
      <c r="AN224" s="436">
        <v>283.34346666528262</v>
      </c>
      <c r="AO224" s="436">
        <v>283.26408163739336</v>
      </c>
      <c r="AP224" s="436">
        <v>283.18472185590571</v>
      </c>
      <c r="AQ224" s="436">
        <v>283.11629064468144</v>
      </c>
      <c r="AR224" s="436">
        <v>283.05878715768472</v>
      </c>
      <c r="AS224" s="436">
        <v>283.00130643719979</v>
      </c>
      <c r="AT224" s="436">
        <v>282.94384775017238</v>
      </c>
      <c r="AU224" s="436">
        <v>282.89731453396331</v>
      </c>
      <c r="AV224" s="436">
        <v>282.8946181102142</v>
      </c>
      <c r="AW224" s="436">
        <v>282.89192168646508</v>
      </c>
      <c r="AX224" s="436">
        <v>282.88922526271597</v>
      </c>
      <c r="AY224" s="436">
        <v>282.88652883896685</v>
      </c>
      <c r="AZ224" s="436">
        <v>282.88380597969075</v>
      </c>
      <c r="BA224" s="436">
        <v>282.88110955594163</v>
      </c>
      <c r="BB224" s="436">
        <v>282.87841313219252</v>
      </c>
      <c r="BC224" s="436">
        <v>282.87571670844341</v>
      </c>
      <c r="BD224" s="436">
        <v>282.87302028469429</v>
      </c>
      <c r="BE224" s="436">
        <v>282.87032386094512</v>
      </c>
      <c r="BF224" s="436">
        <v>282.86762743719601</v>
      </c>
      <c r="BG224" s="436">
        <v>282.86493101344689</v>
      </c>
      <c r="BH224" s="436">
        <v>282.86223458969778</v>
      </c>
      <c r="BI224" s="436">
        <v>282.85953816594866</v>
      </c>
      <c r="BJ224" s="436">
        <v>282.85684174219955</v>
      </c>
      <c r="BK224" s="436">
        <v>282.85414531845043</v>
      </c>
      <c r="BL224" s="436">
        <v>282.85144889470126</v>
      </c>
      <c r="BM224" s="436">
        <v>282.84875247095215</v>
      </c>
      <c r="BN224" s="436">
        <v>282.8460296116761</v>
      </c>
      <c r="BO224" s="436">
        <v>282.84333318792699</v>
      </c>
      <c r="BP224" s="436">
        <v>282.84063676417787</v>
      </c>
      <c r="BQ224" s="436">
        <v>282.8379403404287</v>
      </c>
      <c r="BR224" s="436">
        <v>282.83524391667959</v>
      </c>
      <c r="BS224" s="436">
        <v>282.83254749293047</v>
      </c>
      <c r="BT224" s="436">
        <v>282.82985106918136</v>
      </c>
      <c r="BU224" s="436"/>
      <c r="BV224" s="436"/>
      <c r="BW224" s="436"/>
      <c r="BX224" s="436"/>
      <c r="BY224" s="436"/>
      <c r="BZ224" s="436"/>
      <c r="CA224" s="436"/>
      <c r="CB224" s="436"/>
      <c r="CC224" s="436"/>
      <c r="CD224" s="436"/>
      <c r="CE224" s="436"/>
      <c r="CF224" s="436"/>
      <c r="CG224" s="436"/>
      <c r="CH224" s="436"/>
      <c r="CI224" s="436"/>
      <c r="CJ224" s="1128"/>
      <c r="CK224" s="1083"/>
    </row>
    <row r="225" spans="1:89" s="1082" customFormat="1" x14ac:dyDescent="0.2">
      <c r="A225" s="1074"/>
      <c r="B225" s="740" t="s">
        <v>376</v>
      </c>
      <c r="C225" s="741" t="s">
        <v>590</v>
      </c>
      <c r="D225" s="742" t="s">
        <v>121</v>
      </c>
      <c r="E225" s="743" t="s">
        <v>122</v>
      </c>
      <c r="F225" s="744">
        <v>2</v>
      </c>
      <c r="G225" s="1110">
        <v>9</v>
      </c>
      <c r="H225" s="1110">
        <v>9</v>
      </c>
      <c r="I225" s="1110">
        <v>9</v>
      </c>
      <c r="J225" s="1110">
        <v>9</v>
      </c>
      <c r="K225" s="1110">
        <v>9</v>
      </c>
      <c r="L225" s="1110">
        <v>9</v>
      </c>
      <c r="M225" s="911">
        <v>9</v>
      </c>
      <c r="N225" s="911">
        <v>9</v>
      </c>
      <c r="O225" s="911">
        <v>9</v>
      </c>
      <c r="P225" s="911">
        <v>9</v>
      </c>
      <c r="Q225" s="911">
        <v>9</v>
      </c>
      <c r="R225" s="911">
        <v>9</v>
      </c>
      <c r="S225" s="911">
        <v>9</v>
      </c>
      <c r="T225" s="911">
        <v>9</v>
      </c>
      <c r="U225" s="911">
        <v>9</v>
      </c>
      <c r="V225" s="911">
        <v>9</v>
      </c>
      <c r="W225" s="911">
        <v>9</v>
      </c>
      <c r="X225" s="911">
        <v>9</v>
      </c>
      <c r="Y225" s="911">
        <v>9</v>
      </c>
      <c r="Z225" s="911">
        <v>9</v>
      </c>
      <c r="AA225" s="911">
        <v>9</v>
      </c>
      <c r="AB225" s="911">
        <v>9</v>
      </c>
      <c r="AC225" s="911">
        <v>9</v>
      </c>
      <c r="AD225" s="911">
        <v>9</v>
      </c>
      <c r="AE225" s="911">
        <v>9</v>
      </c>
      <c r="AF225" s="911">
        <v>9</v>
      </c>
      <c r="AG225" s="911">
        <v>9</v>
      </c>
      <c r="AH225" s="911">
        <v>9</v>
      </c>
      <c r="AI225" s="911">
        <v>9</v>
      </c>
      <c r="AJ225" s="911">
        <v>9</v>
      </c>
      <c r="AK225" s="911">
        <v>9</v>
      </c>
      <c r="AL225" s="911">
        <v>9</v>
      </c>
      <c r="AM225" s="911">
        <v>9</v>
      </c>
      <c r="AN225" s="911">
        <v>9</v>
      </c>
      <c r="AO225" s="911">
        <v>9</v>
      </c>
      <c r="AP225" s="911">
        <v>9</v>
      </c>
      <c r="AQ225" s="911">
        <v>9</v>
      </c>
      <c r="AR225" s="911">
        <v>9</v>
      </c>
      <c r="AS225" s="911">
        <v>9</v>
      </c>
      <c r="AT225" s="911">
        <v>9</v>
      </c>
      <c r="AU225" s="911">
        <v>9</v>
      </c>
      <c r="AV225" s="911">
        <v>9</v>
      </c>
      <c r="AW225" s="911">
        <v>9</v>
      </c>
      <c r="AX225" s="911">
        <v>9</v>
      </c>
      <c r="AY225" s="911">
        <v>9</v>
      </c>
      <c r="AZ225" s="911">
        <v>9</v>
      </c>
      <c r="BA225" s="911">
        <v>9</v>
      </c>
      <c r="BB225" s="911">
        <v>9</v>
      </c>
      <c r="BC225" s="911">
        <v>9</v>
      </c>
      <c r="BD225" s="911">
        <v>9</v>
      </c>
      <c r="BE225" s="911">
        <v>9</v>
      </c>
      <c r="BF225" s="911">
        <v>9</v>
      </c>
      <c r="BG225" s="911">
        <v>9</v>
      </c>
      <c r="BH225" s="911">
        <v>9</v>
      </c>
      <c r="BI225" s="911">
        <v>9</v>
      </c>
      <c r="BJ225" s="911">
        <v>9</v>
      </c>
      <c r="BK225" s="911">
        <v>9</v>
      </c>
      <c r="BL225" s="911">
        <v>9</v>
      </c>
      <c r="BM225" s="911">
        <v>9</v>
      </c>
      <c r="BN225" s="911">
        <v>9</v>
      </c>
      <c r="BO225" s="911">
        <v>9</v>
      </c>
      <c r="BP225" s="911">
        <v>9</v>
      </c>
      <c r="BQ225" s="911">
        <v>9</v>
      </c>
      <c r="BR225" s="911">
        <v>9</v>
      </c>
      <c r="BS225" s="911">
        <v>9</v>
      </c>
      <c r="BT225" s="911">
        <v>9</v>
      </c>
      <c r="BU225" s="911"/>
      <c r="BV225" s="911"/>
      <c r="BW225" s="911"/>
      <c r="BX225" s="911"/>
      <c r="BY225" s="911"/>
      <c r="BZ225" s="911"/>
      <c r="CA225" s="911"/>
      <c r="CB225" s="911"/>
      <c r="CC225" s="911"/>
      <c r="CD225" s="911"/>
      <c r="CE225" s="911"/>
      <c r="CF225" s="911"/>
      <c r="CG225" s="911"/>
      <c r="CH225" s="911"/>
      <c r="CI225" s="911"/>
      <c r="CJ225" s="1128"/>
      <c r="CK225" s="1083"/>
    </row>
    <row r="226" spans="1:89" s="1082" customFormat="1" x14ac:dyDescent="0.2">
      <c r="A226" s="1074"/>
      <c r="B226" s="740" t="s">
        <v>378</v>
      </c>
      <c r="C226" s="741" t="s">
        <v>379</v>
      </c>
      <c r="D226" s="742" t="s">
        <v>668</v>
      </c>
      <c r="E226" s="743" t="s">
        <v>122</v>
      </c>
      <c r="F226" s="744">
        <v>2</v>
      </c>
      <c r="G226" s="1111">
        <v>2.5135729330693342</v>
      </c>
      <c r="H226" s="1111">
        <v>2.5051118880705867</v>
      </c>
      <c r="I226" s="1111">
        <v>2.5000806103603335</v>
      </c>
      <c r="J226" s="1111">
        <v>10.30268949649092</v>
      </c>
      <c r="K226" s="1111">
        <v>10.216699608573094</v>
      </c>
      <c r="L226" s="1111">
        <v>10.131478669749827</v>
      </c>
      <c r="M226" s="447">
        <v>10.096098307398188</v>
      </c>
      <c r="N226" s="447">
        <v>10.059948177816194</v>
      </c>
      <c r="O226" s="447">
        <v>10.02456785090674</v>
      </c>
      <c r="P226" s="447">
        <v>9.9891876322043753</v>
      </c>
      <c r="Q226" s="447">
        <v>9.9538075229478302</v>
      </c>
      <c r="R226" s="447">
        <v>9.9176569216813952</v>
      </c>
      <c r="S226" s="447">
        <v>9.8822768495180728</v>
      </c>
      <c r="T226" s="447">
        <v>9.8468968891993054</v>
      </c>
      <c r="U226" s="447">
        <v>9.8107458782241519</v>
      </c>
      <c r="V226" s="447">
        <v>9.7753659555758379</v>
      </c>
      <c r="W226" s="447">
        <v>9.7609054463996845</v>
      </c>
      <c r="X226" s="447">
        <v>9.7472164010572424</v>
      </c>
      <c r="Y226" s="447">
        <v>9.7327558826962477</v>
      </c>
      <c r="Z226" s="447">
        <v>9.7182953212461545</v>
      </c>
      <c r="AA226" s="447">
        <v>9.703834716504236</v>
      </c>
      <c r="AB226" s="447">
        <v>9.69014588394821</v>
      </c>
      <c r="AC226" s="447">
        <v>9.6756852698473814</v>
      </c>
      <c r="AD226" s="447">
        <v>9.6612246120841636</v>
      </c>
      <c r="AE226" s="447">
        <v>9.6475359603846496</v>
      </c>
      <c r="AF226" s="447">
        <v>9.6330752932525847</v>
      </c>
      <c r="AG226" s="447">
        <v>9.6330752932525847</v>
      </c>
      <c r="AH226" s="447">
        <v>9.6330752932525847</v>
      </c>
      <c r="AI226" s="447">
        <v>9.6330752932525847</v>
      </c>
      <c r="AJ226" s="447">
        <v>9.6330752932525847</v>
      </c>
      <c r="AK226" s="447">
        <v>9.6330752932525847</v>
      </c>
      <c r="AL226" s="447">
        <v>9.6330752932525847</v>
      </c>
      <c r="AM226" s="447">
        <v>9.6330752932525847</v>
      </c>
      <c r="AN226" s="447">
        <v>9.6330752932525847</v>
      </c>
      <c r="AO226" s="447">
        <v>9.6330752932525847</v>
      </c>
      <c r="AP226" s="447">
        <v>9.6330752932525847</v>
      </c>
      <c r="AQ226" s="447">
        <v>9.6330752932525847</v>
      </c>
      <c r="AR226" s="447">
        <v>9.6330752932525847</v>
      </c>
      <c r="AS226" s="447">
        <v>9.6330752932525847</v>
      </c>
      <c r="AT226" s="447">
        <v>9.6330752932525847</v>
      </c>
      <c r="AU226" s="447">
        <v>9.6330752932525847</v>
      </c>
      <c r="AV226" s="447">
        <v>9.6330752932525847</v>
      </c>
      <c r="AW226" s="447">
        <v>9.6330752932525847</v>
      </c>
      <c r="AX226" s="447">
        <v>9.6330752932525847</v>
      </c>
      <c r="AY226" s="447">
        <v>9.6330752932525847</v>
      </c>
      <c r="AZ226" s="447">
        <v>9.6330752932525847</v>
      </c>
      <c r="BA226" s="447">
        <v>9.6330752932525847</v>
      </c>
      <c r="BB226" s="447">
        <v>9.6330752932525847</v>
      </c>
      <c r="BC226" s="447">
        <v>9.6330752932525847</v>
      </c>
      <c r="BD226" s="447">
        <v>9.6330752932525847</v>
      </c>
      <c r="BE226" s="447">
        <v>9.6330752932525847</v>
      </c>
      <c r="BF226" s="447">
        <v>9.6330752932525847</v>
      </c>
      <c r="BG226" s="447">
        <v>9.6330752932525847</v>
      </c>
      <c r="BH226" s="447">
        <v>9.6330752932525847</v>
      </c>
      <c r="BI226" s="447">
        <v>9.6330752932525847</v>
      </c>
      <c r="BJ226" s="447">
        <v>9.6330752932525847</v>
      </c>
      <c r="BK226" s="447">
        <v>9.6330752932525847</v>
      </c>
      <c r="BL226" s="447">
        <v>9.6330752932525847</v>
      </c>
      <c r="BM226" s="447">
        <v>9.6330752932525847</v>
      </c>
      <c r="BN226" s="447">
        <v>9.6330752932525847</v>
      </c>
      <c r="BO226" s="447">
        <v>9.6330752932525847</v>
      </c>
      <c r="BP226" s="447">
        <v>9.6330752932525847</v>
      </c>
      <c r="BQ226" s="447">
        <v>9.6330752932525847</v>
      </c>
      <c r="BR226" s="447">
        <v>9.6330752932525847</v>
      </c>
      <c r="BS226" s="447">
        <v>9.6330752932525847</v>
      </c>
      <c r="BT226" s="447">
        <v>9.6330752932525847</v>
      </c>
      <c r="BU226" s="447"/>
      <c r="BV226" s="447"/>
      <c r="BW226" s="447"/>
      <c r="BX226" s="447"/>
      <c r="BY226" s="447"/>
      <c r="BZ226" s="447"/>
      <c r="CA226" s="447"/>
      <c r="CB226" s="447"/>
      <c r="CC226" s="447"/>
      <c r="CD226" s="447"/>
      <c r="CE226" s="447"/>
      <c r="CF226" s="447"/>
      <c r="CG226" s="447"/>
      <c r="CH226" s="447"/>
      <c r="CI226" s="447"/>
      <c r="CJ226" s="1128"/>
      <c r="CK226" s="1083"/>
    </row>
    <row r="227" spans="1:89" s="1082" customFormat="1" x14ac:dyDescent="0.2">
      <c r="A227" s="1074"/>
      <c r="B227" s="740" t="s">
        <v>380</v>
      </c>
      <c r="C227" s="741" t="s">
        <v>381</v>
      </c>
      <c r="D227" s="742" t="s">
        <v>668</v>
      </c>
      <c r="E227" s="743" t="s">
        <v>122</v>
      </c>
      <c r="F227" s="744">
        <v>2</v>
      </c>
      <c r="G227" s="1111">
        <v>362.02808194327298</v>
      </c>
      <c r="H227" s="1111">
        <v>415.22589829898965</v>
      </c>
      <c r="I227" s="1111">
        <v>406.15296764874449</v>
      </c>
      <c r="J227" s="1111">
        <v>410.80237233578424</v>
      </c>
      <c r="K227" s="1111">
        <v>423.83063483033823</v>
      </c>
      <c r="L227" s="1111">
        <v>437.3076396180179</v>
      </c>
      <c r="M227" s="447">
        <v>450.38020164228601</v>
      </c>
      <c r="N227" s="447">
        <v>464.0182409024419</v>
      </c>
      <c r="O227" s="447">
        <v>477.27871260664182</v>
      </c>
      <c r="P227" s="447">
        <v>490.33571601421585</v>
      </c>
      <c r="Q227" s="447">
        <v>503.29355025829574</v>
      </c>
      <c r="R227" s="447">
        <v>515.01792375894422</v>
      </c>
      <c r="S227" s="447">
        <v>526.23433471188719</v>
      </c>
      <c r="T227" s="447">
        <v>537.18394404546666</v>
      </c>
      <c r="U227" s="447">
        <v>547.81514432386041</v>
      </c>
      <c r="V227" s="447">
        <v>558.12166763804453</v>
      </c>
      <c r="W227" s="447">
        <v>568.01158717680471</v>
      </c>
      <c r="X227" s="447">
        <v>577.59494725399827</v>
      </c>
      <c r="Y227" s="447">
        <v>586.84574983563084</v>
      </c>
      <c r="Z227" s="447">
        <v>595.85635108798328</v>
      </c>
      <c r="AA227" s="447">
        <v>604.6405858971284</v>
      </c>
      <c r="AB227" s="447">
        <v>612.98026346118581</v>
      </c>
      <c r="AC227" s="447">
        <v>620.97785519300862</v>
      </c>
      <c r="AD227" s="447">
        <v>628.65656463386495</v>
      </c>
      <c r="AE227" s="447">
        <v>636.09417340307459</v>
      </c>
      <c r="AF227" s="447">
        <v>643.47238701268782</v>
      </c>
      <c r="AG227" s="447">
        <v>650.43203848209316</v>
      </c>
      <c r="AH227" s="447">
        <v>657.05479448900189</v>
      </c>
      <c r="AI227" s="447">
        <v>663.45338229081926</v>
      </c>
      <c r="AJ227" s="447">
        <v>669.56063622506599</v>
      </c>
      <c r="AK227" s="447">
        <v>675.311750591997</v>
      </c>
      <c r="AL227" s="447">
        <v>680.14880587469827</v>
      </c>
      <c r="AM227" s="447">
        <v>684.64816807709894</v>
      </c>
      <c r="AN227" s="447">
        <v>688.8755983191661</v>
      </c>
      <c r="AO227" s="447">
        <v>692.83973867010434</v>
      </c>
      <c r="AP227" s="447">
        <v>696.63118179067669</v>
      </c>
      <c r="AQ227" s="447">
        <v>700.18644943813479</v>
      </c>
      <c r="AR227" s="447">
        <v>703.51020996777117</v>
      </c>
      <c r="AS227" s="447">
        <v>706.595781273542</v>
      </c>
      <c r="AT227" s="447">
        <v>709.4250533696345</v>
      </c>
      <c r="AU227" s="447">
        <v>712.07586627312094</v>
      </c>
      <c r="AV227" s="447">
        <v>714.53230817175927</v>
      </c>
      <c r="AW227" s="447">
        <v>717.02395355991814</v>
      </c>
      <c r="AX227" s="447">
        <v>719.55724532458657</v>
      </c>
      <c r="AY227" s="447">
        <v>722.10243836118434</v>
      </c>
      <c r="AZ227" s="447">
        <v>724.67644377771217</v>
      </c>
      <c r="BA227" s="447">
        <v>727.27210207031419</v>
      </c>
      <c r="BB227" s="447">
        <v>729.864740571271</v>
      </c>
      <c r="BC227" s="447">
        <v>732.42046029058633</v>
      </c>
      <c r="BD227" s="447">
        <v>734.97576735293148</v>
      </c>
      <c r="BE227" s="447">
        <v>737.47789172189425</v>
      </c>
      <c r="BF227" s="447">
        <v>739.94273073217539</v>
      </c>
      <c r="BG227" s="447">
        <v>742.39387906796117</v>
      </c>
      <c r="BH227" s="447">
        <v>744.84079230067107</v>
      </c>
      <c r="BI227" s="447">
        <v>747.28319850132038</v>
      </c>
      <c r="BJ227" s="447">
        <v>749.69003818612441</v>
      </c>
      <c r="BK227" s="447">
        <v>752.06228261763613</v>
      </c>
      <c r="BL227" s="447">
        <v>754.41369173692613</v>
      </c>
      <c r="BM227" s="447">
        <v>756.78426804396213</v>
      </c>
      <c r="BN227" s="447">
        <v>759.18599343580706</v>
      </c>
      <c r="BO227" s="447">
        <v>761.60300815946016</v>
      </c>
      <c r="BP227" s="447">
        <v>764.06382429301834</v>
      </c>
      <c r="BQ227" s="447">
        <v>766.56149129308903</v>
      </c>
      <c r="BR227" s="447">
        <v>769.09274110110493</v>
      </c>
      <c r="BS227" s="447">
        <v>771.61709165130196</v>
      </c>
      <c r="BT227" s="447">
        <v>774.16166538014079</v>
      </c>
      <c r="BU227" s="447"/>
      <c r="BV227" s="447"/>
      <c r="BW227" s="447"/>
      <c r="BX227" s="447"/>
      <c r="BY227" s="447"/>
      <c r="BZ227" s="447"/>
      <c r="CA227" s="447"/>
      <c r="CB227" s="447"/>
      <c r="CC227" s="447"/>
      <c r="CD227" s="447"/>
      <c r="CE227" s="447"/>
      <c r="CF227" s="447"/>
      <c r="CG227" s="447"/>
      <c r="CH227" s="447"/>
      <c r="CI227" s="447"/>
      <c r="CJ227" s="1128"/>
      <c r="CK227" s="1083"/>
    </row>
    <row r="228" spans="1:89" s="1084" customFormat="1" x14ac:dyDescent="0.2">
      <c r="A228" s="1074"/>
      <c r="B228" s="740" t="s">
        <v>382</v>
      </c>
      <c r="C228" s="741" t="s">
        <v>383</v>
      </c>
      <c r="D228" s="742" t="s">
        <v>668</v>
      </c>
      <c r="E228" s="743" t="s">
        <v>122</v>
      </c>
      <c r="F228" s="744">
        <v>2</v>
      </c>
      <c r="G228" s="1111">
        <v>467.55453485426051</v>
      </c>
      <c r="H228" s="1111">
        <v>504.90787752520845</v>
      </c>
      <c r="I228" s="1111">
        <v>461.3380708542789</v>
      </c>
      <c r="J228" s="1111">
        <v>436.67340144076701</v>
      </c>
      <c r="K228" s="1111">
        <v>423.12346475839814</v>
      </c>
      <c r="L228" s="1111">
        <v>409.65360404581986</v>
      </c>
      <c r="M228" s="447">
        <v>397.28516119676294</v>
      </c>
      <c r="N228" s="447">
        <v>384.91838328922233</v>
      </c>
      <c r="O228" s="447">
        <v>372.57862589852925</v>
      </c>
      <c r="P228" s="447">
        <v>360.28620880364144</v>
      </c>
      <c r="Q228" s="447">
        <v>348.01702601362172</v>
      </c>
      <c r="R228" s="447">
        <v>337.15037629007793</v>
      </c>
      <c r="S228" s="447">
        <v>326.97775774455567</v>
      </c>
      <c r="T228" s="447">
        <v>317.22220248262283</v>
      </c>
      <c r="U228" s="447">
        <v>307.88225498023212</v>
      </c>
      <c r="V228" s="447">
        <v>299.0022074233982</v>
      </c>
      <c r="W228" s="447">
        <v>290.403670406537</v>
      </c>
      <c r="X228" s="447">
        <v>282.15153402997521</v>
      </c>
      <c r="Y228" s="447">
        <v>274.23976797547266</v>
      </c>
      <c r="Z228" s="447">
        <v>266.71841562878473</v>
      </c>
      <c r="AA228" s="447">
        <v>259.58727059122742</v>
      </c>
      <c r="AB228" s="447">
        <v>252.74430110394235</v>
      </c>
      <c r="AC228" s="447">
        <v>246.23914287235863</v>
      </c>
      <c r="AD228" s="447">
        <v>240.07954645877314</v>
      </c>
      <c r="AE228" s="447">
        <v>234.29632843898261</v>
      </c>
      <c r="AF228" s="447">
        <v>228.93916130465277</v>
      </c>
      <c r="AG228" s="447">
        <v>223.88343910088346</v>
      </c>
      <c r="AH228" s="447">
        <v>219.16264424994793</v>
      </c>
      <c r="AI228" s="447">
        <v>214.81742154129617</v>
      </c>
      <c r="AJ228" s="447">
        <v>210.82340030017576</v>
      </c>
      <c r="AK228" s="447">
        <v>207.16022192980196</v>
      </c>
      <c r="AL228" s="447">
        <v>203.76744551287371</v>
      </c>
      <c r="AM228" s="447">
        <v>200.72653698588647</v>
      </c>
      <c r="AN228" s="447">
        <v>198.02890425349054</v>
      </c>
      <c r="AO228" s="447">
        <v>195.66370484287791</v>
      </c>
      <c r="AP228" s="447">
        <v>193.61848681069208</v>
      </c>
      <c r="AQ228" s="447">
        <v>191.90207254915623</v>
      </c>
      <c r="AR228" s="447">
        <v>190.53755618209976</v>
      </c>
      <c r="AS228" s="447">
        <v>189.53162246407649</v>
      </c>
      <c r="AT228" s="447">
        <v>188.88159095492392</v>
      </c>
      <c r="AU228" s="447">
        <v>188.56742881258387</v>
      </c>
      <c r="AV228" s="447">
        <v>188.60078444000311</v>
      </c>
      <c r="AW228" s="447">
        <v>188.63520805840807</v>
      </c>
      <c r="AX228" s="447">
        <v>188.65321970358852</v>
      </c>
      <c r="AY228" s="447">
        <v>188.65284920686028</v>
      </c>
      <c r="AZ228" s="447">
        <v>188.62962715653077</v>
      </c>
      <c r="BA228" s="447">
        <v>188.59944335411996</v>
      </c>
      <c r="BB228" s="447">
        <v>188.57937301053857</v>
      </c>
      <c r="BC228" s="447">
        <v>188.56978001852485</v>
      </c>
      <c r="BD228" s="447">
        <v>188.56539820706098</v>
      </c>
      <c r="BE228" s="447">
        <v>188.56661409209602</v>
      </c>
      <c r="BF228" s="447">
        <v>188.57231793160622</v>
      </c>
      <c r="BG228" s="447">
        <v>188.58643858161241</v>
      </c>
      <c r="BH228" s="447">
        <v>188.6045870892066</v>
      </c>
      <c r="BI228" s="447">
        <v>188.63145223155789</v>
      </c>
      <c r="BJ228" s="447">
        <v>188.67064428939486</v>
      </c>
      <c r="BK228" s="447">
        <v>188.71347919233347</v>
      </c>
      <c r="BL228" s="447">
        <v>188.77077779335315</v>
      </c>
      <c r="BM228" s="447">
        <v>188.83558278300421</v>
      </c>
      <c r="BN228" s="447">
        <v>188.89298194029359</v>
      </c>
      <c r="BO228" s="447">
        <v>188.95404190203678</v>
      </c>
      <c r="BP228" s="447">
        <v>189.00094235062463</v>
      </c>
      <c r="BQ228" s="447">
        <v>189.03901826083435</v>
      </c>
      <c r="BR228" s="447">
        <v>189.06814595792292</v>
      </c>
      <c r="BS228" s="447">
        <v>189.09545453732656</v>
      </c>
      <c r="BT228" s="447">
        <v>189.12172700399429</v>
      </c>
      <c r="BU228" s="447"/>
      <c r="BV228" s="447"/>
      <c r="BW228" s="447"/>
      <c r="BX228" s="447"/>
      <c r="BY228" s="447"/>
      <c r="BZ228" s="447"/>
      <c r="CA228" s="447"/>
      <c r="CB228" s="447"/>
      <c r="CC228" s="447"/>
      <c r="CD228" s="447"/>
      <c r="CE228" s="447"/>
      <c r="CF228" s="447"/>
      <c r="CG228" s="447"/>
      <c r="CH228" s="447"/>
      <c r="CI228" s="447"/>
      <c r="CJ228" s="1128"/>
      <c r="CK228" s="1085"/>
    </row>
    <row r="229" spans="1:89" s="1082" customFormat="1" ht="28.5" x14ac:dyDescent="0.2">
      <c r="A229" s="1074">
        <v>10</v>
      </c>
      <c r="B229" s="740" t="s">
        <v>384</v>
      </c>
      <c r="C229" s="741" t="s">
        <v>385</v>
      </c>
      <c r="D229" s="742" t="s">
        <v>121</v>
      </c>
      <c r="E229" s="743" t="s">
        <v>261</v>
      </c>
      <c r="F229" s="744">
        <v>1</v>
      </c>
      <c r="G229" s="1145">
        <v>0</v>
      </c>
      <c r="H229" s="1302">
        <v>6.9594532279906407E-4</v>
      </c>
      <c r="I229" s="1302">
        <v>1.3909226394924002E-3</v>
      </c>
      <c r="J229" s="1302">
        <v>2.0849339683092299E-3</v>
      </c>
      <c r="K229" s="1302">
        <v>2.77797137735444E-3</v>
      </c>
      <c r="L229" s="1302">
        <v>3.4700567764963707E-3</v>
      </c>
      <c r="M229" s="1302">
        <v>4.1611822088576996E-3</v>
      </c>
      <c r="N229" s="1302">
        <v>4.85134967035699E-3</v>
      </c>
      <c r="O229" s="1302">
        <v>5.5405611513843897E-3</v>
      </c>
      <c r="P229" s="1302">
        <v>6.2288186368189401E-3</v>
      </c>
      <c r="Q229" s="1302">
        <v>6.9161241060495104E-3</v>
      </c>
      <c r="R229" s="1302">
        <v>7.6024696844633703E-3</v>
      </c>
      <c r="S229" s="1302">
        <v>8.2878770511803385E-3</v>
      </c>
      <c r="T229" s="1302">
        <v>8.9723383070731601E-3</v>
      </c>
      <c r="U229" s="1302">
        <v>9.6558554097547697E-3</v>
      </c>
      <c r="V229" s="1302">
        <v>1.03384303114415E-2</v>
      </c>
      <c r="W229" s="1302">
        <v>1.10200649589714E-2</v>
      </c>
      <c r="X229" s="1302">
        <v>1.17007612938217E-2</v>
      </c>
      <c r="Y229" s="1302">
        <v>1.2380511498207E-2</v>
      </c>
      <c r="Z229" s="1302">
        <v>1.3059337024188799E-2</v>
      </c>
      <c r="AA229" s="1302">
        <v>1.3737230029922E-2</v>
      </c>
      <c r="AB229" s="1302">
        <v>1.4414192435629001E-2</v>
      </c>
      <c r="AC229" s="1302">
        <v>1.50902261562626E-2</v>
      </c>
      <c r="AD229" s="1302">
        <v>1.5765333101526401E-2</v>
      </c>
      <c r="AE229" s="1302">
        <v>1.6439515175890599E-2</v>
      </c>
      <c r="AF229" s="1302">
        <v>1.71127646179388E-2</v>
      </c>
      <c r="AG229" s="1302">
        <v>1.7785102656288101E-2</v>
      </c>
      <c r="AH229" s="1302">
        <v>1.8456521505907198E-2</v>
      </c>
      <c r="AI229" s="1302">
        <v>1.9127023050514998E-2</v>
      </c>
      <c r="AJ229" s="1302">
        <v>1.9796609168687199E-2</v>
      </c>
      <c r="AK229" s="1302">
        <v>2.0465281733873599E-2</v>
      </c>
      <c r="AL229" s="1302">
        <v>2.1133042614415197E-2</v>
      </c>
      <c r="AM229" s="1302">
        <v>2.17998841048067E-2</v>
      </c>
      <c r="AN229" s="1302">
        <v>2.2465827213757603E-2</v>
      </c>
      <c r="AO229" s="1302">
        <v>2.31308642125818E-2</v>
      </c>
      <c r="AP229" s="1302">
        <v>2.3794996949359399E-2</v>
      </c>
      <c r="AQ229" s="1302">
        <v>2.4458227267147602E-2</v>
      </c>
      <c r="AR229" s="1302">
        <v>2.51205570039988E-2</v>
      </c>
      <c r="AS229" s="1302">
        <v>2.5781987992977304E-2</v>
      </c>
      <c r="AT229" s="1302">
        <v>2.6442512584033698E-2</v>
      </c>
      <c r="AU229" s="1302">
        <v>2.7102151569429099E-2</v>
      </c>
      <c r="AV229" s="1302">
        <v>2.77608972763566E-2</v>
      </c>
      <c r="AW229" s="1302">
        <v>2.8418751518095701E-2</v>
      </c>
      <c r="AX229" s="1302">
        <v>2.9075716103020999E-2</v>
      </c>
      <c r="AY229" s="1302">
        <v>2.97317928346198E-2</v>
      </c>
      <c r="AZ229" s="1302">
        <v>3.0386983511507804E-2</v>
      </c>
      <c r="BA229" s="1302">
        <v>3.1041280538635599E-2</v>
      </c>
      <c r="BB229" s="1302">
        <v>3.1694704495204305E-2</v>
      </c>
      <c r="BC229" s="1302">
        <v>3.2347247763819802E-2</v>
      </c>
      <c r="BD229" s="1302">
        <v>3.2998912123776099E-2</v>
      </c>
      <c r="BE229" s="1302">
        <v>3.3649699349577705E-2</v>
      </c>
      <c r="BF229" s="1302">
        <v>3.42996112109549E-2</v>
      </c>
      <c r="BG229" s="1302">
        <v>3.4948649472880795E-2</v>
      </c>
      <c r="BH229" s="1302">
        <v>3.5596806594851198E-2</v>
      </c>
      <c r="BI229" s="1302">
        <v>3.6244102946323305E-2</v>
      </c>
      <c r="BJ229" s="1302">
        <v>3.6890530964850801E-2</v>
      </c>
      <c r="BK229" s="1302">
        <v>3.7536092396535006E-2</v>
      </c>
      <c r="BL229" s="1302">
        <v>3.8180788982799398E-2</v>
      </c>
      <c r="BM229" s="1302">
        <v>3.8824622460404301E-2</v>
      </c>
      <c r="BN229" s="1302">
        <v>3.9467594561461601E-2</v>
      </c>
      <c r="BO229" s="1302">
        <v>4.0109697799559897E-2</v>
      </c>
      <c r="BP229" s="1302">
        <v>4.0750952337658297E-2</v>
      </c>
      <c r="BQ229" s="1302">
        <v>4.1391350667795999E-2</v>
      </c>
      <c r="BR229" s="1302">
        <v>4.20308945036523E-2</v>
      </c>
      <c r="BS229" s="1302">
        <v>4.2669585554335795E-2</v>
      </c>
      <c r="BT229" s="1302">
        <v>4.3307425524401102E-2</v>
      </c>
      <c r="BU229" s="1140"/>
      <c r="BV229" s="1140"/>
      <c r="BW229" s="1140"/>
      <c r="BX229" s="1140"/>
      <c r="BY229" s="1140"/>
      <c r="BZ229" s="1140"/>
      <c r="CA229" s="1140"/>
      <c r="CB229" s="1140"/>
      <c r="CC229" s="1140"/>
      <c r="CD229" s="1140"/>
      <c r="CE229" s="1140"/>
      <c r="CF229" s="1140"/>
      <c r="CG229" s="1140"/>
      <c r="CH229" s="1140"/>
      <c r="CI229" s="1140"/>
      <c r="CJ229" s="1128"/>
      <c r="CK229" s="1083"/>
    </row>
    <row r="230" spans="1:89" s="1082" customFormat="1" ht="28.5" x14ac:dyDescent="0.2">
      <c r="A230" s="1074"/>
      <c r="B230" s="740" t="s">
        <v>386</v>
      </c>
      <c r="C230" s="741" t="s">
        <v>387</v>
      </c>
      <c r="D230" s="742" t="s">
        <v>388</v>
      </c>
      <c r="E230" s="743" t="s">
        <v>122</v>
      </c>
      <c r="F230" s="744">
        <v>2</v>
      </c>
      <c r="G230" s="473">
        <f>G229*(G224+SUM(G226:G228)-SUM(G236:G239))</f>
        <v>0</v>
      </c>
      <c r="H230" s="473">
        <f>H229*(H224+SUM(H226:H228)-SUM(H236:H239))</f>
        <v>0.77586480525192203</v>
      </c>
      <c r="I230" s="473">
        <f t="shared" ref="I230:BS230" si="109">I229*(I224+SUM(I226:I228)-SUM(I236:I239))</f>
        <v>1.4994997318309149</v>
      </c>
      <c r="J230" s="473">
        <f t="shared" si="109"/>
        <v>2.2443000235917974</v>
      </c>
      <c r="K230" s="473">
        <f t="shared" si="109"/>
        <v>2.9928080639607533</v>
      </c>
      <c r="L230" s="473">
        <f t="shared" si="109"/>
        <v>3.7368914285917989</v>
      </c>
      <c r="M230" s="473">
        <f t="shared" si="109"/>
        <v>4.4903776045490584</v>
      </c>
      <c r="N230" s="473">
        <f t="shared" si="109"/>
        <v>5.2395835412060734</v>
      </c>
      <c r="O230" s="473">
        <f t="shared" si="109"/>
        <v>5.9872828984476598</v>
      </c>
      <c r="P230" s="473">
        <f t="shared" si="109"/>
        <v>6.7339911412617841</v>
      </c>
      <c r="Q230" s="473">
        <f t="shared" si="109"/>
        <v>7.4800888884369661</v>
      </c>
      <c r="R230" s="473">
        <f t="shared" si="109"/>
        <v>8.2267124891818746</v>
      </c>
      <c r="S230" s="473">
        <f t="shared" si="109"/>
        <v>8.9747221923520826</v>
      </c>
      <c r="T230" s="473">
        <f t="shared" si="109"/>
        <v>9.7240654344676685</v>
      </c>
      <c r="U230" s="473">
        <f t="shared" si="109"/>
        <v>10.474777056753796</v>
      </c>
      <c r="V230" s="473">
        <f t="shared" si="109"/>
        <v>11.227333750339792</v>
      </c>
      <c r="W230" s="473">
        <f t="shared" si="109"/>
        <v>11.979236870191045</v>
      </c>
      <c r="X230" s="473">
        <f t="shared" si="109"/>
        <v>12.732085048295346</v>
      </c>
      <c r="Y230" s="473">
        <f t="shared" si="109"/>
        <v>13.485557686784549</v>
      </c>
      <c r="Z230" s="473">
        <f t="shared" si="109"/>
        <v>14.241724863585247</v>
      </c>
      <c r="AA230" s="473">
        <f t="shared" si="109"/>
        <v>15.000803010846763</v>
      </c>
      <c r="AB230" s="473">
        <f t="shared" si="109"/>
        <v>15.758666991709113</v>
      </c>
      <c r="AC230" s="473">
        <f t="shared" si="109"/>
        <v>16.517449563688519</v>
      </c>
      <c r="AD230" s="473">
        <f t="shared" si="109"/>
        <v>17.277329320373934</v>
      </c>
      <c r="AE230" s="473">
        <f t="shared" si="109"/>
        <v>18.040323763172697</v>
      </c>
      <c r="AF230" s="473">
        <f t="shared" si="109"/>
        <v>18.810456188244675</v>
      </c>
      <c r="AG230" s="473">
        <f t="shared" si="109"/>
        <v>19.580322162472402</v>
      </c>
      <c r="AH230" s="473">
        <f t="shared" si="109"/>
        <v>20.351586081778212</v>
      </c>
      <c r="AI230" s="473">
        <f t="shared" si="109"/>
        <v>21.127187143102965</v>
      </c>
      <c r="AJ230" s="473">
        <f t="shared" si="109"/>
        <v>21.90541190285888</v>
      </c>
      <c r="AK230" s="473">
        <f t="shared" si="109"/>
        <v>22.684849299302424</v>
      </c>
      <c r="AL230" s="473">
        <f t="shared" si="109"/>
        <v>23.453181697715046</v>
      </c>
      <c r="AM230" s="473">
        <f t="shared" si="109"/>
        <v>24.22252291730814</v>
      </c>
      <c r="AN230" s="473">
        <f t="shared" si="109"/>
        <v>24.994047605803345</v>
      </c>
      <c r="AO230" s="473">
        <f t="shared" si="109"/>
        <v>25.767987853874093</v>
      </c>
      <c r="AP230" s="473">
        <f t="shared" si="109"/>
        <v>26.545843408679115</v>
      </c>
      <c r="AQ230" s="473">
        <f t="shared" si="109"/>
        <v>27.326933342064542</v>
      </c>
      <c r="AR230" s="473">
        <f t="shared" si="109"/>
        <v>28.112240936128877</v>
      </c>
      <c r="AS230" s="473">
        <f t="shared" si="109"/>
        <v>28.901762945440556</v>
      </c>
      <c r="AT230" s="473">
        <f t="shared" si="109"/>
        <v>29.695160957622896</v>
      </c>
      <c r="AU230" s="473">
        <f t="shared" si="109"/>
        <v>30.494202593142553</v>
      </c>
      <c r="AV230" s="473">
        <f t="shared" si="109"/>
        <v>31.300057104086036</v>
      </c>
      <c r="AW230" s="473">
        <f t="shared" si="109"/>
        <v>32.108943464573173</v>
      </c>
      <c r="AX230" s="473">
        <f t="shared" si="109"/>
        <v>32.920466561590089</v>
      </c>
      <c r="AY230" s="473">
        <f t="shared" si="109"/>
        <v>33.733761508641521</v>
      </c>
      <c r="AZ230" s="473">
        <f t="shared" si="109"/>
        <v>34.549108176280114</v>
      </c>
      <c r="BA230" s="473">
        <f t="shared" si="109"/>
        <v>35.366894923387051</v>
      </c>
      <c r="BB230" s="473">
        <f t="shared" si="109"/>
        <v>36.187108837212499</v>
      </c>
      <c r="BC230" s="473">
        <f t="shared" si="109"/>
        <v>37.008749665922736</v>
      </c>
      <c r="BD230" s="473">
        <f t="shared" si="109"/>
        <v>37.832675853198594</v>
      </c>
      <c r="BE230" s="473">
        <f t="shared" si="109"/>
        <v>38.65726004756938</v>
      </c>
      <c r="BF230" s="473">
        <f t="shared" si="109"/>
        <v>39.482875305025274</v>
      </c>
      <c r="BG230" s="473">
        <f t="shared" si="109"/>
        <v>40.310400412456126</v>
      </c>
      <c r="BH230" s="473">
        <f t="shared" si="109"/>
        <v>41.139934405898366</v>
      </c>
      <c r="BI230" s="473">
        <f t="shared" si="109"/>
        <v>41.971701298202944</v>
      </c>
      <c r="BJ230" s="473">
        <f t="shared" si="109"/>
        <v>42.804801415836977</v>
      </c>
      <c r="BK230" s="473">
        <f t="shared" si="109"/>
        <v>43.638822362571624</v>
      </c>
      <c r="BL230" s="473">
        <f t="shared" si="109"/>
        <v>44.474714879837464</v>
      </c>
      <c r="BM230" s="473">
        <f t="shared" si="109"/>
        <v>45.313579422886868</v>
      </c>
      <c r="BN230" s="473">
        <f t="shared" si="109"/>
        <v>46.155165519587086</v>
      </c>
      <c r="BO230" s="473">
        <f t="shared" si="109"/>
        <v>46.999462618085552</v>
      </c>
      <c r="BP230" s="473">
        <f t="shared" si="109"/>
        <v>47.846692138184288</v>
      </c>
      <c r="BQ230" s="473">
        <f t="shared" si="109"/>
        <v>48.696892873070539</v>
      </c>
      <c r="BR230" s="473">
        <f t="shared" si="109"/>
        <v>49.549970326653984</v>
      </c>
      <c r="BS230" s="473">
        <f t="shared" si="109"/>
        <v>50.404734352898579</v>
      </c>
      <c r="BT230" s="473">
        <f t="shared" ref="BT230" si="110">BT229*(BT224+SUM(BT226:BT228)-SUM(BT236:BT239))</f>
        <v>51.262299824836695</v>
      </c>
      <c r="BU230" s="473"/>
      <c r="BV230" s="473"/>
      <c r="BW230" s="473"/>
      <c r="BX230" s="473"/>
      <c r="BY230" s="473"/>
      <c r="BZ230" s="473"/>
      <c r="CA230" s="473"/>
      <c r="CB230" s="473"/>
      <c r="CC230" s="473"/>
      <c r="CD230" s="473"/>
      <c r="CE230" s="473"/>
      <c r="CF230" s="473"/>
      <c r="CG230" s="473"/>
      <c r="CH230" s="473"/>
      <c r="CI230" s="473"/>
      <c r="CJ230" s="1128"/>
      <c r="CK230" s="1083"/>
    </row>
    <row r="231" spans="1:89" s="1082" customFormat="1" x14ac:dyDescent="0.2">
      <c r="A231" s="1074"/>
      <c r="B231" s="740" t="s">
        <v>389</v>
      </c>
      <c r="C231" s="745" t="s">
        <v>191</v>
      </c>
      <c r="D231" s="746" t="s">
        <v>390</v>
      </c>
      <c r="E231" s="747" t="s">
        <v>125</v>
      </c>
      <c r="F231" s="748">
        <v>1</v>
      </c>
      <c r="G231" s="479">
        <f>(((G227-G238))*1000000)/((G260)*1000)</f>
        <v>125.67606789396527</v>
      </c>
      <c r="H231" s="479">
        <f t="shared" ref="H231:BS232" si="111">(((H227-H238))*1000000)/((H260)*1000)</f>
        <v>139.95182003123287</v>
      </c>
      <c r="I231" s="479">
        <f t="shared" si="111"/>
        <v>130.86572426542864</v>
      </c>
      <c r="J231" s="479">
        <f t="shared" si="111"/>
        <v>127.29638718201181</v>
      </c>
      <c r="K231" s="479">
        <f t="shared" si="111"/>
        <v>127.19421961863014</v>
      </c>
      <c r="L231" s="479">
        <f t="shared" si="111"/>
        <v>127.07406414373379</v>
      </c>
      <c r="M231" s="480">
        <f t="shared" si="111"/>
        <v>127.05844478659868</v>
      </c>
      <c r="N231" s="480">
        <f t="shared" si="111"/>
        <v>127.06078661940414</v>
      </c>
      <c r="O231" s="480">
        <f t="shared" si="111"/>
        <v>127.07528294492586</v>
      </c>
      <c r="P231" s="480">
        <f t="shared" si="111"/>
        <v>127.08720275076925</v>
      </c>
      <c r="Q231" s="480">
        <f t="shared" si="111"/>
        <v>127.09981602895816</v>
      </c>
      <c r="R231" s="480">
        <f t="shared" si="111"/>
        <v>127.12192578348056</v>
      </c>
      <c r="S231" s="480">
        <f t="shared" si="111"/>
        <v>127.14966760091058</v>
      </c>
      <c r="T231" s="480">
        <f t="shared" si="111"/>
        <v>127.17332650227243</v>
      </c>
      <c r="U231" s="480">
        <f t="shared" si="111"/>
        <v>127.19119280098597</v>
      </c>
      <c r="V231" s="480">
        <f t="shared" si="111"/>
        <v>127.19445268821366</v>
      </c>
      <c r="W231" s="480">
        <f t="shared" si="111"/>
        <v>127.21052637480754</v>
      </c>
      <c r="X231" s="480">
        <f t="shared" si="111"/>
        <v>127.22871385111264</v>
      </c>
      <c r="Y231" s="480">
        <f t="shared" si="111"/>
        <v>127.24213335706058</v>
      </c>
      <c r="Z231" s="480">
        <f t="shared" si="111"/>
        <v>127.26317930501665</v>
      </c>
      <c r="AA231" s="480">
        <f t="shared" si="111"/>
        <v>127.26821235314661</v>
      </c>
      <c r="AB231" s="480">
        <f t="shared" si="111"/>
        <v>127.28839036148607</v>
      </c>
      <c r="AC231" s="480">
        <f t="shared" si="111"/>
        <v>127.31120402391251</v>
      </c>
      <c r="AD231" s="480">
        <f t="shared" si="111"/>
        <v>127.33591376186206</v>
      </c>
      <c r="AE231" s="480">
        <f t="shared" si="111"/>
        <v>127.35500979993471</v>
      </c>
      <c r="AF231" s="480">
        <f t="shared" si="111"/>
        <v>127.44050115709943</v>
      </c>
      <c r="AG231" s="480">
        <f t="shared" si="111"/>
        <v>127.5363089304491</v>
      </c>
      <c r="AH231" s="480">
        <f t="shared" si="111"/>
        <v>127.63511363967011</v>
      </c>
      <c r="AI231" s="480">
        <f t="shared" si="111"/>
        <v>127.72751451136114</v>
      </c>
      <c r="AJ231" s="480">
        <f t="shared" si="111"/>
        <v>127.81902003930217</v>
      </c>
      <c r="AK231" s="480">
        <f t="shared" si="111"/>
        <v>127.91251617185532</v>
      </c>
      <c r="AL231" s="480">
        <f t="shared" si="111"/>
        <v>128.00363138717049</v>
      </c>
      <c r="AM231" s="480">
        <f t="shared" si="111"/>
        <v>128.09308875179531</v>
      </c>
      <c r="AN231" s="480">
        <f t="shared" si="111"/>
        <v>128.18306507738342</v>
      </c>
      <c r="AO231" s="480">
        <f t="shared" si="111"/>
        <v>128.2766059587652</v>
      </c>
      <c r="AP231" s="480">
        <f t="shared" si="111"/>
        <v>128.37706668681622</v>
      </c>
      <c r="AQ231" s="480">
        <f t="shared" si="111"/>
        <v>128.48301779041216</v>
      </c>
      <c r="AR231" s="480">
        <f t="shared" si="111"/>
        <v>128.58910834373768</v>
      </c>
      <c r="AS231" s="480">
        <f t="shared" si="111"/>
        <v>128.69402436592426</v>
      </c>
      <c r="AT231" s="480">
        <f t="shared" si="111"/>
        <v>128.79886809972245</v>
      </c>
      <c r="AU231" s="480">
        <f t="shared" si="111"/>
        <v>128.908976947345</v>
      </c>
      <c r="AV231" s="480">
        <f t="shared" si="111"/>
        <v>129.02184223000032</v>
      </c>
      <c r="AW231" s="480">
        <f t="shared" si="111"/>
        <v>129.13440163433569</v>
      </c>
      <c r="AX231" s="480">
        <f t="shared" si="111"/>
        <v>129.25114306529073</v>
      </c>
      <c r="AY231" s="480">
        <f t="shared" si="111"/>
        <v>129.37267517158116</v>
      </c>
      <c r="AZ231" s="480">
        <f t="shared" si="111"/>
        <v>129.50013410000406</v>
      </c>
      <c r="BA231" s="480">
        <f t="shared" si="111"/>
        <v>129.62945395717981</v>
      </c>
      <c r="BB231" s="480">
        <f t="shared" si="111"/>
        <v>129.75627867590265</v>
      </c>
      <c r="BC231" s="480">
        <f t="shared" si="111"/>
        <v>129.8805848515193</v>
      </c>
      <c r="BD231" s="480">
        <f t="shared" si="111"/>
        <v>130.00363322428936</v>
      </c>
      <c r="BE231" s="480">
        <f t="shared" si="111"/>
        <v>130.12545291404012</v>
      </c>
      <c r="BF231" s="480">
        <f t="shared" si="111"/>
        <v>130.24628336911292</v>
      </c>
      <c r="BG231" s="480">
        <f t="shared" si="111"/>
        <v>130.3650266813496</v>
      </c>
      <c r="BH231" s="480">
        <f t="shared" si="111"/>
        <v>130.48279787272446</v>
      </c>
      <c r="BI231" s="480">
        <f t="shared" si="111"/>
        <v>130.5983638965308</v>
      </c>
      <c r="BJ231" s="480">
        <f t="shared" si="111"/>
        <v>130.71084278615095</v>
      </c>
      <c r="BK231" s="480">
        <f t="shared" si="111"/>
        <v>130.82250655618867</v>
      </c>
      <c r="BL231" s="480">
        <f t="shared" si="111"/>
        <v>130.93046307970252</v>
      </c>
      <c r="BM231" s="480">
        <f t="shared" si="111"/>
        <v>131.03643610782618</v>
      </c>
      <c r="BN231" s="480">
        <f t="shared" si="111"/>
        <v>131.14432878799545</v>
      </c>
      <c r="BO231" s="480">
        <f t="shared" si="111"/>
        <v>131.25126003396787</v>
      </c>
      <c r="BP231" s="480">
        <f t="shared" si="111"/>
        <v>131.36187433707772</v>
      </c>
      <c r="BQ231" s="480">
        <f t="shared" si="111"/>
        <v>131.47478698158321</v>
      </c>
      <c r="BR231" s="480">
        <f t="shared" si="111"/>
        <v>131.5900480288519</v>
      </c>
      <c r="BS231" s="480">
        <f t="shared" si="111"/>
        <v>131.70587342719682</v>
      </c>
      <c r="BT231" s="480">
        <f t="shared" ref="BT231:BT232" si="112">(((BT227-BT238))*1000000)/((BT260)*1000)</f>
        <v>131.8219903635715</v>
      </c>
      <c r="BU231" s="480"/>
      <c r="BV231" s="480"/>
      <c r="BW231" s="480"/>
      <c r="BX231" s="480"/>
      <c r="BY231" s="480"/>
      <c r="BZ231" s="480"/>
      <c r="CA231" s="480"/>
      <c r="CB231" s="480"/>
      <c r="CC231" s="480"/>
      <c r="CD231" s="480"/>
      <c r="CE231" s="480"/>
      <c r="CF231" s="480"/>
      <c r="CG231" s="480"/>
      <c r="CH231" s="480"/>
      <c r="CI231" s="480"/>
      <c r="CJ231" s="1128"/>
      <c r="CK231" s="1083"/>
    </row>
    <row r="232" spans="1:89" s="1082" customFormat="1" x14ac:dyDescent="0.2">
      <c r="A232" s="1074"/>
      <c r="B232" s="740" t="s">
        <v>391</v>
      </c>
      <c r="C232" s="745" t="s">
        <v>210</v>
      </c>
      <c r="D232" s="746" t="s">
        <v>392</v>
      </c>
      <c r="E232" s="747" t="s">
        <v>125</v>
      </c>
      <c r="F232" s="748">
        <v>1</v>
      </c>
      <c r="G232" s="479">
        <f>(((G228-G239))*1000000)/((G261)*1000)</f>
        <v>178.57622896181658</v>
      </c>
      <c r="H232" s="479">
        <f t="shared" si="111"/>
        <v>198.8877701335702</v>
      </c>
      <c r="I232" s="479">
        <f t="shared" si="111"/>
        <v>186.01846274428817</v>
      </c>
      <c r="J232" s="479">
        <f t="shared" si="111"/>
        <v>180.94545629620214</v>
      </c>
      <c r="K232" s="479">
        <f t="shared" si="111"/>
        <v>180.74419830011428</v>
      </c>
      <c r="L232" s="479">
        <f t="shared" si="111"/>
        <v>180.53558318898033</v>
      </c>
      <c r="M232" s="480">
        <f t="shared" si="111"/>
        <v>180.48301862208862</v>
      </c>
      <c r="N232" s="480">
        <f t="shared" si="111"/>
        <v>180.42823086007746</v>
      </c>
      <c r="O232" s="480">
        <f t="shared" si="111"/>
        <v>180.37300422123946</v>
      </c>
      <c r="P232" s="480">
        <f t="shared" si="111"/>
        <v>180.29610406360237</v>
      </c>
      <c r="Q232" s="480">
        <f t="shared" si="111"/>
        <v>180.202344909353</v>
      </c>
      <c r="R232" s="480">
        <f t="shared" si="111"/>
        <v>180.12116392800354</v>
      </c>
      <c r="S232" s="480">
        <f t="shared" si="111"/>
        <v>180.04425064309396</v>
      </c>
      <c r="T232" s="480">
        <f t="shared" si="111"/>
        <v>179.95463141167841</v>
      </c>
      <c r="U232" s="480">
        <f t="shared" si="111"/>
        <v>179.85146070569385</v>
      </c>
      <c r="V232" s="480">
        <f t="shared" si="111"/>
        <v>179.79132989342372</v>
      </c>
      <c r="W232" s="480">
        <f t="shared" si="111"/>
        <v>179.73978461395924</v>
      </c>
      <c r="X232" s="480">
        <f t="shared" si="111"/>
        <v>179.68526632402518</v>
      </c>
      <c r="Y232" s="480">
        <f t="shared" si="111"/>
        <v>179.61862068166005</v>
      </c>
      <c r="Z232" s="480">
        <f t="shared" si="111"/>
        <v>179.56049511402765</v>
      </c>
      <c r="AA232" s="480">
        <f t="shared" si="111"/>
        <v>179.47897556042705</v>
      </c>
      <c r="AB232" s="480">
        <f t="shared" si="111"/>
        <v>179.41275352472508</v>
      </c>
      <c r="AC232" s="480">
        <f t="shared" si="111"/>
        <v>179.34849980331302</v>
      </c>
      <c r="AD232" s="480">
        <f t="shared" si="111"/>
        <v>179.28532098110398</v>
      </c>
      <c r="AE232" s="480">
        <f t="shared" si="111"/>
        <v>179.21689475534839</v>
      </c>
      <c r="AF232" s="480">
        <f t="shared" si="111"/>
        <v>179.23535376568466</v>
      </c>
      <c r="AG232" s="480">
        <f t="shared" si="111"/>
        <v>179.26787980901443</v>
      </c>
      <c r="AH232" s="480">
        <f t="shared" si="111"/>
        <v>179.30757063252361</v>
      </c>
      <c r="AI232" s="480">
        <f t="shared" si="111"/>
        <v>179.34549264189377</v>
      </c>
      <c r="AJ232" s="480">
        <f t="shared" si="111"/>
        <v>179.38884477060992</v>
      </c>
      <c r="AK232" s="480">
        <f t="shared" si="111"/>
        <v>179.44147790813963</v>
      </c>
      <c r="AL232" s="480">
        <f t="shared" si="111"/>
        <v>179.4425182014806</v>
      </c>
      <c r="AM232" s="480">
        <f t="shared" si="111"/>
        <v>179.45124689383647</v>
      </c>
      <c r="AN232" s="480">
        <f t="shared" si="111"/>
        <v>179.47149456284401</v>
      </c>
      <c r="AO232" s="480">
        <f t="shared" si="111"/>
        <v>179.50768070372251</v>
      </c>
      <c r="AP232" s="480">
        <f t="shared" si="111"/>
        <v>179.56476029651552</v>
      </c>
      <c r="AQ232" s="480">
        <f t="shared" si="111"/>
        <v>179.64162757838986</v>
      </c>
      <c r="AR232" s="480">
        <f t="shared" si="111"/>
        <v>179.73302951114414</v>
      </c>
      <c r="AS232" s="480">
        <f t="shared" si="111"/>
        <v>179.83797938854883</v>
      </c>
      <c r="AT232" s="480">
        <f t="shared" si="111"/>
        <v>179.95792028278825</v>
      </c>
      <c r="AU232" s="480">
        <f t="shared" si="111"/>
        <v>180.09911705644637</v>
      </c>
      <c r="AV232" s="480">
        <f t="shared" si="111"/>
        <v>180.25865340668511</v>
      </c>
      <c r="AW232" s="480">
        <f t="shared" si="111"/>
        <v>180.41796115690181</v>
      </c>
      <c r="AX232" s="480">
        <f t="shared" si="111"/>
        <v>180.58198941782385</v>
      </c>
      <c r="AY232" s="480">
        <f t="shared" si="111"/>
        <v>180.75129244217041</v>
      </c>
      <c r="AZ232" s="480">
        <f t="shared" si="111"/>
        <v>180.92718286002437</v>
      </c>
      <c r="BA232" s="480">
        <f t="shared" si="111"/>
        <v>181.10516974403004</v>
      </c>
      <c r="BB232" s="480">
        <f t="shared" si="111"/>
        <v>181.28037759258325</v>
      </c>
      <c r="BC232" s="480">
        <f t="shared" si="111"/>
        <v>181.4526533627706</v>
      </c>
      <c r="BD232" s="480">
        <f t="shared" si="111"/>
        <v>181.62351896316207</v>
      </c>
      <c r="BE232" s="480">
        <f t="shared" si="111"/>
        <v>181.79281089402517</v>
      </c>
      <c r="BF232" s="480">
        <f t="shared" si="111"/>
        <v>181.96085337397051</v>
      </c>
      <c r="BG232" s="480">
        <f t="shared" si="111"/>
        <v>182.12652868399459</v>
      </c>
      <c r="BH232" s="480">
        <f t="shared" si="111"/>
        <v>182.29109640182847</v>
      </c>
      <c r="BI232" s="480">
        <f t="shared" si="111"/>
        <v>182.45320157485827</v>
      </c>
      <c r="BJ232" s="480">
        <f t="shared" si="111"/>
        <v>182.61176200325573</v>
      </c>
      <c r="BK232" s="480">
        <f t="shared" si="111"/>
        <v>182.76927905720049</v>
      </c>
      <c r="BL232" s="480">
        <f t="shared" si="111"/>
        <v>182.92262523355254</v>
      </c>
      <c r="BM232" s="480">
        <f t="shared" si="111"/>
        <v>183.07383847150538</v>
      </c>
      <c r="BN232" s="480">
        <f t="shared" si="111"/>
        <v>183.22725066369995</v>
      </c>
      <c r="BO232" s="480">
        <f t="shared" si="111"/>
        <v>183.37963734997098</v>
      </c>
      <c r="BP232" s="480">
        <f t="shared" si="111"/>
        <v>183.53620531077183</v>
      </c>
      <c r="BQ232" s="480">
        <f t="shared" si="111"/>
        <v>183.69540651896136</v>
      </c>
      <c r="BR232" s="480">
        <f t="shared" si="111"/>
        <v>183.85728375442156</v>
      </c>
      <c r="BS232" s="480">
        <f t="shared" si="111"/>
        <v>184.01973338155088</v>
      </c>
      <c r="BT232" s="480">
        <f t="shared" si="112"/>
        <v>184.18255023648544</v>
      </c>
      <c r="BU232" s="480"/>
      <c r="BV232" s="480"/>
      <c r="BW232" s="480"/>
      <c r="BX232" s="480"/>
      <c r="BY232" s="480"/>
      <c r="BZ232" s="480"/>
      <c r="CA232" s="480"/>
      <c r="CB232" s="480"/>
      <c r="CC232" s="480"/>
      <c r="CD232" s="480"/>
      <c r="CE232" s="480"/>
      <c r="CF232" s="480"/>
      <c r="CG232" s="480"/>
      <c r="CH232" s="480"/>
      <c r="CI232" s="480"/>
      <c r="CJ232" s="1128"/>
      <c r="CK232" s="1083"/>
    </row>
    <row r="233" spans="1:89" s="1082" customFormat="1" ht="28.5" x14ac:dyDescent="0.2">
      <c r="A233" s="1074"/>
      <c r="B233" s="740" t="s">
        <v>393</v>
      </c>
      <c r="C233" s="745" t="s">
        <v>124</v>
      </c>
      <c r="D233" s="746" t="s">
        <v>394</v>
      </c>
      <c r="E233" s="747" t="s">
        <v>125</v>
      </c>
      <c r="F233" s="748">
        <v>1</v>
      </c>
      <c r="G233" s="479">
        <f>(((G227-G238)+(G228-G239))*1000000)/((G260+G261)*1000)</f>
        <v>150.71277263354597</v>
      </c>
      <c r="H233" s="479">
        <f t="shared" ref="H233:BS233" si="113">(((H227-H238)+(H228-H239))*1000000)/((H260+H261)*1000)</f>
        <v>166.97683675600479</v>
      </c>
      <c r="I233" s="479">
        <f t="shared" si="113"/>
        <v>155.21791849978342</v>
      </c>
      <c r="J233" s="479">
        <f t="shared" si="113"/>
        <v>150.1119116344934</v>
      </c>
      <c r="K233" s="479">
        <f t="shared" si="113"/>
        <v>149.16133209661635</v>
      </c>
      <c r="L233" s="479">
        <f t="shared" si="113"/>
        <v>148.19559714107982</v>
      </c>
      <c r="M233" s="480">
        <f t="shared" si="113"/>
        <v>147.41103264811636</v>
      </c>
      <c r="N233" s="480">
        <f t="shared" si="113"/>
        <v>146.6317120386496</v>
      </c>
      <c r="O233" s="480">
        <f t="shared" si="113"/>
        <v>145.88379884571211</v>
      </c>
      <c r="P233" s="480">
        <f t="shared" si="113"/>
        <v>145.14561176920878</v>
      </c>
      <c r="Q233" s="480">
        <f t="shared" si="113"/>
        <v>144.41750240126058</v>
      </c>
      <c r="R233" s="480">
        <f t="shared" si="113"/>
        <v>143.78511032300722</v>
      </c>
      <c r="S233" s="480">
        <f t="shared" si="113"/>
        <v>143.20147585437672</v>
      </c>
      <c r="T233" s="480">
        <f t="shared" si="113"/>
        <v>142.63971884686953</v>
      </c>
      <c r="U233" s="480">
        <f t="shared" si="113"/>
        <v>142.0989457771025</v>
      </c>
      <c r="V233" s="480">
        <f t="shared" si="113"/>
        <v>141.58572332599294</v>
      </c>
      <c r="W233" s="480">
        <f t="shared" si="113"/>
        <v>141.10834053536951</v>
      </c>
      <c r="X233" s="480">
        <f t="shared" si="113"/>
        <v>140.65533970420438</v>
      </c>
      <c r="Y233" s="480">
        <f t="shared" si="113"/>
        <v>140.21904220695515</v>
      </c>
      <c r="Z233" s="480">
        <f t="shared" si="113"/>
        <v>139.8135800747481</v>
      </c>
      <c r="AA233" s="480">
        <f t="shared" si="113"/>
        <v>139.41271401368257</v>
      </c>
      <c r="AB233" s="480">
        <f t="shared" si="113"/>
        <v>139.04892732607826</v>
      </c>
      <c r="AC233" s="480">
        <f t="shared" si="113"/>
        <v>138.70892982634692</v>
      </c>
      <c r="AD233" s="480">
        <f t="shared" si="113"/>
        <v>138.39141747896579</v>
      </c>
      <c r="AE233" s="480">
        <f t="shared" si="113"/>
        <v>138.08859722395147</v>
      </c>
      <c r="AF233" s="480">
        <f t="shared" si="113"/>
        <v>137.87608323579371</v>
      </c>
      <c r="AG233" s="480">
        <f t="shared" si="113"/>
        <v>137.69379470596812</v>
      </c>
      <c r="AH233" s="480">
        <f t="shared" si="113"/>
        <v>137.53402529098838</v>
      </c>
      <c r="AI233" s="480">
        <f t="shared" si="113"/>
        <v>137.38702158536626</v>
      </c>
      <c r="AJ233" s="480">
        <f t="shared" si="113"/>
        <v>137.25822768749566</v>
      </c>
      <c r="AK233" s="480">
        <f t="shared" si="113"/>
        <v>137.15034298004218</v>
      </c>
      <c r="AL233" s="480">
        <f t="shared" si="113"/>
        <v>137.05470454750773</v>
      </c>
      <c r="AM233" s="480">
        <f t="shared" si="113"/>
        <v>136.97639292353821</v>
      </c>
      <c r="AN233" s="480">
        <f t="shared" si="113"/>
        <v>136.91650153048076</v>
      </c>
      <c r="AO233" s="480">
        <f t="shared" si="113"/>
        <v>136.87754443085507</v>
      </c>
      <c r="AP233" s="480">
        <f t="shared" si="113"/>
        <v>136.86150249321238</v>
      </c>
      <c r="AQ233" s="480">
        <f t="shared" si="113"/>
        <v>136.86773537339462</v>
      </c>
      <c r="AR233" s="480">
        <f t="shared" si="113"/>
        <v>136.89142340440958</v>
      </c>
      <c r="AS233" s="480">
        <f t="shared" si="113"/>
        <v>136.93140454783651</v>
      </c>
      <c r="AT233" s="480">
        <f t="shared" si="113"/>
        <v>136.98875448708975</v>
      </c>
      <c r="AU233" s="480">
        <f t="shared" si="113"/>
        <v>137.06737199423532</v>
      </c>
      <c r="AV233" s="480">
        <f t="shared" si="113"/>
        <v>137.16513016980849</v>
      </c>
      <c r="AW233" s="480">
        <f t="shared" si="113"/>
        <v>137.26238027147565</v>
      </c>
      <c r="AX233" s="480">
        <f t="shared" si="113"/>
        <v>137.36303761061936</v>
      </c>
      <c r="AY233" s="480">
        <f t="shared" si="113"/>
        <v>137.46792997018696</v>
      </c>
      <c r="AZ233" s="480">
        <f t="shared" si="113"/>
        <v>137.57791236899962</v>
      </c>
      <c r="BA233" s="480">
        <f t="shared" si="113"/>
        <v>137.68945766821912</v>
      </c>
      <c r="BB233" s="480">
        <f t="shared" si="113"/>
        <v>137.79893580687491</v>
      </c>
      <c r="BC233" s="480">
        <f t="shared" si="113"/>
        <v>137.9066329084589</v>
      </c>
      <c r="BD233" s="480">
        <f t="shared" si="113"/>
        <v>138.01332478137806</v>
      </c>
      <c r="BE233" s="480">
        <f t="shared" si="113"/>
        <v>138.1195154610179</v>
      </c>
      <c r="BF233" s="480">
        <f t="shared" si="113"/>
        <v>138.22526426110187</v>
      </c>
      <c r="BG233" s="480">
        <f t="shared" si="113"/>
        <v>138.32937582858082</v>
      </c>
      <c r="BH233" s="480">
        <f t="shared" si="113"/>
        <v>138.43275161005869</v>
      </c>
      <c r="BI233" s="480">
        <f t="shared" si="113"/>
        <v>138.53429564731996</v>
      </c>
      <c r="BJ233" s="480">
        <f t="shared" si="113"/>
        <v>138.63349604631878</v>
      </c>
      <c r="BK233" s="480">
        <f t="shared" si="113"/>
        <v>138.73235859255473</v>
      </c>
      <c r="BL233" s="480">
        <f t="shared" si="113"/>
        <v>138.82818175502427</v>
      </c>
      <c r="BM233" s="480">
        <f t="shared" si="113"/>
        <v>138.92214303871381</v>
      </c>
      <c r="BN233" s="480">
        <f t="shared" si="113"/>
        <v>139.01761439994138</v>
      </c>
      <c r="BO233" s="480">
        <f t="shared" si="113"/>
        <v>139.11217102414508</v>
      </c>
      <c r="BP233" s="480">
        <f t="shared" si="113"/>
        <v>139.20970611768448</v>
      </c>
      <c r="BQ233" s="480">
        <f t="shared" si="113"/>
        <v>139.30905233959319</v>
      </c>
      <c r="BR233" s="480">
        <f t="shared" si="113"/>
        <v>139.41028814671503</v>
      </c>
      <c r="BS233" s="480">
        <f t="shared" si="113"/>
        <v>139.51217359851759</v>
      </c>
      <c r="BT233" s="480">
        <f t="shared" ref="BT233" si="114">(((BT227-BT238)+(BT228-BT239))*1000000)/((BT260+BT261)*1000)</f>
        <v>139.61423313275375</v>
      </c>
      <c r="BU233" s="480"/>
      <c r="BV233" s="480"/>
      <c r="BW233" s="480"/>
      <c r="BX233" s="480"/>
      <c r="BY233" s="480"/>
      <c r="BZ233" s="480"/>
      <c r="CA233" s="480"/>
      <c r="CB233" s="480"/>
      <c r="CC233" s="480"/>
      <c r="CD233" s="480"/>
      <c r="CE233" s="480"/>
      <c r="CF233" s="480"/>
      <c r="CG233" s="480"/>
      <c r="CH233" s="480"/>
      <c r="CI233" s="480"/>
      <c r="CJ233" s="1128"/>
      <c r="CK233" s="1083"/>
    </row>
    <row r="234" spans="1:89" s="1082" customFormat="1" x14ac:dyDescent="0.2">
      <c r="A234" s="1074"/>
      <c r="B234" s="740" t="s">
        <v>395</v>
      </c>
      <c r="C234" s="745" t="s">
        <v>396</v>
      </c>
      <c r="D234" s="746" t="s">
        <v>121</v>
      </c>
      <c r="E234" s="747" t="s">
        <v>122</v>
      </c>
      <c r="F234" s="748">
        <v>2</v>
      </c>
      <c r="G234" s="1111">
        <v>28.250725666968052</v>
      </c>
      <c r="H234" s="1111">
        <v>28.250725666968052</v>
      </c>
      <c r="I234" s="1111">
        <v>28.250725666968052</v>
      </c>
      <c r="J234" s="1111">
        <v>28.250725666968052</v>
      </c>
      <c r="K234" s="1111">
        <v>28.250725666968052</v>
      </c>
      <c r="L234" s="1111">
        <v>28.250725666968052</v>
      </c>
      <c r="M234" s="444">
        <v>28.250725666968052</v>
      </c>
      <c r="N234" s="444">
        <v>28.250725666968052</v>
      </c>
      <c r="O234" s="444">
        <v>28.250725666968052</v>
      </c>
      <c r="P234" s="444">
        <v>28.250725666968052</v>
      </c>
      <c r="Q234" s="444">
        <v>28.250725666968052</v>
      </c>
      <c r="R234" s="444">
        <v>28.250725666968052</v>
      </c>
      <c r="S234" s="444">
        <v>28.250725666968052</v>
      </c>
      <c r="T234" s="444">
        <v>28.250725666968052</v>
      </c>
      <c r="U234" s="444">
        <v>28.250725666968052</v>
      </c>
      <c r="V234" s="444">
        <v>28.250725666968052</v>
      </c>
      <c r="W234" s="444">
        <v>28.250725666968052</v>
      </c>
      <c r="X234" s="444">
        <v>28.250725666968052</v>
      </c>
      <c r="Y234" s="444">
        <v>28.250725666968052</v>
      </c>
      <c r="Z234" s="444">
        <v>28.250725666968052</v>
      </c>
      <c r="AA234" s="444">
        <v>28.250725666968052</v>
      </c>
      <c r="AB234" s="444">
        <v>28.250725666968052</v>
      </c>
      <c r="AC234" s="444">
        <v>28.250725666968052</v>
      </c>
      <c r="AD234" s="444">
        <v>28.250725666968052</v>
      </c>
      <c r="AE234" s="444">
        <v>28.250725666968052</v>
      </c>
      <c r="AF234" s="444">
        <v>28.250725666968052</v>
      </c>
      <c r="AG234" s="444">
        <v>28.250725666968052</v>
      </c>
      <c r="AH234" s="444">
        <v>28.250725666968052</v>
      </c>
      <c r="AI234" s="444">
        <v>28.250725666968052</v>
      </c>
      <c r="AJ234" s="444">
        <v>28.250725666968052</v>
      </c>
      <c r="AK234" s="444">
        <v>28.250725666968052</v>
      </c>
      <c r="AL234" s="444">
        <v>28.250725666968052</v>
      </c>
      <c r="AM234" s="444">
        <v>28.250725666968052</v>
      </c>
      <c r="AN234" s="444">
        <v>28.250725666968052</v>
      </c>
      <c r="AO234" s="444">
        <v>28.250725666968052</v>
      </c>
      <c r="AP234" s="444">
        <v>28.250725666968052</v>
      </c>
      <c r="AQ234" s="444">
        <v>28.250725666968052</v>
      </c>
      <c r="AR234" s="444">
        <v>28.250725666968052</v>
      </c>
      <c r="AS234" s="444">
        <v>28.250725666968052</v>
      </c>
      <c r="AT234" s="444">
        <v>28.250725666968052</v>
      </c>
      <c r="AU234" s="444">
        <v>28.250725666968052</v>
      </c>
      <c r="AV234" s="444">
        <v>28.250725666968052</v>
      </c>
      <c r="AW234" s="444">
        <v>28.250725666968052</v>
      </c>
      <c r="AX234" s="444">
        <v>28.250725666968052</v>
      </c>
      <c r="AY234" s="444">
        <v>28.250725666968052</v>
      </c>
      <c r="AZ234" s="444">
        <v>28.250725666968052</v>
      </c>
      <c r="BA234" s="444">
        <v>28.250725666968052</v>
      </c>
      <c r="BB234" s="444">
        <v>28.250725666968052</v>
      </c>
      <c r="BC234" s="444">
        <v>28.250725666968052</v>
      </c>
      <c r="BD234" s="444">
        <v>28.250725666968052</v>
      </c>
      <c r="BE234" s="444">
        <v>28.250725666968052</v>
      </c>
      <c r="BF234" s="444">
        <v>28.250725666968052</v>
      </c>
      <c r="BG234" s="444">
        <v>28.250725666968052</v>
      </c>
      <c r="BH234" s="444">
        <v>28.250725666968052</v>
      </c>
      <c r="BI234" s="444">
        <v>28.250725666968052</v>
      </c>
      <c r="BJ234" s="444">
        <v>28.250725666968052</v>
      </c>
      <c r="BK234" s="444">
        <v>28.250725666968052</v>
      </c>
      <c r="BL234" s="444">
        <v>28.250725666968052</v>
      </c>
      <c r="BM234" s="444">
        <v>28.250725666968052</v>
      </c>
      <c r="BN234" s="444">
        <v>28.250725666968052</v>
      </c>
      <c r="BO234" s="444">
        <v>28.250725666968052</v>
      </c>
      <c r="BP234" s="444">
        <v>28.250725666968052</v>
      </c>
      <c r="BQ234" s="444">
        <v>28.250725666968052</v>
      </c>
      <c r="BR234" s="444">
        <v>28.250725666968052</v>
      </c>
      <c r="BS234" s="444">
        <v>28.250725666968052</v>
      </c>
      <c r="BT234" s="444">
        <v>28.250725666968052</v>
      </c>
      <c r="BU234" s="444"/>
      <c r="BV234" s="444"/>
      <c r="BW234" s="444"/>
      <c r="BX234" s="444"/>
      <c r="BY234" s="444"/>
      <c r="BZ234" s="444"/>
      <c r="CA234" s="444"/>
      <c r="CB234" s="444"/>
      <c r="CC234" s="444"/>
      <c r="CD234" s="444"/>
      <c r="CE234" s="444"/>
      <c r="CF234" s="444"/>
      <c r="CG234" s="444"/>
      <c r="CH234" s="444"/>
      <c r="CI234" s="444"/>
      <c r="CJ234" s="1128"/>
      <c r="CK234" s="1083"/>
    </row>
    <row r="235" spans="1:89" s="1082" customFormat="1" x14ac:dyDescent="0.2">
      <c r="A235" s="1074"/>
      <c r="B235" s="749" t="s">
        <v>397</v>
      </c>
      <c r="C235" s="750" t="s">
        <v>398</v>
      </c>
      <c r="D235" s="751" t="s">
        <v>121</v>
      </c>
      <c r="E235" s="752" t="s">
        <v>122</v>
      </c>
      <c r="F235" s="753">
        <v>2</v>
      </c>
      <c r="G235" s="1114">
        <v>2.3567131232212</v>
      </c>
      <c r="H235" s="1114">
        <v>2.3567131232212</v>
      </c>
      <c r="I235" s="1114">
        <v>2.3567131232212</v>
      </c>
      <c r="J235" s="1114">
        <v>2.3567131232212</v>
      </c>
      <c r="K235" s="1114">
        <v>2.3567131232212</v>
      </c>
      <c r="L235" s="1114">
        <v>2.3567131232212</v>
      </c>
      <c r="M235" s="486">
        <v>2.3567131232212</v>
      </c>
      <c r="N235" s="486">
        <v>2.3567131232212</v>
      </c>
      <c r="O235" s="486">
        <v>2.3567131232212</v>
      </c>
      <c r="P235" s="486">
        <v>2.3567131232212</v>
      </c>
      <c r="Q235" s="486">
        <v>2.3567131232212</v>
      </c>
      <c r="R235" s="486">
        <v>2.3567131232212</v>
      </c>
      <c r="S235" s="486">
        <v>2.3567131232212</v>
      </c>
      <c r="T235" s="486">
        <v>2.3567131232212</v>
      </c>
      <c r="U235" s="486">
        <v>2.3567131232212</v>
      </c>
      <c r="V235" s="486">
        <v>2.3567131232212</v>
      </c>
      <c r="W235" s="486">
        <v>2.3567131232212</v>
      </c>
      <c r="X235" s="486">
        <v>2.3567131232212</v>
      </c>
      <c r="Y235" s="486">
        <v>2.3567131232212</v>
      </c>
      <c r="Z235" s="486">
        <v>2.3567131232212</v>
      </c>
      <c r="AA235" s="486">
        <v>2.3567131232212</v>
      </c>
      <c r="AB235" s="486">
        <v>2.3567131232212</v>
      </c>
      <c r="AC235" s="486">
        <v>2.3567131232212</v>
      </c>
      <c r="AD235" s="486">
        <v>2.3567131232212</v>
      </c>
      <c r="AE235" s="486">
        <v>2.3567131232212</v>
      </c>
      <c r="AF235" s="486">
        <v>2.3567131232212</v>
      </c>
      <c r="AG235" s="486">
        <v>2.3567131232212</v>
      </c>
      <c r="AH235" s="486">
        <v>2.3567131232212</v>
      </c>
      <c r="AI235" s="486">
        <v>2.3567131232212</v>
      </c>
      <c r="AJ235" s="486">
        <v>2.3567131232212</v>
      </c>
      <c r="AK235" s="486">
        <v>2.3567131232212</v>
      </c>
      <c r="AL235" s="486">
        <v>2.3567131232212</v>
      </c>
      <c r="AM235" s="486">
        <v>2.3567131232212</v>
      </c>
      <c r="AN235" s="486">
        <v>2.3567131232212</v>
      </c>
      <c r="AO235" s="486">
        <v>2.3567131232212</v>
      </c>
      <c r="AP235" s="486">
        <v>2.3567131232212</v>
      </c>
      <c r="AQ235" s="486">
        <v>2.3567131232212</v>
      </c>
      <c r="AR235" s="486">
        <v>2.3567131232212</v>
      </c>
      <c r="AS235" s="486">
        <v>2.3567131232212</v>
      </c>
      <c r="AT235" s="486">
        <v>2.3567131232212</v>
      </c>
      <c r="AU235" s="486">
        <v>2.3567131232212</v>
      </c>
      <c r="AV235" s="486">
        <v>2.3567131232212</v>
      </c>
      <c r="AW235" s="486">
        <v>2.3567131232212</v>
      </c>
      <c r="AX235" s="486">
        <v>2.3567131232212</v>
      </c>
      <c r="AY235" s="486">
        <v>2.3567131232212</v>
      </c>
      <c r="AZ235" s="486">
        <v>2.3567131232212</v>
      </c>
      <c r="BA235" s="486">
        <v>2.3567131232212</v>
      </c>
      <c r="BB235" s="486">
        <v>2.3567131232212</v>
      </c>
      <c r="BC235" s="486">
        <v>2.3567131232212</v>
      </c>
      <c r="BD235" s="486">
        <v>2.3567131232212</v>
      </c>
      <c r="BE235" s="486">
        <v>2.3567131232212</v>
      </c>
      <c r="BF235" s="486">
        <v>2.3567131232212</v>
      </c>
      <c r="BG235" s="486">
        <v>2.3567131232212</v>
      </c>
      <c r="BH235" s="486">
        <v>2.3567131232212</v>
      </c>
      <c r="BI235" s="486">
        <v>2.3567131232212</v>
      </c>
      <c r="BJ235" s="486">
        <v>2.3567131232212</v>
      </c>
      <c r="BK235" s="486">
        <v>2.3567131232212</v>
      </c>
      <c r="BL235" s="486">
        <v>2.3567131232212</v>
      </c>
      <c r="BM235" s="486">
        <v>2.3567131232212</v>
      </c>
      <c r="BN235" s="486">
        <v>2.3567131232212</v>
      </c>
      <c r="BO235" s="486">
        <v>2.3567131232212</v>
      </c>
      <c r="BP235" s="486">
        <v>2.3567131232212</v>
      </c>
      <c r="BQ235" s="486">
        <v>2.3567131232212</v>
      </c>
      <c r="BR235" s="486">
        <v>2.3567131232212</v>
      </c>
      <c r="BS235" s="486">
        <v>2.3567131232212</v>
      </c>
      <c r="BT235" s="486">
        <v>2.3567131232212</v>
      </c>
      <c r="BU235" s="486"/>
      <c r="BV235" s="486"/>
      <c r="BW235" s="486"/>
      <c r="BX235" s="486"/>
      <c r="BY235" s="486"/>
      <c r="BZ235" s="486"/>
      <c r="CA235" s="486"/>
      <c r="CB235" s="486"/>
      <c r="CC235" s="486"/>
      <c r="CD235" s="486"/>
      <c r="CE235" s="486"/>
      <c r="CF235" s="486"/>
      <c r="CG235" s="486"/>
      <c r="CH235" s="486"/>
      <c r="CI235" s="486"/>
      <c r="CJ235" s="1128"/>
      <c r="CK235" s="1083"/>
    </row>
    <row r="236" spans="1:89" s="1082" customFormat="1" x14ac:dyDescent="0.2">
      <c r="A236" s="1074"/>
      <c r="B236" s="717" t="s">
        <v>399</v>
      </c>
      <c r="C236" s="718" t="s">
        <v>400</v>
      </c>
      <c r="D236" s="719" t="s">
        <v>121</v>
      </c>
      <c r="E236" s="720" t="s">
        <v>122</v>
      </c>
      <c r="F236" s="721">
        <v>2</v>
      </c>
      <c r="G236" s="1109">
        <v>2.81</v>
      </c>
      <c r="H236" s="1109">
        <v>2.7844804894000217</v>
      </c>
      <c r="I236" s="1109">
        <v>2.781784065650899</v>
      </c>
      <c r="J236" s="1109">
        <v>2.7790612063748243</v>
      </c>
      <c r="K236" s="1109">
        <v>2.7763647826257021</v>
      </c>
      <c r="L236" s="1109">
        <v>2.7736683588765794</v>
      </c>
      <c r="M236" s="436">
        <v>2.7709719351274571</v>
      </c>
      <c r="N236" s="436">
        <v>2.7682755113783357</v>
      </c>
      <c r="O236" s="436">
        <v>2.765579087629213</v>
      </c>
      <c r="P236" s="436">
        <v>2.7628826638800907</v>
      </c>
      <c r="Q236" s="436">
        <v>2.760186240130968</v>
      </c>
      <c r="R236" s="436">
        <v>2.7574898163818462</v>
      </c>
      <c r="S236" s="436">
        <v>2.7547933926327235</v>
      </c>
      <c r="T236" s="436">
        <v>2.7520969688836012</v>
      </c>
      <c r="U236" s="436">
        <v>2.7494005451344794</v>
      </c>
      <c r="V236" s="436">
        <v>2.7467041213853567</v>
      </c>
      <c r="W236" s="436">
        <v>2.7440076976362344</v>
      </c>
      <c r="X236" s="436">
        <v>2.7412848383601598</v>
      </c>
      <c r="Y236" s="436">
        <v>2.738588414611038</v>
      </c>
      <c r="Z236" s="436">
        <v>2.7358919908619153</v>
      </c>
      <c r="AA236" s="436">
        <v>2.7331955671127934</v>
      </c>
      <c r="AB236" s="436">
        <v>2.7304991433636707</v>
      </c>
      <c r="AC236" s="436">
        <v>2.7278027196145485</v>
      </c>
      <c r="AD236" s="436">
        <v>2.7251062958654262</v>
      </c>
      <c r="AE236" s="436">
        <v>2.7224098721163035</v>
      </c>
      <c r="AF236" s="436">
        <v>2.7197134483671817</v>
      </c>
      <c r="AG236" s="436">
        <v>2.7170170246180585</v>
      </c>
      <c r="AH236" s="436">
        <v>2.7143206008689367</v>
      </c>
      <c r="AI236" s="436">
        <v>2.7116241771198148</v>
      </c>
      <c r="AJ236" s="436">
        <v>2.7089277533706921</v>
      </c>
      <c r="AK236" s="436">
        <v>2.7062313296215699</v>
      </c>
      <c r="AL236" s="436">
        <v>2.7035084703454952</v>
      </c>
      <c r="AM236" s="436">
        <v>2.700812046596373</v>
      </c>
      <c r="AN236" s="436">
        <v>2.6981156228472511</v>
      </c>
      <c r="AO236" s="436">
        <v>2.6954191990981289</v>
      </c>
      <c r="AP236" s="436">
        <v>2.6927227753490062</v>
      </c>
      <c r="AQ236" s="436">
        <v>2.6900263515998835</v>
      </c>
      <c r="AR236" s="436">
        <v>2.6873299278507621</v>
      </c>
      <c r="AS236" s="436">
        <v>2.6846335041016389</v>
      </c>
      <c r="AT236" s="436">
        <v>2.6819370803525171</v>
      </c>
      <c r="AU236" s="436">
        <v>2.6792406566033944</v>
      </c>
      <c r="AV236" s="436">
        <v>2.6765442328542721</v>
      </c>
      <c r="AW236" s="436">
        <v>2.6738478091051503</v>
      </c>
      <c r="AX236" s="436">
        <v>2.6711513853560276</v>
      </c>
      <c r="AY236" s="436">
        <v>2.6684549616069053</v>
      </c>
      <c r="AZ236" s="436">
        <v>2.6657321023308311</v>
      </c>
      <c r="BA236" s="436">
        <v>2.6630356785817084</v>
      </c>
      <c r="BB236" s="436">
        <v>2.6603392548325866</v>
      </c>
      <c r="BC236" s="436">
        <v>2.6576428310834639</v>
      </c>
      <c r="BD236" s="436">
        <v>2.6549464073343416</v>
      </c>
      <c r="BE236" s="436">
        <v>2.6522499835852194</v>
      </c>
      <c r="BF236" s="436">
        <v>2.6495535598360971</v>
      </c>
      <c r="BG236" s="436">
        <v>2.6468571360869748</v>
      </c>
      <c r="BH236" s="436">
        <v>2.6441607123378521</v>
      </c>
      <c r="BI236" s="436">
        <v>2.6414642885887303</v>
      </c>
      <c r="BJ236" s="436">
        <v>2.6387678648396076</v>
      </c>
      <c r="BK236" s="436">
        <v>2.6360714410904853</v>
      </c>
      <c r="BL236" s="436">
        <v>2.6333750173413626</v>
      </c>
      <c r="BM236" s="436">
        <v>2.6306785935922408</v>
      </c>
      <c r="BN236" s="436">
        <v>2.6279557343161666</v>
      </c>
      <c r="BO236" s="436">
        <v>2.6252593105670439</v>
      </c>
      <c r="BP236" s="436">
        <v>2.622562886817922</v>
      </c>
      <c r="BQ236" s="436">
        <v>2.6198664630687989</v>
      </c>
      <c r="BR236" s="436">
        <v>2.6171700393196771</v>
      </c>
      <c r="BS236" s="436">
        <v>2.6144736155705548</v>
      </c>
      <c r="BT236" s="436">
        <v>2.6117771918214325</v>
      </c>
      <c r="BU236" s="436"/>
      <c r="BV236" s="436"/>
      <c r="BW236" s="436"/>
      <c r="BX236" s="436"/>
      <c r="BY236" s="436"/>
      <c r="BZ236" s="436"/>
      <c r="CA236" s="436"/>
      <c r="CB236" s="436"/>
      <c r="CC236" s="436"/>
      <c r="CD236" s="436"/>
      <c r="CE236" s="436"/>
      <c r="CF236" s="436"/>
      <c r="CG236" s="436"/>
      <c r="CH236" s="436"/>
      <c r="CI236" s="436"/>
      <c r="CJ236" s="1128"/>
      <c r="CK236" s="1083"/>
    </row>
    <row r="237" spans="1:89" s="1082" customFormat="1" x14ac:dyDescent="0.2">
      <c r="A237" s="1074"/>
      <c r="B237" s="727" t="s">
        <v>401</v>
      </c>
      <c r="C237" s="728" t="s">
        <v>402</v>
      </c>
      <c r="D237" s="724" t="s">
        <v>121</v>
      </c>
      <c r="E237" s="725" t="s">
        <v>122</v>
      </c>
      <c r="F237" s="726">
        <v>2</v>
      </c>
      <c r="G237" s="1111">
        <v>0.59</v>
      </c>
      <c r="H237" s="1111">
        <v>0.58153895500125241</v>
      </c>
      <c r="I237" s="1111">
        <v>0.57650767729099894</v>
      </c>
      <c r="J237" s="1111">
        <v>0.57147639958074548</v>
      </c>
      <c r="K237" s="1111">
        <v>0.56640248392379489</v>
      </c>
      <c r="L237" s="1111">
        <v>0.56137120621354131</v>
      </c>
      <c r="M237" s="447">
        <v>0.55928194682538512</v>
      </c>
      <c r="N237" s="447">
        <v>0.55715004949053193</v>
      </c>
      <c r="O237" s="447">
        <v>0.55506079010237586</v>
      </c>
      <c r="P237" s="447">
        <v>0.55297153071421978</v>
      </c>
      <c r="Q237" s="447">
        <v>0.5508822713260636</v>
      </c>
      <c r="R237" s="447">
        <v>0.54875037399121041</v>
      </c>
      <c r="S237" s="447">
        <v>0.54666111460305433</v>
      </c>
      <c r="T237" s="447">
        <v>0.54457185521489815</v>
      </c>
      <c r="U237" s="447">
        <v>0.54243995788004495</v>
      </c>
      <c r="V237" s="447">
        <v>0.54035069849188877</v>
      </c>
      <c r="W237" s="447">
        <v>0.53949793955794756</v>
      </c>
      <c r="X237" s="447">
        <v>0.53868781857070336</v>
      </c>
      <c r="Y237" s="447">
        <v>0.53783505963676215</v>
      </c>
      <c r="Z237" s="447">
        <v>0.53698230070282083</v>
      </c>
      <c r="AA237" s="447">
        <v>0.53612954176887961</v>
      </c>
      <c r="AB237" s="447">
        <v>0.53531942078163541</v>
      </c>
      <c r="AC237" s="447">
        <v>0.53446666184769409</v>
      </c>
      <c r="AD237" s="447">
        <v>0.53361390291375277</v>
      </c>
      <c r="AE237" s="447">
        <v>0.53280378192650857</v>
      </c>
      <c r="AF237" s="447">
        <v>0.53195102299256736</v>
      </c>
      <c r="AG237" s="447">
        <v>0.53195102299256736</v>
      </c>
      <c r="AH237" s="447">
        <v>0.53195102299256736</v>
      </c>
      <c r="AI237" s="447">
        <v>0.53195102299256736</v>
      </c>
      <c r="AJ237" s="447">
        <v>0.53195102299256736</v>
      </c>
      <c r="AK237" s="447">
        <v>0.53195102299256736</v>
      </c>
      <c r="AL237" s="447">
        <v>0.53195102299256736</v>
      </c>
      <c r="AM237" s="447">
        <v>0.53195102299256736</v>
      </c>
      <c r="AN237" s="447">
        <v>0.53195102299256736</v>
      </c>
      <c r="AO237" s="447">
        <v>0.53195102299256736</v>
      </c>
      <c r="AP237" s="447">
        <v>0.53195102299256736</v>
      </c>
      <c r="AQ237" s="447">
        <v>0.53195102299256736</v>
      </c>
      <c r="AR237" s="447">
        <v>0.53195102299256736</v>
      </c>
      <c r="AS237" s="447">
        <v>0.53195102299256736</v>
      </c>
      <c r="AT237" s="447">
        <v>0.53195102299256736</v>
      </c>
      <c r="AU237" s="447">
        <v>0.53195102299256736</v>
      </c>
      <c r="AV237" s="447">
        <v>0.53195102299256736</v>
      </c>
      <c r="AW237" s="447">
        <v>0.53195102299256736</v>
      </c>
      <c r="AX237" s="447">
        <v>0.53195102299256736</v>
      </c>
      <c r="AY237" s="447">
        <v>0.53195102299256736</v>
      </c>
      <c r="AZ237" s="447">
        <v>0.53195102299256736</v>
      </c>
      <c r="BA237" s="447">
        <v>0.53195102299256736</v>
      </c>
      <c r="BB237" s="447">
        <v>0.53195102299256736</v>
      </c>
      <c r="BC237" s="447">
        <v>0.53195102299256736</v>
      </c>
      <c r="BD237" s="447">
        <v>0.53195102299256736</v>
      </c>
      <c r="BE237" s="447">
        <v>0.53195102299256736</v>
      </c>
      <c r="BF237" s="447">
        <v>0.53195102299256736</v>
      </c>
      <c r="BG237" s="447">
        <v>0.53195102299256736</v>
      </c>
      <c r="BH237" s="447">
        <v>0.53195102299256736</v>
      </c>
      <c r="BI237" s="447">
        <v>0.53195102299256736</v>
      </c>
      <c r="BJ237" s="447">
        <v>0.53195102299256736</v>
      </c>
      <c r="BK237" s="447">
        <v>0.53195102299256736</v>
      </c>
      <c r="BL237" s="447">
        <v>0.53195102299256736</v>
      </c>
      <c r="BM237" s="447">
        <v>0.53195102299256736</v>
      </c>
      <c r="BN237" s="447">
        <v>0.53195102299256736</v>
      </c>
      <c r="BO237" s="447">
        <v>0.53195102299256736</v>
      </c>
      <c r="BP237" s="447">
        <v>0.53195102299256736</v>
      </c>
      <c r="BQ237" s="447">
        <v>0.53195102299256736</v>
      </c>
      <c r="BR237" s="447">
        <v>0.53195102299256736</v>
      </c>
      <c r="BS237" s="447">
        <v>0.53195102299256736</v>
      </c>
      <c r="BT237" s="447">
        <v>0.53195102299256736</v>
      </c>
      <c r="BU237" s="447"/>
      <c r="BV237" s="447"/>
      <c r="BW237" s="447"/>
      <c r="BX237" s="447"/>
      <c r="BY237" s="447"/>
      <c r="BZ237" s="447"/>
      <c r="CA237" s="447"/>
      <c r="CB237" s="447"/>
      <c r="CC237" s="447"/>
      <c r="CD237" s="447"/>
      <c r="CE237" s="447"/>
      <c r="CF237" s="447"/>
      <c r="CG237" s="447"/>
      <c r="CH237" s="447"/>
      <c r="CI237" s="447"/>
      <c r="CJ237" s="1128"/>
      <c r="CK237" s="1083"/>
    </row>
    <row r="238" spans="1:89" s="1082" customFormat="1" x14ac:dyDescent="0.2">
      <c r="A238" s="1074"/>
      <c r="B238" s="727" t="s">
        <v>403</v>
      </c>
      <c r="C238" s="728" t="s">
        <v>404</v>
      </c>
      <c r="D238" s="724" t="s">
        <v>121</v>
      </c>
      <c r="E238" s="725" t="s">
        <v>122</v>
      </c>
      <c r="F238" s="726">
        <v>2</v>
      </c>
      <c r="G238" s="1111">
        <v>26.06</v>
      </c>
      <c r="H238" s="1111">
        <v>26.805649161850191</v>
      </c>
      <c r="I238" s="1111">
        <v>27.946076600704711</v>
      </c>
      <c r="J238" s="1111">
        <v>29.052758663025298</v>
      </c>
      <c r="K238" s="1111">
        <v>30.126848278890655</v>
      </c>
      <c r="L238" s="1111">
        <v>31.221646292707845</v>
      </c>
      <c r="M238" s="447">
        <v>32.276898804826011</v>
      </c>
      <c r="N238" s="447">
        <v>33.297519071118955</v>
      </c>
      <c r="O238" s="447">
        <v>34.292664017019341</v>
      </c>
      <c r="P238" s="447">
        <v>35.269317738196143</v>
      </c>
      <c r="Q238" s="447">
        <v>36.236748018743434</v>
      </c>
      <c r="R238" s="447">
        <v>37.119373640483502</v>
      </c>
      <c r="S238" s="447">
        <v>37.965520897838068</v>
      </c>
      <c r="T238" s="447">
        <v>38.785580179772019</v>
      </c>
      <c r="U238" s="447">
        <v>39.575028452899481</v>
      </c>
      <c r="V238" s="447">
        <v>40.339829913204696</v>
      </c>
      <c r="W238" s="447">
        <v>41.081536581947177</v>
      </c>
      <c r="X238" s="447">
        <v>41.799948913536632</v>
      </c>
      <c r="Y238" s="447">
        <v>42.493913977894131</v>
      </c>
      <c r="Z238" s="447">
        <v>43.162434047067194</v>
      </c>
      <c r="AA238" s="447">
        <v>43.805509121055834</v>
      </c>
      <c r="AB238" s="447">
        <v>44.423094856395238</v>
      </c>
      <c r="AC238" s="447">
        <v>45.015191253085426</v>
      </c>
      <c r="AD238" s="447">
        <v>45.581820482858895</v>
      </c>
      <c r="AE238" s="447">
        <v>46.123115576109335</v>
      </c>
      <c r="AF238" s="447">
        <v>46.639054361104243</v>
      </c>
      <c r="AG238" s="447">
        <v>47.129481635717873</v>
      </c>
      <c r="AH238" s="447">
        <v>47.59441957168228</v>
      </c>
      <c r="AI238" s="447">
        <v>48.033890340729982</v>
      </c>
      <c r="AJ238" s="447">
        <v>48.447871771128646</v>
      </c>
      <c r="AK238" s="447">
        <v>48.836319519413557</v>
      </c>
      <c r="AL238" s="447">
        <v>49.161785529759563</v>
      </c>
      <c r="AM238" s="447">
        <v>49.459833260747999</v>
      </c>
      <c r="AN238" s="447">
        <v>49.737247262457295</v>
      </c>
      <c r="AO238" s="447">
        <v>49.997508496855581</v>
      </c>
      <c r="AP238" s="447">
        <v>50.250372526147359</v>
      </c>
      <c r="AQ238" s="447">
        <v>50.489986013009855</v>
      </c>
      <c r="AR238" s="447">
        <v>50.711737237128503</v>
      </c>
      <c r="AS238" s="447">
        <v>50.913918975117348</v>
      </c>
      <c r="AT238" s="447">
        <v>51.096265166189234</v>
      </c>
      <c r="AU238" s="447">
        <v>51.269462585304062</v>
      </c>
      <c r="AV238" s="447">
        <v>51.430030270493731</v>
      </c>
      <c r="AW238" s="447">
        <v>51.592726441982521</v>
      </c>
      <c r="AX238" s="447">
        <v>51.762273678746588</v>
      </c>
      <c r="AY238" s="447">
        <v>51.937119959526171</v>
      </c>
      <c r="AZ238" s="447">
        <v>52.119593316210924</v>
      </c>
      <c r="BA238" s="447">
        <v>52.305325917541204</v>
      </c>
      <c r="BB238" s="447">
        <v>52.488375739265315</v>
      </c>
      <c r="BC238" s="447">
        <v>52.666259547367588</v>
      </c>
      <c r="BD238" s="447">
        <v>52.842813051532922</v>
      </c>
      <c r="BE238" s="447">
        <v>53.014244885541004</v>
      </c>
      <c r="BF238" s="447">
        <v>53.181929696793354</v>
      </c>
      <c r="BG238" s="447">
        <v>53.346510465526144</v>
      </c>
      <c r="BH238" s="447">
        <v>53.509738758589705</v>
      </c>
      <c r="BI238" s="447">
        <v>53.670395130708521</v>
      </c>
      <c r="BJ238" s="447">
        <v>53.825375539363002</v>
      </c>
      <c r="BK238" s="447">
        <v>53.976941501245996</v>
      </c>
      <c r="BL238" s="447">
        <v>54.123274934310309</v>
      </c>
      <c r="BM238" s="447">
        <v>54.268921043673878</v>
      </c>
      <c r="BN238" s="447">
        <v>54.418535893116015</v>
      </c>
      <c r="BO238" s="447">
        <v>54.568172914290408</v>
      </c>
      <c r="BP238" s="447">
        <v>54.724417111685007</v>
      </c>
      <c r="BQ238" s="447">
        <v>54.885428231520322</v>
      </c>
      <c r="BR238" s="447">
        <v>55.051028899938125</v>
      </c>
      <c r="BS238" s="447">
        <v>55.216563053159057</v>
      </c>
      <c r="BT238" s="447">
        <v>55.383715742836635</v>
      </c>
      <c r="BU238" s="447"/>
      <c r="BV238" s="447"/>
      <c r="BW238" s="447"/>
      <c r="BX238" s="447"/>
      <c r="BY238" s="447"/>
      <c r="BZ238" s="447"/>
      <c r="CA238" s="447"/>
      <c r="CB238" s="447"/>
      <c r="CC238" s="447"/>
      <c r="CD238" s="447"/>
      <c r="CE238" s="447"/>
      <c r="CF238" s="447"/>
      <c r="CG238" s="447"/>
      <c r="CH238" s="447"/>
      <c r="CI238" s="447"/>
      <c r="CJ238" s="1128"/>
      <c r="CK238" s="1083"/>
    </row>
    <row r="239" spans="1:89" s="1082" customFormat="1" x14ac:dyDescent="0.2">
      <c r="A239" s="1074"/>
      <c r="B239" s="727" t="s">
        <v>405</v>
      </c>
      <c r="C239" s="728" t="s">
        <v>406</v>
      </c>
      <c r="D239" s="724" t="s">
        <v>121</v>
      </c>
      <c r="E239" s="725" t="s">
        <v>122</v>
      </c>
      <c r="F239" s="726">
        <v>2</v>
      </c>
      <c r="G239" s="1111">
        <v>38.6</v>
      </c>
      <c r="H239" s="1111">
        <v>37.43345421721444</v>
      </c>
      <c r="I239" s="1111">
        <v>36.2887916363904</v>
      </c>
      <c r="J239" s="1111">
        <v>35.14412905556636</v>
      </c>
      <c r="K239" s="1111">
        <v>33.999466474742306</v>
      </c>
      <c r="L239" s="1111">
        <v>32.854803893918266</v>
      </c>
      <c r="M239" s="447">
        <v>31.794931133896007</v>
      </c>
      <c r="N239" s="447">
        <v>30.735058373873745</v>
      </c>
      <c r="O239" s="447">
        <v>29.675185613851482</v>
      </c>
      <c r="P239" s="447">
        <v>28.615312853829224</v>
      </c>
      <c r="Q239" s="447">
        <v>27.555440093806958</v>
      </c>
      <c r="R239" s="447">
        <v>26.622752064987367</v>
      </c>
      <c r="S239" s="447">
        <v>25.750237457381942</v>
      </c>
      <c r="T239" s="447">
        <v>24.907809560383583</v>
      </c>
      <c r="U239" s="447">
        <v>24.095468373992361</v>
      </c>
      <c r="V239" s="447">
        <v>23.313213898208168</v>
      </c>
      <c r="W239" s="447">
        <v>22.561046133031073</v>
      </c>
      <c r="X239" s="447">
        <v>21.838965078461086</v>
      </c>
      <c r="Y239" s="447">
        <v>21.146970734498154</v>
      </c>
      <c r="Z239" s="447">
        <v>20.48506310114233</v>
      </c>
      <c r="AA239" s="447">
        <v>19.853242178393572</v>
      </c>
      <c r="AB239" s="447">
        <v>19.251507966251914</v>
      </c>
      <c r="AC239" s="447">
        <v>18.679860464717315</v>
      </c>
      <c r="AD239" s="447">
        <v>18.138299673789824</v>
      </c>
      <c r="AE239" s="447">
        <v>17.626825593469395</v>
      </c>
      <c r="AF239" s="447">
        <v>17.145438223756027</v>
      </c>
      <c r="AG239" s="447">
        <v>16.694137564649804</v>
      </c>
      <c r="AH239" s="447">
        <v>16.272923616150603</v>
      </c>
      <c r="AI239" s="447">
        <v>15.881796378258544</v>
      </c>
      <c r="AJ239" s="447">
        <v>15.520755850973552</v>
      </c>
      <c r="AK239" s="447">
        <v>15.189802034295617</v>
      </c>
      <c r="AL239" s="447">
        <v>14.88893492822479</v>
      </c>
      <c r="AM239" s="447">
        <v>14.618154532761022</v>
      </c>
      <c r="AN239" s="447">
        <v>14.377460847904358</v>
      </c>
      <c r="AO239" s="447">
        <v>14.166853873654755</v>
      </c>
      <c r="AP239" s="447">
        <v>13.986333610012259</v>
      </c>
      <c r="AQ239" s="447">
        <v>13.835900056976866</v>
      </c>
      <c r="AR239" s="447">
        <v>13.715553214548535</v>
      </c>
      <c r="AS239" s="447">
        <v>13.625293082727264</v>
      </c>
      <c r="AT239" s="447">
        <v>13.5651196615131</v>
      </c>
      <c r="AU239" s="447">
        <v>13.535032950906038</v>
      </c>
      <c r="AV239" s="447">
        <v>13.535032950906038</v>
      </c>
      <c r="AW239" s="447">
        <v>13.535032950906038</v>
      </c>
      <c r="AX239" s="447">
        <v>13.535032950906038</v>
      </c>
      <c r="AY239" s="447">
        <v>13.535032950906038</v>
      </c>
      <c r="AZ239" s="447">
        <v>13.535032950906038</v>
      </c>
      <c r="BA239" s="447">
        <v>13.535032950906038</v>
      </c>
      <c r="BB239" s="447">
        <v>13.535032950906038</v>
      </c>
      <c r="BC239" s="447">
        <v>13.535032950906038</v>
      </c>
      <c r="BD239" s="447">
        <v>13.535032950906038</v>
      </c>
      <c r="BE239" s="447">
        <v>13.535032950906038</v>
      </c>
      <c r="BF239" s="447">
        <v>13.535032950906038</v>
      </c>
      <c r="BG239" s="447">
        <v>13.535032950906038</v>
      </c>
      <c r="BH239" s="447">
        <v>13.535032950906038</v>
      </c>
      <c r="BI239" s="447">
        <v>13.535032950906038</v>
      </c>
      <c r="BJ239" s="447">
        <v>13.535032950906038</v>
      </c>
      <c r="BK239" s="447">
        <v>13.535032950906038</v>
      </c>
      <c r="BL239" s="447">
        <v>13.535032950906038</v>
      </c>
      <c r="BM239" s="447">
        <v>13.535032950906038</v>
      </c>
      <c r="BN239" s="447">
        <v>13.535032950906038</v>
      </c>
      <c r="BO239" s="447">
        <v>13.535032950906038</v>
      </c>
      <c r="BP239" s="447">
        <v>13.535032950906038</v>
      </c>
      <c r="BQ239" s="447">
        <v>13.535032950906038</v>
      </c>
      <c r="BR239" s="447">
        <v>13.535032950906038</v>
      </c>
      <c r="BS239" s="447">
        <v>13.535032950906038</v>
      </c>
      <c r="BT239" s="447">
        <v>13.535032950906038</v>
      </c>
      <c r="BU239" s="447"/>
      <c r="BV239" s="447"/>
      <c r="BW239" s="447"/>
      <c r="BX239" s="447"/>
      <c r="BY239" s="447"/>
      <c r="BZ239" s="447"/>
      <c r="CA239" s="447"/>
      <c r="CB239" s="447"/>
      <c r="CC239" s="447"/>
      <c r="CD239" s="447"/>
      <c r="CE239" s="447"/>
      <c r="CF239" s="447"/>
      <c r="CG239" s="447"/>
      <c r="CH239" s="447"/>
      <c r="CI239" s="447"/>
      <c r="CJ239" s="1128"/>
      <c r="CK239" s="1083"/>
    </row>
    <row r="240" spans="1:89" s="1082" customFormat="1" x14ac:dyDescent="0.2">
      <c r="A240" s="1074"/>
      <c r="B240" s="727" t="s">
        <v>407</v>
      </c>
      <c r="C240" s="728" t="s">
        <v>408</v>
      </c>
      <c r="D240" s="724" t="s">
        <v>121</v>
      </c>
      <c r="E240" s="725" t="s">
        <v>122</v>
      </c>
      <c r="F240" s="726">
        <v>2</v>
      </c>
      <c r="G240" s="1111">
        <v>5.8029890524201075</v>
      </c>
      <c r="H240" s="1111">
        <v>5.5927542897687399</v>
      </c>
      <c r="I240" s="1111">
        <v>5.1707169989710691</v>
      </c>
      <c r="J240" s="1111">
        <v>4.8210566353649078</v>
      </c>
      <c r="K240" s="1111">
        <v>4.7762401705022057</v>
      </c>
      <c r="L240" s="1111">
        <v>4.815256594259024</v>
      </c>
      <c r="M240" s="447">
        <v>4.8599176435650291</v>
      </c>
      <c r="N240" s="447">
        <v>4.900835890295248</v>
      </c>
      <c r="O240" s="447">
        <v>4.9389630366293797</v>
      </c>
      <c r="P240" s="447">
        <v>4.9750347105602408</v>
      </c>
      <c r="Q240" s="447">
        <v>5.0096296861086627</v>
      </c>
      <c r="R240" s="447">
        <v>5.0498638282170489</v>
      </c>
      <c r="S240" s="447">
        <v>5.0854017354384311</v>
      </c>
      <c r="T240" s="447">
        <v>5.1190409722523826</v>
      </c>
      <c r="U240" s="447">
        <v>5.1518530138567096</v>
      </c>
      <c r="V240" s="447">
        <v>5.1834930567688833</v>
      </c>
      <c r="W240" s="447">
        <v>5.2144383449382019</v>
      </c>
      <c r="X240" s="447">
        <v>5.2448104016495529</v>
      </c>
      <c r="Y240" s="447">
        <v>5.2745884916893626</v>
      </c>
      <c r="Z240" s="447">
        <v>5.3036756587578529</v>
      </c>
      <c r="AA240" s="447">
        <v>5.3319893656436017</v>
      </c>
      <c r="AB240" s="447">
        <v>5.3595273999556561</v>
      </c>
      <c r="AC240" s="447">
        <v>5.386284073893103</v>
      </c>
      <c r="AD240" s="447">
        <v>5.412257354367763</v>
      </c>
      <c r="AE240" s="447">
        <v>5.4374472127913549</v>
      </c>
      <c r="AF240" s="447">
        <v>5.4618624295862848</v>
      </c>
      <c r="AG240" s="447">
        <v>5.4854989960621374</v>
      </c>
      <c r="AH240" s="447">
        <v>5.5083423169998893</v>
      </c>
      <c r="AI240" s="447">
        <v>5.530392291612575</v>
      </c>
      <c r="AJ240" s="447">
        <v>5.5516487906487768</v>
      </c>
      <c r="AK240" s="447">
        <v>5.5721080548861792</v>
      </c>
      <c r="AL240" s="447">
        <v>5.5917231236231348</v>
      </c>
      <c r="AM240" s="447">
        <v>5.6074582480024597</v>
      </c>
      <c r="AN240" s="447">
        <v>5.6222366187593957</v>
      </c>
      <c r="AO240" s="447">
        <v>5.636617142114023</v>
      </c>
      <c r="AP240" s="447">
        <v>5.6508937094092957</v>
      </c>
      <c r="AQ240" s="447">
        <v>5.6658614285517652</v>
      </c>
      <c r="AR240" s="447">
        <v>5.6810332666568595</v>
      </c>
      <c r="AS240" s="447">
        <v>5.6960267326062786</v>
      </c>
      <c r="AT240" s="447">
        <v>5.7106995085196957</v>
      </c>
      <c r="AU240" s="447">
        <v>5.7250375884443363</v>
      </c>
      <c r="AV240" s="447">
        <v>5.7399165427127512</v>
      </c>
      <c r="AW240" s="447">
        <v>5.753287047333334</v>
      </c>
      <c r="AX240" s="447">
        <v>5.7668388731698492</v>
      </c>
      <c r="AY240" s="447">
        <v>5.7809597029455757</v>
      </c>
      <c r="AZ240" s="447">
        <v>5.7955236859161454</v>
      </c>
      <c r="BA240" s="447">
        <v>5.8107188712657445</v>
      </c>
      <c r="BB240" s="447">
        <v>5.8261803248688651</v>
      </c>
      <c r="BC240" s="447">
        <v>5.8414163441697546</v>
      </c>
      <c r="BD240" s="447">
        <v>5.8562255400753527</v>
      </c>
      <c r="BE240" s="447">
        <v>5.870920816889404</v>
      </c>
      <c r="BF240" s="447">
        <v>5.8851908697841937</v>
      </c>
      <c r="BG240" s="447">
        <v>5.8991495224816006</v>
      </c>
      <c r="BH240" s="447">
        <v>5.9128512144741272</v>
      </c>
      <c r="BI240" s="447">
        <v>5.9264393153102004</v>
      </c>
      <c r="BJ240" s="447">
        <v>5.9398107681369892</v>
      </c>
      <c r="BK240" s="447">
        <v>5.9527115346247959</v>
      </c>
      <c r="BL240" s="447">
        <v>5.9653265734594942</v>
      </c>
      <c r="BM240" s="447">
        <v>5.9775096635927349</v>
      </c>
      <c r="BN240" s="447">
        <v>5.9896392752995933</v>
      </c>
      <c r="BO240" s="447">
        <v>6.0020961419275674</v>
      </c>
      <c r="BP240" s="447">
        <v>6.0145600977129972</v>
      </c>
      <c r="BQ240" s="447">
        <v>6.0275726596901924</v>
      </c>
      <c r="BR240" s="447">
        <v>6.0409819398378559</v>
      </c>
      <c r="BS240" s="447">
        <v>6.0547696611715089</v>
      </c>
      <c r="BT240" s="447">
        <v>6.0685531641018464</v>
      </c>
      <c r="BU240" s="447"/>
      <c r="BV240" s="447"/>
      <c r="BW240" s="447"/>
      <c r="BX240" s="447"/>
      <c r="BY240" s="447"/>
      <c r="BZ240" s="447"/>
      <c r="CA240" s="447"/>
      <c r="CB240" s="447"/>
      <c r="CC240" s="447"/>
      <c r="CD240" s="447"/>
      <c r="CE240" s="447"/>
      <c r="CF240" s="447"/>
      <c r="CG240" s="447"/>
      <c r="CH240" s="447"/>
      <c r="CI240" s="447"/>
      <c r="CJ240" s="1128"/>
      <c r="CK240" s="1083"/>
    </row>
    <row r="241" spans="1:89" s="1082" customFormat="1" x14ac:dyDescent="0.2">
      <c r="A241" s="1074"/>
      <c r="B241" s="727" t="s">
        <v>409</v>
      </c>
      <c r="C241" s="723" t="s">
        <v>410</v>
      </c>
      <c r="D241" s="724" t="s">
        <v>121</v>
      </c>
      <c r="E241" s="725" t="s">
        <v>122</v>
      </c>
      <c r="F241" s="726">
        <v>2</v>
      </c>
      <c r="G241" s="1111">
        <v>223.36538100000001</v>
      </c>
      <c r="H241" s="1111">
        <v>215.15823951820272</v>
      </c>
      <c r="I241" s="1111">
        <v>213.29223965242934</v>
      </c>
      <c r="J241" s="1111">
        <v>205.98763467152526</v>
      </c>
      <c r="K241" s="1111">
        <v>194.21079444075264</v>
      </c>
      <c r="L241" s="1111">
        <v>182.62937028546207</v>
      </c>
      <c r="M241" s="447">
        <v>182.59411516719746</v>
      </c>
      <c r="N241" s="447">
        <v>182.59727773528053</v>
      </c>
      <c r="O241" s="447">
        <v>182.62866408620556</v>
      </c>
      <c r="P241" s="447">
        <v>182.68059713425743</v>
      </c>
      <c r="Q241" s="447">
        <v>182.74323032132125</v>
      </c>
      <c r="R241" s="447">
        <v>182.75788690737636</v>
      </c>
      <c r="S241" s="447">
        <v>182.75350203354313</v>
      </c>
      <c r="T241" s="447">
        <v>182.74701709493087</v>
      </c>
      <c r="U241" s="447">
        <v>182.74192628767426</v>
      </c>
      <c r="V241" s="447">
        <v>182.73252494337834</v>
      </c>
      <c r="W241" s="447">
        <v>182.71558993432672</v>
      </c>
      <c r="X241" s="447">
        <v>182.69241958085922</v>
      </c>
      <c r="Y241" s="447">
        <v>182.6642199531079</v>
      </c>
      <c r="Z241" s="447">
        <v>182.63206953290523</v>
      </c>
      <c r="AA241" s="447">
        <v>182.59605085746267</v>
      </c>
      <c r="AB241" s="447">
        <v>182.55616784468924</v>
      </c>
      <c r="AC241" s="447">
        <v>182.51251145827925</v>
      </c>
      <c r="AD241" s="447">
        <v>182.46501892164167</v>
      </c>
      <c r="AE241" s="447">
        <v>182.41351459502445</v>
      </c>
      <c r="AF241" s="447">
        <v>182.35809714563104</v>
      </c>
      <c r="AG241" s="447">
        <v>182.29803038739692</v>
      </c>
      <c r="AH241" s="447">
        <v>182.23415950274307</v>
      </c>
      <c r="AI241" s="447">
        <v>182.16646242072386</v>
      </c>
      <c r="AJ241" s="447">
        <v>182.0949614423231</v>
      </c>
      <c r="AK241" s="447">
        <v>182.01970467022787</v>
      </c>
      <c r="AL241" s="447">
        <v>181.9782135564918</v>
      </c>
      <c r="AM241" s="447">
        <v>181.93790752033692</v>
      </c>
      <c r="AN241" s="447">
        <v>181.88910525647645</v>
      </c>
      <c r="AO241" s="447">
        <v>181.8277668967223</v>
      </c>
      <c r="AP241" s="447">
        <v>181.74384298752685</v>
      </c>
      <c r="AQ241" s="447">
        <v>181.64239175830642</v>
      </c>
      <c r="AR241" s="447">
        <v>181.52851196226013</v>
      </c>
      <c r="AS241" s="447">
        <v>181.40429331389225</v>
      </c>
      <c r="AT241" s="447">
        <v>181.27014419187023</v>
      </c>
      <c r="AU241" s="447">
        <v>181.11539182718695</v>
      </c>
      <c r="AV241" s="447">
        <v>180.942641611478</v>
      </c>
      <c r="AW241" s="447">
        <v>180.76927135911774</v>
      </c>
      <c r="AX241" s="447">
        <v>180.58886872026628</v>
      </c>
      <c r="AY241" s="447">
        <v>180.40259803346009</v>
      </c>
      <c r="AZ241" s="447">
        <v>180.20828355308083</v>
      </c>
      <c r="BA241" s="447">
        <v>180.01005219015008</v>
      </c>
      <c r="BB241" s="447">
        <v>179.81423733857198</v>
      </c>
      <c r="BC241" s="447">
        <v>179.62381393491793</v>
      </c>
      <c r="BD241" s="447">
        <v>179.43514765859612</v>
      </c>
      <c r="BE241" s="447">
        <v>179.25171697152311</v>
      </c>
      <c r="BF241" s="447">
        <v>179.07245853112511</v>
      </c>
      <c r="BG241" s="447">
        <v>178.89661553344402</v>
      </c>
      <c r="BH241" s="447">
        <v>178.72238197213704</v>
      </c>
      <c r="BI241" s="447">
        <v>178.5508339229313</v>
      </c>
      <c r="BJ241" s="447">
        <v>178.38517848519913</v>
      </c>
      <c r="BK241" s="447">
        <v>178.22340818057745</v>
      </c>
      <c r="BL241" s="447">
        <v>178.06715613242756</v>
      </c>
      <c r="BM241" s="447">
        <v>177.91202335667987</v>
      </c>
      <c r="BN241" s="447">
        <v>177.75300175480697</v>
      </c>
      <c r="BO241" s="447">
        <v>177.59360429075372</v>
      </c>
      <c r="BP241" s="447">
        <v>177.4275925613228</v>
      </c>
      <c r="BQ241" s="447">
        <v>177.25626530325943</v>
      </c>
      <c r="BR241" s="447">
        <v>177.07995177844307</v>
      </c>
      <c r="BS241" s="447">
        <v>176.90332632763761</v>
      </c>
      <c r="BT241" s="447">
        <v>176.72508655877883</v>
      </c>
      <c r="BU241" s="447"/>
      <c r="BV241" s="447"/>
      <c r="BW241" s="447"/>
      <c r="BX241" s="447"/>
      <c r="BY241" s="447"/>
      <c r="BZ241" s="447"/>
      <c r="CA241" s="447"/>
      <c r="CB241" s="447"/>
      <c r="CC241" s="447"/>
      <c r="CD241" s="447"/>
      <c r="CE241" s="447"/>
      <c r="CF241" s="447"/>
      <c r="CG241" s="447"/>
      <c r="CH241" s="447"/>
      <c r="CI241" s="447"/>
      <c r="CJ241" s="1128"/>
      <c r="CK241" s="1083"/>
    </row>
    <row r="242" spans="1:89" s="1082" customFormat="1" x14ac:dyDescent="0.2">
      <c r="A242" s="1074"/>
      <c r="B242" s="727" t="s">
        <v>411</v>
      </c>
      <c r="C242" s="723" t="s">
        <v>129</v>
      </c>
      <c r="D242" s="724" t="s">
        <v>412</v>
      </c>
      <c r="E242" s="725" t="s">
        <v>122</v>
      </c>
      <c r="F242" s="726">
        <v>2</v>
      </c>
      <c r="G242" s="450">
        <f>SUM(G236:G241)</f>
        <v>297.22837005242013</v>
      </c>
      <c r="H242" s="450">
        <f>SUM(H236:H241)</f>
        <v>288.35611663143737</v>
      </c>
      <c r="I242" s="450">
        <f t="shared" ref="I242:BS242" si="115">SUM(I236:I241)</f>
        <v>286.05611663143742</v>
      </c>
      <c r="J242" s="450">
        <f t="shared" si="115"/>
        <v>278.35611663143737</v>
      </c>
      <c r="K242" s="450">
        <f t="shared" si="115"/>
        <v>266.45611663143728</v>
      </c>
      <c r="L242" s="450">
        <f t="shared" si="115"/>
        <v>254.85611663143732</v>
      </c>
      <c r="M242" s="450">
        <f t="shared" si="115"/>
        <v>254.85611663143735</v>
      </c>
      <c r="N242" s="450">
        <f t="shared" si="115"/>
        <v>254.85611663143735</v>
      </c>
      <c r="O242" s="450">
        <f t="shared" si="115"/>
        <v>254.85611663143735</v>
      </c>
      <c r="P242" s="450">
        <f t="shared" si="115"/>
        <v>254.85611663143735</v>
      </c>
      <c r="Q242" s="450">
        <f t="shared" si="115"/>
        <v>254.85611663143735</v>
      </c>
      <c r="R242" s="450">
        <f t="shared" si="115"/>
        <v>254.85611663143735</v>
      </c>
      <c r="S242" s="450">
        <f t="shared" si="115"/>
        <v>254.85611663143735</v>
      </c>
      <c r="T242" s="450">
        <f t="shared" si="115"/>
        <v>254.85611663143735</v>
      </c>
      <c r="U242" s="450">
        <f t="shared" si="115"/>
        <v>254.85611663143735</v>
      </c>
      <c r="V242" s="450">
        <f t="shared" si="115"/>
        <v>254.85611663143732</v>
      </c>
      <c r="W242" s="450">
        <f t="shared" si="115"/>
        <v>254.85611663143735</v>
      </c>
      <c r="X242" s="450">
        <f t="shared" si="115"/>
        <v>254.85611663143737</v>
      </c>
      <c r="Y242" s="450">
        <f t="shared" si="115"/>
        <v>254.85611663143735</v>
      </c>
      <c r="Z242" s="450">
        <f t="shared" si="115"/>
        <v>254.85611663143735</v>
      </c>
      <c r="AA242" s="450">
        <f t="shared" si="115"/>
        <v>254.85611663143737</v>
      </c>
      <c r="AB242" s="450">
        <f t="shared" si="115"/>
        <v>254.85611663143735</v>
      </c>
      <c r="AC242" s="450">
        <f t="shared" si="115"/>
        <v>254.85611663143735</v>
      </c>
      <c r="AD242" s="450">
        <f t="shared" si="115"/>
        <v>254.85611663143735</v>
      </c>
      <c r="AE242" s="450">
        <f t="shared" si="115"/>
        <v>254.85611663143735</v>
      </c>
      <c r="AF242" s="450">
        <f t="shared" si="115"/>
        <v>254.85611663143735</v>
      </c>
      <c r="AG242" s="450">
        <f t="shared" si="115"/>
        <v>254.85611663143737</v>
      </c>
      <c r="AH242" s="450">
        <f t="shared" si="115"/>
        <v>254.85611663143735</v>
      </c>
      <c r="AI242" s="450">
        <f t="shared" si="115"/>
        <v>254.85611663143735</v>
      </c>
      <c r="AJ242" s="450">
        <f t="shared" si="115"/>
        <v>254.85611663143735</v>
      </c>
      <c r="AK242" s="450">
        <f t="shared" si="115"/>
        <v>254.85611663143735</v>
      </c>
      <c r="AL242" s="450">
        <f t="shared" si="115"/>
        <v>254.85611663143735</v>
      </c>
      <c r="AM242" s="450">
        <f t="shared" si="115"/>
        <v>254.85611663143735</v>
      </c>
      <c r="AN242" s="450">
        <f t="shared" si="115"/>
        <v>254.85611663143732</v>
      </c>
      <c r="AO242" s="450">
        <f t="shared" si="115"/>
        <v>254.85611663143735</v>
      </c>
      <c r="AP242" s="450">
        <f t="shared" si="115"/>
        <v>254.85611663143735</v>
      </c>
      <c r="AQ242" s="450">
        <f t="shared" si="115"/>
        <v>254.85611663143735</v>
      </c>
      <c r="AR242" s="450">
        <f t="shared" si="115"/>
        <v>254.85611663143735</v>
      </c>
      <c r="AS242" s="450">
        <f t="shared" si="115"/>
        <v>254.85611663143737</v>
      </c>
      <c r="AT242" s="450">
        <f t="shared" si="115"/>
        <v>254.85611663143735</v>
      </c>
      <c r="AU242" s="450">
        <f t="shared" si="115"/>
        <v>254.85611663143737</v>
      </c>
      <c r="AV242" s="450">
        <f t="shared" si="115"/>
        <v>254.85611663143737</v>
      </c>
      <c r="AW242" s="450">
        <f t="shared" si="115"/>
        <v>254.85611663143735</v>
      </c>
      <c r="AX242" s="450">
        <f t="shared" si="115"/>
        <v>254.85611663143735</v>
      </c>
      <c r="AY242" s="450">
        <f t="shared" si="115"/>
        <v>254.85611663143737</v>
      </c>
      <c r="AZ242" s="450">
        <f t="shared" si="115"/>
        <v>254.85611663143735</v>
      </c>
      <c r="BA242" s="450">
        <f t="shared" si="115"/>
        <v>254.85611663143735</v>
      </c>
      <c r="BB242" s="450">
        <f t="shared" si="115"/>
        <v>254.85611663143735</v>
      </c>
      <c r="BC242" s="450">
        <f t="shared" si="115"/>
        <v>254.85611663143735</v>
      </c>
      <c r="BD242" s="450">
        <f t="shared" si="115"/>
        <v>254.85611663143735</v>
      </c>
      <c r="BE242" s="450">
        <f t="shared" si="115"/>
        <v>254.85611663143735</v>
      </c>
      <c r="BF242" s="450">
        <f t="shared" si="115"/>
        <v>254.85611663143737</v>
      </c>
      <c r="BG242" s="450">
        <f t="shared" si="115"/>
        <v>254.85611663143735</v>
      </c>
      <c r="BH242" s="450">
        <f t="shared" si="115"/>
        <v>254.85611663143735</v>
      </c>
      <c r="BI242" s="450">
        <f t="shared" si="115"/>
        <v>254.85611663143737</v>
      </c>
      <c r="BJ242" s="450">
        <f t="shared" si="115"/>
        <v>254.85611663143735</v>
      </c>
      <c r="BK242" s="450">
        <f t="shared" si="115"/>
        <v>254.85611663143732</v>
      </c>
      <c r="BL242" s="450">
        <f t="shared" si="115"/>
        <v>254.85611663143732</v>
      </c>
      <c r="BM242" s="450">
        <f t="shared" si="115"/>
        <v>254.85611663143732</v>
      </c>
      <c r="BN242" s="450">
        <f t="shared" si="115"/>
        <v>254.85611663143737</v>
      </c>
      <c r="BO242" s="450">
        <f t="shared" si="115"/>
        <v>254.85611663143735</v>
      </c>
      <c r="BP242" s="450">
        <f t="shared" si="115"/>
        <v>254.85611663143732</v>
      </c>
      <c r="BQ242" s="450">
        <f t="shared" si="115"/>
        <v>254.85611663143735</v>
      </c>
      <c r="BR242" s="450">
        <f t="shared" si="115"/>
        <v>254.85611663143735</v>
      </c>
      <c r="BS242" s="450">
        <f t="shared" si="115"/>
        <v>254.85611663143735</v>
      </c>
      <c r="BT242" s="450">
        <f t="shared" ref="BT242" si="116">SUM(BT236:BT241)</f>
        <v>254.85611663143735</v>
      </c>
      <c r="BU242" s="455"/>
      <c r="BV242" s="455"/>
      <c r="BW242" s="455"/>
      <c r="BX242" s="455"/>
      <c r="BY242" s="455"/>
      <c r="BZ242" s="455"/>
      <c r="CA242" s="455"/>
      <c r="CB242" s="455"/>
      <c r="CC242" s="455"/>
      <c r="CD242" s="455"/>
      <c r="CE242" s="455"/>
      <c r="CF242" s="455"/>
      <c r="CG242" s="455"/>
      <c r="CH242" s="455"/>
      <c r="CI242" s="451"/>
      <c r="CJ242" s="1128"/>
      <c r="CK242" s="1083"/>
    </row>
    <row r="243" spans="1:89" s="1082" customFormat="1" x14ac:dyDescent="0.2">
      <c r="A243" s="1074"/>
      <c r="B243" s="754" t="s">
        <v>413</v>
      </c>
      <c r="C243" s="755" t="s">
        <v>414</v>
      </c>
      <c r="D243" s="756" t="s">
        <v>415</v>
      </c>
      <c r="E243" s="757" t="s">
        <v>416</v>
      </c>
      <c r="F243" s="735">
        <v>2</v>
      </c>
      <c r="G243" s="462">
        <f>(G242*1000000)/(G257*1000)</f>
        <v>128.58077634671835</v>
      </c>
      <c r="H243" s="462">
        <f t="shared" ref="H243:BS243" si="117">(H242*1000000)/(H257*1000)</f>
        <v>123.450954619059</v>
      </c>
      <c r="I243" s="462">
        <f t="shared" si="117"/>
        <v>122.0593142788011</v>
      </c>
      <c r="J243" s="462">
        <f t="shared" si="117"/>
        <v>117.85217243251469</v>
      </c>
      <c r="K243" s="462">
        <f t="shared" si="117"/>
        <v>111.97663779834792</v>
      </c>
      <c r="L243" s="462">
        <f t="shared" si="117"/>
        <v>106.24480855110757</v>
      </c>
      <c r="M243" s="492">
        <f t="shared" si="117"/>
        <v>105.38300505046658</v>
      </c>
      <c r="N243" s="492">
        <f t="shared" si="117"/>
        <v>104.4498712291086</v>
      </c>
      <c r="O243" s="492">
        <f t="shared" si="117"/>
        <v>103.58162424401945</v>
      </c>
      <c r="P243" s="492">
        <f t="shared" si="117"/>
        <v>102.75743678698946</v>
      </c>
      <c r="Q243" s="492">
        <f t="shared" si="117"/>
        <v>101.95808977659944</v>
      </c>
      <c r="R243" s="492">
        <f t="shared" si="117"/>
        <v>101.20702308156112</v>
      </c>
      <c r="S243" s="492">
        <f t="shared" si="117"/>
        <v>100.47636245583018</v>
      </c>
      <c r="T243" s="492">
        <f t="shared" si="117"/>
        <v>99.775108069562293</v>
      </c>
      <c r="U243" s="492">
        <f t="shared" si="117"/>
        <v>99.111109534842015</v>
      </c>
      <c r="V243" s="492">
        <f t="shared" si="117"/>
        <v>98.47152333032669</v>
      </c>
      <c r="W243" s="492">
        <f t="shared" si="117"/>
        <v>97.852532563070326</v>
      </c>
      <c r="X243" s="492">
        <f t="shared" si="117"/>
        <v>97.254237033540633</v>
      </c>
      <c r="Y243" s="492">
        <f t="shared" si="117"/>
        <v>96.678671286487187</v>
      </c>
      <c r="Z243" s="492">
        <f t="shared" si="117"/>
        <v>96.126680432714465</v>
      </c>
      <c r="AA243" s="492">
        <f t="shared" si="117"/>
        <v>95.597216388617483</v>
      </c>
      <c r="AB243" s="492">
        <f t="shared" si="117"/>
        <v>95.09031730860994</v>
      </c>
      <c r="AC243" s="492">
        <f t="shared" si="117"/>
        <v>94.604727167756735</v>
      </c>
      <c r="AD243" s="492">
        <f t="shared" si="117"/>
        <v>94.140187960317419</v>
      </c>
      <c r="AE243" s="492">
        <f t="shared" si="117"/>
        <v>93.695765686339229</v>
      </c>
      <c r="AF243" s="492">
        <f t="shared" si="117"/>
        <v>93.271367137229376</v>
      </c>
      <c r="AG243" s="492">
        <f t="shared" si="117"/>
        <v>92.865805611666161</v>
      </c>
      <c r="AH243" s="492">
        <f t="shared" si="117"/>
        <v>92.479310250509357</v>
      </c>
      <c r="AI243" s="492">
        <f t="shared" si="117"/>
        <v>92.111448230405998</v>
      </c>
      <c r="AJ243" s="492">
        <f t="shared" si="117"/>
        <v>91.761815277217465</v>
      </c>
      <c r="AK243" s="492">
        <f t="shared" si="117"/>
        <v>91.430032955572287</v>
      </c>
      <c r="AL243" s="492">
        <f t="shared" si="117"/>
        <v>91.173247023948548</v>
      </c>
      <c r="AM243" s="492">
        <f t="shared" si="117"/>
        <v>90.935948088050793</v>
      </c>
      <c r="AN243" s="492">
        <f t="shared" si="117"/>
        <v>90.707115773614461</v>
      </c>
      <c r="AO243" s="492">
        <f t="shared" si="117"/>
        <v>90.481915734965412</v>
      </c>
      <c r="AP243" s="492">
        <f t="shared" si="117"/>
        <v>90.245630514861872</v>
      </c>
      <c r="AQ243" s="492">
        <f t="shared" si="117"/>
        <v>90.006751702852128</v>
      </c>
      <c r="AR243" s="492">
        <f t="shared" si="117"/>
        <v>89.772571290973175</v>
      </c>
      <c r="AS243" s="492">
        <f t="shared" si="117"/>
        <v>89.545333063866693</v>
      </c>
      <c r="AT243" s="492">
        <f t="shared" si="117"/>
        <v>89.325583363839314</v>
      </c>
      <c r="AU243" s="492">
        <f t="shared" si="117"/>
        <v>89.096993482251563</v>
      </c>
      <c r="AV243" s="492">
        <f t="shared" si="117"/>
        <v>88.8654950276145</v>
      </c>
      <c r="AW243" s="492">
        <f t="shared" si="117"/>
        <v>88.63198583529082</v>
      </c>
      <c r="AX243" s="492">
        <f t="shared" si="117"/>
        <v>88.389786132796075</v>
      </c>
      <c r="AY243" s="492">
        <f t="shared" si="117"/>
        <v>88.141274393886036</v>
      </c>
      <c r="AZ243" s="492">
        <f t="shared" si="117"/>
        <v>87.883429955718427</v>
      </c>
      <c r="BA243" s="492">
        <f t="shared" si="117"/>
        <v>87.622348740174886</v>
      </c>
      <c r="BB243" s="492">
        <f t="shared" si="117"/>
        <v>87.36656488567165</v>
      </c>
      <c r="BC243" s="492">
        <f t="shared" si="117"/>
        <v>87.119717248062273</v>
      </c>
      <c r="BD243" s="492">
        <f t="shared" si="117"/>
        <v>86.876114347983588</v>
      </c>
      <c r="BE243" s="492">
        <f t="shared" si="117"/>
        <v>86.64093850960974</v>
      </c>
      <c r="BF243" s="492">
        <f t="shared" si="117"/>
        <v>86.412227421296848</v>
      </c>
      <c r="BG243" s="492">
        <f t="shared" si="117"/>
        <v>86.188977825999572</v>
      </c>
      <c r="BH243" s="492">
        <f t="shared" si="117"/>
        <v>85.968695309302504</v>
      </c>
      <c r="BI243" s="492">
        <f t="shared" si="117"/>
        <v>85.752854620782074</v>
      </c>
      <c r="BJ243" s="492">
        <f t="shared" si="117"/>
        <v>85.545878402</v>
      </c>
      <c r="BK243" s="492">
        <f t="shared" si="117"/>
        <v>85.344376159442731</v>
      </c>
      <c r="BL243" s="492">
        <f t="shared" si="117"/>
        <v>85.15093909199507</v>
      </c>
      <c r="BM243" s="492">
        <f t="shared" si="117"/>
        <v>84.959264579794009</v>
      </c>
      <c r="BN243" s="492">
        <f t="shared" si="117"/>
        <v>84.763185937986762</v>
      </c>
      <c r="BO243" s="492">
        <f t="shared" si="117"/>
        <v>84.567981000416623</v>
      </c>
      <c r="BP243" s="492">
        <f t="shared" si="117"/>
        <v>84.364933665027664</v>
      </c>
      <c r="BQ243" s="492">
        <f t="shared" si="117"/>
        <v>84.156764070179022</v>
      </c>
      <c r="BR243" s="492">
        <f t="shared" si="117"/>
        <v>83.943564725555333</v>
      </c>
      <c r="BS243" s="492">
        <f t="shared" si="117"/>
        <v>83.731446445679765</v>
      </c>
      <c r="BT243" s="492">
        <f t="shared" ref="BT243" si="118">(BT242*1000000)/(BT257*1000)</f>
        <v>83.518395043854255</v>
      </c>
      <c r="BU243" s="492"/>
      <c r="BV243" s="492"/>
      <c r="BW243" s="492"/>
      <c r="BX243" s="492"/>
      <c r="BY243" s="492"/>
      <c r="BZ243" s="492"/>
      <c r="CA243" s="492"/>
      <c r="CB243" s="492"/>
      <c r="CC243" s="492"/>
      <c r="CD243" s="492"/>
      <c r="CE243" s="492"/>
      <c r="CF243" s="492"/>
      <c r="CG243" s="492"/>
      <c r="CH243" s="492"/>
      <c r="CI243" s="463"/>
      <c r="CJ243" s="1128"/>
      <c r="CK243" s="1083"/>
    </row>
    <row r="244" spans="1:89" s="1082" customFormat="1" x14ac:dyDescent="0.2">
      <c r="A244" s="1074"/>
      <c r="B244" s="736" t="s">
        <v>417</v>
      </c>
      <c r="C244" s="737" t="s">
        <v>418</v>
      </c>
      <c r="D244" s="758" t="s">
        <v>121</v>
      </c>
      <c r="E244" s="759" t="s">
        <v>230</v>
      </c>
      <c r="F244" s="760">
        <v>2</v>
      </c>
      <c r="G244" s="1115">
        <v>105.42292114974629</v>
      </c>
      <c r="H244" s="1115">
        <v>105.29843617706871</v>
      </c>
      <c r="I244" s="1115">
        <v>105.1964361770687</v>
      </c>
      <c r="J244" s="1115">
        <v>105.09343617706871</v>
      </c>
      <c r="K244" s="1115">
        <v>104.98543617706871</v>
      </c>
      <c r="L244" s="1115">
        <v>104.8894361770687</v>
      </c>
      <c r="M244" s="496">
        <v>104.7874361770687</v>
      </c>
      <c r="N244" s="496">
        <v>104.68543617706871</v>
      </c>
      <c r="O244" s="496">
        <v>104.58343617706871</v>
      </c>
      <c r="P244" s="496">
        <v>104.4814361770687</v>
      </c>
      <c r="Q244" s="496">
        <v>104.37943617706871</v>
      </c>
      <c r="R244" s="496">
        <v>104.27743617706871</v>
      </c>
      <c r="S244" s="496">
        <v>104.1754361770687</v>
      </c>
      <c r="T244" s="496">
        <v>104.0734361770687</v>
      </c>
      <c r="U244" s="496">
        <v>103.97143617706871</v>
      </c>
      <c r="V244" s="496">
        <v>103.86943617706871</v>
      </c>
      <c r="W244" s="496">
        <v>103.7674361770687</v>
      </c>
      <c r="X244" s="496">
        <v>103.66443617706871</v>
      </c>
      <c r="Y244" s="496">
        <v>103.5624361770687</v>
      </c>
      <c r="Z244" s="496">
        <v>103.4604361770687</v>
      </c>
      <c r="AA244" s="496">
        <v>103.35843617706871</v>
      </c>
      <c r="AB244" s="496">
        <v>103.25643617706871</v>
      </c>
      <c r="AC244" s="496">
        <v>103.1544361770687</v>
      </c>
      <c r="AD244" s="496">
        <v>103.0524361770687</v>
      </c>
      <c r="AE244" s="496">
        <v>102.95043617706871</v>
      </c>
      <c r="AF244" s="496">
        <v>102.84843617706871</v>
      </c>
      <c r="AG244" s="496">
        <v>102.7464361770687</v>
      </c>
      <c r="AH244" s="496">
        <v>102.64443617706871</v>
      </c>
      <c r="AI244" s="496">
        <v>102.54243617706871</v>
      </c>
      <c r="AJ244" s="496">
        <v>102.4404361770687</v>
      </c>
      <c r="AK244" s="496">
        <v>102.3384361770687</v>
      </c>
      <c r="AL244" s="496">
        <v>102.23543617706871</v>
      </c>
      <c r="AM244" s="496">
        <v>102.1334361770687</v>
      </c>
      <c r="AN244" s="496">
        <v>102.0314361770687</v>
      </c>
      <c r="AO244" s="496">
        <v>101.92943617706871</v>
      </c>
      <c r="AP244" s="496">
        <v>101.82743617706871</v>
      </c>
      <c r="AQ244" s="496">
        <v>101.7254361770687</v>
      </c>
      <c r="AR244" s="496">
        <v>101.62343617706871</v>
      </c>
      <c r="AS244" s="496">
        <v>101.52143617706871</v>
      </c>
      <c r="AT244" s="496">
        <v>101.4194361770687</v>
      </c>
      <c r="AU244" s="496">
        <v>101.3174361770687</v>
      </c>
      <c r="AV244" s="496">
        <v>101.21543617706871</v>
      </c>
      <c r="AW244" s="496">
        <v>101.11343617706871</v>
      </c>
      <c r="AX244" s="496">
        <v>101.0114361770687</v>
      </c>
      <c r="AY244" s="496">
        <v>100.9094361770687</v>
      </c>
      <c r="AZ244" s="496">
        <v>100.8064361770687</v>
      </c>
      <c r="BA244" s="496">
        <v>100.7044361770687</v>
      </c>
      <c r="BB244" s="496">
        <v>100.60243617706871</v>
      </c>
      <c r="BC244" s="496">
        <v>100.50043617706871</v>
      </c>
      <c r="BD244" s="496">
        <v>100.3984361770687</v>
      </c>
      <c r="BE244" s="496">
        <v>100.2964361770687</v>
      </c>
      <c r="BF244" s="496">
        <v>100.19443617706871</v>
      </c>
      <c r="BG244" s="496">
        <v>100.09243617706871</v>
      </c>
      <c r="BH244" s="496">
        <v>99.990436177068702</v>
      </c>
      <c r="BI244" s="496">
        <v>99.888436177068712</v>
      </c>
      <c r="BJ244" s="496">
        <v>99.786436177068708</v>
      </c>
      <c r="BK244" s="496">
        <v>99.684436177068704</v>
      </c>
      <c r="BL244" s="496">
        <v>99.582436177068701</v>
      </c>
      <c r="BM244" s="496">
        <v>99.480436177068711</v>
      </c>
      <c r="BN244" s="496">
        <v>99.377436177068702</v>
      </c>
      <c r="BO244" s="496">
        <v>99.275436177068713</v>
      </c>
      <c r="BP244" s="496">
        <v>99.173436177068709</v>
      </c>
      <c r="BQ244" s="496">
        <v>99.071436177068705</v>
      </c>
      <c r="BR244" s="496">
        <v>98.969436177068701</v>
      </c>
      <c r="BS244" s="496">
        <v>98.867436177068711</v>
      </c>
      <c r="BT244" s="496">
        <v>98.765436177068707</v>
      </c>
      <c r="BU244" s="496"/>
      <c r="BV244" s="496"/>
      <c r="BW244" s="496"/>
      <c r="BX244" s="496"/>
      <c r="BY244" s="496"/>
      <c r="BZ244" s="496"/>
      <c r="CA244" s="496"/>
      <c r="CB244" s="496"/>
      <c r="CC244" s="496"/>
      <c r="CD244" s="496"/>
      <c r="CE244" s="496"/>
      <c r="CF244" s="496"/>
      <c r="CG244" s="496"/>
      <c r="CH244" s="496"/>
      <c r="CI244" s="496"/>
      <c r="CJ244" s="1128"/>
      <c r="CK244" s="1083"/>
    </row>
    <row r="245" spans="1:89" s="1082" customFormat="1" x14ac:dyDescent="0.2">
      <c r="A245" s="1074"/>
      <c r="B245" s="740" t="s">
        <v>419</v>
      </c>
      <c r="C245" s="741" t="s">
        <v>420</v>
      </c>
      <c r="D245" s="761" t="s">
        <v>121</v>
      </c>
      <c r="E245" s="747" t="s">
        <v>230</v>
      </c>
      <c r="F245" s="748">
        <v>2</v>
      </c>
      <c r="G245" s="1116">
        <v>13.763989071038251</v>
      </c>
      <c r="H245" s="1116">
        <v>13.638999999999999</v>
      </c>
      <c r="I245" s="1116">
        <v>13.521000000000001</v>
      </c>
      <c r="J245" s="1116">
        <v>13.403</v>
      </c>
      <c r="K245" s="1116">
        <v>13.284000000000001</v>
      </c>
      <c r="L245" s="1116">
        <v>13.166</v>
      </c>
      <c r="M245" s="499">
        <v>13.117000000000001</v>
      </c>
      <c r="N245" s="499">
        <v>13.067</v>
      </c>
      <c r="O245" s="499">
        <v>13.018000000000001</v>
      </c>
      <c r="P245" s="499">
        <v>12.968999999999999</v>
      </c>
      <c r="Q245" s="499">
        <v>12.92</v>
      </c>
      <c r="R245" s="499">
        <v>12.87</v>
      </c>
      <c r="S245" s="499">
        <v>12.821</v>
      </c>
      <c r="T245" s="499">
        <v>12.772</v>
      </c>
      <c r="U245" s="499">
        <v>12.722</v>
      </c>
      <c r="V245" s="499">
        <v>12.673</v>
      </c>
      <c r="W245" s="499">
        <v>12.653</v>
      </c>
      <c r="X245" s="499">
        <v>12.634</v>
      </c>
      <c r="Y245" s="499">
        <v>12.614000000000001</v>
      </c>
      <c r="Z245" s="499">
        <v>12.593999999999999</v>
      </c>
      <c r="AA245" s="499">
        <v>12.574</v>
      </c>
      <c r="AB245" s="499">
        <v>12.555</v>
      </c>
      <c r="AC245" s="499">
        <v>12.535</v>
      </c>
      <c r="AD245" s="499">
        <v>12.515000000000001</v>
      </c>
      <c r="AE245" s="499">
        <v>12.496</v>
      </c>
      <c r="AF245" s="499">
        <v>12.476000000000001</v>
      </c>
      <c r="AG245" s="499">
        <v>12.476000000000001</v>
      </c>
      <c r="AH245" s="499">
        <v>12.476000000000001</v>
      </c>
      <c r="AI245" s="499">
        <v>12.476000000000001</v>
      </c>
      <c r="AJ245" s="499">
        <v>12.476000000000001</v>
      </c>
      <c r="AK245" s="499">
        <v>12.476000000000001</v>
      </c>
      <c r="AL245" s="499">
        <v>12.476000000000001</v>
      </c>
      <c r="AM245" s="499">
        <v>12.476000000000001</v>
      </c>
      <c r="AN245" s="499">
        <v>12.476000000000001</v>
      </c>
      <c r="AO245" s="499">
        <v>12.476000000000001</v>
      </c>
      <c r="AP245" s="499">
        <v>12.476000000000001</v>
      </c>
      <c r="AQ245" s="499">
        <v>12.476000000000001</v>
      </c>
      <c r="AR245" s="499">
        <v>12.476000000000001</v>
      </c>
      <c r="AS245" s="499">
        <v>12.476000000000001</v>
      </c>
      <c r="AT245" s="499">
        <v>12.476000000000001</v>
      </c>
      <c r="AU245" s="499">
        <v>12.476000000000001</v>
      </c>
      <c r="AV245" s="499">
        <v>12.476000000000001</v>
      </c>
      <c r="AW245" s="499">
        <v>12.476000000000001</v>
      </c>
      <c r="AX245" s="499">
        <v>12.476000000000001</v>
      </c>
      <c r="AY245" s="499">
        <v>12.476000000000001</v>
      </c>
      <c r="AZ245" s="499">
        <v>12.476000000000001</v>
      </c>
      <c r="BA245" s="499">
        <v>12.476000000000001</v>
      </c>
      <c r="BB245" s="499">
        <v>12.476000000000001</v>
      </c>
      <c r="BC245" s="499">
        <v>12.476000000000001</v>
      </c>
      <c r="BD245" s="499">
        <v>12.476000000000001</v>
      </c>
      <c r="BE245" s="499">
        <v>12.476000000000001</v>
      </c>
      <c r="BF245" s="499">
        <v>12.476000000000001</v>
      </c>
      <c r="BG245" s="499">
        <v>12.476000000000001</v>
      </c>
      <c r="BH245" s="499">
        <v>12.476000000000001</v>
      </c>
      <c r="BI245" s="499">
        <v>12.476000000000001</v>
      </c>
      <c r="BJ245" s="499">
        <v>12.476000000000001</v>
      </c>
      <c r="BK245" s="499">
        <v>12.476000000000001</v>
      </c>
      <c r="BL245" s="499">
        <v>12.476000000000001</v>
      </c>
      <c r="BM245" s="499">
        <v>12.476000000000001</v>
      </c>
      <c r="BN245" s="499">
        <v>12.476000000000001</v>
      </c>
      <c r="BO245" s="499">
        <v>12.476000000000001</v>
      </c>
      <c r="BP245" s="499">
        <v>12.476000000000001</v>
      </c>
      <c r="BQ245" s="499">
        <v>12.476000000000001</v>
      </c>
      <c r="BR245" s="499">
        <v>12.476000000000001</v>
      </c>
      <c r="BS245" s="499">
        <v>12.476000000000001</v>
      </c>
      <c r="BT245" s="499">
        <v>12.476000000000001</v>
      </c>
      <c r="BU245" s="499"/>
      <c r="BV245" s="499"/>
      <c r="BW245" s="499"/>
      <c r="BX245" s="499"/>
      <c r="BY245" s="499"/>
      <c r="BZ245" s="499"/>
      <c r="CA245" s="499"/>
      <c r="CB245" s="499"/>
      <c r="CC245" s="499"/>
      <c r="CD245" s="499"/>
      <c r="CE245" s="499"/>
      <c r="CF245" s="499"/>
      <c r="CG245" s="499"/>
      <c r="CH245" s="499"/>
      <c r="CI245" s="499"/>
      <c r="CJ245" s="1128"/>
      <c r="CK245" s="1083"/>
    </row>
    <row r="246" spans="1:89" s="1082" customFormat="1" x14ac:dyDescent="0.2">
      <c r="A246" s="1074"/>
      <c r="B246" s="762" t="s">
        <v>421</v>
      </c>
      <c r="C246" s="763" t="s">
        <v>422</v>
      </c>
      <c r="D246" s="761" t="s">
        <v>121</v>
      </c>
      <c r="E246" s="747" t="s">
        <v>230</v>
      </c>
      <c r="F246" s="748">
        <v>2</v>
      </c>
      <c r="G246" s="1116">
        <v>20.665003358309889</v>
      </c>
      <c r="H246" s="1116">
        <v>22.072403999999999</v>
      </c>
      <c r="I246" s="1116">
        <v>20.753699999999998</v>
      </c>
      <c r="J246" s="1116">
        <v>20.753699999999998</v>
      </c>
      <c r="K246" s="1116">
        <v>20.753699999999998</v>
      </c>
      <c r="L246" s="1116">
        <v>20.753699999999998</v>
      </c>
      <c r="M246" s="499">
        <v>20.753699999999998</v>
      </c>
      <c r="N246" s="499">
        <v>20.753699999999998</v>
      </c>
      <c r="O246" s="499">
        <v>20.753699999999998</v>
      </c>
      <c r="P246" s="499">
        <v>20.753699999999998</v>
      </c>
      <c r="Q246" s="499">
        <v>20.753699999999998</v>
      </c>
      <c r="R246" s="499">
        <v>20.753699999999998</v>
      </c>
      <c r="S246" s="499">
        <v>20.753699999999998</v>
      </c>
      <c r="T246" s="499">
        <v>20.753699999999998</v>
      </c>
      <c r="U246" s="499">
        <v>20.753699999999998</v>
      </c>
      <c r="V246" s="499">
        <v>20.753699999999998</v>
      </c>
      <c r="W246" s="499">
        <v>20.753699999999998</v>
      </c>
      <c r="X246" s="499">
        <v>20.753699999999998</v>
      </c>
      <c r="Y246" s="499">
        <v>20.753699999999998</v>
      </c>
      <c r="Z246" s="499">
        <v>20.753699999999998</v>
      </c>
      <c r="AA246" s="499">
        <v>20.753699999999998</v>
      </c>
      <c r="AB246" s="499">
        <v>20.753699999999998</v>
      </c>
      <c r="AC246" s="499">
        <v>20.753699999999998</v>
      </c>
      <c r="AD246" s="499">
        <v>20.753699999999998</v>
      </c>
      <c r="AE246" s="499">
        <v>20.753699999999998</v>
      </c>
      <c r="AF246" s="499">
        <v>20.753699999999998</v>
      </c>
      <c r="AG246" s="499">
        <v>20.753699999999998</v>
      </c>
      <c r="AH246" s="499">
        <v>20.753699999999998</v>
      </c>
      <c r="AI246" s="499">
        <v>20.753699999999998</v>
      </c>
      <c r="AJ246" s="499">
        <v>20.753699999999998</v>
      </c>
      <c r="AK246" s="499">
        <v>20.753699999999998</v>
      </c>
      <c r="AL246" s="499">
        <v>20.753699999999998</v>
      </c>
      <c r="AM246" s="499">
        <v>20.753699999999998</v>
      </c>
      <c r="AN246" s="499">
        <v>20.753699999999998</v>
      </c>
      <c r="AO246" s="499">
        <v>20.753699999999998</v>
      </c>
      <c r="AP246" s="499">
        <v>20.753699999999998</v>
      </c>
      <c r="AQ246" s="499">
        <v>20.753699999999998</v>
      </c>
      <c r="AR246" s="499">
        <v>20.753699999999998</v>
      </c>
      <c r="AS246" s="499">
        <v>20.753699999999998</v>
      </c>
      <c r="AT246" s="499">
        <v>20.753699999999998</v>
      </c>
      <c r="AU246" s="499">
        <v>20.753699999999998</v>
      </c>
      <c r="AV246" s="499">
        <v>20.753699999999998</v>
      </c>
      <c r="AW246" s="499">
        <v>20.753699999999998</v>
      </c>
      <c r="AX246" s="499">
        <v>20.753699999999998</v>
      </c>
      <c r="AY246" s="499">
        <v>20.753699999999998</v>
      </c>
      <c r="AZ246" s="499">
        <v>20.753699999999998</v>
      </c>
      <c r="BA246" s="499">
        <v>20.753699999999998</v>
      </c>
      <c r="BB246" s="499">
        <v>20.753699999999998</v>
      </c>
      <c r="BC246" s="499">
        <v>20.753699999999998</v>
      </c>
      <c r="BD246" s="499">
        <v>20.753699999999998</v>
      </c>
      <c r="BE246" s="499">
        <v>20.753699999999998</v>
      </c>
      <c r="BF246" s="499">
        <v>20.753699999999998</v>
      </c>
      <c r="BG246" s="499">
        <v>20.753699999999998</v>
      </c>
      <c r="BH246" s="499">
        <v>20.753699999999998</v>
      </c>
      <c r="BI246" s="499">
        <v>20.753699999999998</v>
      </c>
      <c r="BJ246" s="499">
        <v>20.753699999999998</v>
      </c>
      <c r="BK246" s="499">
        <v>20.753699999999998</v>
      </c>
      <c r="BL246" s="499">
        <v>20.753699999999998</v>
      </c>
      <c r="BM246" s="499">
        <v>20.753699999999998</v>
      </c>
      <c r="BN246" s="499">
        <v>20.753699999999998</v>
      </c>
      <c r="BO246" s="499">
        <v>20.753699999999998</v>
      </c>
      <c r="BP246" s="499">
        <v>20.753699999999998</v>
      </c>
      <c r="BQ246" s="499">
        <v>20.753699999999998</v>
      </c>
      <c r="BR246" s="499">
        <v>20.753699999999998</v>
      </c>
      <c r="BS246" s="499">
        <v>20.753699999999998</v>
      </c>
      <c r="BT246" s="499">
        <v>20.753699999999998</v>
      </c>
      <c r="BU246" s="499"/>
      <c r="BV246" s="499"/>
      <c r="BW246" s="499"/>
      <c r="BX246" s="499"/>
      <c r="BY246" s="499"/>
      <c r="BZ246" s="499"/>
      <c r="CA246" s="499"/>
      <c r="CB246" s="499"/>
      <c r="CC246" s="499"/>
      <c r="CD246" s="499"/>
      <c r="CE246" s="499"/>
      <c r="CF246" s="499"/>
      <c r="CG246" s="499"/>
      <c r="CH246" s="499"/>
      <c r="CI246" s="499"/>
      <c r="CJ246" s="1128"/>
      <c r="CK246" s="1083"/>
    </row>
    <row r="247" spans="1:89" s="1082" customFormat="1" ht="28.5" x14ac:dyDescent="0.2">
      <c r="A247" s="1074"/>
      <c r="B247" s="762" t="s">
        <v>423</v>
      </c>
      <c r="C247" s="763" t="s">
        <v>424</v>
      </c>
      <c r="D247" s="503" t="s">
        <v>425</v>
      </c>
      <c r="E247" s="504" t="s">
        <v>230</v>
      </c>
      <c r="F247" s="505">
        <v>2</v>
      </c>
      <c r="G247" s="443">
        <v>1162.2843364443129</v>
      </c>
      <c r="H247" s="1139">
        <f>G247+SUM(H248:H253)</f>
        <v>1207.0086728886258</v>
      </c>
      <c r="I247" s="1139">
        <f t="shared" ref="I247" si="119">H247+SUM(I248:I253)</f>
        <v>1257.4530093329388</v>
      </c>
      <c r="J247" s="1139">
        <f t="shared" ref="J247:BT247" si="120">I247+SUM(J248:J253)</f>
        <v>1305.9923457772518</v>
      </c>
      <c r="K247" s="1139">
        <f t="shared" si="120"/>
        <v>1349.790063924409</v>
      </c>
      <c r="L247" s="1139">
        <f t="shared" si="120"/>
        <v>1395.0687820715661</v>
      </c>
      <c r="M247" s="455">
        <f t="shared" si="120"/>
        <v>1438.7095002187234</v>
      </c>
      <c r="N247" s="455">
        <f t="shared" si="120"/>
        <v>1484.4075002187235</v>
      </c>
      <c r="O247" s="455">
        <f t="shared" si="120"/>
        <v>1529.0015002187235</v>
      </c>
      <c r="P247" s="455">
        <f t="shared" si="120"/>
        <v>1572.9135002187236</v>
      </c>
      <c r="Q247" s="455">
        <f t="shared" si="120"/>
        <v>1616.5535002187237</v>
      </c>
      <c r="R247" s="455">
        <f t="shared" si="120"/>
        <v>1656.3535002187236</v>
      </c>
      <c r="S247" s="455">
        <f t="shared" si="120"/>
        <v>1694.5135002187237</v>
      </c>
      <c r="T247" s="455">
        <f t="shared" si="120"/>
        <v>1731.5035002187237</v>
      </c>
      <c r="U247" s="455">
        <f t="shared" si="120"/>
        <v>1767.1035002187236</v>
      </c>
      <c r="V247" s="455">
        <f t="shared" si="120"/>
        <v>1801.6035002187236</v>
      </c>
      <c r="W247" s="455">
        <f t="shared" si="120"/>
        <v>1835.0535002187237</v>
      </c>
      <c r="X247" s="455">
        <f t="shared" si="120"/>
        <v>1867.463500218724</v>
      </c>
      <c r="Y247" s="455">
        <f t="shared" si="120"/>
        <v>1898.7635002187239</v>
      </c>
      <c r="Z247" s="455">
        <f t="shared" si="120"/>
        <v>1928.9135002187238</v>
      </c>
      <c r="AA247" s="455">
        <f t="shared" si="120"/>
        <v>1957.9235002187238</v>
      </c>
      <c r="AB247" s="455">
        <f t="shared" si="120"/>
        <v>1985.7735002187235</v>
      </c>
      <c r="AC247" s="455">
        <f t="shared" si="120"/>
        <v>2012.4835002187237</v>
      </c>
      <c r="AD247" s="455">
        <f t="shared" si="120"/>
        <v>2038.0435002187237</v>
      </c>
      <c r="AE247" s="455">
        <f t="shared" si="120"/>
        <v>2062.4635002187238</v>
      </c>
      <c r="AF247" s="455">
        <f t="shared" si="120"/>
        <v>2085.7335002187237</v>
      </c>
      <c r="AG247" s="455">
        <f t="shared" si="120"/>
        <v>2107.8535002187236</v>
      </c>
      <c r="AH247" s="455">
        <f t="shared" si="120"/>
        <v>2128.8235002187234</v>
      </c>
      <c r="AI247" s="455">
        <f t="shared" si="120"/>
        <v>2148.6435002187236</v>
      </c>
      <c r="AJ247" s="455">
        <f t="shared" si="120"/>
        <v>2167.3135002187237</v>
      </c>
      <c r="AK247" s="455">
        <f t="shared" si="120"/>
        <v>2184.8335002187237</v>
      </c>
      <c r="AL247" s="455">
        <f t="shared" si="120"/>
        <v>2199.5135002187235</v>
      </c>
      <c r="AM247" s="455">
        <f t="shared" si="120"/>
        <v>2212.9535002187231</v>
      </c>
      <c r="AN247" s="455">
        <f t="shared" si="120"/>
        <v>2225.4735002187231</v>
      </c>
      <c r="AO247" s="455">
        <f t="shared" si="120"/>
        <v>2237.2135002187238</v>
      </c>
      <c r="AP247" s="455">
        <f t="shared" si="120"/>
        <v>2248.6135002187239</v>
      </c>
      <c r="AQ247" s="455">
        <f t="shared" si="120"/>
        <v>2259.4235002187238</v>
      </c>
      <c r="AR247" s="455">
        <f t="shared" si="120"/>
        <v>2269.4235002187238</v>
      </c>
      <c r="AS247" s="455">
        <f t="shared" si="120"/>
        <v>2278.5435002187237</v>
      </c>
      <c r="AT247" s="455">
        <f t="shared" si="120"/>
        <v>2286.7635002187235</v>
      </c>
      <c r="AU247" s="455">
        <f t="shared" si="120"/>
        <v>2294.5835002187237</v>
      </c>
      <c r="AV247" s="455">
        <f t="shared" si="120"/>
        <v>2301.8235002187234</v>
      </c>
      <c r="AW247" s="455">
        <f t="shared" si="120"/>
        <v>2309.1635002187236</v>
      </c>
      <c r="AX247" s="455">
        <f t="shared" si="120"/>
        <v>2316.8135002187237</v>
      </c>
      <c r="AY247" s="455">
        <f t="shared" si="120"/>
        <v>2324.7035002187235</v>
      </c>
      <c r="AZ247" s="455">
        <f t="shared" si="120"/>
        <v>2332.9335002187236</v>
      </c>
      <c r="BA247" s="455">
        <f t="shared" si="120"/>
        <v>2341.3135002187237</v>
      </c>
      <c r="BB247" s="455">
        <f t="shared" si="120"/>
        <v>2349.5735002187239</v>
      </c>
      <c r="BC247" s="455">
        <f t="shared" si="120"/>
        <v>2357.5935002187239</v>
      </c>
      <c r="BD247" s="455">
        <f t="shared" si="120"/>
        <v>2365.5535002187239</v>
      </c>
      <c r="BE247" s="455">
        <f t="shared" si="120"/>
        <v>2373.2835002187239</v>
      </c>
      <c r="BF247" s="455">
        <f t="shared" si="120"/>
        <v>2380.8435002187239</v>
      </c>
      <c r="BG247" s="455">
        <f t="shared" si="120"/>
        <v>2388.2635002187239</v>
      </c>
      <c r="BH247" s="455">
        <f t="shared" si="120"/>
        <v>2395.6235002187241</v>
      </c>
      <c r="BI247" s="455">
        <f t="shared" si="120"/>
        <v>2402.8735002187241</v>
      </c>
      <c r="BJ247" s="455">
        <f t="shared" si="120"/>
        <v>2409.8635002187239</v>
      </c>
      <c r="BK247" s="455">
        <f t="shared" si="120"/>
        <v>2416.703500218724</v>
      </c>
      <c r="BL247" s="455">
        <f t="shared" si="120"/>
        <v>2423.3035002187239</v>
      </c>
      <c r="BM247" s="455">
        <f t="shared" si="120"/>
        <v>2429.8735002187241</v>
      </c>
      <c r="BN247" s="455">
        <f t="shared" si="120"/>
        <v>2436.6235002187241</v>
      </c>
      <c r="BO247" s="455">
        <f t="shared" si="120"/>
        <v>2443.3735002187241</v>
      </c>
      <c r="BP247" s="455">
        <f t="shared" si="120"/>
        <v>2450.4235002187243</v>
      </c>
      <c r="BQ247" s="455">
        <f t="shared" si="120"/>
        <v>2457.6835002187245</v>
      </c>
      <c r="BR247" s="455">
        <f t="shared" si="120"/>
        <v>2465.1535002187243</v>
      </c>
      <c r="BS247" s="455">
        <f t="shared" si="120"/>
        <v>2472.6235002187241</v>
      </c>
      <c r="BT247" s="455">
        <f t="shared" si="120"/>
        <v>2480.163500218724</v>
      </c>
      <c r="BU247" s="455"/>
      <c r="BV247" s="455"/>
      <c r="BW247" s="455"/>
      <c r="BX247" s="455"/>
      <c r="BY247" s="455"/>
      <c r="BZ247" s="455"/>
      <c r="CA247" s="455"/>
      <c r="CB247" s="455"/>
      <c r="CC247" s="455"/>
      <c r="CD247" s="455"/>
      <c r="CE247" s="455"/>
      <c r="CF247" s="455"/>
      <c r="CG247" s="455"/>
      <c r="CH247" s="455"/>
      <c r="CI247" s="451"/>
      <c r="CJ247" s="1128"/>
      <c r="CK247" s="1083"/>
    </row>
    <row r="248" spans="1:89" s="1082" customFormat="1" x14ac:dyDescent="0.2">
      <c r="A248" s="1074"/>
      <c r="B248" s="762" t="s">
        <v>426</v>
      </c>
      <c r="C248" s="763" t="s">
        <v>427</v>
      </c>
      <c r="D248" s="503" t="s">
        <v>428</v>
      </c>
      <c r="E248" s="504" t="s">
        <v>230</v>
      </c>
      <c r="F248" s="505">
        <v>2</v>
      </c>
      <c r="G248" s="1116">
        <v>9.41</v>
      </c>
      <c r="H248" s="1116">
        <v>23.844336444312944</v>
      </c>
      <c r="I248" s="1116">
        <v>23.594336444312944</v>
      </c>
      <c r="J248" s="1116">
        <v>21.689336444312943</v>
      </c>
      <c r="K248" s="1116">
        <v>16.947718147157172</v>
      </c>
      <c r="L248" s="1116">
        <v>18.42871814715717</v>
      </c>
      <c r="M248" s="499">
        <v>18.780718147157167</v>
      </c>
      <c r="N248" s="499">
        <v>20.838000000000001</v>
      </c>
      <c r="O248" s="499">
        <v>19.734000000000002</v>
      </c>
      <c r="P248" s="499">
        <v>19.052</v>
      </c>
      <c r="Q248" s="499">
        <v>18.78</v>
      </c>
      <c r="R248" s="499">
        <v>17.93</v>
      </c>
      <c r="S248" s="499">
        <v>17.7</v>
      </c>
      <c r="T248" s="499">
        <v>17.23</v>
      </c>
      <c r="U248" s="499">
        <v>16.55</v>
      </c>
      <c r="V248" s="499">
        <v>16.149999999999999</v>
      </c>
      <c r="W248" s="499">
        <v>15.81</v>
      </c>
      <c r="X248" s="499">
        <v>15.47</v>
      </c>
      <c r="Y248" s="499">
        <v>15.07</v>
      </c>
      <c r="Z248" s="499">
        <v>14.63</v>
      </c>
      <c r="AA248" s="499">
        <v>14.19</v>
      </c>
      <c r="AB248" s="499">
        <v>13.74</v>
      </c>
      <c r="AC248" s="499">
        <v>13.3</v>
      </c>
      <c r="AD248" s="499">
        <v>12.86</v>
      </c>
      <c r="AE248" s="499">
        <v>12.42</v>
      </c>
      <c r="AF248" s="499">
        <v>11.98</v>
      </c>
      <c r="AG248" s="499">
        <v>11.54</v>
      </c>
      <c r="AH248" s="499">
        <v>11.09</v>
      </c>
      <c r="AI248" s="499">
        <v>10.65</v>
      </c>
      <c r="AJ248" s="499">
        <v>10.199999999999999</v>
      </c>
      <c r="AK248" s="499">
        <v>9.76</v>
      </c>
      <c r="AL248" s="499">
        <v>7.62</v>
      </c>
      <c r="AM248" s="499">
        <v>7.09</v>
      </c>
      <c r="AN248" s="499">
        <v>6.87</v>
      </c>
      <c r="AO248" s="499">
        <v>6.8</v>
      </c>
      <c r="AP248" s="499">
        <v>7.17</v>
      </c>
      <c r="AQ248" s="499">
        <v>7.28</v>
      </c>
      <c r="AR248" s="499">
        <v>7.18</v>
      </c>
      <c r="AS248" s="499">
        <v>7</v>
      </c>
      <c r="AT248" s="499">
        <v>6.81</v>
      </c>
      <c r="AU248" s="499">
        <v>7.11</v>
      </c>
      <c r="AV248" s="499">
        <v>7.24</v>
      </c>
      <c r="AW248" s="499">
        <v>7.34</v>
      </c>
      <c r="AX248" s="499">
        <v>7.65</v>
      </c>
      <c r="AY248" s="499">
        <v>7.89</v>
      </c>
      <c r="AZ248" s="499">
        <v>8.23</v>
      </c>
      <c r="BA248" s="499">
        <v>8.3800000000000008</v>
      </c>
      <c r="BB248" s="499">
        <v>8.26</v>
      </c>
      <c r="BC248" s="499">
        <v>8.02</v>
      </c>
      <c r="BD248" s="499">
        <v>7.96</v>
      </c>
      <c r="BE248" s="499">
        <v>7.73</v>
      </c>
      <c r="BF248" s="499">
        <v>7.56</v>
      </c>
      <c r="BG248" s="499">
        <v>7.42</v>
      </c>
      <c r="BH248" s="499">
        <v>7.36</v>
      </c>
      <c r="BI248" s="499">
        <v>7.25</v>
      </c>
      <c r="BJ248" s="499">
        <v>6.99</v>
      </c>
      <c r="BK248" s="499">
        <v>6.84</v>
      </c>
      <c r="BL248" s="499">
        <v>6.6</v>
      </c>
      <c r="BM248" s="499">
        <v>6.57</v>
      </c>
      <c r="BN248" s="499">
        <v>6.75</v>
      </c>
      <c r="BO248" s="499">
        <v>6.75</v>
      </c>
      <c r="BP248" s="499">
        <v>7.05</v>
      </c>
      <c r="BQ248" s="499">
        <v>7.26</v>
      </c>
      <c r="BR248" s="499">
        <v>7.47</v>
      </c>
      <c r="BS248" s="499">
        <v>7.47</v>
      </c>
      <c r="BT248" s="499">
        <v>7.54</v>
      </c>
      <c r="BU248" s="499"/>
      <c r="BV248" s="499"/>
      <c r="BW248" s="499"/>
      <c r="BX248" s="499"/>
      <c r="BY248" s="499"/>
      <c r="BZ248" s="499"/>
      <c r="CA248" s="499"/>
      <c r="CB248" s="499"/>
      <c r="CC248" s="499"/>
      <c r="CD248" s="499"/>
      <c r="CE248" s="499"/>
      <c r="CF248" s="499"/>
      <c r="CG248" s="499"/>
      <c r="CH248" s="499"/>
      <c r="CI248" s="499"/>
      <c r="CJ248" s="1128"/>
      <c r="CK248" s="1083"/>
    </row>
    <row r="249" spans="1:89" s="1082" customFormat="1" x14ac:dyDescent="0.2">
      <c r="A249" s="1074"/>
      <c r="B249" s="762" t="s">
        <v>429</v>
      </c>
      <c r="C249" s="763" t="s">
        <v>430</v>
      </c>
      <c r="D249" s="503" t="s">
        <v>431</v>
      </c>
      <c r="E249" s="504" t="s">
        <v>230</v>
      </c>
      <c r="F249" s="505">
        <v>2</v>
      </c>
      <c r="G249" s="1116">
        <v>32.14</v>
      </c>
      <c r="H249" s="1116">
        <v>20.88</v>
      </c>
      <c r="I249" s="1116">
        <v>26.85</v>
      </c>
      <c r="J249" s="1116">
        <v>26.85</v>
      </c>
      <c r="K249" s="1116">
        <v>26.85</v>
      </c>
      <c r="L249" s="1116">
        <v>26.85</v>
      </c>
      <c r="M249" s="499">
        <v>24.86</v>
      </c>
      <c r="N249" s="499">
        <v>24.86</v>
      </c>
      <c r="O249" s="499">
        <v>24.86</v>
      </c>
      <c r="P249" s="499">
        <v>24.86</v>
      </c>
      <c r="Q249" s="499">
        <v>24.86</v>
      </c>
      <c r="R249" s="499">
        <v>21.87</v>
      </c>
      <c r="S249" s="499">
        <v>20.46</v>
      </c>
      <c r="T249" s="499">
        <v>19.760000000000002</v>
      </c>
      <c r="U249" s="499">
        <v>19.05</v>
      </c>
      <c r="V249" s="499">
        <v>18.350000000000001</v>
      </c>
      <c r="W249" s="499">
        <v>17.64</v>
      </c>
      <c r="X249" s="499">
        <v>16.940000000000001</v>
      </c>
      <c r="Y249" s="499">
        <v>16.23</v>
      </c>
      <c r="Z249" s="499">
        <v>15.52</v>
      </c>
      <c r="AA249" s="499">
        <v>14.82</v>
      </c>
      <c r="AB249" s="499">
        <v>14.11</v>
      </c>
      <c r="AC249" s="499">
        <v>13.41</v>
      </c>
      <c r="AD249" s="499">
        <v>12.7</v>
      </c>
      <c r="AE249" s="499">
        <v>12</v>
      </c>
      <c r="AF249" s="499">
        <v>11.29</v>
      </c>
      <c r="AG249" s="499">
        <v>10.58</v>
      </c>
      <c r="AH249" s="499">
        <v>9.8800000000000008</v>
      </c>
      <c r="AI249" s="499">
        <v>9.17</v>
      </c>
      <c r="AJ249" s="499">
        <v>8.4700000000000006</v>
      </c>
      <c r="AK249" s="499">
        <v>7.76</v>
      </c>
      <c r="AL249" s="499">
        <v>7.06</v>
      </c>
      <c r="AM249" s="499">
        <v>6.35</v>
      </c>
      <c r="AN249" s="499">
        <v>5.65</v>
      </c>
      <c r="AO249" s="499">
        <v>4.9400000000000004</v>
      </c>
      <c r="AP249" s="499">
        <v>4.2300000000000004</v>
      </c>
      <c r="AQ249" s="499">
        <v>3.53</v>
      </c>
      <c r="AR249" s="499">
        <v>2.82</v>
      </c>
      <c r="AS249" s="499">
        <v>2.12</v>
      </c>
      <c r="AT249" s="499">
        <v>1.41</v>
      </c>
      <c r="AU249" s="499">
        <v>0.71</v>
      </c>
      <c r="AV249" s="499">
        <v>0</v>
      </c>
      <c r="AW249" s="499">
        <v>0</v>
      </c>
      <c r="AX249" s="499">
        <v>0</v>
      </c>
      <c r="AY249" s="499">
        <v>0</v>
      </c>
      <c r="AZ249" s="499">
        <v>0</v>
      </c>
      <c r="BA249" s="499">
        <v>0</v>
      </c>
      <c r="BB249" s="499">
        <v>0</v>
      </c>
      <c r="BC249" s="499">
        <v>0</v>
      </c>
      <c r="BD249" s="499">
        <v>0</v>
      </c>
      <c r="BE249" s="499">
        <v>0</v>
      </c>
      <c r="BF249" s="499">
        <v>0</v>
      </c>
      <c r="BG249" s="499">
        <v>0</v>
      </c>
      <c r="BH249" s="499">
        <v>0</v>
      </c>
      <c r="BI249" s="499">
        <v>0</v>
      </c>
      <c r="BJ249" s="499">
        <v>0</v>
      </c>
      <c r="BK249" s="499">
        <v>0</v>
      </c>
      <c r="BL249" s="499">
        <v>0</v>
      </c>
      <c r="BM249" s="499">
        <v>0</v>
      </c>
      <c r="BN249" s="499">
        <v>0</v>
      </c>
      <c r="BO249" s="499">
        <v>0</v>
      </c>
      <c r="BP249" s="499">
        <v>0</v>
      </c>
      <c r="BQ249" s="499">
        <v>0</v>
      </c>
      <c r="BR249" s="499">
        <v>0</v>
      </c>
      <c r="BS249" s="499">
        <v>0</v>
      </c>
      <c r="BT249" s="499">
        <v>0</v>
      </c>
      <c r="BU249" s="499"/>
      <c r="BV249" s="499"/>
      <c r="BW249" s="499"/>
      <c r="BX249" s="499"/>
      <c r="BY249" s="499"/>
      <c r="BZ249" s="499"/>
      <c r="CA249" s="499"/>
      <c r="CB249" s="499"/>
      <c r="CC249" s="499"/>
      <c r="CD249" s="499"/>
      <c r="CE249" s="499"/>
      <c r="CF249" s="499"/>
      <c r="CG249" s="499"/>
      <c r="CH249" s="499"/>
      <c r="CI249" s="499"/>
      <c r="CJ249" s="1128"/>
      <c r="CK249" s="1083"/>
    </row>
    <row r="250" spans="1:89" s="1082" customFormat="1" x14ac:dyDescent="0.2">
      <c r="A250" s="1074"/>
      <c r="B250" s="762" t="s">
        <v>432</v>
      </c>
      <c r="C250" s="763" t="s">
        <v>433</v>
      </c>
      <c r="D250" s="503" t="s">
        <v>434</v>
      </c>
      <c r="E250" s="504" t="s">
        <v>230</v>
      </c>
      <c r="F250" s="505">
        <v>2</v>
      </c>
      <c r="G250" s="1116">
        <v>0</v>
      </c>
      <c r="H250" s="1116">
        <v>0</v>
      </c>
      <c r="I250" s="1116">
        <v>0</v>
      </c>
      <c r="J250" s="1116">
        <v>0</v>
      </c>
      <c r="K250" s="1116">
        <v>0</v>
      </c>
      <c r="L250" s="1116">
        <v>0</v>
      </c>
      <c r="M250" s="499">
        <v>0</v>
      </c>
      <c r="N250" s="499">
        <v>0</v>
      </c>
      <c r="O250" s="499">
        <v>0</v>
      </c>
      <c r="P250" s="499">
        <v>0</v>
      </c>
      <c r="Q250" s="499">
        <v>0</v>
      </c>
      <c r="R250" s="499">
        <v>0</v>
      </c>
      <c r="S250" s="499">
        <v>0</v>
      </c>
      <c r="T250" s="499">
        <v>0</v>
      </c>
      <c r="U250" s="499">
        <v>0</v>
      </c>
      <c r="V250" s="499">
        <v>0</v>
      </c>
      <c r="W250" s="499">
        <v>0</v>
      </c>
      <c r="X250" s="499">
        <v>0</v>
      </c>
      <c r="Y250" s="499">
        <v>0</v>
      </c>
      <c r="Z250" s="499">
        <v>0</v>
      </c>
      <c r="AA250" s="499">
        <v>0</v>
      </c>
      <c r="AB250" s="499">
        <v>0</v>
      </c>
      <c r="AC250" s="499">
        <v>0</v>
      </c>
      <c r="AD250" s="499">
        <v>0</v>
      </c>
      <c r="AE250" s="499">
        <v>0</v>
      </c>
      <c r="AF250" s="499">
        <v>0</v>
      </c>
      <c r="AG250" s="499">
        <v>0</v>
      </c>
      <c r="AH250" s="499">
        <v>0</v>
      </c>
      <c r="AI250" s="499">
        <v>0</v>
      </c>
      <c r="AJ250" s="499">
        <v>0</v>
      </c>
      <c r="AK250" s="499">
        <v>0</v>
      </c>
      <c r="AL250" s="499">
        <v>0</v>
      </c>
      <c r="AM250" s="499">
        <v>0</v>
      </c>
      <c r="AN250" s="499">
        <v>0</v>
      </c>
      <c r="AO250" s="499">
        <v>0</v>
      </c>
      <c r="AP250" s="499">
        <v>0</v>
      </c>
      <c r="AQ250" s="499">
        <v>0</v>
      </c>
      <c r="AR250" s="499">
        <v>0</v>
      </c>
      <c r="AS250" s="499">
        <v>0</v>
      </c>
      <c r="AT250" s="499">
        <v>0</v>
      </c>
      <c r="AU250" s="499">
        <v>0</v>
      </c>
      <c r="AV250" s="499">
        <v>0</v>
      </c>
      <c r="AW250" s="499">
        <v>0</v>
      </c>
      <c r="AX250" s="499">
        <v>0</v>
      </c>
      <c r="AY250" s="499">
        <v>0</v>
      </c>
      <c r="AZ250" s="499">
        <v>0</v>
      </c>
      <c r="BA250" s="499">
        <v>0</v>
      </c>
      <c r="BB250" s="499">
        <v>0</v>
      </c>
      <c r="BC250" s="499">
        <v>0</v>
      </c>
      <c r="BD250" s="499">
        <v>0</v>
      </c>
      <c r="BE250" s="499">
        <v>0</v>
      </c>
      <c r="BF250" s="499">
        <v>0</v>
      </c>
      <c r="BG250" s="499">
        <v>0</v>
      </c>
      <c r="BH250" s="499">
        <v>0</v>
      </c>
      <c r="BI250" s="499">
        <v>0</v>
      </c>
      <c r="BJ250" s="499">
        <v>0</v>
      </c>
      <c r="BK250" s="499">
        <v>0</v>
      </c>
      <c r="BL250" s="499">
        <v>0</v>
      </c>
      <c r="BM250" s="499">
        <v>0</v>
      </c>
      <c r="BN250" s="499">
        <v>0</v>
      </c>
      <c r="BO250" s="499">
        <v>0</v>
      </c>
      <c r="BP250" s="499">
        <v>0</v>
      </c>
      <c r="BQ250" s="499">
        <v>0</v>
      </c>
      <c r="BR250" s="499">
        <v>0</v>
      </c>
      <c r="BS250" s="499">
        <v>0</v>
      </c>
      <c r="BT250" s="499">
        <v>0</v>
      </c>
      <c r="BU250" s="499"/>
      <c r="BV250" s="499"/>
      <c r="BW250" s="499"/>
      <c r="BX250" s="499"/>
      <c r="BY250" s="499"/>
      <c r="BZ250" s="499"/>
      <c r="CA250" s="499"/>
      <c r="CB250" s="499"/>
      <c r="CC250" s="499"/>
      <c r="CD250" s="499"/>
      <c r="CE250" s="499"/>
      <c r="CF250" s="499"/>
      <c r="CG250" s="499"/>
      <c r="CH250" s="499"/>
      <c r="CI250" s="499"/>
      <c r="CJ250" s="1128"/>
      <c r="CK250" s="1083"/>
    </row>
    <row r="251" spans="1:89" s="1082" customFormat="1" ht="28.5" x14ac:dyDescent="0.2">
      <c r="A251" s="1074"/>
      <c r="B251" s="762" t="s">
        <v>435</v>
      </c>
      <c r="C251" s="763" t="s">
        <v>436</v>
      </c>
      <c r="D251" s="503" t="s">
        <v>437</v>
      </c>
      <c r="E251" s="504" t="s">
        <v>230</v>
      </c>
      <c r="F251" s="505">
        <v>2</v>
      </c>
      <c r="G251" s="1116">
        <v>0</v>
      </c>
      <c r="H251" s="1116">
        <v>0</v>
      </c>
      <c r="I251" s="1116">
        <v>0</v>
      </c>
      <c r="J251" s="1116">
        <v>0</v>
      </c>
      <c r="K251" s="1116">
        <v>0</v>
      </c>
      <c r="L251" s="1116">
        <v>0</v>
      </c>
      <c r="M251" s="499">
        <v>0</v>
      </c>
      <c r="N251" s="499">
        <v>0</v>
      </c>
      <c r="O251" s="499">
        <v>0</v>
      </c>
      <c r="P251" s="499">
        <v>0</v>
      </c>
      <c r="Q251" s="499">
        <v>0</v>
      </c>
      <c r="R251" s="499">
        <v>0</v>
      </c>
      <c r="S251" s="499">
        <v>0</v>
      </c>
      <c r="T251" s="499">
        <v>0</v>
      </c>
      <c r="U251" s="499">
        <v>0</v>
      </c>
      <c r="V251" s="499">
        <v>0</v>
      </c>
      <c r="W251" s="499">
        <v>0</v>
      </c>
      <c r="X251" s="499">
        <v>0</v>
      </c>
      <c r="Y251" s="499">
        <v>0</v>
      </c>
      <c r="Z251" s="499">
        <v>0</v>
      </c>
      <c r="AA251" s="499">
        <v>0</v>
      </c>
      <c r="AB251" s="499">
        <v>0</v>
      </c>
      <c r="AC251" s="499">
        <v>0</v>
      </c>
      <c r="AD251" s="499">
        <v>0</v>
      </c>
      <c r="AE251" s="499">
        <v>0</v>
      </c>
      <c r="AF251" s="499">
        <v>0</v>
      </c>
      <c r="AG251" s="499">
        <v>0</v>
      </c>
      <c r="AH251" s="499">
        <v>0</v>
      </c>
      <c r="AI251" s="499">
        <v>0</v>
      </c>
      <c r="AJ251" s="499">
        <v>0</v>
      </c>
      <c r="AK251" s="499">
        <v>0</v>
      </c>
      <c r="AL251" s="499">
        <v>0</v>
      </c>
      <c r="AM251" s="499">
        <v>0</v>
      </c>
      <c r="AN251" s="499">
        <v>0</v>
      </c>
      <c r="AO251" s="499">
        <v>0</v>
      </c>
      <c r="AP251" s="499">
        <v>0</v>
      </c>
      <c r="AQ251" s="499">
        <v>0</v>
      </c>
      <c r="AR251" s="499">
        <v>0</v>
      </c>
      <c r="AS251" s="499">
        <v>0</v>
      </c>
      <c r="AT251" s="499">
        <v>0</v>
      </c>
      <c r="AU251" s="499">
        <v>0</v>
      </c>
      <c r="AV251" s="499">
        <v>0</v>
      </c>
      <c r="AW251" s="499">
        <v>0</v>
      </c>
      <c r="AX251" s="499">
        <v>0</v>
      </c>
      <c r="AY251" s="499">
        <v>0</v>
      </c>
      <c r="AZ251" s="499">
        <v>0</v>
      </c>
      <c r="BA251" s="499">
        <v>0</v>
      </c>
      <c r="BB251" s="499">
        <v>0</v>
      </c>
      <c r="BC251" s="499">
        <v>0</v>
      </c>
      <c r="BD251" s="499">
        <v>0</v>
      </c>
      <c r="BE251" s="499">
        <v>0</v>
      </c>
      <c r="BF251" s="499">
        <v>0</v>
      </c>
      <c r="BG251" s="499">
        <v>0</v>
      </c>
      <c r="BH251" s="499">
        <v>0</v>
      </c>
      <c r="BI251" s="499">
        <v>0</v>
      </c>
      <c r="BJ251" s="499">
        <v>0</v>
      </c>
      <c r="BK251" s="499">
        <v>0</v>
      </c>
      <c r="BL251" s="499">
        <v>0</v>
      </c>
      <c r="BM251" s="499">
        <v>0</v>
      </c>
      <c r="BN251" s="499">
        <v>0</v>
      </c>
      <c r="BO251" s="499">
        <v>0</v>
      </c>
      <c r="BP251" s="499">
        <v>0</v>
      </c>
      <c r="BQ251" s="499">
        <v>0</v>
      </c>
      <c r="BR251" s="499">
        <v>0</v>
      </c>
      <c r="BS251" s="499">
        <v>0</v>
      </c>
      <c r="BT251" s="499">
        <v>0</v>
      </c>
      <c r="BU251" s="499"/>
      <c r="BV251" s="499"/>
      <c r="BW251" s="499"/>
      <c r="BX251" s="499"/>
      <c r="BY251" s="499"/>
      <c r="BZ251" s="499"/>
      <c r="CA251" s="499"/>
      <c r="CB251" s="499"/>
      <c r="CC251" s="499"/>
      <c r="CD251" s="499"/>
      <c r="CE251" s="499"/>
      <c r="CF251" s="499"/>
      <c r="CG251" s="499"/>
      <c r="CH251" s="499"/>
      <c r="CI251" s="499"/>
      <c r="CJ251" s="1128"/>
      <c r="CK251" s="1083"/>
    </row>
    <row r="252" spans="1:89" s="1082" customFormat="1" x14ac:dyDescent="0.2">
      <c r="A252" s="1074"/>
      <c r="B252" s="762" t="s">
        <v>438</v>
      </c>
      <c r="C252" s="763" t="s">
        <v>439</v>
      </c>
      <c r="D252" s="503" t="s">
        <v>440</v>
      </c>
      <c r="E252" s="504" t="s">
        <v>230</v>
      </c>
      <c r="F252" s="505">
        <v>2</v>
      </c>
      <c r="G252" s="1116">
        <v>0</v>
      </c>
      <c r="H252" s="1116">
        <v>0</v>
      </c>
      <c r="I252" s="1116">
        <v>0</v>
      </c>
      <c r="J252" s="1116">
        <v>0</v>
      </c>
      <c r="K252" s="1116">
        <v>0</v>
      </c>
      <c r="L252" s="1116">
        <v>0</v>
      </c>
      <c r="M252" s="499">
        <v>0</v>
      </c>
      <c r="N252" s="499">
        <v>0</v>
      </c>
      <c r="O252" s="499">
        <v>0</v>
      </c>
      <c r="P252" s="499">
        <v>0</v>
      </c>
      <c r="Q252" s="499">
        <v>0</v>
      </c>
      <c r="R252" s="499">
        <v>0</v>
      </c>
      <c r="S252" s="499">
        <v>0</v>
      </c>
      <c r="T252" s="499">
        <v>0</v>
      </c>
      <c r="U252" s="499">
        <v>0</v>
      </c>
      <c r="V252" s="499">
        <v>0</v>
      </c>
      <c r="W252" s="499">
        <v>0</v>
      </c>
      <c r="X252" s="499">
        <v>0</v>
      </c>
      <c r="Y252" s="499">
        <v>0</v>
      </c>
      <c r="Z252" s="499">
        <v>0</v>
      </c>
      <c r="AA252" s="499">
        <v>0</v>
      </c>
      <c r="AB252" s="499">
        <v>0</v>
      </c>
      <c r="AC252" s="499">
        <v>0</v>
      </c>
      <c r="AD252" s="499">
        <v>0</v>
      </c>
      <c r="AE252" s="499">
        <v>0</v>
      </c>
      <c r="AF252" s="499">
        <v>0</v>
      </c>
      <c r="AG252" s="499">
        <v>0</v>
      </c>
      <c r="AH252" s="499">
        <v>0</v>
      </c>
      <c r="AI252" s="499">
        <v>0</v>
      </c>
      <c r="AJ252" s="499">
        <v>0</v>
      </c>
      <c r="AK252" s="499">
        <v>0</v>
      </c>
      <c r="AL252" s="499">
        <v>0</v>
      </c>
      <c r="AM252" s="499">
        <v>0</v>
      </c>
      <c r="AN252" s="499">
        <v>0</v>
      </c>
      <c r="AO252" s="499">
        <v>0</v>
      </c>
      <c r="AP252" s="499">
        <v>0</v>
      </c>
      <c r="AQ252" s="499">
        <v>0</v>
      </c>
      <c r="AR252" s="499">
        <v>0</v>
      </c>
      <c r="AS252" s="499">
        <v>0</v>
      </c>
      <c r="AT252" s="499">
        <v>0</v>
      </c>
      <c r="AU252" s="499">
        <v>0</v>
      </c>
      <c r="AV252" s="499">
        <v>0</v>
      </c>
      <c r="AW252" s="499">
        <v>0</v>
      </c>
      <c r="AX252" s="499">
        <v>0</v>
      </c>
      <c r="AY252" s="499">
        <v>0</v>
      </c>
      <c r="AZ252" s="499">
        <v>0</v>
      </c>
      <c r="BA252" s="499">
        <v>0</v>
      </c>
      <c r="BB252" s="499">
        <v>0</v>
      </c>
      <c r="BC252" s="499">
        <v>0</v>
      </c>
      <c r="BD252" s="499">
        <v>0</v>
      </c>
      <c r="BE252" s="499">
        <v>0</v>
      </c>
      <c r="BF252" s="499">
        <v>0</v>
      </c>
      <c r="BG252" s="499">
        <v>0</v>
      </c>
      <c r="BH252" s="499">
        <v>0</v>
      </c>
      <c r="BI252" s="499">
        <v>0</v>
      </c>
      <c r="BJ252" s="499">
        <v>0</v>
      </c>
      <c r="BK252" s="499">
        <v>0</v>
      </c>
      <c r="BL252" s="499">
        <v>0</v>
      </c>
      <c r="BM252" s="499">
        <v>0</v>
      </c>
      <c r="BN252" s="499">
        <v>0</v>
      </c>
      <c r="BO252" s="499">
        <v>0</v>
      </c>
      <c r="BP252" s="499">
        <v>0</v>
      </c>
      <c r="BQ252" s="499">
        <v>0</v>
      </c>
      <c r="BR252" s="499">
        <v>0</v>
      </c>
      <c r="BS252" s="499">
        <v>0</v>
      </c>
      <c r="BT252" s="499">
        <v>0</v>
      </c>
      <c r="BU252" s="499"/>
      <c r="BV252" s="499"/>
      <c r="BW252" s="499"/>
      <c r="BX252" s="499"/>
      <c r="BY252" s="499"/>
      <c r="BZ252" s="499"/>
      <c r="CA252" s="499"/>
      <c r="CB252" s="499"/>
      <c r="CC252" s="499"/>
      <c r="CD252" s="499"/>
      <c r="CE252" s="499"/>
      <c r="CF252" s="499"/>
      <c r="CG252" s="499"/>
      <c r="CH252" s="499"/>
      <c r="CI252" s="499"/>
      <c r="CJ252" s="1128"/>
      <c r="CK252" s="1083"/>
    </row>
    <row r="253" spans="1:89" s="1082" customFormat="1" ht="28.5" x14ac:dyDescent="0.2">
      <c r="A253" s="1074"/>
      <c r="B253" s="762" t="s">
        <v>441</v>
      </c>
      <c r="C253" s="763" t="s">
        <v>442</v>
      </c>
      <c r="D253" s="503" t="s">
        <v>443</v>
      </c>
      <c r="E253" s="504" t="s">
        <v>230</v>
      </c>
      <c r="F253" s="505">
        <v>2</v>
      </c>
      <c r="G253" s="1116">
        <v>0</v>
      </c>
      <c r="H253" s="1116">
        <v>0</v>
      </c>
      <c r="I253" s="1116">
        <v>0</v>
      </c>
      <c r="J253" s="1116">
        <v>0</v>
      </c>
      <c r="K253" s="1116">
        <v>0</v>
      </c>
      <c r="L253" s="1116">
        <v>0</v>
      </c>
      <c r="M253" s="499">
        <v>0</v>
      </c>
      <c r="N253" s="499">
        <v>0</v>
      </c>
      <c r="O253" s="499">
        <v>0</v>
      </c>
      <c r="P253" s="499">
        <v>0</v>
      </c>
      <c r="Q253" s="499">
        <v>0</v>
      </c>
      <c r="R253" s="499">
        <v>0</v>
      </c>
      <c r="S253" s="499">
        <v>0</v>
      </c>
      <c r="T253" s="499">
        <v>0</v>
      </c>
      <c r="U253" s="499">
        <v>0</v>
      </c>
      <c r="V253" s="499">
        <v>0</v>
      </c>
      <c r="W253" s="499">
        <v>0</v>
      </c>
      <c r="X253" s="499">
        <v>2.3283064365386999E-13</v>
      </c>
      <c r="Y253" s="499">
        <v>0</v>
      </c>
      <c r="Z253" s="499">
        <v>-2.3283064365386999E-13</v>
      </c>
      <c r="AA253" s="499">
        <v>0</v>
      </c>
      <c r="AB253" s="499">
        <v>-2.3283064365386999E-13</v>
      </c>
      <c r="AC253" s="499">
        <v>2.3283064365386999E-13</v>
      </c>
      <c r="AD253" s="499">
        <v>0</v>
      </c>
      <c r="AE253" s="499">
        <v>0</v>
      </c>
      <c r="AF253" s="499">
        <v>0</v>
      </c>
      <c r="AG253" s="499">
        <v>0</v>
      </c>
      <c r="AH253" s="499">
        <v>0</v>
      </c>
      <c r="AI253" s="499">
        <v>0</v>
      </c>
      <c r="AJ253" s="499">
        <v>0</v>
      </c>
      <c r="AK253" s="499">
        <v>0</v>
      </c>
      <c r="AL253" s="499">
        <v>0</v>
      </c>
      <c r="AM253" s="499">
        <v>-4.6566128730773896E-13</v>
      </c>
      <c r="AN253" s="499">
        <v>0</v>
      </c>
      <c r="AO253" s="499">
        <v>4.6566128730773896E-13</v>
      </c>
      <c r="AP253" s="499">
        <v>0</v>
      </c>
      <c r="AQ253" s="499">
        <v>0</v>
      </c>
      <c r="AR253" s="499">
        <v>0</v>
      </c>
      <c r="AS253" s="499">
        <v>0</v>
      </c>
      <c r="AT253" s="499">
        <v>0</v>
      </c>
      <c r="AU253" s="499">
        <v>0</v>
      </c>
      <c r="AV253" s="499">
        <v>0</v>
      </c>
      <c r="AW253" s="499">
        <v>0</v>
      </c>
      <c r="AX253" s="499">
        <v>0</v>
      </c>
      <c r="AY253" s="499">
        <v>0</v>
      </c>
      <c r="AZ253" s="499">
        <v>0</v>
      </c>
      <c r="BA253" s="499">
        <v>0</v>
      </c>
      <c r="BB253" s="499">
        <v>0</v>
      </c>
      <c r="BC253" s="499">
        <v>0</v>
      </c>
      <c r="BD253" s="499">
        <v>0</v>
      </c>
      <c r="BE253" s="499">
        <v>0</v>
      </c>
      <c r="BF253" s="499">
        <v>0</v>
      </c>
      <c r="BG253" s="499">
        <v>0</v>
      </c>
      <c r="BH253" s="499">
        <v>0</v>
      </c>
      <c r="BI253" s="499">
        <v>0</v>
      </c>
      <c r="BJ253" s="499">
        <v>0</v>
      </c>
      <c r="BK253" s="499">
        <v>0</v>
      </c>
      <c r="BL253" s="499">
        <v>0</v>
      </c>
      <c r="BM253" s="499">
        <v>0</v>
      </c>
      <c r="BN253" s="499">
        <v>0</v>
      </c>
      <c r="BO253" s="499">
        <v>0</v>
      </c>
      <c r="BP253" s="499">
        <v>0</v>
      </c>
      <c r="BQ253" s="499">
        <v>0</v>
      </c>
      <c r="BR253" s="499">
        <v>0</v>
      </c>
      <c r="BS253" s="499">
        <v>0</v>
      </c>
      <c r="BT253" s="499">
        <v>0</v>
      </c>
      <c r="BU253" s="499"/>
      <c r="BV253" s="499"/>
      <c r="BW253" s="499"/>
      <c r="BX253" s="499"/>
      <c r="BY253" s="499"/>
      <c r="BZ253" s="499"/>
      <c r="CA253" s="499"/>
      <c r="CB253" s="499"/>
      <c r="CC253" s="499"/>
      <c r="CD253" s="499"/>
      <c r="CE253" s="499"/>
      <c r="CF253" s="499"/>
      <c r="CG253" s="499"/>
      <c r="CH253" s="499"/>
      <c r="CI253" s="499"/>
      <c r="CJ253" s="1128"/>
      <c r="CK253" s="1083"/>
    </row>
    <row r="254" spans="1:89" s="1082" customFormat="1" x14ac:dyDescent="0.2">
      <c r="A254" s="1074"/>
      <c r="B254" s="762" t="s">
        <v>444</v>
      </c>
      <c r="C254" s="763" t="s">
        <v>445</v>
      </c>
      <c r="D254" s="761" t="s">
        <v>121</v>
      </c>
      <c r="E254" s="747" t="s">
        <v>230</v>
      </c>
      <c r="F254" s="748">
        <v>2</v>
      </c>
      <c r="G254" s="1116">
        <v>51.235165300546456</v>
      </c>
      <c r="H254" s="1116">
        <v>51.977992687104603</v>
      </c>
      <c r="I254" s="1116">
        <v>47.028651455634098</v>
      </c>
      <c r="J254" s="1116">
        <v>47.1339843479427</v>
      </c>
      <c r="K254" s="1116">
        <v>49.225535325944499</v>
      </c>
      <c r="L254" s="1116">
        <v>51.377586822688102</v>
      </c>
      <c r="M254" s="499">
        <v>53.466629662968799</v>
      </c>
      <c r="N254" s="499">
        <v>55.5128152400655</v>
      </c>
      <c r="O254" s="499">
        <v>57.531855988731103</v>
      </c>
      <c r="P254" s="499">
        <v>59.535849946947103</v>
      </c>
      <c r="Q254" s="499">
        <v>61.5414190693905</v>
      </c>
      <c r="R254" s="499">
        <v>63.379850443709202</v>
      </c>
      <c r="S254" s="499">
        <v>65.151154759021097</v>
      </c>
      <c r="T254" s="499">
        <v>66.879469276014504</v>
      </c>
      <c r="U254" s="499">
        <v>68.554969089214197</v>
      </c>
      <c r="V254" s="499">
        <v>70.187562912198302</v>
      </c>
      <c r="W254" s="499">
        <v>71.778997296500293</v>
      </c>
      <c r="X254" s="499">
        <v>73.327779001817404</v>
      </c>
      <c r="Y254" s="499">
        <v>74.830649662227998</v>
      </c>
      <c r="Z254" s="499">
        <v>76.284676498926004</v>
      </c>
      <c r="AA254" s="499">
        <v>77.688862502011105</v>
      </c>
      <c r="AB254" s="499">
        <v>79.042175955786703</v>
      </c>
      <c r="AC254" s="499">
        <v>80.343718542183694</v>
      </c>
      <c r="AD254" s="499">
        <v>81.592682922551205</v>
      </c>
      <c r="AE254" s="499">
        <v>82.788522209635502</v>
      </c>
      <c r="AF254" s="499">
        <v>83.930440289597897</v>
      </c>
      <c r="AG254" s="499">
        <v>85.017431987841306</v>
      </c>
      <c r="AH254" s="499">
        <v>86.048877732446599</v>
      </c>
      <c r="AI254" s="499">
        <v>87.024203612098404</v>
      </c>
      <c r="AJ254" s="499">
        <v>87.942795450033898</v>
      </c>
      <c r="AK254" s="499">
        <v>88.804040641973899</v>
      </c>
      <c r="AL254" s="499">
        <v>89.535299640943293</v>
      </c>
      <c r="AM254" s="499">
        <v>90.204579285087902</v>
      </c>
      <c r="AN254" s="499">
        <v>90.824576807642799</v>
      </c>
      <c r="AO254" s="499">
        <v>91.401678854286899</v>
      </c>
      <c r="AP254" s="499">
        <v>91.954429952588598</v>
      </c>
      <c r="AQ254" s="499">
        <v>92.471296376268995</v>
      </c>
      <c r="AR254" s="499">
        <v>92.943161182925905</v>
      </c>
      <c r="AS254" s="499">
        <v>93.366544249138798</v>
      </c>
      <c r="AT254" s="499">
        <v>93.740783711760997</v>
      </c>
      <c r="AU254" s="499">
        <v>94.086415259525296</v>
      </c>
      <c r="AV254" s="499">
        <v>94.396641978469106</v>
      </c>
      <c r="AW254" s="499">
        <v>94.710998465596106</v>
      </c>
      <c r="AX254" s="499">
        <v>95.038610859138799</v>
      </c>
      <c r="AY254" s="499">
        <v>95.376482085908904</v>
      </c>
      <c r="AZ254" s="499">
        <v>95.729112852225796</v>
      </c>
      <c r="BA254" s="499">
        <v>96.088064019791204</v>
      </c>
      <c r="BB254" s="499">
        <v>96.441851807871004</v>
      </c>
      <c r="BC254" s="499">
        <v>96.785675233269302</v>
      </c>
      <c r="BD254" s="499">
        <v>97.126946898487205</v>
      </c>
      <c r="BE254" s="499">
        <v>97.458337015725903</v>
      </c>
      <c r="BF254" s="499">
        <v>97.782501321360797</v>
      </c>
      <c r="BG254" s="499">
        <v>98.100681619073299</v>
      </c>
      <c r="BH254" s="499">
        <v>98.416263376122203</v>
      </c>
      <c r="BI254" s="499">
        <v>98.7268882476166</v>
      </c>
      <c r="BJ254" s="499">
        <v>99.026553356097196</v>
      </c>
      <c r="BK254" s="499">
        <v>99.319630133384905</v>
      </c>
      <c r="BL254" s="499">
        <v>99.602601783090407</v>
      </c>
      <c r="BM254" s="499">
        <v>99.884256720712003</v>
      </c>
      <c r="BN254" s="499">
        <v>100.17359932154299</v>
      </c>
      <c r="BO254" s="499">
        <v>100.462997678821</v>
      </c>
      <c r="BP254" s="499">
        <v>100.76518798025</v>
      </c>
      <c r="BQ254" s="499">
        <v>101.076612423236</v>
      </c>
      <c r="BR254" s="499">
        <v>101.396929103991</v>
      </c>
      <c r="BS254" s="499">
        <v>101.71713244232301</v>
      </c>
      <c r="BT254" s="499">
        <v>102.040482041366</v>
      </c>
      <c r="BU254" s="499"/>
      <c r="BV254" s="499"/>
      <c r="BW254" s="499"/>
      <c r="BX254" s="499"/>
      <c r="BY254" s="499"/>
      <c r="BZ254" s="499"/>
      <c r="CA254" s="499"/>
      <c r="CB254" s="499"/>
      <c r="CC254" s="499"/>
      <c r="CD254" s="499"/>
      <c r="CE254" s="499"/>
      <c r="CF254" s="499"/>
      <c r="CG254" s="499"/>
      <c r="CH254" s="499"/>
      <c r="CI254" s="499"/>
      <c r="CJ254" s="1128"/>
      <c r="CK254" s="1083"/>
    </row>
    <row r="255" spans="1:89" s="1082" customFormat="1" ht="28.5" x14ac:dyDescent="0.2">
      <c r="A255" s="1074"/>
      <c r="B255" s="762" t="s">
        <v>446</v>
      </c>
      <c r="C255" s="763" t="s">
        <v>447</v>
      </c>
      <c r="D255" s="761" t="s">
        <v>121</v>
      </c>
      <c r="E255" s="747" t="s">
        <v>230</v>
      </c>
      <c r="F255" s="748">
        <v>2</v>
      </c>
      <c r="G255" s="1116">
        <v>898.81784430000005</v>
      </c>
      <c r="H255" s="1116">
        <v>877.93754430000001</v>
      </c>
      <c r="I255" s="1116">
        <v>851.09144430000003</v>
      </c>
      <c r="J255" s="1116">
        <v>824.24534430000006</v>
      </c>
      <c r="K255" s="1116">
        <v>797.39924429999996</v>
      </c>
      <c r="L255" s="1116">
        <v>770.55314429999999</v>
      </c>
      <c r="M255" s="499">
        <v>745.69564430000003</v>
      </c>
      <c r="N255" s="499">
        <v>720.83814429999995</v>
      </c>
      <c r="O255" s="499">
        <v>695.98064429999999</v>
      </c>
      <c r="P255" s="499">
        <v>671.12314430000004</v>
      </c>
      <c r="Q255" s="499">
        <v>646.26564429999996</v>
      </c>
      <c r="R255" s="499">
        <v>624.39104429999998</v>
      </c>
      <c r="S255" s="499">
        <v>603.92770881612898</v>
      </c>
      <c r="T255" s="499">
        <v>584.17000559032203</v>
      </c>
      <c r="U255" s="499">
        <v>565.11793462258095</v>
      </c>
      <c r="V255" s="499">
        <v>546.77149591290299</v>
      </c>
      <c r="W255" s="499">
        <v>529.13068946128999</v>
      </c>
      <c r="X255" s="499">
        <v>512.19551526774205</v>
      </c>
      <c r="Y255" s="499">
        <v>495.96597333225799</v>
      </c>
      <c r="Z255" s="499">
        <v>480.44206365483899</v>
      </c>
      <c r="AA255" s="499">
        <v>465.62378623548398</v>
      </c>
      <c r="AB255" s="499">
        <v>451.51114107419397</v>
      </c>
      <c r="AC255" s="499">
        <v>438.10412817096801</v>
      </c>
      <c r="AD255" s="499">
        <v>425.402747525807</v>
      </c>
      <c r="AE255" s="499">
        <v>413.40699913870998</v>
      </c>
      <c r="AF255" s="499">
        <v>402.116883009677</v>
      </c>
      <c r="AG255" s="499">
        <v>391.53239913870999</v>
      </c>
      <c r="AH255" s="499">
        <v>381.653547525806</v>
      </c>
      <c r="AI255" s="499">
        <v>372.48032817096799</v>
      </c>
      <c r="AJ255" s="499">
        <v>364.01274107419403</v>
      </c>
      <c r="AK255" s="499">
        <v>356.25078623548399</v>
      </c>
      <c r="AL255" s="499">
        <v>349.19446365483901</v>
      </c>
      <c r="AM255" s="499">
        <v>342.84377333225802</v>
      </c>
      <c r="AN255" s="499">
        <v>337.19871526774199</v>
      </c>
      <c r="AO255" s="499">
        <v>332.25928946129</v>
      </c>
      <c r="AP255" s="499">
        <v>328.02549591290301</v>
      </c>
      <c r="AQ255" s="499">
        <v>324.49733462258098</v>
      </c>
      <c r="AR255" s="499">
        <v>321.67480559032299</v>
      </c>
      <c r="AS255" s="499">
        <v>319.55790881612899</v>
      </c>
      <c r="AT255" s="499">
        <v>318.14664429999999</v>
      </c>
      <c r="AU255" s="499">
        <v>317.44101204193601</v>
      </c>
      <c r="AV255" s="499">
        <v>317.44101204193601</v>
      </c>
      <c r="AW255" s="499">
        <v>317.44101204193601</v>
      </c>
      <c r="AX255" s="499">
        <v>317.44101204193601</v>
      </c>
      <c r="AY255" s="499">
        <v>317.44101204193601</v>
      </c>
      <c r="AZ255" s="499">
        <v>317.44101204193601</v>
      </c>
      <c r="BA255" s="499">
        <v>317.44101204193601</v>
      </c>
      <c r="BB255" s="499">
        <v>317.44101204193601</v>
      </c>
      <c r="BC255" s="499">
        <v>317.44101204193601</v>
      </c>
      <c r="BD255" s="499">
        <v>317.44101204193601</v>
      </c>
      <c r="BE255" s="499">
        <v>317.44101204193601</v>
      </c>
      <c r="BF255" s="499">
        <v>317.44101204193601</v>
      </c>
      <c r="BG255" s="499">
        <v>317.44101204193601</v>
      </c>
      <c r="BH255" s="499">
        <v>317.44101204193601</v>
      </c>
      <c r="BI255" s="499">
        <v>317.44101204193601</v>
      </c>
      <c r="BJ255" s="499">
        <v>317.44101204193601</v>
      </c>
      <c r="BK255" s="499">
        <v>317.44101204193601</v>
      </c>
      <c r="BL255" s="499">
        <v>317.44101204193601</v>
      </c>
      <c r="BM255" s="499">
        <v>317.44101204193601</v>
      </c>
      <c r="BN255" s="499">
        <v>317.44101204193601</v>
      </c>
      <c r="BO255" s="499">
        <v>317.44101204193601</v>
      </c>
      <c r="BP255" s="499">
        <v>317.44101204193601</v>
      </c>
      <c r="BQ255" s="499">
        <v>317.44101204193601</v>
      </c>
      <c r="BR255" s="499">
        <v>317.44101204193601</v>
      </c>
      <c r="BS255" s="499">
        <v>317.44101204193601</v>
      </c>
      <c r="BT255" s="499">
        <v>317.44101204193601</v>
      </c>
      <c r="BU255" s="499"/>
      <c r="BV255" s="499"/>
      <c r="BW255" s="499"/>
      <c r="BX255" s="499"/>
      <c r="BY255" s="499"/>
      <c r="BZ255" s="499"/>
      <c r="CA255" s="499"/>
      <c r="CB255" s="499"/>
      <c r="CC255" s="499"/>
      <c r="CD255" s="499"/>
      <c r="CE255" s="499"/>
      <c r="CF255" s="499"/>
      <c r="CG255" s="499"/>
      <c r="CH255" s="499"/>
      <c r="CI255" s="499"/>
      <c r="CJ255" s="1128"/>
      <c r="CK255" s="1083"/>
    </row>
    <row r="256" spans="1:89" s="1082" customFormat="1" x14ac:dyDescent="0.2">
      <c r="A256" s="1074"/>
      <c r="B256" s="762" t="s">
        <v>448</v>
      </c>
      <c r="C256" s="763" t="s">
        <v>449</v>
      </c>
      <c r="D256" s="761" t="s">
        <v>121</v>
      </c>
      <c r="E256" s="747" t="s">
        <v>230</v>
      </c>
      <c r="F256" s="748">
        <v>2</v>
      </c>
      <c r="G256" s="1116">
        <v>59.418886612021858</v>
      </c>
      <c r="H256" s="1116">
        <v>57.860902049737497</v>
      </c>
      <c r="I256" s="1116">
        <v>48.538616967068997</v>
      </c>
      <c r="J256" s="1116">
        <v>45.2872733463714</v>
      </c>
      <c r="K256" s="1116">
        <v>44.130847042339298</v>
      </c>
      <c r="L256" s="1116">
        <v>42.954359447525803</v>
      </c>
      <c r="M256" s="499">
        <v>41.849756356853803</v>
      </c>
      <c r="N256" s="499">
        <v>40.720380899736199</v>
      </c>
      <c r="O256" s="499">
        <v>39.568402227231303</v>
      </c>
      <c r="P256" s="499">
        <v>38.395360799010099</v>
      </c>
      <c r="Q256" s="499">
        <v>37.202732730296603</v>
      </c>
      <c r="R256" s="499">
        <v>36.140786488998103</v>
      </c>
      <c r="S256" s="499">
        <v>35.135835851307597</v>
      </c>
      <c r="T256" s="499">
        <v>34.153482210683499</v>
      </c>
      <c r="U256" s="499">
        <v>33.194717921740498</v>
      </c>
      <c r="V256" s="499">
        <v>32.261281114927399</v>
      </c>
      <c r="W256" s="499">
        <v>31.354456015966999</v>
      </c>
      <c r="X256" s="499">
        <v>30.4753461938007</v>
      </c>
      <c r="Y256" s="499">
        <v>29.624958579816798</v>
      </c>
      <c r="Z256" s="499">
        <v>28.804277596014</v>
      </c>
      <c r="AA256" s="499">
        <v>28.0143002522926</v>
      </c>
      <c r="AB256" s="499">
        <v>27.255971670712999</v>
      </c>
      <c r="AC256" s="499">
        <v>26.530190169344699</v>
      </c>
      <c r="AD256" s="499">
        <v>25.8378063836563</v>
      </c>
      <c r="AE256" s="499">
        <v>25.179626981809498</v>
      </c>
      <c r="AF256" s="499">
        <v>24.556404780824501</v>
      </c>
      <c r="AG256" s="499">
        <v>23.968841877573301</v>
      </c>
      <c r="AH256" s="499">
        <v>23.417601140792701</v>
      </c>
      <c r="AI256" s="499">
        <v>22.903299778616201</v>
      </c>
      <c r="AJ256" s="499">
        <v>22.4265086709886</v>
      </c>
      <c r="AK256" s="499">
        <v>21.987753828553</v>
      </c>
      <c r="AL256" s="499">
        <v>21.586546472776099</v>
      </c>
      <c r="AM256" s="499">
        <v>21.224327861495201</v>
      </c>
      <c r="AN256" s="499">
        <v>20.901649587766801</v>
      </c>
      <c r="AO256" s="499">
        <v>20.618922606328699</v>
      </c>
      <c r="AP256" s="499">
        <v>20.376652989508301</v>
      </c>
      <c r="AQ256" s="499">
        <v>20.174944103647402</v>
      </c>
      <c r="AR256" s="499">
        <v>20.013907153015701</v>
      </c>
      <c r="AS256" s="499">
        <v>19.893688406051702</v>
      </c>
      <c r="AT256" s="499">
        <v>19.814430164086701</v>
      </c>
      <c r="AU256" s="499">
        <v>19.7764658046375</v>
      </c>
      <c r="AV256" s="499">
        <v>19.7797946412493</v>
      </c>
      <c r="AW256" s="499">
        <v>19.783150204200499</v>
      </c>
      <c r="AX256" s="499">
        <v>19.786628577480801</v>
      </c>
      <c r="AY256" s="499">
        <v>19.790196057022801</v>
      </c>
      <c r="AZ256" s="499">
        <v>19.793898102390902</v>
      </c>
      <c r="BA256" s="499">
        <v>19.797644378748199</v>
      </c>
      <c r="BB256" s="499">
        <v>19.801315119619701</v>
      </c>
      <c r="BC256" s="499">
        <v>19.804862064592101</v>
      </c>
      <c r="BD256" s="499">
        <v>19.808362960667701</v>
      </c>
      <c r="BE256" s="499">
        <v>19.811743839777499</v>
      </c>
      <c r="BF256" s="499">
        <v>19.815033368258501</v>
      </c>
      <c r="BG256" s="499">
        <v>19.8182453501494</v>
      </c>
      <c r="BH256" s="499">
        <v>19.821414766809301</v>
      </c>
      <c r="BI256" s="499">
        <v>19.824518638142401</v>
      </c>
      <c r="BJ256" s="499">
        <v>19.827498287095299</v>
      </c>
      <c r="BK256" s="499">
        <v>19.830398557277601</v>
      </c>
      <c r="BL256" s="499">
        <v>19.833185906007198</v>
      </c>
      <c r="BM256" s="499">
        <v>19.835947765464301</v>
      </c>
      <c r="BN256" s="499">
        <v>19.838772092124302</v>
      </c>
      <c r="BO256" s="499">
        <v>19.841583959154502</v>
      </c>
      <c r="BP256" s="499">
        <v>19.844506333781901</v>
      </c>
      <c r="BQ256" s="499">
        <v>19.847503382711199</v>
      </c>
      <c r="BR256" s="499">
        <v>19.8505706351845</v>
      </c>
      <c r="BS256" s="499">
        <v>19.8536213396278</v>
      </c>
      <c r="BT256" s="499">
        <v>19.856686451070502</v>
      </c>
      <c r="BU256" s="499"/>
      <c r="BV256" s="499"/>
      <c r="BW256" s="499"/>
      <c r="BX256" s="499"/>
      <c r="BY256" s="499"/>
      <c r="BZ256" s="499"/>
      <c r="CA256" s="499"/>
      <c r="CB256" s="499"/>
      <c r="CC256" s="499"/>
      <c r="CD256" s="499"/>
      <c r="CE256" s="499"/>
      <c r="CF256" s="499"/>
      <c r="CG256" s="499"/>
      <c r="CH256" s="499"/>
      <c r="CI256" s="499"/>
      <c r="CJ256" s="1128"/>
      <c r="CK256" s="1083"/>
    </row>
    <row r="257" spans="1:89" s="1082" customFormat="1" ht="28.5" x14ac:dyDescent="0.2">
      <c r="A257" s="1074"/>
      <c r="B257" s="764" t="s">
        <v>450</v>
      </c>
      <c r="C257" s="765" t="s">
        <v>451</v>
      </c>
      <c r="D257" s="766" t="s">
        <v>452</v>
      </c>
      <c r="E257" s="767" t="s">
        <v>230</v>
      </c>
      <c r="F257" s="768">
        <v>2</v>
      </c>
      <c r="G257" s="462">
        <f>SUM(G244:G247)+G254+G255+G256</f>
        <v>2311.6081462359753</v>
      </c>
      <c r="H257" s="462">
        <f t="shared" ref="H257:BS257" si="121">SUM(H244:H247)+H254+H255+H256</f>
        <v>2335.7949521025366</v>
      </c>
      <c r="I257" s="462">
        <f t="shared" si="121"/>
        <v>2343.5828582327108</v>
      </c>
      <c r="J257" s="462">
        <f t="shared" si="121"/>
        <v>2361.9090839486348</v>
      </c>
      <c r="K257" s="462">
        <f t="shared" si="121"/>
        <v>2379.5688267697615</v>
      </c>
      <c r="L257" s="462">
        <f t="shared" si="121"/>
        <v>2398.7630088188484</v>
      </c>
      <c r="M257" s="462">
        <f t="shared" si="121"/>
        <v>2418.3796667156148</v>
      </c>
      <c r="N257" s="462">
        <f t="shared" si="121"/>
        <v>2439.9849768355939</v>
      </c>
      <c r="O257" s="462">
        <f t="shared" si="121"/>
        <v>2460.4375389117545</v>
      </c>
      <c r="P257" s="462">
        <f t="shared" si="121"/>
        <v>2480.1719914417495</v>
      </c>
      <c r="Q257" s="462">
        <f t="shared" si="121"/>
        <v>2499.6164324954798</v>
      </c>
      <c r="R257" s="462">
        <f t="shared" si="121"/>
        <v>2518.1663176284997</v>
      </c>
      <c r="S257" s="462">
        <f t="shared" si="121"/>
        <v>2536.4783358222498</v>
      </c>
      <c r="T257" s="462">
        <f t="shared" si="121"/>
        <v>2554.3055934728127</v>
      </c>
      <c r="U257" s="462">
        <f t="shared" si="121"/>
        <v>2571.4182580293277</v>
      </c>
      <c r="V257" s="462">
        <f t="shared" si="121"/>
        <v>2588.1199763358209</v>
      </c>
      <c r="W257" s="462">
        <f t="shared" si="121"/>
        <v>2604.4917791695498</v>
      </c>
      <c r="X257" s="462">
        <f t="shared" si="121"/>
        <v>2620.5142768591527</v>
      </c>
      <c r="Y257" s="462">
        <f t="shared" si="121"/>
        <v>2636.1152179700953</v>
      </c>
      <c r="Z257" s="462">
        <f t="shared" si="121"/>
        <v>2651.2526541455709</v>
      </c>
      <c r="AA257" s="462">
        <f t="shared" si="121"/>
        <v>2665.9365853855807</v>
      </c>
      <c r="AB257" s="462">
        <f t="shared" si="121"/>
        <v>2680.1479250964853</v>
      </c>
      <c r="AC257" s="462">
        <f t="shared" si="121"/>
        <v>2693.9046732782886</v>
      </c>
      <c r="AD257" s="462">
        <f t="shared" si="121"/>
        <v>2707.1978732278071</v>
      </c>
      <c r="AE257" s="462">
        <f t="shared" si="121"/>
        <v>2720.0387847259476</v>
      </c>
      <c r="AF257" s="462">
        <f t="shared" si="121"/>
        <v>2732.4153644758917</v>
      </c>
      <c r="AG257" s="462">
        <f t="shared" si="121"/>
        <v>2744.3483093999171</v>
      </c>
      <c r="AH257" s="462">
        <f t="shared" si="121"/>
        <v>2755.8176627948374</v>
      </c>
      <c r="AI257" s="462">
        <f t="shared" si="121"/>
        <v>2766.8234679574748</v>
      </c>
      <c r="AJ257" s="462">
        <f t="shared" si="121"/>
        <v>2777.365681591009</v>
      </c>
      <c r="AK257" s="462">
        <f t="shared" si="121"/>
        <v>2787.444217101804</v>
      </c>
      <c r="AL257" s="462">
        <f t="shared" si="121"/>
        <v>2795.2949461643511</v>
      </c>
      <c r="AM257" s="462">
        <f t="shared" si="121"/>
        <v>2802.5893168746325</v>
      </c>
      <c r="AN257" s="462">
        <f t="shared" si="121"/>
        <v>2809.6595780589432</v>
      </c>
      <c r="AO257" s="462">
        <f t="shared" si="121"/>
        <v>2816.6525273176981</v>
      </c>
      <c r="AP257" s="462">
        <f t="shared" si="121"/>
        <v>2824.0272152507923</v>
      </c>
      <c r="AQ257" s="462">
        <f t="shared" si="121"/>
        <v>2831.5222114982898</v>
      </c>
      <c r="AR257" s="462">
        <f t="shared" si="121"/>
        <v>2838.9085103220573</v>
      </c>
      <c r="AS257" s="462">
        <f t="shared" si="121"/>
        <v>2846.1127778671121</v>
      </c>
      <c r="AT257" s="462">
        <f t="shared" si="121"/>
        <v>2853.1144945716401</v>
      </c>
      <c r="AU257" s="462">
        <f t="shared" si="121"/>
        <v>2860.4345295018916</v>
      </c>
      <c r="AV257" s="462">
        <f t="shared" si="121"/>
        <v>2867.886085057447</v>
      </c>
      <c r="AW257" s="462">
        <f t="shared" si="121"/>
        <v>2875.441797107525</v>
      </c>
      <c r="AX257" s="462">
        <f t="shared" si="121"/>
        <v>2883.320887874348</v>
      </c>
      <c r="AY257" s="462">
        <f t="shared" si="121"/>
        <v>2891.4503265806602</v>
      </c>
      <c r="AZ257" s="462">
        <f t="shared" si="121"/>
        <v>2899.9336593923449</v>
      </c>
      <c r="BA257" s="462">
        <f t="shared" si="121"/>
        <v>2908.5743568362677</v>
      </c>
      <c r="BB257" s="462">
        <f t="shared" si="121"/>
        <v>2917.0898153652192</v>
      </c>
      <c r="BC257" s="462">
        <f t="shared" si="121"/>
        <v>2925.3551857355901</v>
      </c>
      <c r="BD257" s="462">
        <f t="shared" si="121"/>
        <v>2933.557958296884</v>
      </c>
      <c r="BE257" s="462">
        <f t="shared" si="121"/>
        <v>2941.5207292932323</v>
      </c>
      <c r="BF257" s="462">
        <f t="shared" si="121"/>
        <v>2949.306183127348</v>
      </c>
      <c r="BG257" s="462">
        <f t="shared" si="121"/>
        <v>2956.9455754069518</v>
      </c>
      <c r="BH257" s="462">
        <f t="shared" si="121"/>
        <v>2964.5223265806599</v>
      </c>
      <c r="BI257" s="462">
        <f t="shared" si="121"/>
        <v>2971.9840553234876</v>
      </c>
      <c r="BJ257" s="462">
        <f t="shared" si="121"/>
        <v>2979.1747000809214</v>
      </c>
      <c r="BK257" s="462">
        <f t="shared" si="121"/>
        <v>2986.2086771283916</v>
      </c>
      <c r="BL257" s="462">
        <f t="shared" si="121"/>
        <v>2992.9924361268263</v>
      </c>
      <c r="BM257" s="462">
        <f t="shared" si="121"/>
        <v>2999.7448529239055</v>
      </c>
      <c r="BN257" s="462">
        <f t="shared" si="121"/>
        <v>3006.684019851396</v>
      </c>
      <c r="BO257" s="462">
        <f t="shared" si="121"/>
        <v>3013.6242300757044</v>
      </c>
      <c r="BP257" s="462">
        <f t="shared" si="121"/>
        <v>3020.8773427517608</v>
      </c>
      <c r="BQ257" s="462">
        <f t="shared" si="121"/>
        <v>3028.3497642436764</v>
      </c>
      <c r="BR257" s="462">
        <f t="shared" si="121"/>
        <v>3036.0411481769047</v>
      </c>
      <c r="BS257" s="462">
        <f t="shared" si="121"/>
        <v>3043.7324022196799</v>
      </c>
      <c r="BT257" s="462">
        <f t="shared" ref="BT257" si="122">SUM(BT244:BT247)+BT254+BT255+BT256</f>
        <v>3051.4968169301651</v>
      </c>
      <c r="BU257" s="462"/>
      <c r="BV257" s="462"/>
      <c r="BW257" s="462"/>
      <c r="BX257" s="462"/>
      <c r="BY257" s="462"/>
      <c r="BZ257" s="462"/>
      <c r="CA257" s="462"/>
      <c r="CB257" s="462"/>
      <c r="CC257" s="462"/>
      <c r="CD257" s="462"/>
      <c r="CE257" s="462"/>
      <c r="CF257" s="462"/>
      <c r="CG257" s="462"/>
      <c r="CH257" s="462"/>
      <c r="CI257" s="462"/>
      <c r="CJ257" s="1128"/>
      <c r="CK257" s="1083"/>
    </row>
    <row r="258" spans="1:89" s="1082" customFormat="1" x14ac:dyDescent="0.2">
      <c r="A258" s="1074"/>
      <c r="B258" s="717" t="s">
        <v>453</v>
      </c>
      <c r="C258" s="718" t="s">
        <v>454</v>
      </c>
      <c r="D258" s="719" t="s">
        <v>121</v>
      </c>
      <c r="E258" s="769" t="s">
        <v>230</v>
      </c>
      <c r="F258" s="770">
        <v>2</v>
      </c>
      <c r="G258" s="1115">
        <v>92.950935036736212</v>
      </c>
      <c r="H258" s="1115">
        <v>93.380074439332162</v>
      </c>
      <c r="I258" s="1115">
        <v>94.061201988037411</v>
      </c>
      <c r="J258" s="1115">
        <v>94.7918259019836</v>
      </c>
      <c r="K258" s="1115">
        <v>95.373556330230315</v>
      </c>
      <c r="L258" s="1115">
        <v>95.923540320224262</v>
      </c>
      <c r="M258" s="496">
        <v>96.36792265329909</v>
      </c>
      <c r="N258" s="496">
        <v>97.161973235425322</v>
      </c>
      <c r="O258" s="496">
        <v>98.063673783702626</v>
      </c>
      <c r="P258" s="496">
        <v>98.97946289725391</v>
      </c>
      <c r="Q258" s="496">
        <v>99.854781137069892</v>
      </c>
      <c r="R258" s="496">
        <v>100.76284904234248</v>
      </c>
      <c r="S258" s="496">
        <v>102.23001109986322</v>
      </c>
      <c r="T258" s="496">
        <v>103.47124473531146</v>
      </c>
      <c r="U258" s="496">
        <v>104.44742635958299</v>
      </c>
      <c r="V258" s="496">
        <v>105.29946487919592</v>
      </c>
      <c r="W258" s="496">
        <v>106.10048368008657</v>
      </c>
      <c r="X258" s="496">
        <v>106.8777592087136</v>
      </c>
      <c r="Y258" s="496">
        <v>107.7366132916307</v>
      </c>
      <c r="Z258" s="496">
        <v>108.60997278043928</v>
      </c>
      <c r="AA258" s="496">
        <v>109.38745614148175</v>
      </c>
      <c r="AB258" s="496">
        <v>110.29383970099819</v>
      </c>
      <c r="AC258" s="496">
        <v>111.26177510921573</v>
      </c>
      <c r="AD258" s="496">
        <v>112.34160478352867</v>
      </c>
      <c r="AE258" s="496">
        <v>113.44892886321077</v>
      </c>
      <c r="AF258" s="496">
        <v>114.59869398557521</v>
      </c>
      <c r="AG258" s="496">
        <v>115.804504573191</v>
      </c>
      <c r="AH258" s="496">
        <v>117.01706601353217</v>
      </c>
      <c r="AI258" s="496">
        <v>118.17911193992431</v>
      </c>
      <c r="AJ258" s="496">
        <v>119.29093746063766</v>
      </c>
      <c r="AK258" s="496">
        <v>120.29917067686715</v>
      </c>
      <c r="AL258" s="496">
        <v>121.20368197927553</v>
      </c>
      <c r="AM258" s="496">
        <v>121.98143781394383</v>
      </c>
      <c r="AN258" s="496">
        <v>122.6264805365159</v>
      </c>
      <c r="AO258" s="496">
        <v>123.24974565914735</v>
      </c>
      <c r="AP258" s="496">
        <v>123.78872567250384</v>
      </c>
      <c r="AQ258" s="496">
        <v>124.36529198795884</v>
      </c>
      <c r="AR258" s="496">
        <v>124.72736890752357</v>
      </c>
      <c r="AS258" s="496">
        <v>125.01784200177882</v>
      </c>
      <c r="AT258" s="496">
        <v>125.21326804993667</v>
      </c>
      <c r="AU258" s="496">
        <v>125.46540248796957</v>
      </c>
      <c r="AV258" s="496">
        <v>125.70567236240396</v>
      </c>
      <c r="AW258" s="496">
        <v>125.91558229752376</v>
      </c>
      <c r="AX258" s="496">
        <v>126.27752493632275</v>
      </c>
      <c r="AY258" s="496">
        <v>126.85796906354533</v>
      </c>
      <c r="AZ258" s="496">
        <v>127.65889813459023</v>
      </c>
      <c r="BA258" s="496">
        <v>128.50665268339378</v>
      </c>
      <c r="BB258" s="496">
        <v>129.38450610940117</v>
      </c>
      <c r="BC258" s="496">
        <v>130.26097589963626</v>
      </c>
      <c r="BD258" s="496">
        <v>131.14591301063817</v>
      </c>
      <c r="BE258" s="496">
        <v>132.04239879711145</v>
      </c>
      <c r="BF258" s="496">
        <v>132.94772045543979</v>
      </c>
      <c r="BG258" s="496">
        <v>133.80183687368577</v>
      </c>
      <c r="BH258" s="496">
        <v>134.64923938668403</v>
      </c>
      <c r="BI258" s="496">
        <v>135.39974851339642</v>
      </c>
      <c r="BJ258" s="496">
        <v>136.07301117026299</v>
      </c>
      <c r="BK258" s="496">
        <v>136.77189977509025</v>
      </c>
      <c r="BL258" s="496">
        <v>137.37496844392098</v>
      </c>
      <c r="BM258" s="496">
        <v>137.83452334080951</v>
      </c>
      <c r="BN258" s="496">
        <v>138.27872479753742</v>
      </c>
      <c r="BO258" s="496">
        <v>138.62553520969075</v>
      </c>
      <c r="BP258" s="496">
        <v>138.98835213336096</v>
      </c>
      <c r="BQ258" s="496">
        <v>139.35304640352575</v>
      </c>
      <c r="BR258" s="496">
        <v>139.71837016900784</v>
      </c>
      <c r="BS258" s="496">
        <v>140.13099726546159</v>
      </c>
      <c r="BT258" s="496">
        <v>140.47610500507986</v>
      </c>
      <c r="BU258" s="496"/>
      <c r="BV258" s="496"/>
      <c r="BW258" s="496"/>
      <c r="BX258" s="496"/>
      <c r="BY258" s="496"/>
      <c r="BZ258" s="496"/>
      <c r="CA258" s="496"/>
      <c r="CB258" s="496"/>
      <c r="CC258" s="496"/>
      <c r="CD258" s="496"/>
      <c r="CE258" s="496"/>
      <c r="CF258" s="496"/>
      <c r="CG258" s="496"/>
      <c r="CH258" s="496"/>
      <c r="CI258" s="496"/>
      <c r="CJ258" s="1128"/>
      <c r="CK258" s="1083"/>
    </row>
    <row r="259" spans="1:89" s="1082" customFormat="1" x14ac:dyDescent="0.2">
      <c r="A259" s="1074"/>
      <c r="B259" s="727" t="s">
        <v>455</v>
      </c>
      <c r="C259" s="728" t="s">
        <v>456</v>
      </c>
      <c r="D259" s="724" t="s">
        <v>121</v>
      </c>
      <c r="E259" s="771" t="s">
        <v>230</v>
      </c>
      <c r="F259" s="772">
        <v>2</v>
      </c>
      <c r="G259" s="1116">
        <v>2.6525705737704914</v>
      </c>
      <c r="H259" s="1116">
        <v>2.6819999999999999</v>
      </c>
      <c r="I259" s="1116">
        <v>2.6659999999999999</v>
      </c>
      <c r="J259" s="1116">
        <v>2.65</v>
      </c>
      <c r="K259" s="1116">
        <v>2.6339999999999999</v>
      </c>
      <c r="L259" s="1116">
        <v>2.6190000000000002</v>
      </c>
      <c r="M259" s="499">
        <v>2.6160000000000001</v>
      </c>
      <c r="N259" s="499">
        <v>2.613</v>
      </c>
      <c r="O259" s="499">
        <v>2.6110000000000002</v>
      </c>
      <c r="P259" s="499">
        <v>2.609</v>
      </c>
      <c r="Q259" s="499">
        <v>2.609</v>
      </c>
      <c r="R259" s="499">
        <v>2.6080000000000001</v>
      </c>
      <c r="S259" s="499">
        <v>2.6059999999999999</v>
      </c>
      <c r="T259" s="499">
        <v>2.6059999999999999</v>
      </c>
      <c r="U259" s="499">
        <v>2.6059999999999999</v>
      </c>
      <c r="V259" s="499">
        <v>2.6070000000000002</v>
      </c>
      <c r="W259" s="499">
        <v>2.6139999999999999</v>
      </c>
      <c r="X259" s="499">
        <v>2.621</v>
      </c>
      <c r="Y259" s="499">
        <v>2.6280000000000001</v>
      </c>
      <c r="Z259" s="499">
        <v>2.6360000000000001</v>
      </c>
      <c r="AA259" s="499">
        <v>2.645</v>
      </c>
      <c r="AB259" s="499">
        <v>2.653</v>
      </c>
      <c r="AC259" s="499">
        <v>2.661</v>
      </c>
      <c r="AD259" s="499">
        <v>2.67</v>
      </c>
      <c r="AE259" s="499">
        <v>2.6789999999999998</v>
      </c>
      <c r="AF259" s="499">
        <v>2.6869999999999998</v>
      </c>
      <c r="AG259" s="499">
        <v>2.6989999999999998</v>
      </c>
      <c r="AH259" s="499">
        <v>2.71</v>
      </c>
      <c r="AI259" s="499">
        <v>2.722</v>
      </c>
      <c r="AJ259" s="499">
        <v>2.734</v>
      </c>
      <c r="AK259" s="499">
        <v>2.7450000000000001</v>
      </c>
      <c r="AL259" s="499">
        <v>2.7549999999999999</v>
      </c>
      <c r="AM259" s="499">
        <v>2.7650000000000001</v>
      </c>
      <c r="AN259" s="499">
        <v>2.7730000000000001</v>
      </c>
      <c r="AO259" s="499">
        <v>2.7810000000000001</v>
      </c>
      <c r="AP259" s="499">
        <v>2.7869999999999999</v>
      </c>
      <c r="AQ259" s="499">
        <v>2.7909999999999999</v>
      </c>
      <c r="AR259" s="499">
        <v>2.794</v>
      </c>
      <c r="AS259" s="499">
        <v>2.7970000000000002</v>
      </c>
      <c r="AT259" s="499">
        <v>2.798</v>
      </c>
      <c r="AU259" s="499">
        <v>2.7970000000000002</v>
      </c>
      <c r="AV259" s="499">
        <v>2.7949999999999999</v>
      </c>
      <c r="AW259" s="499">
        <v>2.7930000000000001</v>
      </c>
      <c r="AX259" s="499">
        <v>2.7909999999999999</v>
      </c>
      <c r="AY259" s="499">
        <v>2.7890000000000001</v>
      </c>
      <c r="AZ259" s="499">
        <v>2.7850000000000001</v>
      </c>
      <c r="BA259" s="499">
        <v>2.782</v>
      </c>
      <c r="BB259" s="499">
        <v>2.7789999999999999</v>
      </c>
      <c r="BC259" s="499">
        <v>2.7759999999999998</v>
      </c>
      <c r="BD259" s="499">
        <v>2.774</v>
      </c>
      <c r="BE259" s="499">
        <v>2.7709999999999999</v>
      </c>
      <c r="BF259" s="499">
        <v>2.7690000000000001</v>
      </c>
      <c r="BG259" s="499">
        <v>2.766</v>
      </c>
      <c r="BH259" s="499">
        <v>2.7639999999999998</v>
      </c>
      <c r="BI259" s="499">
        <v>2.762</v>
      </c>
      <c r="BJ259" s="499">
        <v>2.76</v>
      </c>
      <c r="BK259" s="499">
        <v>2.7589999999999999</v>
      </c>
      <c r="BL259" s="499">
        <v>2.7570000000000001</v>
      </c>
      <c r="BM259" s="499">
        <v>2.7559999999999998</v>
      </c>
      <c r="BN259" s="499">
        <v>2.7549999999999999</v>
      </c>
      <c r="BO259" s="499">
        <v>2.7530000000000001</v>
      </c>
      <c r="BP259" s="499">
        <v>2.7519999999999998</v>
      </c>
      <c r="BQ259" s="499">
        <v>2.75</v>
      </c>
      <c r="BR259" s="499">
        <v>2.7480000000000002</v>
      </c>
      <c r="BS259" s="499">
        <v>2.746</v>
      </c>
      <c r="BT259" s="499">
        <v>2.7440000000000002</v>
      </c>
      <c r="BU259" s="499"/>
      <c r="BV259" s="499"/>
      <c r="BW259" s="499"/>
      <c r="BX259" s="499"/>
      <c r="BY259" s="499"/>
      <c r="BZ259" s="499"/>
      <c r="CA259" s="499"/>
      <c r="CB259" s="499"/>
      <c r="CC259" s="499"/>
      <c r="CD259" s="499"/>
      <c r="CE259" s="499"/>
      <c r="CF259" s="499"/>
      <c r="CG259" s="499"/>
      <c r="CH259" s="499"/>
      <c r="CI259" s="499"/>
      <c r="CJ259" s="1128"/>
      <c r="CK259" s="1083"/>
    </row>
    <row r="260" spans="1:89" s="1082" customFormat="1" x14ac:dyDescent="0.2">
      <c r="A260" s="1074"/>
      <c r="B260" s="722" t="s">
        <v>457</v>
      </c>
      <c r="C260" s="773" t="s">
        <v>458</v>
      </c>
      <c r="D260" s="724" t="s">
        <v>121</v>
      </c>
      <c r="E260" s="771" t="s">
        <v>230</v>
      </c>
      <c r="F260" s="772">
        <v>2</v>
      </c>
      <c r="G260" s="1116">
        <v>2673.2860724663515</v>
      </c>
      <c r="H260" s="1116">
        <v>2775.3854794489721</v>
      </c>
      <c r="I260" s="1116">
        <v>2890.0378091435232</v>
      </c>
      <c r="J260" s="1116">
        <v>2998.9037562151943</v>
      </c>
      <c r="K260" s="1116">
        <v>3095.2962149687328</v>
      </c>
      <c r="L260" s="1116">
        <v>3195.6638521137183</v>
      </c>
      <c r="M260" s="499">
        <v>3290.6376552907318</v>
      </c>
      <c r="N260" s="499">
        <v>3389.8792325400673</v>
      </c>
      <c r="O260" s="499">
        <v>3486.0126873108097</v>
      </c>
      <c r="P260" s="499">
        <v>3580.741321126176</v>
      </c>
      <c r="Q260" s="499">
        <v>3674.724455408646</v>
      </c>
      <c r="R260" s="499">
        <v>3759.3715417152957</v>
      </c>
      <c r="S260" s="499">
        <v>3840.1108160706858</v>
      </c>
      <c r="T260" s="499">
        <v>3919.0479448281858</v>
      </c>
      <c r="U260" s="499">
        <v>3995.875065549516</v>
      </c>
      <c r="V260" s="499">
        <v>4070.7894627610563</v>
      </c>
      <c r="W260" s="499">
        <v>4142.1890594362758</v>
      </c>
      <c r="X260" s="499">
        <v>4211.2741858529453</v>
      </c>
      <c r="Y260" s="499">
        <v>4278.0785066704557</v>
      </c>
      <c r="Z260" s="499">
        <v>4342.9208672859959</v>
      </c>
      <c r="AA260" s="499">
        <v>4406.7176430502159</v>
      </c>
      <c r="AB260" s="499">
        <v>4466.6851940710858</v>
      </c>
      <c r="AC260" s="499">
        <v>4524.0532312595351</v>
      </c>
      <c r="AD260" s="499">
        <v>4579.0282326904753</v>
      </c>
      <c r="AE260" s="499">
        <v>4632.4919510725658</v>
      </c>
      <c r="AF260" s="499">
        <v>4683.2312116840358</v>
      </c>
      <c r="AG260" s="499">
        <v>4730.437644823025</v>
      </c>
      <c r="AH260" s="499">
        <v>4775.0212111527753</v>
      </c>
      <c r="AI260" s="499">
        <v>4818.221777073325</v>
      </c>
      <c r="AJ260" s="499">
        <v>4859.3140853603454</v>
      </c>
      <c r="AK260" s="499">
        <v>4897.6867144954758</v>
      </c>
      <c r="AL260" s="499">
        <v>4929.4462470084354</v>
      </c>
      <c r="AM260" s="499">
        <v>4958.8025474750557</v>
      </c>
      <c r="AN260" s="499">
        <v>4986.1372145444057</v>
      </c>
      <c r="AO260" s="499">
        <v>5011.3754208611654</v>
      </c>
      <c r="AP260" s="499">
        <v>5035.0177484691658</v>
      </c>
      <c r="AQ260" s="499">
        <v>5056.6718823879255</v>
      </c>
      <c r="AR260" s="499">
        <v>5076.6233714415057</v>
      </c>
      <c r="AS260" s="499">
        <v>5094.8897241264358</v>
      </c>
      <c r="AT260" s="499">
        <v>5111.2932738953459</v>
      </c>
      <c r="AU260" s="499">
        <v>5126.1472966132851</v>
      </c>
      <c r="AV260" s="499">
        <v>5139.4575247126659</v>
      </c>
      <c r="AW260" s="499">
        <v>5153.0128199471455</v>
      </c>
      <c r="AX260" s="499">
        <v>5166.6465441509154</v>
      </c>
      <c r="AY260" s="499">
        <v>5180.1148697964854</v>
      </c>
      <c r="AZ260" s="499">
        <v>5193.4838147899654</v>
      </c>
      <c r="BA260" s="499">
        <v>5206.8936152098058</v>
      </c>
      <c r="BB260" s="499">
        <v>5220.3744723900054</v>
      </c>
      <c r="BC260" s="499">
        <v>5233.6860164305554</v>
      </c>
      <c r="BD260" s="499">
        <v>5247.0299281908956</v>
      </c>
      <c r="BE260" s="499">
        <v>5260.0289298397656</v>
      </c>
      <c r="BF260" s="499">
        <v>5272.7861653382352</v>
      </c>
      <c r="BG260" s="499">
        <v>5285.5231663218156</v>
      </c>
      <c r="BH260" s="499">
        <v>5298.2543661917753</v>
      </c>
      <c r="BI260" s="499">
        <v>5311.0374638394451</v>
      </c>
      <c r="BJ260" s="499">
        <v>5323.6950188227956</v>
      </c>
      <c r="BK260" s="499">
        <v>5336.1257133271656</v>
      </c>
      <c r="BL260" s="499">
        <v>5348.5674787258758</v>
      </c>
      <c r="BM260" s="499">
        <v>5361.2214118995753</v>
      </c>
      <c r="BN260" s="499">
        <v>5373.9834886951157</v>
      </c>
      <c r="BO260" s="499">
        <v>5386.8803626128156</v>
      </c>
      <c r="BP260" s="499">
        <v>5399.8879869904358</v>
      </c>
      <c r="BQ260" s="499">
        <v>5413.0231309008259</v>
      </c>
      <c r="BR260" s="499">
        <v>5426.2592262646558</v>
      </c>
      <c r="BS260" s="499">
        <v>5439.3969680793953</v>
      </c>
      <c r="BT260" s="499">
        <v>5452.6406986791753</v>
      </c>
      <c r="BU260" s="499"/>
      <c r="BV260" s="499"/>
      <c r="BW260" s="499"/>
      <c r="BX260" s="499"/>
      <c r="BY260" s="499"/>
      <c r="BZ260" s="499"/>
      <c r="CA260" s="499"/>
      <c r="CB260" s="499"/>
      <c r="CC260" s="499"/>
      <c r="CD260" s="499"/>
      <c r="CE260" s="499"/>
      <c r="CF260" s="499"/>
      <c r="CG260" s="499"/>
      <c r="CH260" s="499"/>
      <c r="CI260" s="499"/>
      <c r="CJ260" s="1128"/>
      <c r="CK260" s="1083"/>
    </row>
    <row r="261" spans="1:89" s="1082" customFormat="1" x14ac:dyDescent="0.2">
      <c r="A261" s="1074"/>
      <c r="B261" s="722" t="s">
        <v>459</v>
      </c>
      <c r="C261" s="773" t="s">
        <v>460</v>
      </c>
      <c r="D261" s="724" t="s">
        <v>121</v>
      </c>
      <c r="E261" s="771" t="s">
        <v>230</v>
      </c>
      <c r="F261" s="772">
        <v>2</v>
      </c>
      <c r="G261" s="1116">
        <v>2402.0808219999999</v>
      </c>
      <c r="H261" s="1116">
        <v>2350.4432826314301</v>
      </c>
      <c r="I261" s="1116">
        <v>2284.9843663216702</v>
      </c>
      <c r="J261" s="1116">
        <v>2219.0624766388701</v>
      </c>
      <c r="K261" s="1116">
        <v>2152.8989696119602</v>
      </c>
      <c r="L261" s="1116">
        <v>2087.1165312462399</v>
      </c>
      <c r="M261" s="499">
        <v>2025.06713846671</v>
      </c>
      <c r="N261" s="499">
        <v>1963.0150072802001</v>
      </c>
      <c r="O261" s="499">
        <v>1901.0796086984501</v>
      </c>
      <c r="P261" s="499">
        <v>1839.5899216591499</v>
      </c>
      <c r="Q261" s="499">
        <v>1778.34304032512</v>
      </c>
      <c r="R261" s="499">
        <v>1723.9929914577499</v>
      </c>
      <c r="S261" s="499">
        <v>1673.0749202556001</v>
      </c>
      <c r="T261" s="499">
        <v>1624.37827039593</v>
      </c>
      <c r="U261" s="499">
        <v>1577.89536705862</v>
      </c>
      <c r="V261" s="499">
        <v>1533.3831374884001</v>
      </c>
      <c r="W261" s="499">
        <v>1490.1688285026701</v>
      </c>
      <c r="X261" s="499">
        <v>1448.71404471246</v>
      </c>
      <c r="Y261" s="499">
        <v>1409.05656819141</v>
      </c>
      <c r="Z261" s="499">
        <v>1371.31139213709</v>
      </c>
      <c r="AA261" s="499">
        <v>1335.7220680821199</v>
      </c>
      <c r="AB261" s="499">
        <v>1301.42806768479</v>
      </c>
      <c r="AC261" s="499">
        <v>1268.8106265577901</v>
      </c>
      <c r="AD261" s="499">
        <v>1237.9220204445801</v>
      </c>
      <c r="AE261" s="499">
        <v>1208.9792267703999</v>
      </c>
      <c r="AF261" s="499">
        <v>1181.6514913557501</v>
      </c>
      <c r="AG261" s="499">
        <v>1155.7525071248999</v>
      </c>
      <c r="AH261" s="499">
        <v>1131.5178713206899</v>
      </c>
      <c r="AI261" s="499">
        <v>1109.23125099252</v>
      </c>
      <c r="AJ261" s="499">
        <v>1088.71119995751</v>
      </c>
      <c r="AK261" s="499">
        <v>1069.8218836214701</v>
      </c>
      <c r="AL261" s="499">
        <v>1052.58504215023</v>
      </c>
      <c r="AM261" s="499">
        <v>1037.0971819617801</v>
      </c>
      <c r="AN261" s="499">
        <v>1023.2903216910501</v>
      </c>
      <c r="AO261" s="499">
        <v>1011.08125433799</v>
      </c>
      <c r="AP261" s="499">
        <v>1000.37531252821</v>
      </c>
      <c r="AQ261" s="499">
        <v>991.23001106454001</v>
      </c>
      <c r="AR261" s="499">
        <v>983.80360832112694</v>
      </c>
      <c r="AS261" s="499">
        <v>978.13782149595295</v>
      </c>
      <c r="AT261" s="499">
        <v>974.20814275868599</v>
      </c>
      <c r="AU261" s="499">
        <v>971.86704034101103</v>
      </c>
      <c r="AV261" s="499">
        <v>971.19194102780602</v>
      </c>
      <c r="AW261" s="499">
        <v>970.52518488015096</v>
      </c>
      <c r="AX261" s="499">
        <v>969.74336874482299</v>
      </c>
      <c r="AY261" s="499">
        <v>968.83299637805601</v>
      </c>
      <c r="AZ261" s="499">
        <v>967.76278410905195</v>
      </c>
      <c r="BA261" s="499">
        <v>966.645019855844</v>
      </c>
      <c r="BB261" s="499">
        <v>965.60004113094999</v>
      </c>
      <c r="BC261" s="499">
        <v>964.63040811907695</v>
      </c>
      <c r="BD261" s="499">
        <v>963.69878887577102</v>
      </c>
      <c r="BE261" s="499">
        <v>962.80804659114597</v>
      </c>
      <c r="BF261" s="499">
        <v>961.95023124539398</v>
      </c>
      <c r="BG261" s="499">
        <v>961.15270463665297</v>
      </c>
      <c r="BH261" s="499">
        <v>960.384558510695</v>
      </c>
      <c r="BI261" s="499">
        <v>959.67852451639203</v>
      </c>
      <c r="BJ261" s="499">
        <v>959.05986239465994</v>
      </c>
      <c r="BK261" s="499">
        <v>958.46767654318205</v>
      </c>
      <c r="BL261" s="499">
        <v>957.97742143001199</v>
      </c>
      <c r="BM261" s="499">
        <v>957.54014498026095</v>
      </c>
      <c r="BN261" s="499">
        <v>957.05168502060906</v>
      </c>
      <c r="BO261" s="499">
        <v>956.58935466401999</v>
      </c>
      <c r="BP261" s="499">
        <v>956.02886145876096</v>
      </c>
      <c r="BQ261" s="499">
        <v>955.40758822302098</v>
      </c>
      <c r="BR261" s="499">
        <v>954.72482472588194</v>
      </c>
      <c r="BS261" s="499">
        <v>954.03040945836699</v>
      </c>
      <c r="BT261" s="499">
        <v>953.32969289240305</v>
      </c>
      <c r="BU261" s="499"/>
      <c r="BV261" s="499"/>
      <c r="BW261" s="499"/>
      <c r="BX261" s="499"/>
      <c r="BY261" s="499"/>
      <c r="BZ261" s="499"/>
      <c r="CA261" s="499"/>
      <c r="CB261" s="499"/>
      <c r="CC261" s="499"/>
      <c r="CD261" s="499"/>
      <c r="CE261" s="499"/>
      <c r="CF261" s="499"/>
      <c r="CG261" s="499"/>
      <c r="CH261" s="499"/>
      <c r="CI261" s="499"/>
      <c r="CJ261" s="1128"/>
      <c r="CK261" s="1083"/>
    </row>
    <row r="262" spans="1:89" s="1082" customFormat="1" x14ac:dyDescent="0.2">
      <c r="A262" s="1074"/>
      <c r="B262" s="774" t="s">
        <v>461</v>
      </c>
      <c r="C262" s="773" t="s">
        <v>462</v>
      </c>
      <c r="D262" s="775" t="s">
        <v>463</v>
      </c>
      <c r="E262" s="771" t="s">
        <v>230</v>
      </c>
      <c r="F262" s="772">
        <v>2</v>
      </c>
      <c r="G262" s="450">
        <f>SUM(G258:G261)</f>
        <v>5170.9704000768579</v>
      </c>
      <c r="H262" s="450">
        <f t="shared" ref="H262:BS262" si="123">SUM(H258:H261)</f>
        <v>5221.8908365197349</v>
      </c>
      <c r="I262" s="450">
        <f t="shared" si="123"/>
        <v>5271.7493774532304</v>
      </c>
      <c r="J262" s="450">
        <f t="shared" si="123"/>
        <v>5315.4080587560475</v>
      </c>
      <c r="K262" s="450">
        <f t="shared" si="123"/>
        <v>5346.2027409109232</v>
      </c>
      <c r="L262" s="450">
        <f t="shared" si="123"/>
        <v>5381.3229236801826</v>
      </c>
      <c r="M262" s="455">
        <f t="shared" si="123"/>
        <v>5414.6887164107411</v>
      </c>
      <c r="N262" s="455">
        <f t="shared" si="123"/>
        <v>5452.669213055693</v>
      </c>
      <c r="O262" s="455">
        <f t="shared" si="123"/>
        <v>5487.7669697929623</v>
      </c>
      <c r="P262" s="455">
        <f t="shared" si="123"/>
        <v>5521.9197056825797</v>
      </c>
      <c r="Q262" s="455">
        <f t="shared" si="123"/>
        <v>5555.5312768708354</v>
      </c>
      <c r="R262" s="455">
        <f t="shared" si="123"/>
        <v>5586.7353822153882</v>
      </c>
      <c r="S262" s="455">
        <f t="shared" si="123"/>
        <v>5618.021747426149</v>
      </c>
      <c r="T262" s="455">
        <f t="shared" si="123"/>
        <v>5649.5034599594273</v>
      </c>
      <c r="U262" s="455">
        <f t="shared" si="123"/>
        <v>5680.8238589677185</v>
      </c>
      <c r="V262" s="455">
        <f t="shared" si="123"/>
        <v>5712.0790651286525</v>
      </c>
      <c r="W262" s="455">
        <f t="shared" si="123"/>
        <v>5741.0723716190323</v>
      </c>
      <c r="X262" s="455">
        <f t="shared" si="123"/>
        <v>5769.4869897741191</v>
      </c>
      <c r="Y262" s="455">
        <f t="shared" si="123"/>
        <v>5797.4996881534971</v>
      </c>
      <c r="Z262" s="455">
        <f t="shared" si="123"/>
        <v>5825.4782322035244</v>
      </c>
      <c r="AA262" s="455">
        <f t="shared" si="123"/>
        <v>5854.4721672738178</v>
      </c>
      <c r="AB262" s="455">
        <f t="shared" si="123"/>
        <v>5881.0601014568738</v>
      </c>
      <c r="AC262" s="455">
        <f t="shared" si="123"/>
        <v>5906.7866329265407</v>
      </c>
      <c r="AD262" s="455">
        <f t="shared" si="123"/>
        <v>5931.9618579185844</v>
      </c>
      <c r="AE262" s="455">
        <f t="shared" si="123"/>
        <v>5957.5991067061759</v>
      </c>
      <c r="AF262" s="455">
        <f t="shared" si="123"/>
        <v>5982.1683970253616</v>
      </c>
      <c r="AG262" s="455">
        <f t="shared" si="123"/>
        <v>6004.6936565211163</v>
      </c>
      <c r="AH262" s="455">
        <f t="shared" si="123"/>
        <v>6026.2661484869968</v>
      </c>
      <c r="AI262" s="455">
        <f t="shared" si="123"/>
        <v>6048.3541400057693</v>
      </c>
      <c r="AJ262" s="455">
        <f t="shared" si="123"/>
        <v>6070.0502227784928</v>
      </c>
      <c r="AK262" s="455">
        <f t="shared" si="123"/>
        <v>6090.5527687938129</v>
      </c>
      <c r="AL262" s="455">
        <f t="shared" si="123"/>
        <v>6105.9899711379412</v>
      </c>
      <c r="AM262" s="455">
        <f t="shared" si="123"/>
        <v>6120.6461672507794</v>
      </c>
      <c r="AN262" s="455">
        <f t="shared" si="123"/>
        <v>6134.8270167719711</v>
      </c>
      <c r="AO262" s="455">
        <f t="shared" si="123"/>
        <v>6148.4874208583024</v>
      </c>
      <c r="AP262" s="455">
        <f t="shared" si="123"/>
        <v>6161.9687866698796</v>
      </c>
      <c r="AQ262" s="455">
        <f t="shared" si="123"/>
        <v>6175.0581854404245</v>
      </c>
      <c r="AR262" s="455">
        <f t="shared" si="123"/>
        <v>6187.9483486701565</v>
      </c>
      <c r="AS262" s="455">
        <f t="shared" si="123"/>
        <v>6200.8423876241677</v>
      </c>
      <c r="AT262" s="455">
        <f t="shared" si="123"/>
        <v>6213.5126847039692</v>
      </c>
      <c r="AU262" s="455">
        <f t="shared" si="123"/>
        <v>6226.2767394422663</v>
      </c>
      <c r="AV262" s="455">
        <f t="shared" si="123"/>
        <v>6239.1501381028756</v>
      </c>
      <c r="AW262" s="455">
        <f t="shared" si="123"/>
        <v>6252.2465871248205</v>
      </c>
      <c r="AX262" s="455">
        <f t="shared" si="123"/>
        <v>6265.4584378320606</v>
      </c>
      <c r="AY262" s="455">
        <f t="shared" si="123"/>
        <v>6278.5948352380865</v>
      </c>
      <c r="AZ262" s="455">
        <f t="shared" si="123"/>
        <v>6291.6904970336072</v>
      </c>
      <c r="BA262" s="455">
        <f t="shared" si="123"/>
        <v>6304.8272877490435</v>
      </c>
      <c r="BB262" s="455">
        <f t="shared" si="123"/>
        <v>6318.1380196303562</v>
      </c>
      <c r="BC262" s="455">
        <f t="shared" si="123"/>
        <v>6331.3534004492685</v>
      </c>
      <c r="BD262" s="455">
        <f t="shared" si="123"/>
        <v>6344.6486300773049</v>
      </c>
      <c r="BE262" s="455">
        <f t="shared" si="123"/>
        <v>6357.6503752280232</v>
      </c>
      <c r="BF262" s="455">
        <f t="shared" si="123"/>
        <v>6370.4531170390692</v>
      </c>
      <c r="BG262" s="455">
        <f t="shared" si="123"/>
        <v>6383.2437078321536</v>
      </c>
      <c r="BH262" s="455">
        <f t="shared" si="123"/>
        <v>6396.0521640891538</v>
      </c>
      <c r="BI262" s="455">
        <f t="shared" si="123"/>
        <v>6408.8777368692336</v>
      </c>
      <c r="BJ262" s="455">
        <f t="shared" si="123"/>
        <v>6421.5878923877181</v>
      </c>
      <c r="BK262" s="455">
        <f t="shared" si="123"/>
        <v>6434.1242896454378</v>
      </c>
      <c r="BL262" s="455">
        <f t="shared" si="123"/>
        <v>6446.6768685998095</v>
      </c>
      <c r="BM262" s="455">
        <f t="shared" si="123"/>
        <v>6459.3520802206458</v>
      </c>
      <c r="BN262" s="455">
        <f t="shared" si="123"/>
        <v>6472.068898513262</v>
      </c>
      <c r="BO262" s="455">
        <f t="shared" si="123"/>
        <v>6484.8482524865267</v>
      </c>
      <c r="BP262" s="455">
        <f t="shared" si="123"/>
        <v>6497.6572005825574</v>
      </c>
      <c r="BQ262" s="455">
        <f t="shared" si="123"/>
        <v>6510.5337655273725</v>
      </c>
      <c r="BR262" s="455">
        <f t="shared" si="123"/>
        <v>6523.4504211595458</v>
      </c>
      <c r="BS262" s="455">
        <f t="shared" si="123"/>
        <v>6536.3043748032242</v>
      </c>
      <c r="BT262" s="455">
        <f t="shared" ref="BT262" si="124">SUM(BT258:BT261)</f>
        <v>6549.190496576658</v>
      </c>
      <c r="BU262" s="455"/>
      <c r="BV262" s="455"/>
      <c r="BW262" s="455"/>
      <c r="BX262" s="455"/>
      <c r="BY262" s="455"/>
      <c r="BZ262" s="455"/>
      <c r="CA262" s="455"/>
      <c r="CB262" s="455"/>
      <c r="CC262" s="455"/>
      <c r="CD262" s="455"/>
      <c r="CE262" s="455"/>
      <c r="CF262" s="455"/>
      <c r="CG262" s="455"/>
      <c r="CH262" s="455"/>
      <c r="CI262" s="451"/>
      <c r="CJ262" s="1128"/>
      <c r="CK262" s="1083"/>
    </row>
    <row r="263" spans="1:89" s="1082" customFormat="1" ht="28.5" x14ac:dyDescent="0.2">
      <c r="A263" s="1074"/>
      <c r="B263" s="774" t="s">
        <v>464</v>
      </c>
      <c r="C263" s="773" t="s">
        <v>465</v>
      </c>
      <c r="D263" s="775" t="s">
        <v>466</v>
      </c>
      <c r="E263" s="771" t="s">
        <v>467</v>
      </c>
      <c r="F263" s="772">
        <v>1</v>
      </c>
      <c r="G263" s="479">
        <f>(G261+G260)/(G247+G255)</f>
        <v>2.4624528283374651</v>
      </c>
      <c r="H263" s="479">
        <f t="shared" ref="H263:BS263" si="125">(H261+H260)/(H247+H255)</f>
        <v>2.4584944780936127</v>
      </c>
      <c r="I263" s="479">
        <f t="shared" si="125"/>
        <v>2.4543102074745615</v>
      </c>
      <c r="J263" s="479">
        <f t="shared" si="125"/>
        <v>2.4494760641780013</v>
      </c>
      <c r="K263" s="479">
        <f t="shared" si="125"/>
        <v>2.4442163364350122</v>
      </c>
      <c r="L263" s="479">
        <f t="shared" si="125"/>
        <v>2.4393825713665067</v>
      </c>
      <c r="M263" s="479">
        <f t="shared" si="125"/>
        <v>2.4334793420057701</v>
      </c>
      <c r="N263" s="479">
        <f t="shared" si="125"/>
        <v>2.4273460206690451</v>
      </c>
      <c r="O263" s="479">
        <f t="shared" si="125"/>
        <v>2.4211845067073643</v>
      </c>
      <c r="P263" s="479">
        <f t="shared" si="125"/>
        <v>2.4154379368202425</v>
      </c>
      <c r="Q263" s="479">
        <f t="shared" si="125"/>
        <v>2.4098556479614603</v>
      </c>
      <c r="R263" s="479">
        <f t="shared" si="125"/>
        <v>2.4041993419873027</v>
      </c>
      <c r="S263" s="479">
        <f t="shared" si="125"/>
        <v>2.3986629349729371</v>
      </c>
      <c r="T263" s="479">
        <f t="shared" si="125"/>
        <v>2.3938721073234213</v>
      </c>
      <c r="U263" s="479">
        <f t="shared" si="125"/>
        <v>2.3898976097813809</v>
      </c>
      <c r="V263" s="479">
        <f t="shared" si="125"/>
        <v>2.3864044752141202</v>
      </c>
      <c r="W263" s="479">
        <f t="shared" si="125"/>
        <v>2.3823684772637241</v>
      </c>
      <c r="X263" s="479">
        <f t="shared" si="125"/>
        <v>2.3784870831203317</v>
      </c>
      <c r="Y263" s="479">
        <f t="shared" si="125"/>
        <v>2.374854921056615</v>
      </c>
      <c r="Z263" s="479">
        <f t="shared" si="125"/>
        <v>2.3716849206914965</v>
      </c>
      <c r="AA263" s="479">
        <f t="shared" si="125"/>
        <v>2.3694358031420393</v>
      </c>
      <c r="AB263" s="479">
        <f t="shared" si="125"/>
        <v>2.3666145365344109</v>
      </c>
      <c r="AC263" s="479">
        <f t="shared" si="125"/>
        <v>2.3638672580844946</v>
      </c>
      <c r="AD263" s="479">
        <f t="shared" si="125"/>
        <v>2.3613059381591572</v>
      </c>
      <c r="AE263" s="479">
        <f t="shared" si="125"/>
        <v>2.3593605478796289</v>
      </c>
      <c r="AF263" s="479">
        <f t="shared" si="125"/>
        <v>2.3574097311387039</v>
      </c>
      <c r="AG263" s="479">
        <f t="shared" si="125"/>
        <v>2.3550545569858596</v>
      </c>
      <c r="AH263" s="479">
        <f t="shared" si="125"/>
        <v>2.3527556596384884</v>
      </c>
      <c r="AI263" s="479">
        <f t="shared" si="125"/>
        <v>2.351115388033862</v>
      </c>
      <c r="AJ263" s="479">
        <f t="shared" si="125"/>
        <v>2.349766374752154</v>
      </c>
      <c r="AK263" s="479">
        <f t="shared" si="125"/>
        <v>2.3484103340955764</v>
      </c>
      <c r="AL263" s="479">
        <f t="shared" si="125"/>
        <v>2.3470838455995913</v>
      </c>
      <c r="AM263" s="479">
        <f t="shared" si="125"/>
        <v>2.3459997361630465</v>
      </c>
      <c r="AN263" s="479">
        <f t="shared" si="125"/>
        <v>2.3449848560108193</v>
      </c>
      <c r="AO263" s="479">
        <f t="shared" si="125"/>
        <v>2.3438491738023637</v>
      </c>
      <c r="AP263" s="479">
        <f t="shared" si="125"/>
        <v>2.3423510511400565</v>
      </c>
      <c r="AQ263" s="479">
        <f t="shared" si="125"/>
        <v>2.3405910165293071</v>
      </c>
      <c r="AR263" s="479">
        <f t="shared" si="125"/>
        <v>2.3389413540102328</v>
      </c>
      <c r="AS263" s="479">
        <f t="shared" si="125"/>
        <v>2.337486721843705</v>
      </c>
      <c r="AT263" s="479">
        <f t="shared" si="125"/>
        <v>2.3361655792462561</v>
      </c>
      <c r="AU263" s="479">
        <f t="shared" si="125"/>
        <v>2.3345930745789887</v>
      </c>
      <c r="AV263" s="479">
        <f t="shared" si="125"/>
        <v>2.332963867198901</v>
      </c>
      <c r="AW263" s="479">
        <f t="shared" si="125"/>
        <v>2.3313513611369321</v>
      </c>
      <c r="AX263" s="479">
        <f t="shared" si="125"/>
        <v>2.3294597710035325</v>
      </c>
      <c r="AY263" s="479">
        <f t="shared" si="125"/>
        <v>2.3272564530974149</v>
      </c>
      <c r="AZ263" s="479">
        <f t="shared" si="125"/>
        <v>2.3246701816656579</v>
      </c>
      <c r="BA263" s="479">
        <f t="shared" si="125"/>
        <v>2.3219663968962947</v>
      </c>
      <c r="BB263" s="479">
        <f t="shared" si="125"/>
        <v>2.3194378902263622</v>
      </c>
      <c r="BC263" s="479">
        <f t="shared" si="125"/>
        <v>2.317097740661096</v>
      </c>
      <c r="BD263" s="479">
        <f t="shared" si="125"/>
        <v>2.3148495789630141</v>
      </c>
      <c r="BE263" s="479">
        <f t="shared" si="125"/>
        <v>2.3126994042220566</v>
      </c>
      <c r="BF263" s="479">
        <f t="shared" si="125"/>
        <v>2.3106297235350031</v>
      </c>
      <c r="BG263" s="479">
        <f t="shared" si="125"/>
        <v>2.3087058629840067</v>
      </c>
      <c r="BH263" s="479">
        <f t="shared" si="125"/>
        <v>2.3068522316439357</v>
      </c>
      <c r="BI263" s="479">
        <f t="shared" si="125"/>
        <v>2.3051437472002787</v>
      </c>
      <c r="BJ263" s="479">
        <f t="shared" si="125"/>
        <v>2.3036499419016785</v>
      </c>
      <c r="BK263" s="479">
        <f t="shared" si="125"/>
        <v>2.3022167854126403</v>
      </c>
      <c r="BL263" s="479">
        <f t="shared" si="125"/>
        <v>2.3010334863186621</v>
      </c>
      <c r="BM263" s="479">
        <f t="shared" si="125"/>
        <v>2.2999774975455463</v>
      </c>
      <c r="BN263" s="479">
        <f t="shared" si="125"/>
        <v>2.2987969764437097</v>
      </c>
      <c r="BO263" s="479">
        <f t="shared" si="125"/>
        <v>2.2976805175087844</v>
      </c>
      <c r="BP263" s="479">
        <f t="shared" si="125"/>
        <v>2.2963251345196753</v>
      </c>
      <c r="BQ263" s="479">
        <f t="shared" si="125"/>
        <v>2.2948270216301112</v>
      </c>
      <c r="BR263" s="479">
        <f t="shared" si="125"/>
        <v>2.293177832010616</v>
      </c>
      <c r="BS263" s="479">
        <f t="shared" si="125"/>
        <v>2.2914980458130927</v>
      </c>
      <c r="BT263" s="479">
        <f t="shared" ref="BT263" si="126">(BT261+BT260)/(BT247+BT255)</f>
        <v>2.2898055688347121</v>
      </c>
      <c r="BU263" s="479"/>
      <c r="BV263" s="479"/>
      <c r="BW263" s="479"/>
      <c r="BX263" s="479"/>
      <c r="BY263" s="479"/>
      <c r="BZ263" s="479"/>
      <c r="CA263" s="479"/>
      <c r="CB263" s="479"/>
      <c r="CC263" s="479"/>
      <c r="CD263" s="479"/>
      <c r="CE263" s="479"/>
      <c r="CF263" s="479"/>
      <c r="CG263" s="479"/>
      <c r="CH263" s="479"/>
      <c r="CI263" s="479"/>
      <c r="CJ263" s="1128"/>
      <c r="CK263" s="1083"/>
    </row>
    <row r="264" spans="1:89" s="1082" customFormat="1" ht="28.5" x14ac:dyDescent="0.2">
      <c r="A264" s="1074"/>
      <c r="B264" s="774" t="s">
        <v>468</v>
      </c>
      <c r="C264" s="773" t="s">
        <v>469</v>
      </c>
      <c r="D264" s="775" t="s">
        <v>470</v>
      </c>
      <c r="E264" s="771" t="s">
        <v>261</v>
      </c>
      <c r="F264" s="772">
        <v>1</v>
      </c>
      <c r="G264" s="518">
        <f>G247/(G247+G255)</f>
        <v>0.56391398121978809</v>
      </c>
      <c r="H264" s="518">
        <f t="shared" ref="H264:BS264" si="127">H247/(H247+H255)</f>
        <v>0.57891597535603356</v>
      </c>
      <c r="I264" s="518">
        <f t="shared" si="127"/>
        <v>0.59636068244442131</v>
      </c>
      <c r="J264" s="518">
        <f t="shared" si="127"/>
        <v>0.61307353252673447</v>
      </c>
      <c r="K264" s="518">
        <f t="shared" si="127"/>
        <v>0.62863114060520398</v>
      </c>
      <c r="L264" s="518">
        <f t="shared" si="127"/>
        <v>0.6441885192809077</v>
      </c>
      <c r="M264" s="519">
        <f t="shared" si="127"/>
        <v>0.65862759196884491</v>
      </c>
      <c r="N264" s="519">
        <f t="shared" si="127"/>
        <v>0.67312569187396942</v>
      </c>
      <c r="O264" s="519">
        <f t="shared" si="127"/>
        <v>0.68719720020470343</v>
      </c>
      <c r="P264" s="519">
        <f t="shared" si="127"/>
        <v>0.70093039882424235</v>
      </c>
      <c r="Q264" s="519">
        <f t="shared" si="127"/>
        <v>0.71439801282154458</v>
      </c>
      <c r="R264" s="519">
        <f t="shared" si="127"/>
        <v>0.72623367847109888</v>
      </c>
      <c r="S264" s="519">
        <f t="shared" si="127"/>
        <v>0.73724465675163964</v>
      </c>
      <c r="T264" s="519">
        <f t="shared" si="127"/>
        <v>0.74773213748618428</v>
      </c>
      <c r="U264" s="519">
        <f t="shared" si="127"/>
        <v>0.7576911325055915</v>
      </c>
      <c r="V264" s="519">
        <f t="shared" si="127"/>
        <v>0.76717027867628662</v>
      </c>
      <c r="W264" s="519">
        <f t="shared" si="127"/>
        <v>0.77618888927054941</v>
      </c>
      <c r="X264" s="519">
        <f t="shared" si="127"/>
        <v>0.78476096283776364</v>
      </c>
      <c r="Y264" s="519">
        <f t="shared" si="127"/>
        <v>0.79289269255252304</v>
      </c>
      <c r="Z264" s="519">
        <f t="shared" si="127"/>
        <v>0.80059312504194113</v>
      </c>
      <c r="AA264" s="519">
        <f t="shared" si="127"/>
        <v>0.80787509744993702</v>
      </c>
      <c r="AB264" s="519">
        <f t="shared" si="127"/>
        <v>0.81474829265953985</v>
      </c>
      <c r="AC264" s="519">
        <f t="shared" si="127"/>
        <v>0.82122486741726874</v>
      </c>
      <c r="AD264" s="519">
        <f t="shared" si="127"/>
        <v>0.82731397207659996</v>
      </c>
      <c r="AE264" s="519">
        <f t="shared" si="127"/>
        <v>0.83302559675637233</v>
      </c>
      <c r="AF264" s="519">
        <f t="shared" si="127"/>
        <v>0.83836773878344584</v>
      </c>
      <c r="AG264" s="519">
        <f t="shared" si="127"/>
        <v>0.84334856044464002</v>
      </c>
      <c r="AH264" s="519">
        <f t="shared" si="127"/>
        <v>0.84797568738232743</v>
      </c>
      <c r="AI264" s="519">
        <f t="shared" si="127"/>
        <v>0.85225623431242536</v>
      </c>
      <c r="AJ264" s="519">
        <f t="shared" si="127"/>
        <v>0.85619682870736247</v>
      </c>
      <c r="AK264" s="519">
        <f t="shared" si="127"/>
        <v>0.85980363259315917</v>
      </c>
      <c r="AL264" s="519">
        <f t="shared" si="127"/>
        <v>0.86299157510218294</v>
      </c>
      <c r="AM264" s="519">
        <f t="shared" si="127"/>
        <v>0.8658564288802465</v>
      </c>
      <c r="AN264" s="519">
        <f t="shared" si="127"/>
        <v>0.86841910048814708</v>
      </c>
      <c r="AO264" s="519">
        <f t="shared" si="127"/>
        <v>0.87068970304111781</v>
      </c>
      <c r="AP264" s="519">
        <f t="shared" si="127"/>
        <v>0.87269248955504597</v>
      </c>
      <c r="AQ264" s="519">
        <f t="shared" si="127"/>
        <v>0.87441668868213973</v>
      </c>
      <c r="AR264" s="519">
        <f t="shared" si="127"/>
        <v>0.87585387830745265</v>
      </c>
      <c r="AS264" s="519">
        <f t="shared" si="127"/>
        <v>0.87700329644375241</v>
      </c>
      <c r="AT264" s="519">
        <f t="shared" si="127"/>
        <v>0.8778665571365496</v>
      </c>
      <c r="AU264" s="519">
        <f t="shared" si="127"/>
        <v>0.87846935947503924</v>
      </c>
      <c r="AV264" s="519">
        <f t="shared" si="127"/>
        <v>0.87880528653902312</v>
      </c>
      <c r="AW264" s="519">
        <f t="shared" si="127"/>
        <v>0.87914396302901276</v>
      </c>
      <c r="AX264" s="519">
        <f t="shared" si="127"/>
        <v>0.87949493469045437</v>
      </c>
      <c r="AY264" s="519">
        <f t="shared" si="127"/>
        <v>0.87985478819615026</v>
      </c>
      <c r="AZ264" s="519">
        <f t="shared" si="127"/>
        <v>0.88022786569465905</v>
      </c>
      <c r="BA264" s="519">
        <f t="shared" si="127"/>
        <v>0.88060536970296466</v>
      </c>
      <c r="BB264" s="519">
        <f t="shared" si="127"/>
        <v>0.88097514633587004</v>
      </c>
      <c r="BC264" s="519">
        <f t="shared" si="127"/>
        <v>0.88133199381653282</v>
      </c>
      <c r="BD264" s="519">
        <f t="shared" si="127"/>
        <v>0.88168406212114692</v>
      </c>
      <c r="BE264" s="519">
        <f t="shared" si="127"/>
        <v>0.88202396395637228</v>
      </c>
      <c r="BF264" s="519">
        <f t="shared" si="127"/>
        <v>0.88235450687296879</v>
      </c>
      <c r="BG264" s="519">
        <f t="shared" si="127"/>
        <v>0.88267713247936708</v>
      </c>
      <c r="BH264" s="519">
        <f t="shared" si="127"/>
        <v>0.88299540589345271</v>
      </c>
      <c r="BI264" s="519">
        <f t="shared" si="127"/>
        <v>0.8833072386993468</v>
      </c>
      <c r="BJ264" s="519">
        <f t="shared" si="127"/>
        <v>0.8836063187609331</v>
      </c>
      <c r="BK264" s="519">
        <f t="shared" si="127"/>
        <v>0.88389750043626336</v>
      </c>
      <c r="BL264" s="519">
        <f t="shared" si="127"/>
        <v>0.88417708742209611</v>
      </c>
      <c r="BM264" s="519">
        <f t="shared" si="127"/>
        <v>0.88445406937383153</v>
      </c>
      <c r="BN264" s="519">
        <f t="shared" si="127"/>
        <v>0.88473726355038562</v>
      </c>
      <c r="BO264" s="519">
        <f t="shared" si="127"/>
        <v>0.88501907294669957</v>
      </c>
      <c r="BP264" s="519">
        <f t="shared" si="127"/>
        <v>0.88531193971533473</v>
      </c>
      <c r="BQ264" s="519">
        <f t="shared" si="127"/>
        <v>0.88561197501608901</v>
      </c>
      <c r="BR264" s="519">
        <f t="shared" si="127"/>
        <v>0.88591905480901789</v>
      </c>
      <c r="BS264" s="519">
        <f t="shared" si="127"/>
        <v>0.88622449027720573</v>
      </c>
      <c r="BT264" s="519">
        <f t="shared" ref="BT264" si="128">BT247/(BT247+BT255)</f>
        <v>0.88653113381439985</v>
      </c>
      <c r="BU264" s="519"/>
      <c r="BV264" s="519"/>
      <c r="BW264" s="519"/>
      <c r="BX264" s="519"/>
      <c r="BY264" s="519"/>
      <c r="BZ264" s="519"/>
      <c r="CA264" s="519"/>
      <c r="CB264" s="519"/>
      <c r="CC264" s="519"/>
      <c r="CD264" s="519"/>
      <c r="CE264" s="519"/>
      <c r="CF264" s="519"/>
      <c r="CG264" s="519"/>
      <c r="CH264" s="519"/>
      <c r="CI264" s="520"/>
      <c r="CJ264" s="1128"/>
      <c r="CK264" s="1083"/>
    </row>
    <row r="265" spans="1:89" s="1082" customFormat="1" ht="28.5" x14ac:dyDescent="0.2">
      <c r="A265" s="1074"/>
      <c r="B265" s="776" t="s">
        <v>471</v>
      </c>
      <c r="C265" s="777" t="s">
        <v>472</v>
      </c>
      <c r="D265" s="778" t="s">
        <v>473</v>
      </c>
      <c r="E265" s="779" t="s">
        <v>261</v>
      </c>
      <c r="F265" s="780">
        <v>1</v>
      </c>
      <c r="G265" s="526">
        <f>(G247)/(G247+G256+G255+G254)</f>
        <v>0.5351817662438102</v>
      </c>
      <c r="H265" s="526">
        <f t="shared" ref="H265:BS265" si="129">(H247)/(H247+H256+H255+H254)</f>
        <v>0.54994389488532958</v>
      </c>
      <c r="I265" s="526">
        <f t="shared" si="129"/>
        <v>0.57050329924301124</v>
      </c>
      <c r="J265" s="526">
        <f t="shared" si="129"/>
        <v>0.58758108034821865</v>
      </c>
      <c r="K265" s="526">
        <f t="shared" si="129"/>
        <v>0.60243808889581196</v>
      </c>
      <c r="L265" s="526">
        <f t="shared" si="129"/>
        <v>0.61729967100646888</v>
      </c>
      <c r="M265" s="526">
        <f t="shared" si="129"/>
        <v>0.63109001733156955</v>
      </c>
      <c r="N265" s="526">
        <f t="shared" si="129"/>
        <v>0.64497985990346451</v>
      </c>
      <c r="O265" s="526">
        <f t="shared" si="129"/>
        <v>0.65846134418745805</v>
      </c>
      <c r="P265" s="526">
        <f t="shared" si="129"/>
        <v>0.67162044802743814</v>
      </c>
      <c r="Q265" s="526">
        <f t="shared" si="129"/>
        <v>0.68452685673886893</v>
      </c>
      <c r="R265" s="526">
        <f t="shared" si="129"/>
        <v>0.69586931453104617</v>
      </c>
      <c r="S265" s="526">
        <f t="shared" si="129"/>
        <v>0.70642163646109435</v>
      </c>
      <c r="T265" s="526">
        <f t="shared" si="129"/>
        <v>0.7164724102058504</v>
      </c>
      <c r="U265" s="526">
        <f t="shared" si="129"/>
        <v>0.72601662540431156</v>
      </c>
      <c r="V265" s="526">
        <f t="shared" si="129"/>
        <v>0.73510118136521174</v>
      </c>
      <c r="W265" s="526">
        <f t="shared" si="129"/>
        <v>0.74374432713620253</v>
      </c>
      <c r="X265" s="526">
        <f t="shared" si="129"/>
        <v>0.75195972172373204</v>
      </c>
      <c r="Y265" s="526">
        <f t="shared" si="129"/>
        <v>0.75975305472632959</v>
      </c>
      <c r="Z265" s="526">
        <f t="shared" si="129"/>
        <v>0.76713305321890846</v>
      </c>
      <c r="AA265" s="526">
        <f t="shared" si="129"/>
        <v>0.77411214885082846</v>
      </c>
      <c r="AB265" s="526">
        <f t="shared" si="129"/>
        <v>0.78069937761386332</v>
      </c>
      <c r="AC265" s="526">
        <f t="shared" si="129"/>
        <v>0.78690665373595137</v>
      </c>
      <c r="AD265" s="526">
        <f t="shared" si="129"/>
        <v>0.79274259665857372</v>
      </c>
      <c r="AE265" s="526">
        <f t="shared" si="129"/>
        <v>0.79821683191287229</v>
      </c>
      <c r="AF265" s="526">
        <f t="shared" si="129"/>
        <v>0.80333689995476509</v>
      </c>
      <c r="AG265" s="526">
        <f t="shared" si="129"/>
        <v>0.80811071435956372</v>
      </c>
      <c r="AH265" s="526">
        <f t="shared" si="129"/>
        <v>0.81254556771570585</v>
      </c>
      <c r="AI265" s="526">
        <f t="shared" si="129"/>
        <v>0.81664826309745842</v>
      </c>
      <c r="AJ265" s="526">
        <f t="shared" si="129"/>
        <v>0.82042516367234009</v>
      </c>
      <c r="AK265" s="526">
        <f t="shared" si="129"/>
        <v>0.82388220020328051</v>
      </c>
      <c r="AL265" s="526">
        <f t="shared" si="129"/>
        <v>0.82693768299004078</v>
      </c>
      <c r="AM265" s="526">
        <f t="shared" si="129"/>
        <v>0.82968348025136951</v>
      </c>
      <c r="AN265" s="526">
        <f t="shared" si="129"/>
        <v>0.83213984325115753</v>
      </c>
      <c r="AO265" s="526">
        <f t="shared" si="129"/>
        <v>0.8343162461672442</v>
      </c>
      <c r="AP265" s="526">
        <f t="shared" si="129"/>
        <v>0.83623596919803189</v>
      </c>
      <c r="AQ265" s="526">
        <f t="shared" si="129"/>
        <v>0.83788885538831859</v>
      </c>
      <c r="AR265" s="526">
        <f t="shared" si="129"/>
        <v>0.83926665182894278</v>
      </c>
      <c r="AS265" s="526">
        <f t="shared" si="129"/>
        <v>0.84036871555004533</v>
      </c>
      <c r="AT265" s="526">
        <f t="shared" si="129"/>
        <v>0.8411964835811645</v>
      </c>
      <c r="AU265" s="526">
        <f t="shared" si="129"/>
        <v>0.84177486782385802</v>
      </c>
      <c r="AV265" s="526">
        <f t="shared" si="129"/>
        <v>0.84209739418792062</v>
      </c>
      <c r="AW265" s="526">
        <f t="shared" si="129"/>
        <v>0.84242261438152177</v>
      </c>
      <c r="AX265" s="526">
        <f t="shared" si="129"/>
        <v>0.84275965394904429</v>
      </c>
      <c r="AY265" s="526">
        <f t="shared" si="129"/>
        <v>0.84310523538638149</v>
      </c>
      <c r="AZ265" s="526">
        <f t="shared" si="129"/>
        <v>0.84346346190973687</v>
      </c>
      <c r="BA265" s="526">
        <f t="shared" si="129"/>
        <v>0.84382597887320832</v>
      </c>
      <c r="BB265" s="526">
        <f t="shared" si="129"/>
        <v>0.84418108958710281</v>
      </c>
      <c r="BC265" s="526">
        <f t="shared" si="129"/>
        <v>0.84452369439497721</v>
      </c>
      <c r="BD265" s="526">
        <f t="shared" si="129"/>
        <v>0.84486171100808993</v>
      </c>
      <c r="BE265" s="526">
        <f t="shared" si="129"/>
        <v>0.8451880591354628</v>
      </c>
      <c r="BF265" s="526">
        <f t="shared" si="129"/>
        <v>0.8455054084375726</v>
      </c>
      <c r="BG265" s="526">
        <f t="shared" si="129"/>
        <v>0.8458151561704349</v>
      </c>
      <c r="BH265" s="526">
        <f t="shared" si="129"/>
        <v>0.84612073848508451</v>
      </c>
      <c r="BI265" s="526">
        <f t="shared" si="129"/>
        <v>0.84642021449932103</v>
      </c>
      <c r="BJ265" s="526">
        <f t="shared" si="129"/>
        <v>0.84670739388226601</v>
      </c>
      <c r="BK265" s="526">
        <f t="shared" si="129"/>
        <v>0.84698704095686039</v>
      </c>
      <c r="BL265" s="526">
        <f t="shared" si="129"/>
        <v>0.84725550352937262</v>
      </c>
      <c r="BM265" s="526">
        <f t="shared" si="129"/>
        <v>0.84752147786192478</v>
      </c>
      <c r="BN265" s="526">
        <f t="shared" si="129"/>
        <v>0.84779343032175725</v>
      </c>
      <c r="BO265" s="526">
        <f t="shared" si="129"/>
        <v>0.84806404059904084</v>
      </c>
      <c r="BP265" s="526">
        <f t="shared" si="129"/>
        <v>0.84834529407986925</v>
      </c>
      <c r="BQ265" s="526">
        <f t="shared" si="129"/>
        <v>0.84863336768604802</v>
      </c>
      <c r="BR265" s="526">
        <f t="shared" si="129"/>
        <v>0.84892824404073108</v>
      </c>
      <c r="BS265" s="526">
        <f t="shared" si="129"/>
        <v>0.8492215797274032</v>
      </c>
      <c r="BT265" s="526">
        <f t="shared" ref="BT265" si="130">(BT247)/(BT247+BT256+BT255+BT254)</f>
        <v>0.8495160378119585</v>
      </c>
      <c r="BU265" s="526"/>
      <c r="BV265" s="526"/>
      <c r="BW265" s="526"/>
      <c r="BX265" s="526"/>
      <c r="BY265" s="526"/>
      <c r="BZ265" s="526"/>
      <c r="CA265" s="526"/>
      <c r="CB265" s="526"/>
      <c r="CC265" s="526"/>
      <c r="CD265" s="526"/>
      <c r="CE265" s="526"/>
      <c r="CF265" s="526"/>
      <c r="CG265" s="526"/>
      <c r="CH265" s="526"/>
      <c r="CI265" s="526"/>
      <c r="CJ265" s="1128"/>
      <c r="CK265" s="1083"/>
    </row>
    <row r="266" spans="1:89" s="1082" customFormat="1" ht="28.5" x14ac:dyDescent="0.2">
      <c r="A266" s="1074"/>
      <c r="B266" s="781" t="s">
        <v>474</v>
      </c>
      <c r="C266" s="782" t="s">
        <v>131</v>
      </c>
      <c r="D266" s="782" t="s">
        <v>475</v>
      </c>
      <c r="E266" s="782" t="s">
        <v>122</v>
      </c>
      <c r="F266" s="783">
        <v>2</v>
      </c>
      <c r="G266" s="530">
        <f>SUM(G226:G228)+G224+G235+G240+G241+G234</f>
        <v>1390.5347531266418</v>
      </c>
      <c r="H266" s="530">
        <f t="shared" ref="H266:BS266" si="131">SUM(H226:H228)+H224+H235+H240+H241+H234</f>
        <v>1433.7994194395426</v>
      </c>
      <c r="I266" s="530">
        <f t="shared" si="131"/>
        <v>1394.7247568541798</v>
      </c>
      <c r="J266" s="530">
        <f t="shared" si="131"/>
        <v>1385.4005350597897</v>
      </c>
      <c r="K266" s="530">
        <f t="shared" si="131"/>
        <v>1374.3993726145702</v>
      </c>
      <c r="L266" s="530">
        <f t="shared" si="131"/>
        <v>1362.3598914996905</v>
      </c>
      <c r="M266" s="530">
        <f t="shared" si="131"/>
        <v>1364.5745818483515</v>
      </c>
      <c r="N266" s="530">
        <f t="shared" si="131"/>
        <v>1365.4895063897238</v>
      </c>
      <c r="O266" s="530">
        <f t="shared" si="131"/>
        <v>1366.0910830054797</v>
      </c>
      <c r="P266" s="530">
        <f t="shared" si="131"/>
        <v>1366.5660138327187</v>
      </c>
      <c r="Q266" s="530">
        <f t="shared" si="131"/>
        <v>1367.0070288671302</v>
      </c>
      <c r="R266" s="530">
        <f t="shared" si="131"/>
        <v>1367.574084056055</v>
      </c>
      <c r="S266" s="530">
        <f t="shared" si="131"/>
        <v>1368.3370267497185</v>
      </c>
      <c r="T266" s="530">
        <f t="shared" si="131"/>
        <v>1369.2462998598182</v>
      </c>
      <c r="U266" s="530">
        <f t="shared" si="131"/>
        <v>1370.2744408633985</v>
      </c>
      <c r="V266" s="530">
        <f t="shared" si="131"/>
        <v>1371.4440584690326</v>
      </c>
      <c r="W266" s="530">
        <f t="shared" si="131"/>
        <v>1372.5022357552471</v>
      </c>
      <c r="X266" s="530">
        <f t="shared" si="131"/>
        <v>1373.60514967996</v>
      </c>
      <c r="Y266" s="530">
        <f t="shared" si="131"/>
        <v>1374.720464454633</v>
      </c>
      <c r="Z266" s="530">
        <f t="shared" si="131"/>
        <v>1376.0032081778425</v>
      </c>
      <c r="AA266" s="530">
        <f t="shared" si="131"/>
        <v>1377.4451978759266</v>
      </c>
      <c r="AB266" s="530">
        <f t="shared" si="131"/>
        <v>1378.7379141541242</v>
      </c>
      <c r="AC266" s="530">
        <f t="shared" si="131"/>
        <v>1380.0428806515279</v>
      </c>
      <c r="AD266" s="530">
        <f t="shared" si="131"/>
        <v>1381.3699475739838</v>
      </c>
      <c r="AE266" s="530">
        <f t="shared" si="131"/>
        <v>1382.8392121946297</v>
      </c>
      <c r="AF266" s="530">
        <f t="shared" si="131"/>
        <v>1384.6697099038915</v>
      </c>
      <c r="AG266" s="530">
        <f t="shared" si="131"/>
        <v>1386.4030631027692</v>
      </c>
      <c r="AH266" s="530">
        <f t="shared" si="131"/>
        <v>1388.1407893340124</v>
      </c>
      <c r="AI266" s="530">
        <f t="shared" si="131"/>
        <v>1390.0362370828277</v>
      </c>
      <c r="AJ266" s="530">
        <f t="shared" si="131"/>
        <v>1391.9869865912044</v>
      </c>
      <c r="AK266" s="530">
        <f t="shared" si="131"/>
        <v>1393.9188209924423</v>
      </c>
      <c r="AL266" s="530">
        <f t="shared" si="131"/>
        <v>1395.2508267403925</v>
      </c>
      <c r="AM266" s="530">
        <f t="shared" si="131"/>
        <v>1396.5943669825592</v>
      </c>
      <c r="AN266" s="530">
        <f t="shared" si="131"/>
        <v>1397.9998251966169</v>
      </c>
      <c r="AO266" s="530">
        <f t="shared" si="131"/>
        <v>1399.4724232726539</v>
      </c>
      <c r="AP266" s="530">
        <f t="shared" si="131"/>
        <v>1401.0696412376524</v>
      </c>
      <c r="AQ266" s="530">
        <f t="shared" si="131"/>
        <v>1402.7535799022723</v>
      </c>
      <c r="AR266" s="530">
        <f t="shared" si="131"/>
        <v>1404.5566126199144</v>
      </c>
      <c r="AS266" s="530">
        <f t="shared" si="131"/>
        <v>1406.4695443047583</v>
      </c>
      <c r="AT266" s="530">
        <f t="shared" si="131"/>
        <v>1408.4718498585623</v>
      </c>
      <c r="AU266" s="530">
        <f t="shared" si="131"/>
        <v>1410.6215531187411</v>
      </c>
      <c r="AV266" s="530">
        <f t="shared" si="131"/>
        <v>1412.9507829596091</v>
      </c>
      <c r="AW266" s="530">
        <f t="shared" si="131"/>
        <v>1415.3141557946842</v>
      </c>
      <c r="AX266" s="530">
        <f t="shared" si="131"/>
        <v>1417.695911967769</v>
      </c>
      <c r="AY266" s="530">
        <f t="shared" si="131"/>
        <v>1420.0658882268592</v>
      </c>
      <c r="AZ266" s="530">
        <f t="shared" si="131"/>
        <v>1422.4341982363724</v>
      </c>
      <c r="BA266" s="530">
        <f t="shared" si="131"/>
        <v>1424.8139401252331</v>
      </c>
      <c r="BB266" s="530">
        <f t="shared" si="131"/>
        <v>1427.2034584608846</v>
      </c>
      <c r="BC266" s="530">
        <f t="shared" si="131"/>
        <v>1429.5717013800843</v>
      </c>
      <c r="BD266" s="530">
        <f t="shared" si="131"/>
        <v>1431.9460731268002</v>
      </c>
      <c r="BE266" s="530">
        <f t="shared" si="131"/>
        <v>1434.2779815467895</v>
      </c>
      <c r="BF266" s="530">
        <f t="shared" si="131"/>
        <v>1436.5808395853285</v>
      </c>
      <c r="BG266" s="530">
        <f t="shared" si="131"/>
        <v>1438.8815278023878</v>
      </c>
      <c r="BH266" s="530">
        <f t="shared" si="131"/>
        <v>1441.1833612496284</v>
      </c>
      <c r="BI266" s="530">
        <f t="shared" si="131"/>
        <v>1443.4919762205104</v>
      </c>
      <c r="BJ266" s="530">
        <f t="shared" si="131"/>
        <v>1445.7830275544966</v>
      </c>
      <c r="BK266" s="530">
        <f t="shared" si="131"/>
        <v>1448.0465409270641</v>
      </c>
      <c r="BL266" s="530">
        <f t="shared" si="131"/>
        <v>1450.3089152143093</v>
      </c>
      <c r="BM266" s="530">
        <f t="shared" si="131"/>
        <v>1452.5986504016328</v>
      </c>
      <c r="BN266" s="530">
        <f t="shared" si="131"/>
        <v>1454.9081601013252</v>
      </c>
      <c r="BO266" s="530">
        <f t="shared" si="131"/>
        <v>1457.236597765547</v>
      </c>
      <c r="BP266" s="530">
        <f t="shared" si="131"/>
        <v>1459.5880701502986</v>
      </c>
      <c r="BQ266" s="530">
        <f t="shared" si="131"/>
        <v>1461.9628019407435</v>
      </c>
      <c r="BR266" s="530">
        <f t="shared" si="131"/>
        <v>1464.35757877743</v>
      </c>
      <c r="BS266" s="530">
        <f t="shared" si="131"/>
        <v>1466.74370375381</v>
      </c>
      <c r="BT266" s="530">
        <f t="shared" ref="BT266" si="132">SUM(BT226:BT228)+BT224+BT235+BT240+BT241+BT234</f>
        <v>1469.1473972596389</v>
      </c>
      <c r="BU266" s="530"/>
      <c r="BV266" s="530"/>
      <c r="BW266" s="530"/>
      <c r="BX266" s="530"/>
      <c r="BY266" s="530"/>
      <c r="BZ266" s="530"/>
      <c r="CA266" s="530"/>
      <c r="CB266" s="530"/>
      <c r="CC266" s="530"/>
      <c r="CD266" s="530"/>
      <c r="CE266" s="530"/>
      <c r="CF266" s="530"/>
      <c r="CG266" s="530"/>
      <c r="CH266" s="530"/>
      <c r="CI266" s="530"/>
      <c r="CJ266" s="1128"/>
      <c r="CK266" s="1083"/>
    </row>
    <row r="267" spans="1:89" s="1082" customFormat="1" ht="28.5" x14ac:dyDescent="0.2">
      <c r="A267" s="1074"/>
      <c r="B267" s="784" t="s">
        <v>476</v>
      </c>
      <c r="C267" s="785" t="s">
        <v>477</v>
      </c>
      <c r="D267" s="719" t="s">
        <v>121</v>
      </c>
      <c r="E267" s="785" t="s">
        <v>122</v>
      </c>
      <c r="F267" s="786">
        <v>2</v>
      </c>
      <c r="G267" s="1117">
        <v>0</v>
      </c>
      <c r="H267" s="1117">
        <v>0</v>
      </c>
      <c r="I267" s="1117">
        <v>0</v>
      </c>
      <c r="J267" s="1117">
        <v>0</v>
      </c>
      <c r="K267" s="1117">
        <v>0</v>
      </c>
      <c r="L267" s="1117">
        <v>0</v>
      </c>
      <c r="M267" s="534">
        <v>0</v>
      </c>
      <c r="N267" s="534">
        <v>0</v>
      </c>
      <c r="O267" s="534">
        <v>0</v>
      </c>
      <c r="P267" s="534">
        <v>0</v>
      </c>
      <c r="Q267" s="534">
        <v>0</v>
      </c>
      <c r="R267" s="534">
        <v>0</v>
      </c>
      <c r="S267" s="534">
        <v>0</v>
      </c>
      <c r="T267" s="534">
        <v>0</v>
      </c>
      <c r="U267" s="534">
        <v>0</v>
      </c>
      <c r="V267" s="534">
        <v>0</v>
      </c>
      <c r="W267" s="534">
        <v>0</v>
      </c>
      <c r="X267" s="534">
        <v>0</v>
      </c>
      <c r="Y267" s="534">
        <v>0</v>
      </c>
      <c r="Z267" s="534">
        <v>0</v>
      </c>
      <c r="AA267" s="534">
        <v>0</v>
      </c>
      <c r="AB267" s="534">
        <v>0</v>
      </c>
      <c r="AC267" s="534">
        <v>0</v>
      </c>
      <c r="AD267" s="534">
        <v>0</v>
      </c>
      <c r="AE267" s="534">
        <v>0</v>
      </c>
      <c r="AF267" s="534">
        <v>0</v>
      </c>
      <c r="AG267" s="534">
        <v>0</v>
      </c>
      <c r="AH267" s="534">
        <v>0</v>
      </c>
      <c r="AI267" s="534">
        <v>0</v>
      </c>
      <c r="AJ267" s="534">
        <v>0</v>
      </c>
      <c r="AK267" s="534">
        <v>0</v>
      </c>
      <c r="AL267" s="534">
        <v>0</v>
      </c>
      <c r="AM267" s="534">
        <v>0</v>
      </c>
      <c r="AN267" s="534">
        <v>0</v>
      </c>
      <c r="AO267" s="534">
        <v>0</v>
      </c>
      <c r="AP267" s="534">
        <v>0</v>
      </c>
      <c r="AQ267" s="534">
        <v>0</v>
      </c>
      <c r="AR267" s="534">
        <v>0</v>
      </c>
      <c r="AS267" s="534">
        <v>0</v>
      </c>
      <c r="AT267" s="534">
        <v>0</v>
      </c>
      <c r="AU267" s="534">
        <v>0</v>
      </c>
      <c r="AV267" s="534">
        <v>0</v>
      </c>
      <c r="AW267" s="534">
        <v>0</v>
      </c>
      <c r="AX267" s="534">
        <v>0</v>
      </c>
      <c r="AY267" s="534">
        <v>0</v>
      </c>
      <c r="AZ267" s="534">
        <v>0</v>
      </c>
      <c r="BA267" s="534">
        <v>0</v>
      </c>
      <c r="BB267" s="534">
        <v>0</v>
      </c>
      <c r="BC267" s="534">
        <v>0</v>
      </c>
      <c r="BD267" s="534">
        <v>0</v>
      </c>
      <c r="BE267" s="534">
        <v>0</v>
      </c>
      <c r="BF267" s="534">
        <v>0</v>
      </c>
      <c r="BG267" s="534">
        <v>0</v>
      </c>
      <c r="BH267" s="534">
        <v>0</v>
      </c>
      <c r="BI267" s="534">
        <v>0</v>
      </c>
      <c r="BJ267" s="534">
        <v>0</v>
      </c>
      <c r="BK267" s="534">
        <v>0</v>
      </c>
      <c r="BL267" s="534">
        <v>0</v>
      </c>
      <c r="BM267" s="534">
        <v>0</v>
      </c>
      <c r="BN267" s="534">
        <v>0</v>
      </c>
      <c r="BO267" s="534">
        <v>0</v>
      </c>
      <c r="BP267" s="534">
        <v>0</v>
      </c>
      <c r="BQ267" s="534">
        <v>0</v>
      </c>
      <c r="BR267" s="534">
        <v>0</v>
      </c>
      <c r="BS267" s="534">
        <v>0</v>
      </c>
      <c r="BT267" s="534">
        <v>0</v>
      </c>
      <c r="BU267" s="534"/>
      <c r="BV267" s="534"/>
      <c r="BW267" s="534"/>
      <c r="BX267" s="534"/>
      <c r="BY267" s="534"/>
      <c r="BZ267" s="534"/>
      <c r="CA267" s="534"/>
      <c r="CB267" s="534"/>
      <c r="CC267" s="534"/>
      <c r="CD267" s="534"/>
      <c r="CE267" s="534"/>
      <c r="CF267" s="534"/>
      <c r="CG267" s="534"/>
      <c r="CH267" s="534"/>
      <c r="CI267" s="534"/>
      <c r="CJ267" s="1128"/>
    </row>
    <row r="268" spans="1:89" s="1082" customFormat="1" x14ac:dyDescent="0.2">
      <c r="A268" s="1074"/>
      <c r="B268" s="787" t="s">
        <v>478</v>
      </c>
      <c r="C268" s="788" t="s">
        <v>479</v>
      </c>
      <c r="D268" s="724" t="s">
        <v>121</v>
      </c>
      <c r="E268" s="788" t="s">
        <v>122</v>
      </c>
      <c r="F268" s="789">
        <v>2</v>
      </c>
      <c r="G268" s="1118">
        <v>75.323601960000005</v>
      </c>
      <c r="H268" s="1118">
        <v>75.323601960000005</v>
      </c>
      <c r="I268" s="1118">
        <v>74.982449419999995</v>
      </c>
      <c r="J268" s="1118">
        <v>74.641296870000005</v>
      </c>
      <c r="K268" s="1118">
        <v>74.300144329999995</v>
      </c>
      <c r="L268" s="1118">
        <v>73.958991780000005</v>
      </c>
      <c r="M268" s="1118">
        <v>73.617839239999995</v>
      </c>
      <c r="N268" s="539">
        <v>71.356097009999999</v>
      </c>
      <c r="O268" s="539">
        <v>69.094354780000003</v>
      </c>
      <c r="P268" s="539">
        <v>66.832612560000001</v>
      </c>
      <c r="Q268" s="539">
        <v>64.570870330000005</v>
      </c>
      <c r="R268" s="539">
        <v>62.309128100000002</v>
      </c>
      <c r="S268" s="539">
        <v>60.198127290000002</v>
      </c>
      <c r="T268" s="539">
        <v>58.087126470000001</v>
      </c>
      <c r="U268" s="539">
        <v>55.97612565</v>
      </c>
      <c r="V268" s="539">
        <v>53.86512484</v>
      </c>
      <c r="W268" s="539">
        <v>51.754124019999999</v>
      </c>
      <c r="X268" s="539">
        <v>50.000231319999997</v>
      </c>
      <c r="Y268" s="539">
        <v>48.246338620000003</v>
      </c>
      <c r="Z268" s="539">
        <v>46.492445910000001</v>
      </c>
      <c r="AA268" s="539">
        <v>44.738553209999999</v>
      </c>
      <c r="AB268" s="539">
        <v>42.984660509999998</v>
      </c>
      <c r="AC268" s="539">
        <v>41.242662699999997</v>
      </c>
      <c r="AD268" s="539">
        <v>39.500664880000002</v>
      </c>
      <c r="AE268" s="539">
        <v>37.758667070000001</v>
      </c>
      <c r="AF268" s="539">
        <v>36.01666926</v>
      </c>
      <c r="AG268" s="539">
        <v>34.27467145</v>
      </c>
      <c r="AH268" s="539">
        <v>32.859856960000002</v>
      </c>
      <c r="AI268" s="539">
        <v>31.445042470000001</v>
      </c>
      <c r="AJ268" s="539">
        <v>30.030227979999999</v>
      </c>
      <c r="AK268" s="539">
        <v>28.615413480000001</v>
      </c>
      <c r="AL268" s="539">
        <v>27.20059899</v>
      </c>
      <c r="AM268" s="539">
        <v>27.27771371</v>
      </c>
      <c r="AN268" s="539">
        <v>27.35482842</v>
      </c>
      <c r="AO268" s="539">
        <v>27.431943140000001</v>
      </c>
      <c r="AP268" s="539">
        <v>27.509057850000001</v>
      </c>
      <c r="AQ268" s="539">
        <v>27.586172569999999</v>
      </c>
      <c r="AR268" s="539">
        <v>27.657037249999998</v>
      </c>
      <c r="AS268" s="539">
        <v>27.727901930000002</v>
      </c>
      <c r="AT268" s="539">
        <v>27.7987666</v>
      </c>
      <c r="AU268" s="539">
        <v>27.86963128</v>
      </c>
      <c r="AV268" s="539">
        <v>27.94049596</v>
      </c>
      <c r="AW268" s="539">
        <v>28.131331500000002</v>
      </c>
      <c r="AX268" s="539">
        <v>28.322167050000001</v>
      </c>
      <c r="AY268" s="539">
        <v>28.513002589999999</v>
      </c>
      <c r="AZ268" s="539">
        <v>28.703838130000001</v>
      </c>
      <c r="BA268" s="539">
        <v>28.89467368</v>
      </c>
      <c r="BB268" s="539">
        <v>28.989998150000002</v>
      </c>
      <c r="BC268" s="539">
        <v>29.08532263</v>
      </c>
      <c r="BD268" s="539">
        <v>29.180647100000002</v>
      </c>
      <c r="BE268" s="539">
        <v>29.27597158</v>
      </c>
      <c r="BF268" s="539">
        <v>29.371296050000002</v>
      </c>
      <c r="BG268" s="539">
        <v>29.384721970000001</v>
      </c>
      <c r="BH268" s="539">
        <v>29.398147890000001</v>
      </c>
      <c r="BI268" s="539">
        <v>29.41157381</v>
      </c>
      <c r="BJ268" s="539">
        <v>29.42499973</v>
      </c>
      <c r="BK268" s="539">
        <v>29.43842566</v>
      </c>
      <c r="BL268" s="539">
        <v>29.559411069999999</v>
      </c>
      <c r="BM268" s="539">
        <v>29.680396479999999</v>
      </c>
      <c r="BN268" s="539">
        <v>29.801381889999998</v>
      </c>
      <c r="BO268" s="539">
        <v>29.922367300000001</v>
      </c>
      <c r="BP268" s="539">
        <v>30.043352710000001</v>
      </c>
      <c r="BQ268" s="539">
        <v>30.195449069999999</v>
      </c>
      <c r="BR268" s="539">
        <v>30.34754543</v>
      </c>
      <c r="BS268" s="539">
        <v>30.499641789999998</v>
      </c>
      <c r="BT268" s="539">
        <v>30.65173815</v>
      </c>
      <c r="BU268" s="539"/>
      <c r="BV268" s="539"/>
      <c r="BW268" s="539"/>
      <c r="BX268" s="539"/>
      <c r="BY268" s="539"/>
      <c r="BZ268" s="539"/>
      <c r="CA268" s="539"/>
      <c r="CB268" s="539"/>
      <c r="CC268" s="539"/>
      <c r="CD268" s="539"/>
      <c r="CE268" s="539"/>
      <c r="CF268" s="539"/>
      <c r="CG268" s="539"/>
      <c r="CH268" s="539"/>
      <c r="CI268" s="539"/>
      <c r="CJ268" s="1128"/>
    </row>
    <row r="269" spans="1:89" s="1082" customFormat="1" x14ac:dyDescent="0.2">
      <c r="A269" s="1074"/>
      <c r="B269" s="787" t="s">
        <v>480</v>
      </c>
      <c r="C269" s="788" t="s">
        <v>270</v>
      </c>
      <c r="D269" s="724" t="s">
        <v>481</v>
      </c>
      <c r="E269" s="788" t="s">
        <v>122</v>
      </c>
      <c r="F269" s="789">
        <v>2</v>
      </c>
      <c r="G269" s="541">
        <f t="shared" ref="G269:BS269" si="133">G267+G268</f>
        <v>75.323601960000005</v>
      </c>
      <c r="H269" s="541">
        <f t="shared" si="133"/>
        <v>75.323601960000005</v>
      </c>
      <c r="I269" s="541">
        <f t="shared" si="133"/>
        <v>74.982449419999995</v>
      </c>
      <c r="J269" s="541">
        <f t="shared" si="133"/>
        <v>74.641296870000005</v>
      </c>
      <c r="K269" s="541">
        <f t="shared" si="133"/>
        <v>74.300144329999995</v>
      </c>
      <c r="L269" s="541">
        <f t="shared" si="133"/>
        <v>73.958991780000005</v>
      </c>
      <c r="M269" s="542">
        <f t="shared" si="133"/>
        <v>73.617839239999995</v>
      </c>
      <c r="N269" s="542">
        <f t="shared" si="133"/>
        <v>71.356097009999999</v>
      </c>
      <c r="O269" s="542">
        <f t="shared" si="133"/>
        <v>69.094354780000003</v>
      </c>
      <c r="P269" s="542">
        <f t="shared" si="133"/>
        <v>66.832612560000001</v>
      </c>
      <c r="Q269" s="542">
        <f t="shared" si="133"/>
        <v>64.570870330000005</v>
      </c>
      <c r="R269" s="542">
        <f t="shared" si="133"/>
        <v>62.309128100000002</v>
      </c>
      <c r="S269" s="542">
        <f t="shared" si="133"/>
        <v>60.198127290000002</v>
      </c>
      <c r="T269" s="542">
        <f t="shared" si="133"/>
        <v>58.087126470000001</v>
      </c>
      <c r="U269" s="542">
        <f t="shared" si="133"/>
        <v>55.97612565</v>
      </c>
      <c r="V269" s="542">
        <f t="shared" si="133"/>
        <v>53.86512484</v>
      </c>
      <c r="W269" s="542">
        <f t="shared" si="133"/>
        <v>51.754124019999999</v>
      </c>
      <c r="X269" s="542">
        <f t="shared" si="133"/>
        <v>50.000231319999997</v>
      </c>
      <c r="Y269" s="542">
        <f t="shared" si="133"/>
        <v>48.246338620000003</v>
      </c>
      <c r="Z269" s="542">
        <f t="shared" si="133"/>
        <v>46.492445910000001</v>
      </c>
      <c r="AA269" s="542">
        <f t="shared" si="133"/>
        <v>44.738553209999999</v>
      </c>
      <c r="AB269" s="542">
        <f t="shared" si="133"/>
        <v>42.984660509999998</v>
      </c>
      <c r="AC269" s="542">
        <f t="shared" si="133"/>
        <v>41.242662699999997</v>
      </c>
      <c r="AD269" s="542">
        <f t="shared" si="133"/>
        <v>39.500664880000002</v>
      </c>
      <c r="AE269" s="542">
        <f t="shared" si="133"/>
        <v>37.758667070000001</v>
      </c>
      <c r="AF269" s="542">
        <f t="shared" si="133"/>
        <v>36.01666926</v>
      </c>
      <c r="AG269" s="542">
        <f t="shared" si="133"/>
        <v>34.27467145</v>
      </c>
      <c r="AH269" s="542">
        <f t="shared" si="133"/>
        <v>32.859856960000002</v>
      </c>
      <c r="AI269" s="542">
        <f t="shared" si="133"/>
        <v>31.445042470000001</v>
      </c>
      <c r="AJ269" s="542">
        <f t="shared" si="133"/>
        <v>30.030227979999999</v>
      </c>
      <c r="AK269" s="542">
        <f t="shared" si="133"/>
        <v>28.615413480000001</v>
      </c>
      <c r="AL269" s="542">
        <f t="shared" si="133"/>
        <v>27.20059899</v>
      </c>
      <c r="AM269" s="542">
        <f t="shared" si="133"/>
        <v>27.27771371</v>
      </c>
      <c r="AN269" s="542">
        <f t="shared" si="133"/>
        <v>27.35482842</v>
      </c>
      <c r="AO269" s="542">
        <f t="shared" si="133"/>
        <v>27.431943140000001</v>
      </c>
      <c r="AP269" s="542">
        <f t="shared" si="133"/>
        <v>27.509057850000001</v>
      </c>
      <c r="AQ269" s="542">
        <f t="shared" si="133"/>
        <v>27.586172569999999</v>
      </c>
      <c r="AR269" s="542">
        <f t="shared" si="133"/>
        <v>27.657037249999998</v>
      </c>
      <c r="AS269" s="542">
        <f t="shared" si="133"/>
        <v>27.727901930000002</v>
      </c>
      <c r="AT269" s="542">
        <f t="shared" si="133"/>
        <v>27.7987666</v>
      </c>
      <c r="AU269" s="542">
        <f t="shared" si="133"/>
        <v>27.86963128</v>
      </c>
      <c r="AV269" s="542">
        <f t="shared" si="133"/>
        <v>27.94049596</v>
      </c>
      <c r="AW269" s="542">
        <f t="shared" si="133"/>
        <v>28.131331500000002</v>
      </c>
      <c r="AX269" s="542">
        <f t="shared" si="133"/>
        <v>28.322167050000001</v>
      </c>
      <c r="AY269" s="542">
        <f t="shared" si="133"/>
        <v>28.513002589999999</v>
      </c>
      <c r="AZ269" s="542">
        <f t="shared" si="133"/>
        <v>28.703838130000001</v>
      </c>
      <c r="BA269" s="542">
        <f t="shared" si="133"/>
        <v>28.89467368</v>
      </c>
      <c r="BB269" s="542">
        <f t="shared" si="133"/>
        <v>28.989998150000002</v>
      </c>
      <c r="BC269" s="542">
        <f t="shared" si="133"/>
        <v>29.08532263</v>
      </c>
      <c r="BD269" s="542">
        <f t="shared" si="133"/>
        <v>29.180647100000002</v>
      </c>
      <c r="BE269" s="542">
        <f t="shared" si="133"/>
        <v>29.27597158</v>
      </c>
      <c r="BF269" s="542">
        <f t="shared" si="133"/>
        <v>29.371296050000002</v>
      </c>
      <c r="BG269" s="542">
        <f t="shared" si="133"/>
        <v>29.384721970000001</v>
      </c>
      <c r="BH269" s="542">
        <f t="shared" si="133"/>
        <v>29.398147890000001</v>
      </c>
      <c r="BI269" s="542">
        <f t="shared" si="133"/>
        <v>29.41157381</v>
      </c>
      <c r="BJ269" s="542">
        <f t="shared" si="133"/>
        <v>29.42499973</v>
      </c>
      <c r="BK269" s="542">
        <f t="shared" si="133"/>
        <v>29.43842566</v>
      </c>
      <c r="BL269" s="542">
        <f t="shared" si="133"/>
        <v>29.559411069999999</v>
      </c>
      <c r="BM269" s="542">
        <f t="shared" si="133"/>
        <v>29.680396479999999</v>
      </c>
      <c r="BN269" s="542">
        <f t="shared" si="133"/>
        <v>29.801381889999998</v>
      </c>
      <c r="BO269" s="542">
        <f t="shared" si="133"/>
        <v>29.922367300000001</v>
      </c>
      <c r="BP269" s="542">
        <f t="shared" si="133"/>
        <v>30.043352710000001</v>
      </c>
      <c r="BQ269" s="542">
        <f t="shared" si="133"/>
        <v>30.195449069999999</v>
      </c>
      <c r="BR269" s="542">
        <f t="shared" si="133"/>
        <v>30.34754543</v>
      </c>
      <c r="BS269" s="542">
        <f t="shared" si="133"/>
        <v>30.499641789999998</v>
      </c>
      <c r="BT269" s="542">
        <f>BT267+BT268</f>
        <v>30.65173815</v>
      </c>
      <c r="BU269" s="542"/>
      <c r="BV269" s="542"/>
      <c r="BW269" s="542"/>
      <c r="BX269" s="542"/>
      <c r="BY269" s="542"/>
      <c r="BZ269" s="542"/>
      <c r="CA269" s="542"/>
      <c r="CB269" s="542"/>
      <c r="CC269" s="542"/>
      <c r="CD269" s="542"/>
      <c r="CE269" s="542"/>
      <c r="CF269" s="542"/>
      <c r="CG269" s="542"/>
      <c r="CH269" s="542"/>
      <c r="CI269" s="543"/>
      <c r="CJ269" s="1128"/>
    </row>
    <row r="270" spans="1:89" s="1082" customFormat="1" x14ac:dyDescent="0.2">
      <c r="A270" s="1074"/>
      <c r="B270" s="964" t="s">
        <v>482</v>
      </c>
      <c r="C270" s="965" t="s">
        <v>483</v>
      </c>
      <c r="D270" s="966" t="s">
        <v>484</v>
      </c>
      <c r="E270" s="965" t="s">
        <v>122</v>
      </c>
      <c r="F270" s="967">
        <v>2</v>
      </c>
      <c r="G270" s="973">
        <f>G223-G266</f>
        <v>-9.5366682556953037</v>
      </c>
      <c r="H270" s="541">
        <f t="shared" ref="H270:BS270" si="134">H223-H266</f>
        <v>-52.848556689201132</v>
      </c>
      <c r="I270" s="541">
        <f t="shared" si="134"/>
        <v>-13.864814476834454</v>
      </c>
      <c r="J270" s="541">
        <f t="shared" si="134"/>
        <v>-5.3800134684317982</v>
      </c>
      <c r="K270" s="541">
        <f t="shared" si="134"/>
        <v>5.5013976445318349</v>
      </c>
      <c r="L270" s="541">
        <f t="shared" si="134"/>
        <v>17.493866700939179</v>
      </c>
      <c r="M270" s="542">
        <f t="shared" si="134"/>
        <v>16.000609847622627</v>
      </c>
      <c r="N270" s="542">
        <f t="shared" si="134"/>
        <v>16.038170308513372</v>
      </c>
      <c r="O270" s="542">
        <f t="shared" si="134"/>
        <v>15.38883585376766</v>
      </c>
      <c r="P270" s="542">
        <f t="shared" si="134"/>
        <v>14.865909719841284</v>
      </c>
      <c r="Q270" s="542">
        <f t="shared" si="134"/>
        <v>14.376667027015856</v>
      </c>
      <c r="R270" s="542">
        <f t="shared" si="134"/>
        <v>13.761156704990299</v>
      </c>
      <c r="S270" s="542">
        <f t="shared" si="134"/>
        <v>12.949536058517197</v>
      </c>
      <c r="T270" s="542">
        <f t="shared" si="134"/>
        <v>11.991366624111834</v>
      </c>
      <c r="U270" s="542">
        <f t="shared" si="134"/>
        <v>10.914115180079307</v>
      </c>
      <c r="V270" s="542">
        <f t="shared" si="134"/>
        <v>9.6951770929956638</v>
      </c>
      <c r="W270" s="542">
        <f t="shared" si="134"/>
        <v>-49.745944649686635</v>
      </c>
      <c r="X270" s="542">
        <f t="shared" si="134"/>
        <v>-50.885500996896553</v>
      </c>
      <c r="Y270" s="542">
        <f t="shared" si="134"/>
        <v>-52.037604667905953</v>
      </c>
      <c r="Z270" s="542">
        <f t="shared" si="134"/>
        <v>-53.357281211334794</v>
      </c>
      <c r="AA270" s="542">
        <f t="shared" si="134"/>
        <v>-54.316345200270689</v>
      </c>
      <c r="AB270" s="542">
        <f t="shared" si="134"/>
        <v>-156.59119300206112</v>
      </c>
      <c r="AC270" s="542">
        <f t="shared" si="134"/>
        <v>-157.89615949946483</v>
      </c>
      <c r="AD270" s="542">
        <f t="shared" si="134"/>
        <v>-159.2232264219208</v>
      </c>
      <c r="AE270" s="542">
        <f t="shared" si="134"/>
        <v>-160.69249104256664</v>
      </c>
      <c r="AF270" s="542">
        <f t="shared" si="134"/>
        <v>-162.52298875182851</v>
      </c>
      <c r="AG270" s="542">
        <f t="shared" si="134"/>
        <v>-164.2563419507062</v>
      </c>
      <c r="AH270" s="542">
        <f t="shared" si="134"/>
        <v>-165.99406818194939</v>
      </c>
      <c r="AI270" s="542">
        <f t="shared" si="134"/>
        <v>-167.88951593076467</v>
      </c>
      <c r="AJ270" s="542">
        <f t="shared" si="134"/>
        <v>-169.84026543914138</v>
      </c>
      <c r="AK270" s="542">
        <f t="shared" si="134"/>
        <v>-171.77209984037927</v>
      </c>
      <c r="AL270" s="542">
        <f t="shared" si="134"/>
        <v>-173.1041055883295</v>
      </c>
      <c r="AM270" s="542">
        <f t="shared" si="134"/>
        <v>-174.44764583049619</v>
      </c>
      <c r="AN270" s="542">
        <f t="shared" si="134"/>
        <v>-175.8531040445539</v>
      </c>
      <c r="AO270" s="542">
        <f t="shared" si="134"/>
        <v>-177.3257021205909</v>
      </c>
      <c r="AP270" s="542">
        <f t="shared" si="134"/>
        <v>-178.92292008558934</v>
      </c>
      <c r="AQ270" s="542">
        <f t="shared" si="134"/>
        <v>-180.60685875020931</v>
      </c>
      <c r="AR270" s="542">
        <f t="shared" si="134"/>
        <v>-182.40989146785137</v>
      </c>
      <c r="AS270" s="542">
        <f t="shared" si="134"/>
        <v>-184.32282315269526</v>
      </c>
      <c r="AT270" s="542">
        <f t="shared" si="134"/>
        <v>-186.3251287064993</v>
      </c>
      <c r="AU270" s="542">
        <f t="shared" si="134"/>
        <v>-188.47483196667804</v>
      </c>
      <c r="AV270" s="542">
        <f t="shared" si="134"/>
        <v>-190.80406180754608</v>
      </c>
      <c r="AW270" s="542">
        <f t="shared" si="134"/>
        <v>-193.16743464262117</v>
      </c>
      <c r="AX270" s="542">
        <f t="shared" si="134"/>
        <v>-195.54919081570597</v>
      </c>
      <c r="AY270" s="542">
        <f t="shared" si="134"/>
        <v>-197.91916707479618</v>
      </c>
      <c r="AZ270" s="542">
        <f t="shared" si="134"/>
        <v>-200.28747708430933</v>
      </c>
      <c r="BA270" s="542">
        <f t="shared" si="134"/>
        <v>-202.66721897317007</v>
      </c>
      <c r="BB270" s="542">
        <f t="shared" si="134"/>
        <v>-205.05673730882154</v>
      </c>
      <c r="BC270" s="542">
        <f t="shared" si="134"/>
        <v>-207.42498022802124</v>
      </c>
      <c r="BD270" s="542">
        <f t="shared" si="134"/>
        <v>-209.79935197473719</v>
      </c>
      <c r="BE270" s="542">
        <f t="shared" si="134"/>
        <v>-212.1312603947265</v>
      </c>
      <c r="BF270" s="542">
        <f t="shared" si="134"/>
        <v>-214.43411843326544</v>
      </c>
      <c r="BG270" s="542">
        <f t="shared" si="134"/>
        <v>-216.7348066503248</v>
      </c>
      <c r="BH270" s="542">
        <f t="shared" si="134"/>
        <v>-219.0366400975654</v>
      </c>
      <c r="BI270" s="542">
        <f t="shared" si="134"/>
        <v>-221.34525506844739</v>
      </c>
      <c r="BJ270" s="542">
        <f t="shared" si="134"/>
        <v>-223.63630640243355</v>
      </c>
      <c r="BK270" s="542">
        <f t="shared" si="134"/>
        <v>-225.89981977500111</v>
      </c>
      <c r="BL270" s="542">
        <f t="shared" si="134"/>
        <v>-228.16219406224627</v>
      </c>
      <c r="BM270" s="542">
        <f t="shared" si="134"/>
        <v>-230.45192924956973</v>
      </c>
      <c r="BN270" s="542">
        <f t="shared" si="134"/>
        <v>-232.76143894926213</v>
      </c>
      <c r="BO270" s="542">
        <f t="shared" si="134"/>
        <v>-235.08987661348397</v>
      </c>
      <c r="BP270" s="542">
        <f t="shared" si="134"/>
        <v>-237.44134899823553</v>
      </c>
      <c r="BQ270" s="542">
        <f t="shared" si="134"/>
        <v>-239.81608078868044</v>
      </c>
      <c r="BR270" s="542">
        <f t="shared" si="134"/>
        <v>-242.210857625367</v>
      </c>
      <c r="BS270" s="542">
        <f t="shared" si="134"/>
        <v>-244.59698260174696</v>
      </c>
      <c r="BT270" s="542">
        <f t="shared" ref="BT270" si="135">BT223-BT266</f>
        <v>-247.00067610757583</v>
      </c>
      <c r="BU270" s="542"/>
      <c r="BV270" s="542"/>
      <c r="BW270" s="542"/>
      <c r="BX270" s="542"/>
      <c r="BY270" s="542"/>
      <c r="BZ270" s="542"/>
      <c r="CA270" s="542"/>
      <c r="CB270" s="542"/>
      <c r="CC270" s="542"/>
      <c r="CD270" s="542"/>
      <c r="CE270" s="542"/>
      <c r="CF270" s="542"/>
      <c r="CG270" s="542"/>
      <c r="CH270" s="542"/>
      <c r="CI270" s="543"/>
      <c r="CJ270" s="1128"/>
    </row>
    <row r="271" spans="1:89" s="1082" customFormat="1" x14ac:dyDescent="0.2">
      <c r="A271" s="1074"/>
      <c r="B271" s="964" t="s">
        <v>485</v>
      </c>
      <c r="C271" s="965" t="s">
        <v>486</v>
      </c>
      <c r="D271" s="966" t="s">
        <v>487</v>
      </c>
      <c r="E271" s="965" t="s">
        <v>122</v>
      </c>
      <c r="F271" s="967">
        <v>2</v>
      </c>
      <c r="G271" s="974">
        <f>G206-G225</f>
        <v>0</v>
      </c>
      <c r="H271" s="975">
        <f t="shared" ref="H271:BS271" si="136">H206-H225</f>
        <v>0</v>
      </c>
      <c r="I271" s="975">
        <f t="shared" si="136"/>
        <v>0</v>
      </c>
      <c r="J271" s="975">
        <f t="shared" si="136"/>
        <v>0</v>
      </c>
      <c r="K271" s="975">
        <f t="shared" si="136"/>
        <v>0</v>
      </c>
      <c r="L271" s="975">
        <f t="shared" si="136"/>
        <v>0</v>
      </c>
      <c r="M271" s="975">
        <f t="shared" si="136"/>
        <v>0</v>
      </c>
      <c r="N271" s="975">
        <f t="shared" si="136"/>
        <v>0</v>
      </c>
      <c r="O271" s="975">
        <f t="shared" si="136"/>
        <v>0</v>
      </c>
      <c r="P271" s="975">
        <f t="shared" si="136"/>
        <v>0</v>
      </c>
      <c r="Q271" s="975">
        <f t="shared" si="136"/>
        <v>0</v>
      </c>
      <c r="R271" s="975">
        <f t="shared" si="136"/>
        <v>0</v>
      </c>
      <c r="S271" s="975">
        <f t="shared" si="136"/>
        <v>0</v>
      </c>
      <c r="T271" s="975">
        <f t="shared" si="136"/>
        <v>0</v>
      </c>
      <c r="U271" s="975">
        <f t="shared" si="136"/>
        <v>0</v>
      </c>
      <c r="V271" s="975">
        <f t="shared" si="136"/>
        <v>0</v>
      </c>
      <c r="W271" s="975">
        <f t="shared" si="136"/>
        <v>0</v>
      </c>
      <c r="X271" s="975">
        <f t="shared" si="136"/>
        <v>0</v>
      </c>
      <c r="Y271" s="975">
        <f t="shared" si="136"/>
        <v>0</v>
      </c>
      <c r="Z271" s="975">
        <f t="shared" si="136"/>
        <v>0</v>
      </c>
      <c r="AA271" s="975">
        <f t="shared" si="136"/>
        <v>0</v>
      </c>
      <c r="AB271" s="975">
        <f t="shared" si="136"/>
        <v>0</v>
      </c>
      <c r="AC271" s="975">
        <f t="shared" si="136"/>
        <v>0</v>
      </c>
      <c r="AD271" s="975">
        <f t="shared" si="136"/>
        <v>0</v>
      </c>
      <c r="AE271" s="975">
        <f t="shared" si="136"/>
        <v>0</v>
      </c>
      <c r="AF271" s="975">
        <f t="shared" si="136"/>
        <v>0</v>
      </c>
      <c r="AG271" s="975">
        <f t="shared" si="136"/>
        <v>0</v>
      </c>
      <c r="AH271" s="975">
        <f t="shared" si="136"/>
        <v>0</v>
      </c>
      <c r="AI271" s="975">
        <f t="shared" si="136"/>
        <v>0</v>
      </c>
      <c r="AJ271" s="975">
        <f t="shared" si="136"/>
        <v>0</v>
      </c>
      <c r="AK271" s="975">
        <f t="shared" si="136"/>
        <v>0</v>
      </c>
      <c r="AL271" s="975">
        <f t="shared" si="136"/>
        <v>0</v>
      </c>
      <c r="AM271" s="975">
        <f t="shared" si="136"/>
        <v>0</v>
      </c>
      <c r="AN271" s="975">
        <f t="shared" si="136"/>
        <v>0</v>
      </c>
      <c r="AO271" s="975">
        <f t="shared" si="136"/>
        <v>0</v>
      </c>
      <c r="AP271" s="975">
        <f t="shared" si="136"/>
        <v>0</v>
      </c>
      <c r="AQ271" s="975">
        <f t="shared" si="136"/>
        <v>0</v>
      </c>
      <c r="AR271" s="975">
        <f t="shared" si="136"/>
        <v>0</v>
      </c>
      <c r="AS271" s="975">
        <f t="shared" si="136"/>
        <v>0</v>
      </c>
      <c r="AT271" s="975">
        <f t="shared" si="136"/>
        <v>0</v>
      </c>
      <c r="AU271" s="975">
        <f t="shared" si="136"/>
        <v>0</v>
      </c>
      <c r="AV271" s="975">
        <f t="shared" si="136"/>
        <v>0</v>
      </c>
      <c r="AW271" s="975">
        <f t="shared" si="136"/>
        <v>0</v>
      </c>
      <c r="AX271" s="975">
        <f t="shared" si="136"/>
        <v>0</v>
      </c>
      <c r="AY271" s="975">
        <f t="shared" si="136"/>
        <v>0</v>
      </c>
      <c r="AZ271" s="975">
        <f t="shared" si="136"/>
        <v>0</v>
      </c>
      <c r="BA271" s="975">
        <f t="shared" si="136"/>
        <v>0</v>
      </c>
      <c r="BB271" s="975">
        <f t="shared" si="136"/>
        <v>0</v>
      </c>
      <c r="BC271" s="975">
        <f t="shared" si="136"/>
        <v>0</v>
      </c>
      <c r="BD271" s="975">
        <f t="shared" si="136"/>
        <v>0</v>
      </c>
      <c r="BE271" s="975">
        <f t="shared" si="136"/>
        <v>0</v>
      </c>
      <c r="BF271" s="975">
        <f t="shared" si="136"/>
        <v>0</v>
      </c>
      <c r="BG271" s="975">
        <f t="shared" si="136"/>
        <v>0</v>
      </c>
      <c r="BH271" s="975">
        <f t="shared" si="136"/>
        <v>0</v>
      </c>
      <c r="BI271" s="975">
        <f t="shared" si="136"/>
        <v>0</v>
      </c>
      <c r="BJ271" s="975">
        <f t="shared" si="136"/>
        <v>0</v>
      </c>
      <c r="BK271" s="975">
        <f t="shared" si="136"/>
        <v>0</v>
      </c>
      <c r="BL271" s="975">
        <f t="shared" si="136"/>
        <v>0</v>
      </c>
      <c r="BM271" s="975">
        <f t="shared" si="136"/>
        <v>0</v>
      </c>
      <c r="BN271" s="975">
        <f t="shared" si="136"/>
        <v>0</v>
      </c>
      <c r="BO271" s="975">
        <f t="shared" si="136"/>
        <v>0</v>
      </c>
      <c r="BP271" s="975">
        <f t="shared" si="136"/>
        <v>0</v>
      </c>
      <c r="BQ271" s="975">
        <f t="shared" si="136"/>
        <v>0</v>
      </c>
      <c r="BR271" s="975">
        <f t="shared" si="136"/>
        <v>0</v>
      </c>
      <c r="BS271" s="975">
        <f t="shared" si="136"/>
        <v>0</v>
      </c>
      <c r="BT271" s="975">
        <f t="shared" ref="BT271" si="137">BT206-BT225</f>
        <v>0</v>
      </c>
      <c r="BU271" s="975"/>
      <c r="BV271" s="975"/>
      <c r="BW271" s="975"/>
      <c r="BX271" s="975"/>
      <c r="BY271" s="975"/>
      <c r="BZ271" s="975"/>
      <c r="CA271" s="975"/>
      <c r="CB271" s="975"/>
      <c r="CC271" s="975"/>
      <c r="CD271" s="975"/>
      <c r="CE271" s="975"/>
      <c r="CF271" s="975"/>
      <c r="CG271" s="975"/>
      <c r="CH271" s="975"/>
      <c r="CI271" s="975"/>
      <c r="CJ271" s="1128"/>
    </row>
    <row r="272" spans="1:89" s="1082" customFormat="1" x14ac:dyDescent="0.2">
      <c r="A272" s="1074"/>
      <c r="B272" s="790" t="s">
        <v>488</v>
      </c>
      <c r="C272" s="791" t="s">
        <v>279</v>
      </c>
      <c r="D272" s="792" t="s">
        <v>669</v>
      </c>
      <c r="E272" s="791" t="s">
        <v>122</v>
      </c>
      <c r="F272" s="793">
        <v>2</v>
      </c>
      <c r="G272" s="551">
        <f>G270-G269</f>
        <v>-84.860270215695309</v>
      </c>
      <c r="H272" s="551">
        <f t="shared" ref="H272:BS272" si="138">H270-H269</f>
        <v>-128.17215864920115</v>
      </c>
      <c r="I272" s="551">
        <f t="shared" si="138"/>
        <v>-88.847263896834448</v>
      </c>
      <c r="J272" s="551">
        <f t="shared" si="138"/>
        <v>-80.021310338431803</v>
      </c>
      <c r="K272" s="551">
        <f t="shared" si="138"/>
        <v>-68.79874668546816</v>
      </c>
      <c r="L272" s="551">
        <f t="shared" si="138"/>
        <v>-56.465125079060826</v>
      </c>
      <c r="M272" s="552">
        <f t="shared" si="138"/>
        <v>-57.617229392377368</v>
      </c>
      <c r="N272" s="552">
        <f t="shared" si="138"/>
        <v>-55.317926701486627</v>
      </c>
      <c r="O272" s="552">
        <f t="shared" si="138"/>
        <v>-53.705518926232344</v>
      </c>
      <c r="P272" s="552">
        <f t="shared" si="138"/>
        <v>-51.966702840158717</v>
      </c>
      <c r="Q272" s="552">
        <f t="shared" si="138"/>
        <v>-50.19420330298415</v>
      </c>
      <c r="R272" s="552">
        <f t="shared" si="138"/>
        <v>-48.547971395009704</v>
      </c>
      <c r="S272" s="552">
        <f t="shared" si="138"/>
        <v>-47.248591231482806</v>
      </c>
      <c r="T272" s="552">
        <f t="shared" si="138"/>
        <v>-46.095759845888168</v>
      </c>
      <c r="U272" s="552">
        <f t="shared" si="138"/>
        <v>-45.062010469920693</v>
      </c>
      <c r="V272" s="552">
        <f t="shared" si="138"/>
        <v>-44.169947747004336</v>
      </c>
      <c r="W272" s="552">
        <f t="shared" si="138"/>
        <v>-101.50006866968664</v>
      </c>
      <c r="X272" s="552">
        <f t="shared" si="138"/>
        <v>-100.88573231689655</v>
      </c>
      <c r="Y272" s="552">
        <f t="shared" si="138"/>
        <v>-100.28394328790596</v>
      </c>
      <c r="Z272" s="552">
        <f t="shared" si="138"/>
        <v>-99.849727121334794</v>
      </c>
      <c r="AA272" s="552">
        <f t="shared" si="138"/>
        <v>-99.054898410270681</v>
      </c>
      <c r="AB272" s="552">
        <f t="shared" si="138"/>
        <v>-199.57585351206112</v>
      </c>
      <c r="AC272" s="552">
        <f t="shared" si="138"/>
        <v>-199.13882219946481</v>
      </c>
      <c r="AD272" s="552">
        <f t="shared" si="138"/>
        <v>-198.72389130192079</v>
      </c>
      <c r="AE272" s="552">
        <f t="shared" si="138"/>
        <v>-198.45115811256665</v>
      </c>
      <c r="AF272" s="552">
        <f t="shared" si="138"/>
        <v>-198.53965801182852</v>
      </c>
      <c r="AG272" s="552">
        <f t="shared" si="138"/>
        <v>-198.5310134007062</v>
      </c>
      <c r="AH272" s="552">
        <f t="shared" si="138"/>
        <v>-198.85392514194939</v>
      </c>
      <c r="AI272" s="552">
        <f t="shared" si="138"/>
        <v>-199.33455840076468</v>
      </c>
      <c r="AJ272" s="552">
        <f t="shared" si="138"/>
        <v>-199.87049341914138</v>
      </c>
      <c r="AK272" s="552">
        <f t="shared" si="138"/>
        <v>-200.38751332037927</v>
      </c>
      <c r="AL272" s="552">
        <f t="shared" si="138"/>
        <v>-200.30470457832951</v>
      </c>
      <c r="AM272" s="552">
        <f t="shared" si="138"/>
        <v>-201.72535954049619</v>
      </c>
      <c r="AN272" s="552">
        <f t="shared" si="138"/>
        <v>-203.20793246455389</v>
      </c>
      <c r="AO272" s="552">
        <f t="shared" si="138"/>
        <v>-204.75764526059089</v>
      </c>
      <c r="AP272" s="552">
        <f t="shared" si="138"/>
        <v>-206.43197793558934</v>
      </c>
      <c r="AQ272" s="552">
        <f t="shared" si="138"/>
        <v>-208.19303132020931</v>
      </c>
      <c r="AR272" s="552">
        <f t="shared" si="138"/>
        <v>-210.06692871785137</v>
      </c>
      <c r="AS272" s="552">
        <f t="shared" si="138"/>
        <v>-212.05072508269527</v>
      </c>
      <c r="AT272" s="552">
        <f t="shared" si="138"/>
        <v>-214.12389530649929</v>
      </c>
      <c r="AU272" s="552">
        <f t="shared" si="138"/>
        <v>-216.34446324667803</v>
      </c>
      <c r="AV272" s="552">
        <f t="shared" si="138"/>
        <v>-218.74455776754607</v>
      </c>
      <c r="AW272" s="552">
        <f t="shared" si="138"/>
        <v>-221.29876614262116</v>
      </c>
      <c r="AX272" s="552">
        <f t="shared" si="138"/>
        <v>-223.87135786570596</v>
      </c>
      <c r="AY272" s="552">
        <f t="shared" si="138"/>
        <v>-226.43216966479616</v>
      </c>
      <c r="AZ272" s="552">
        <f t="shared" si="138"/>
        <v>-228.99131521430934</v>
      </c>
      <c r="BA272" s="552">
        <f t="shared" si="138"/>
        <v>-231.56189265317008</v>
      </c>
      <c r="BB272" s="552">
        <f t="shared" si="138"/>
        <v>-234.04673545882153</v>
      </c>
      <c r="BC272" s="552">
        <f t="shared" si="138"/>
        <v>-236.51030285802125</v>
      </c>
      <c r="BD272" s="552">
        <f t="shared" si="138"/>
        <v>-238.97999907473718</v>
      </c>
      <c r="BE272" s="552">
        <f t="shared" si="138"/>
        <v>-241.4072319747265</v>
      </c>
      <c r="BF272" s="552">
        <f t="shared" si="138"/>
        <v>-243.80541448326545</v>
      </c>
      <c r="BG272" s="552">
        <f t="shared" si="138"/>
        <v>-246.11952862032479</v>
      </c>
      <c r="BH272" s="552">
        <f t="shared" si="138"/>
        <v>-248.43478798756539</v>
      </c>
      <c r="BI272" s="552">
        <f t="shared" si="138"/>
        <v>-250.75682887844738</v>
      </c>
      <c r="BJ272" s="552">
        <f t="shared" si="138"/>
        <v>-253.06130613243354</v>
      </c>
      <c r="BK272" s="552">
        <f t="shared" si="138"/>
        <v>-255.33824543500111</v>
      </c>
      <c r="BL272" s="552">
        <f t="shared" si="138"/>
        <v>-257.72160513224628</v>
      </c>
      <c r="BM272" s="552">
        <f t="shared" si="138"/>
        <v>-260.13232572956974</v>
      </c>
      <c r="BN272" s="552">
        <f t="shared" si="138"/>
        <v>-262.56282083926214</v>
      </c>
      <c r="BO272" s="552">
        <f t="shared" si="138"/>
        <v>-265.01224391348399</v>
      </c>
      <c r="BP272" s="552">
        <f t="shared" si="138"/>
        <v>-267.48470170823555</v>
      </c>
      <c r="BQ272" s="552">
        <f t="shared" si="138"/>
        <v>-270.01152985868043</v>
      </c>
      <c r="BR272" s="552">
        <f t="shared" si="138"/>
        <v>-272.55840305536702</v>
      </c>
      <c r="BS272" s="552">
        <f t="shared" si="138"/>
        <v>-275.09662439174696</v>
      </c>
      <c r="BT272" s="552">
        <f t="shared" ref="BT272" si="139">BT270-BT269</f>
        <v>-277.65241425757586</v>
      </c>
      <c r="BU272" s="552"/>
      <c r="BV272" s="552"/>
      <c r="BW272" s="552"/>
      <c r="BX272" s="552"/>
      <c r="BY272" s="552"/>
      <c r="BZ272" s="552"/>
      <c r="CA272" s="552"/>
      <c r="CB272" s="552"/>
      <c r="CC272" s="552"/>
      <c r="CD272" s="552"/>
      <c r="CE272" s="552"/>
      <c r="CF272" s="552"/>
      <c r="CG272" s="552"/>
      <c r="CH272" s="552"/>
      <c r="CI272" s="553"/>
      <c r="CJ272" s="1128"/>
    </row>
    <row r="273" spans="2:87" ht="15" thickBot="1" x14ac:dyDescent="0.25">
      <c r="B273" s="554"/>
      <c r="C273" s="555"/>
      <c r="D273" s="10"/>
      <c r="E273" s="555"/>
      <c r="F273" s="556"/>
      <c r="G273" s="557"/>
      <c r="H273" s="557"/>
      <c r="I273" s="557"/>
      <c r="J273" s="557"/>
      <c r="K273" s="557"/>
      <c r="L273" s="557"/>
      <c r="M273" s="557"/>
      <c r="N273" s="557"/>
      <c r="O273" s="557"/>
      <c r="P273" s="557"/>
      <c r="Q273" s="557"/>
      <c r="R273" s="557"/>
      <c r="S273" s="557"/>
      <c r="T273" s="557"/>
      <c r="U273" s="557"/>
      <c r="V273" s="557"/>
      <c r="W273" s="557"/>
      <c r="X273" s="557"/>
      <c r="Y273" s="557"/>
      <c r="Z273" s="557"/>
      <c r="AA273" s="557"/>
      <c r="AB273" s="557"/>
      <c r="AC273" s="557"/>
      <c r="AD273" s="557"/>
      <c r="AE273" s="557"/>
      <c r="AF273" s="557"/>
      <c r="AG273" s="557"/>
      <c r="AH273" s="557"/>
      <c r="AI273" s="557"/>
      <c r="AJ273" s="557"/>
      <c r="AK273" s="557"/>
      <c r="AL273" s="557"/>
      <c r="AM273" s="557"/>
      <c r="AN273" s="557"/>
      <c r="AO273" s="557"/>
      <c r="AP273" s="557"/>
      <c r="AQ273" s="557"/>
      <c r="AR273" s="557"/>
      <c r="AS273" s="557"/>
      <c r="AT273" s="557"/>
      <c r="AU273" s="557"/>
      <c r="AV273" s="557"/>
      <c r="AW273" s="557"/>
      <c r="AX273" s="557"/>
      <c r="AY273" s="557"/>
      <c r="AZ273" s="557"/>
      <c r="BA273" s="557"/>
      <c r="BB273" s="557"/>
      <c r="BC273" s="557"/>
      <c r="BD273" s="557"/>
      <c r="BE273" s="557"/>
      <c r="BF273" s="557"/>
      <c r="BG273" s="557"/>
      <c r="BH273" s="557"/>
      <c r="BI273" s="557"/>
      <c r="BJ273" s="557"/>
      <c r="BK273" s="557"/>
      <c r="BL273" s="557"/>
      <c r="BM273" s="557"/>
      <c r="BN273" s="557"/>
      <c r="BO273" s="557"/>
      <c r="BP273" s="557"/>
      <c r="BQ273" s="557"/>
      <c r="BR273" s="557"/>
      <c r="BS273" s="557"/>
      <c r="BT273" s="557"/>
      <c r="BU273" s="557"/>
      <c r="BV273" s="557"/>
      <c r="BW273" s="557"/>
      <c r="BX273" s="557"/>
      <c r="BY273" s="557"/>
      <c r="BZ273" s="557"/>
      <c r="CA273" s="557"/>
      <c r="CB273" s="557"/>
      <c r="CC273" s="557"/>
      <c r="CD273" s="557"/>
      <c r="CE273" s="557"/>
      <c r="CF273" s="557"/>
      <c r="CG273" s="557"/>
      <c r="CH273" s="557"/>
      <c r="CI273" s="557"/>
    </row>
    <row r="274" spans="2:87" ht="105.75" thickBot="1" x14ac:dyDescent="0.25">
      <c r="B274" s="794" t="s">
        <v>328</v>
      </c>
      <c r="C274" s="1098" t="s">
        <v>87</v>
      </c>
      <c r="D274" s="10"/>
      <c r="E274" s="555"/>
      <c r="F274" s="556"/>
      <c r="G274" s="557"/>
      <c r="H274" s="557"/>
      <c r="I274" s="557"/>
      <c r="J274" s="557"/>
      <c r="K274" s="557"/>
      <c r="L274" s="557"/>
      <c r="M274" s="557"/>
      <c r="N274" s="557"/>
      <c r="O274" s="557"/>
      <c r="P274" s="557"/>
      <c r="Q274" s="557"/>
      <c r="R274" s="557"/>
      <c r="S274" s="557"/>
      <c r="T274" s="557"/>
      <c r="U274" s="557"/>
      <c r="V274" s="557"/>
      <c r="W274" s="557"/>
      <c r="X274" s="557"/>
      <c r="Y274" s="557"/>
      <c r="Z274" s="557"/>
      <c r="AA274" s="557"/>
      <c r="AB274" s="557"/>
      <c r="AC274" s="557"/>
      <c r="AD274" s="557"/>
      <c r="AE274" s="557"/>
      <c r="AF274" s="557"/>
      <c r="AG274" s="557"/>
      <c r="AH274" s="557"/>
      <c r="AI274" s="557"/>
      <c r="AJ274" s="557"/>
      <c r="AK274" s="557"/>
      <c r="AL274" s="557"/>
      <c r="AM274" s="557"/>
      <c r="AN274" s="557"/>
      <c r="AO274" s="557"/>
      <c r="AP274" s="557"/>
      <c r="AQ274" s="557"/>
      <c r="AR274" s="557"/>
      <c r="AS274" s="557"/>
      <c r="AT274" s="557"/>
      <c r="AU274" s="557"/>
      <c r="AV274" s="557"/>
      <c r="AW274" s="557"/>
      <c r="AX274" s="557"/>
      <c r="AY274" s="557"/>
      <c r="AZ274" s="557"/>
      <c r="BA274" s="557"/>
      <c r="BB274" s="557"/>
      <c r="BC274" s="557"/>
      <c r="BD274" s="557"/>
      <c r="BE274" s="557"/>
      <c r="BF274" s="557"/>
      <c r="BG274" s="557"/>
      <c r="BH274" s="557"/>
      <c r="BI274" s="557"/>
      <c r="BJ274" s="557"/>
      <c r="BK274" s="557"/>
      <c r="BL274" s="557"/>
      <c r="BM274" s="557"/>
      <c r="BN274" s="557"/>
      <c r="BO274" s="557"/>
      <c r="BP274" s="557"/>
      <c r="BQ274" s="557"/>
      <c r="BR274" s="557"/>
      <c r="BS274" s="557"/>
      <c r="BT274" s="557"/>
      <c r="BU274" s="557"/>
      <c r="BV274" s="557"/>
      <c r="BW274" s="557"/>
      <c r="BX274" s="557"/>
      <c r="BY274" s="557"/>
      <c r="BZ274" s="557"/>
      <c r="CA274" s="557"/>
      <c r="CB274" s="557"/>
      <c r="CC274" s="557"/>
      <c r="CD274" s="557"/>
      <c r="CE274" s="557"/>
      <c r="CF274" s="557"/>
      <c r="CG274" s="557"/>
      <c r="CH274" s="557"/>
      <c r="CI274" s="557"/>
    </row>
    <row r="275" spans="2:87" ht="60" x14ac:dyDescent="0.2">
      <c r="B275" s="795" t="s">
        <v>332</v>
      </c>
      <c r="C275" s="796" t="s">
        <v>490</v>
      </c>
      <c r="D275" s="796" t="s">
        <v>491</v>
      </c>
      <c r="E275" s="796" t="s">
        <v>91</v>
      </c>
      <c r="F275" s="797" t="s">
        <v>92</v>
      </c>
      <c r="G275" s="798" t="s">
        <v>93</v>
      </c>
      <c r="H275" s="798" t="s">
        <v>94</v>
      </c>
      <c r="I275" s="798" t="s">
        <v>95</v>
      </c>
      <c r="J275" s="798" t="s">
        <v>96</v>
      </c>
      <c r="K275" s="798" t="s">
        <v>97</v>
      </c>
      <c r="L275" s="798" t="s">
        <v>98</v>
      </c>
      <c r="M275" s="796" t="s">
        <v>99</v>
      </c>
      <c r="N275" s="796" t="s">
        <v>100</v>
      </c>
      <c r="O275" s="796" t="s">
        <v>101</v>
      </c>
      <c r="P275" s="796" t="s">
        <v>102</v>
      </c>
      <c r="Q275" s="796" t="s">
        <v>103</v>
      </c>
      <c r="R275" s="796" t="s">
        <v>133</v>
      </c>
      <c r="S275" s="796" t="s">
        <v>134</v>
      </c>
      <c r="T275" s="796" t="s">
        <v>135</v>
      </c>
      <c r="U275" s="796" t="s">
        <v>136</v>
      </c>
      <c r="V275" s="796" t="s">
        <v>104</v>
      </c>
      <c r="W275" s="796" t="s">
        <v>137</v>
      </c>
      <c r="X275" s="796" t="s">
        <v>138</v>
      </c>
      <c r="Y275" s="796" t="s">
        <v>139</v>
      </c>
      <c r="Z275" s="796" t="s">
        <v>140</v>
      </c>
      <c r="AA275" s="796" t="s">
        <v>105</v>
      </c>
      <c r="AB275" s="796" t="s">
        <v>141</v>
      </c>
      <c r="AC275" s="796" t="s">
        <v>142</v>
      </c>
      <c r="AD275" s="796" t="s">
        <v>143</v>
      </c>
      <c r="AE275" s="796" t="s">
        <v>144</v>
      </c>
      <c r="AF275" s="796" t="s">
        <v>106</v>
      </c>
      <c r="AG275" s="796" t="s">
        <v>145</v>
      </c>
      <c r="AH275" s="796" t="s">
        <v>146</v>
      </c>
      <c r="AI275" s="796" t="s">
        <v>147</v>
      </c>
      <c r="AJ275" s="796" t="s">
        <v>148</v>
      </c>
      <c r="AK275" s="796" t="s">
        <v>107</v>
      </c>
      <c r="AL275" s="796" t="s">
        <v>149</v>
      </c>
      <c r="AM275" s="796" t="s">
        <v>150</v>
      </c>
      <c r="AN275" s="796" t="s">
        <v>151</v>
      </c>
      <c r="AO275" s="796" t="s">
        <v>152</v>
      </c>
      <c r="AP275" s="796" t="s">
        <v>108</v>
      </c>
      <c r="AQ275" s="796" t="s">
        <v>153</v>
      </c>
      <c r="AR275" s="796" t="s">
        <v>154</v>
      </c>
      <c r="AS275" s="796" t="s">
        <v>155</v>
      </c>
      <c r="AT275" s="796" t="s">
        <v>156</v>
      </c>
      <c r="AU275" s="796" t="s">
        <v>109</v>
      </c>
      <c r="AV275" s="796" t="s">
        <v>157</v>
      </c>
      <c r="AW275" s="796" t="s">
        <v>158</v>
      </c>
      <c r="AX275" s="796" t="s">
        <v>159</v>
      </c>
      <c r="AY275" s="796" t="s">
        <v>160</v>
      </c>
      <c r="AZ275" s="796" t="s">
        <v>110</v>
      </c>
      <c r="BA275" s="796" t="s">
        <v>161</v>
      </c>
      <c r="BB275" s="796" t="s">
        <v>162</v>
      </c>
      <c r="BC275" s="796" t="s">
        <v>163</v>
      </c>
      <c r="BD275" s="796" t="s">
        <v>164</v>
      </c>
      <c r="BE275" s="796" t="s">
        <v>111</v>
      </c>
      <c r="BF275" s="796" t="s">
        <v>165</v>
      </c>
      <c r="BG275" s="796" t="s">
        <v>166</v>
      </c>
      <c r="BH275" s="796" t="s">
        <v>167</v>
      </c>
      <c r="BI275" s="796" t="s">
        <v>168</v>
      </c>
      <c r="BJ275" s="796" t="s">
        <v>112</v>
      </c>
      <c r="BK275" s="796" t="s">
        <v>169</v>
      </c>
      <c r="BL275" s="796" t="s">
        <v>170</v>
      </c>
      <c r="BM275" s="796" t="s">
        <v>171</v>
      </c>
      <c r="BN275" s="796" t="s">
        <v>172</v>
      </c>
      <c r="BO275" s="796" t="s">
        <v>113</v>
      </c>
      <c r="BP275" s="796" t="s">
        <v>173</v>
      </c>
      <c r="BQ275" s="796" t="s">
        <v>174</v>
      </c>
      <c r="BR275" s="796" t="s">
        <v>175</v>
      </c>
      <c r="BS275" s="796" t="s">
        <v>176</v>
      </c>
      <c r="BT275" s="796" t="s">
        <v>114</v>
      </c>
      <c r="BU275" s="796" t="s">
        <v>177</v>
      </c>
      <c r="BV275" s="796" t="s">
        <v>178</v>
      </c>
      <c r="BW275" s="796" t="s">
        <v>179</v>
      </c>
      <c r="BX275" s="796" t="s">
        <v>180</v>
      </c>
      <c r="BY275" s="796" t="s">
        <v>115</v>
      </c>
      <c r="BZ275" s="796" t="s">
        <v>181</v>
      </c>
      <c r="CA275" s="796" t="s">
        <v>182</v>
      </c>
      <c r="CB275" s="796" t="s">
        <v>183</v>
      </c>
      <c r="CC275" s="796" t="s">
        <v>184</v>
      </c>
      <c r="CD275" s="796" t="s">
        <v>116</v>
      </c>
      <c r="CE275" s="796" t="s">
        <v>185</v>
      </c>
      <c r="CF275" s="796" t="s">
        <v>186</v>
      </c>
      <c r="CG275" s="796" t="s">
        <v>187</v>
      </c>
      <c r="CH275" s="796" t="s">
        <v>188</v>
      </c>
      <c r="CI275" s="799" t="s">
        <v>117</v>
      </c>
    </row>
    <row r="276" spans="2:87" ht="28.5" x14ac:dyDescent="0.2">
      <c r="B276" s="803" t="s">
        <v>492</v>
      </c>
      <c r="C276" s="804" t="s">
        <v>493</v>
      </c>
      <c r="D276" s="804" t="s">
        <v>494</v>
      </c>
      <c r="E276" s="804" t="s">
        <v>122</v>
      </c>
      <c r="F276" s="805">
        <v>2</v>
      </c>
      <c r="G276" s="1119">
        <v>0</v>
      </c>
      <c r="H276" s="568">
        <v>0</v>
      </c>
      <c r="I276" s="568">
        <v>0</v>
      </c>
      <c r="J276" s="568">
        <v>0</v>
      </c>
      <c r="K276" s="568">
        <v>0</v>
      </c>
      <c r="L276" s="568">
        <v>0</v>
      </c>
      <c r="M276" s="568">
        <v>0</v>
      </c>
      <c r="N276" s="568">
        <v>0</v>
      </c>
      <c r="O276" s="568">
        <v>0</v>
      </c>
      <c r="P276" s="568">
        <v>0</v>
      </c>
      <c r="Q276" s="568">
        <v>0</v>
      </c>
      <c r="R276" s="568">
        <v>0</v>
      </c>
      <c r="S276" s="568">
        <v>0</v>
      </c>
      <c r="T276" s="568">
        <v>0</v>
      </c>
      <c r="U276" s="568">
        <v>0</v>
      </c>
      <c r="V276" s="568">
        <v>0</v>
      </c>
      <c r="W276" s="568">
        <v>0</v>
      </c>
      <c r="X276" s="568">
        <v>0</v>
      </c>
      <c r="Y276" s="568">
        <v>0</v>
      </c>
      <c r="Z276" s="568">
        <v>0</v>
      </c>
      <c r="AA276" s="568">
        <v>0</v>
      </c>
      <c r="AB276" s="568">
        <v>0</v>
      </c>
      <c r="AC276" s="568">
        <v>0</v>
      </c>
      <c r="AD276" s="568">
        <v>0</v>
      </c>
      <c r="AE276" s="568">
        <v>0</v>
      </c>
      <c r="AF276" s="568">
        <v>0</v>
      </c>
      <c r="AG276" s="568">
        <v>0</v>
      </c>
      <c r="AH276" s="568">
        <v>0</v>
      </c>
      <c r="AI276" s="568">
        <v>0</v>
      </c>
      <c r="AJ276" s="568">
        <v>0</v>
      </c>
      <c r="AK276" s="568">
        <v>0</v>
      </c>
      <c r="AL276" s="568">
        <v>0</v>
      </c>
      <c r="AM276" s="568">
        <v>0</v>
      </c>
      <c r="AN276" s="568">
        <v>0</v>
      </c>
      <c r="AO276" s="568">
        <v>0</v>
      </c>
      <c r="AP276" s="568">
        <v>0</v>
      </c>
      <c r="AQ276" s="568">
        <v>0</v>
      </c>
      <c r="AR276" s="568">
        <v>0</v>
      </c>
      <c r="AS276" s="568">
        <v>0</v>
      </c>
      <c r="AT276" s="568">
        <v>0</v>
      </c>
      <c r="AU276" s="568">
        <v>0</v>
      </c>
      <c r="AV276" s="568">
        <v>0</v>
      </c>
      <c r="AW276" s="568">
        <v>0</v>
      </c>
      <c r="AX276" s="568">
        <v>0</v>
      </c>
      <c r="AY276" s="568">
        <v>0</v>
      </c>
      <c r="AZ276" s="568">
        <v>0</v>
      </c>
      <c r="BA276" s="568">
        <v>0</v>
      </c>
      <c r="BB276" s="568">
        <v>0</v>
      </c>
      <c r="BC276" s="568">
        <v>0</v>
      </c>
      <c r="BD276" s="568">
        <v>0</v>
      </c>
      <c r="BE276" s="568">
        <v>0</v>
      </c>
      <c r="BF276" s="568">
        <v>0</v>
      </c>
      <c r="BG276" s="568">
        <v>0</v>
      </c>
      <c r="BH276" s="568">
        <v>0</v>
      </c>
      <c r="BI276" s="568">
        <v>0</v>
      </c>
      <c r="BJ276" s="568">
        <v>0</v>
      </c>
      <c r="BK276" s="568">
        <v>0</v>
      </c>
      <c r="BL276" s="568">
        <v>0</v>
      </c>
      <c r="BM276" s="568">
        <v>0</v>
      </c>
      <c r="BN276" s="568">
        <v>0</v>
      </c>
      <c r="BO276" s="568">
        <v>0</v>
      </c>
      <c r="BP276" s="568">
        <v>0</v>
      </c>
      <c r="BQ276" s="568">
        <v>0</v>
      </c>
      <c r="BR276" s="568">
        <v>0</v>
      </c>
      <c r="BS276" s="568">
        <v>0</v>
      </c>
      <c r="BT276" s="568">
        <v>0</v>
      </c>
      <c r="BU276" s="568"/>
      <c r="BV276" s="568"/>
      <c r="BW276" s="568"/>
      <c r="BX276" s="568"/>
      <c r="BY276" s="568"/>
      <c r="BZ276" s="568"/>
      <c r="CA276" s="568"/>
      <c r="CB276" s="568"/>
      <c r="CC276" s="568"/>
      <c r="CD276" s="568"/>
      <c r="CE276" s="568"/>
      <c r="CF276" s="568"/>
      <c r="CG276" s="568"/>
      <c r="CH276" s="568"/>
      <c r="CI276" s="569"/>
    </row>
    <row r="277" spans="2:87" x14ac:dyDescent="0.2">
      <c r="B277" s="800" t="s">
        <v>495</v>
      </c>
      <c r="C277" s="801" t="s">
        <v>670</v>
      </c>
      <c r="D277" s="801" t="s">
        <v>497</v>
      </c>
      <c r="E277" s="801" t="s">
        <v>122</v>
      </c>
      <c r="F277" s="802">
        <v>2</v>
      </c>
      <c r="G277" s="1119">
        <v>0</v>
      </c>
      <c r="H277" s="568">
        <v>0</v>
      </c>
      <c r="I277" s="568">
        <v>0</v>
      </c>
      <c r="J277" s="568">
        <v>0</v>
      </c>
      <c r="K277" s="568">
        <v>0</v>
      </c>
      <c r="L277" s="568">
        <v>0</v>
      </c>
      <c r="M277" s="568">
        <v>0</v>
      </c>
      <c r="N277" s="568">
        <v>0</v>
      </c>
      <c r="O277" s="568">
        <v>0</v>
      </c>
      <c r="P277" s="568">
        <v>0</v>
      </c>
      <c r="Q277" s="568">
        <v>0</v>
      </c>
      <c r="R277" s="568">
        <v>0</v>
      </c>
      <c r="S277" s="568">
        <v>0</v>
      </c>
      <c r="T277" s="568">
        <v>0</v>
      </c>
      <c r="U277" s="568">
        <v>0</v>
      </c>
      <c r="V277" s="568">
        <v>0</v>
      </c>
      <c r="W277" s="568">
        <v>0</v>
      </c>
      <c r="X277" s="568">
        <v>0</v>
      </c>
      <c r="Y277" s="568">
        <v>0</v>
      </c>
      <c r="Z277" s="568">
        <v>0</v>
      </c>
      <c r="AA277" s="568">
        <v>0</v>
      </c>
      <c r="AB277" s="568">
        <v>140</v>
      </c>
      <c r="AC277" s="568">
        <v>140</v>
      </c>
      <c r="AD277" s="568">
        <v>140</v>
      </c>
      <c r="AE277" s="568">
        <v>140</v>
      </c>
      <c r="AF277" s="568">
        <v>140</v>
      </c>
      <c r="AG277" s="568">
        <v>140</v>
      </c>
      <c r="AH277" s="568">
        <v>140</v>
      </c>
      <c r="AI277" s="568">
        <v>140</v>
      </c>
      <c r="AJ277" s="568">
        <v>140</v>
      </c>
      <c r="AK277" s="568">
        <v>140</v>
      </c>
      <c r="AL277" s="568">
        <v>140</v>
      </c>
      <c r="AM277" s="568">
        <v>140</v>
      </c>
      <c r="AN277" s="568">
        <v>140</v>
      </c>
      <c r="AO277" s="568">
        <v>140</v>
      </c>
      <c r="AP277" s="568">
        <v>140</v>
      </c>
      <c r="AQ277" s="568">
        <v>140</v>
      </c>
      <c r="AR277" s="568">
        <v>140</v>
      </c>
      <c r="AS277" s="568">
        <v>140</v>
      </c>
      <c r="AT277" s="568">
        <v>140</v>
      </c>
      <c r="AU277" s="568">
        <v>140</v>
      </c>
      <c r="AV277" s="568">
        <v>140</v>
      </c>
      <c r="AW277" s="568">
        <v>140</v>
      </c>
      <c r="AX277" s="568">
        <v>140</v>
      </c>
      <c r="AY277" s="568">
        <v>140</v>
      </c>
      <c r="AZ277" s="568">
        <v>140</v>
      </c>
      <c r="BA277" s="568">
        <v>140</v>
      </c>
      <c r="BB277" s="568">
        <v>140</v>
      </c>
      <c r="BC277" s="568">
        <v>140</v>
      </c>
      <c r="BD277" s="568">
        <v>140</v>
      </c>
      <c r="BE277" s="568">
        <v>140</v>
      </c>
      <c r="BF277" s="568">
        <v>140</v>
      </c>
      <c r="BG277" s="568">
        <v>140</v>
      </c>
      <c r="BH277" s="568">
        <v>140</v>
      </c>
      <c r="BI277" s="568">
        <v>140</v>
      </c>
      <c r="BJ277" s="568">
        <v>140</v>
      </c>
      <c r="BK277" s="568">
        <v>140</v>
      </c>
      <c r="BL277" s="568">
        <v>140</v>
      </c>
      <c r="BM277" s="568">
        <v>140</v>
      </c>
      <c r="BN277" s="568">
        <v>140</v>
      </c>
      <c r="BO277" s="568">
        <v>140</v>
      </c>
      <c r="BP277" s="568">
        <v>140</v>
      </c>
      <c r="BQ277" s="568">
        <v>140</v>
      </c>
      <c r="BR277" s="568">
        <v>140</v>
      </c>
      <c r="BS277" s="568">
        <v>140</v>
      </c>
      <c r="BT277" s="568">
        <v>140</v>
      </c>
      <c r="BU277" s="568"/>
      <c r="BV277" s="568"/>
      <c r="BW277" s="568"/>
      <c r="BX277" s="568"/>
      <c r="BY277" s="568"/>
      <c r="BZ277" s="568"/>
      <c r="CA277" s="568"/>
      <c r="CB277" s="568"/>
      <c r="CC277" s="568"/>
      <c r="CD277" s="568"/>
      <c r="CE277" s="568"/>
      <c r="CF277" s="568"/>
      <c r="CG277" s="568"/>
      <c r="CH277" s="568"/>
      <c r="CI277" s="569"/>
    </row>
    <row r="278" spans="2:87" ht="28.5" x14ac:dyDescent="0.2">
      <c r="B278" s="803" t="s">
        <v>498</v>
      </c>
      <c r="C278" s="804" t="s">
        <v>499</v>
      </c>
      <c r="D278" s="804" t="s">
        <v>500</v>
      </c>
      <c r="E278" s="804" t="s">
        <v>122</v>
      </c>
      <c r="F278" s="805">
        <v>2</v>
      </c>
      <c r="G278" s="1119">
        <v>0</v>
      </c>
      <c r="H278" s="568">
        <v>0</v>
      </c>
      <c r="I278" s="568">
        <v>0</v>
      </c>
      <c r="J278" s="568">
        <v>0</v>
      </c>
      <c r="K278" s="568">
        <v>0</v>
      </c>
      <c r="L278" s="568">
        <v>0</v>
      </c>
      <c r="M278" s="568">
        <v>0</v>
      </c>
      <c r="N278" s="568">
        <v>0</v>
      </c>
      <c r="O278" s="568">
        <v>0</v>
      </c>
      <c r="P278" s="568">
        <v>0</v>
      </c>
      <c r="Q278" s="568">
        <v>0</v>
      </c>
      <c r="R278" s="568">
        <v>0</v>
      </c>
      <c r="S278" s="568">
        <v>0</v>
      </c>
      <c r="T278" s="568">
        <v>0</v>
      </c>
      <c r="U278" s="568">
        <v>0</v>
      </c>
      <c r="V278" s="568">
        <v>0</v>
      </c>
      <c r="W278" s="568">
        <v>0</v>
      </c>
      <c r="X278" s="568">
        <v>0</v>
      </c>
      <c r="Y278" s="568">
        <v>0</v>
      </c>
      <c r="Z278" s="568">
        <v>0</v>
      </c>
      <c r="AA278" s="568">
        <v>0</v>
      </c>
      <c r="AB278" s="568">
        <v>0</v>
      </c>
      <c r="AC278" s="568">
        <v>0</v>
      </c>
      <c r="AD278" s="568">
        <v>0</v>
      </c>
      <c r="AE278" s="568">
        <v>0</v>
      </c>
      <c r="AF278" s="568">
        <v>0</v>
      </c>
      <c r="AG278" s="568">
        <v>0</v>
      </c>
      <c r="AH278" s="568">
        <v>0</v>
      </c>
      <c r="AI278" s="568">
        <v>0</v>
      </c>
      <c r="AJ278" s="568">
        <v>0</v>
      </c>
      <c r="AK278" s="568">
        <v>0</v>
      </c>
      <c r="AL278" s="568">
        <v>0</v>
      </c>
      <c r="AM278" s="568">
        <v>0</v>
      </c>
      <c r="AN278" s="568">
        <v>0</v>
      </c>
      <c r="AO278" s="568">
        <v>0</v>
      </c>
      <c r="AP278" s="568">
        <v>0</v>
      </c>
      <c r="AQ278" s="568">
        <v>0</v>
      </c>
      <c r="AR278" s="568">
        <v>0</v>
      </c>
      <c r="AS278" s="568">
        <v>0</v>
      </c>
      <c r="AT278" s="568">
        <v>0</v>
      </c>
      <c r="AU278" s="568">
        <v>0</v>
      </c>
      <c r="AV278" s="568">
        <v>0</v>
      </c>
      <c r="AW278" s="568">
        <v>0</v>
      </c>
      <c r="AX278" s="568">
        <v>0</v>
      </c>
      <c r="AY278" s="568">
        <v>0</v>
      </c>
      <c r="AZ278" s="568">
        <v>0</v>
      </c>
      <c r="BA278" s="568">
        <v>0</v>
      </c>
      <c r="BB278" s="568">
        <v>0</v>
      </c>
      <c r="BC278" s="568">
        <v>0</v>
      </c>
      <c r="BD278" s="568">
        <v>0</v>
      </c>
      <c r="BE278" s="568">
        <v>0</v>
      </c>
      <c r="BF278" s="568">
        <v>0</v>
      </c>
      <c r="BG278" s="568">
        <v>0</v>
      </c>
      <c r="BH278" s="568">
        <v>0</v>
      </c>
      <c r="BI278" s="568">
        <v>0</v>
      </c>
      <c r="BJ278" s="568">
        <v>0</v>
      </c>
      <c r="BK278" s="568">
        <v>0</v>
      </c>
      <c r="BL278" s="568">
        <v>0</v>
      </c>
      <c r="BM278" s="568">
        <v>0</v>
      </c>
      <c r="BN278" s="568">
        <v>0</v>
      </c>
      <c r="BO278" s="568">
        <v>0</v>
      </c>
      <c r="BP278" s="568">
        <v>0</v>
      </c>
      <c r="BQ278" s="568">
        <v>0</v>
      </c>
      <c r="BR278" s="568">
        <v>0</v>
      </c>
      <c r="BS278" s="568">
        <v>0</v>
      </c>
      <c r="BT278" s="568">
        <v>0</v>
      </c>
      <c r="BU278" s="568"/>
      <c r="BV278" s="568"/>
      <c r="BW278" s="568"/>
      <c r="BX278" s="568"/>
      <c r="BY278" s="568"/>
      <c r="BZ278" s="568"/>
      <c r="CA278" s="568"/>
      <c r="CB278" s="568"/>
      <c r="CC278" s="568"/>
      <c r="CD278" s="568"/>
      <c r="CE278" s="568"/>
      <c r="CF278" s="568"/>
      <c r="CG278" s="568"/>
      <c r="CH278" s="568"/>
      <c r="CI278" s="569"/>
    </row>
    <row r="279" spans="2:87" ht="28.5" x14ac:dyDescent="0.2">
      <c r="B279" s="803" t="s">
        <v>501</v>
      </c>
      <c r="C279" s="804" t="s">
        <v>502</v>
      </c>
      <c r="D279" s="804" t="s">
        <v>503</v>
      </c>
      <c r="E279" s="804" t="s">
        <v>122</v>
      </c>
      <c r="F279" s="805">
        <v>2</v>
      </c>
      <c r="G279" s="1119">
        <v>0</v>
      </c>
      <c r="H279" s="568">
        <v>0</v>
      </c>
      <c r="I279" s="568">
        <v>0</v>
      </c>
      <c r="J279" s="568">
        <v>0</v>
      </c>
      <c r="K279" s="568">
        <v>0</v>
      </c>
      <c r="L279" s="568">
        <v>0</v>
      </c>
      <c r="M279" s="568">
        <v>0</v>
      </c>
      <c r="N279" s="568">
        <v>0</v>
      </c>
      <c r="O279" s="568">
        <v>0</v>
      </c>
      <c r="P279" s="568">
        <v>0</v>
      </c>
      <c r="Q279" s="568">
        <v>0</v>
      </c>
      <c r="R279" s="568">
        <v>0</v>
      </c>
      <c r="S279" s="568">
        <v>0</v>
      </c>
      <c r="T279" s="568">
        <v>0</v>
      </c>
      <c r="U279" s="568">
        <v>0</v>
      </c>
      <c r="V279" s="568">
        <v>0</v>
      </c>
      <c r="W279" s="568">
        <v>0</v>
      </c>
      <c r="X279" s="568">
        <v>0</v>
      </c>
      <c r="Y279" s="568">
        <v>0</v>
      </c>
      <c r="Z279" s="568">
        <v>0</v>
      </c>
      <c r="AA279" s="568">
        <v>0</v>
      </c>
      <c r="AB279" s="568">
        <v>0</v>
      </c>
      <c r="AC279" s="568">
        <v>0</v>
      </c>
      <c r="AD279" s="568">
        <v>0</v>
      </c>
      <c r="AE279" s="568">
        <v>0</v>
      </c>
      <c r="AF279" s="568">
        <v>0</v>
      </c>
      <c r="AG279" s="568">
        <v>0</v>
      </c>
      <c r="AH279" s="568">
        <v>0</v>
      </c>
      <c r="AI279" s="568">
        <v>0</v>
      </c>
      <c r="AJ279" s="568">
        <v>0</v>
      </c>
      <c r="AK279" s="568">
        <v>0</v>
      </c>
      <c r="AL279" s="568">
        <v>0</v>
      </c>
      <c r="AM279" s="568">
        <v>0</v>
      </c>
      <c r="AN279" s="568">
        <v>0</v>
      </c>
      <c r="AO279" s="568">
        <v>0</v>
      </c>
      <c r="AP279" s="568">
        <v>0</v>
      </c>
      <c r="AQ279" s="568">
        <v>0</v>
      </c>
      <c r="AR279" s="568">
        <v>0</v>
      </c>
      <c r="AS279" s="568">
        <v>0</v>
      </c>
      <c r="AT279" s="568">
        <v>0</v>
      </c>
      <c r="AU279" s="568">
        <v>0</v>
      </c>
      <c r="AV279" s="568">
        <v>0</v>
      </c>
      <c r="AW279" s="568">
        <v>0</v>
      </c>
      <c r="AX279" s="568">
        <v>0</v>
      </c>
      <c r="AY279" s="568">
        <v>0</v>
      </c>
      <c r="AZ279" s="568">
        <v>0</v>
      </c>
      <c r="BA279" s="568">
        <v>0</v>
      </c>
      <c r="BB279" s="568">
        <v>0</v>
      </c>
      <c r="BC279" s="568">
        <v>0</v>
      </c>
      <c r="BD279" s="568">
        <v>0</v>
      </c>
      <c r="BE279" s="568">
        <v>0</v>
      </c>
      <c r="BF279" s="568">
        <v>0</v>
      </c>
      <c r="BG279" s="568">
        <v>0</v>
      </c>
      <c r="BH279" s="568">
        <v>0</v>
      </c>
      <c r="BI279" s="568">
        <v>0</v>
      </c>
      <c r="BJ279" s="568">
        <v>0</v>
      </c>
      <c r="BK279" s="568">
        <v>0</v>
      </c>
      <c r="BL279" s="568">
        <v>0</v>
      </c>
      <c r="BM279" s="568">
        <v>0</v>
      </c>
      <c r="BN279" s="568">
        <v>0</v>
      </c>
      <c r="BO279" s="568">
        <v>0</v>
      </c>
      <c r="BP279" s="568">
        <v>0</v>
      </c>
      <c r="BQ279" s="568">
        <v>0</v>
      </c>
      <c r="BR279" s="568">
        <v>0</v>
      </c>
      <c r="BS279" s="568">
        <v>0</v>
      </c>
      <c r="BT279" s="568">
        <v>0</v>
      </c>
      <c r="BU279" s="568"/>
      <c r="BV279" s="568"/>
      <c r="BW279" s="568"/>
      <c r="BX279" s="568"/>
      <c r="BY279" s="568"/>
      <c r="BZ279" s="568"/>
      <c r="CA279" s="568"/>
      <c r="CB279" s="568"/>
      <c r="CC279" s="568"/>
      <c r="CD279" s="568"/>
      <c r="CE279" s="568"/>
      <c r="CF279" s="568"/>
      <c r="CG279" s="568"/>
      <c r="CH279" s="568"/>
      <c r="CI279" s="569"/>
    </row>
    <row r="280" spans="2:87" ht="28.5" x14ac:dyDescent="0.2">
      <c r="B280" s="803" t="s">
        <v>504</v>
      </c>
      <c r="C280" s="804" t="s">
        <v>505</v>
      </c>
      <c r="D280" s="804" t="s">
        <v>506</v>
      </c>
      <c r="E280" s="804" t="s">
        <v>122</v>
      </c>
      <c r="F280" s="805">
        <v>2</v>
      </c>
      <c r="G280" s="1119">
        <v>0</v>
      </c>
      <c r="H280" s="568">
        <v>0</v>
      </c>
      <c r="I280" s="568">
        <v>0</v>
      </c>
      <c r="J280" s="568">
        <v>0</v>
      </c>
      <c r="K280" s="568">
        <v>0</v>
      </c>
      <c r="L280" s="568">
        <v>0</v>
      </c>
      <c r="M280" s="568">
        <v>0</v>
      </c>
      <c r="N280" s="568">
        <v>0</v>
      </c>
      <c r="O280" s="568">
        <v>0</v>
      </c>
      <c r="P280" s="568">
        <v>0</v>
      </c>
      <c r="Q280" s="568">
        <v>0</v>
      </c>
      <c r="R280" s="568">
        <v>0</v>
      </c>
      <c r="S280" s="568">
        <v>0</v>
      </c>
      <c r="T280" s="568">
        <v>0</v>
      </c>
      <c r="U280" s="568">
        <v>0</v>
      </c>
      <c r="V280" s="568">
        <v>0</v>
      </c>
      <c r="W280" s="568">
        <v>0</v>
      </c>
      <c r="X280" s="568">
        <v>0</v>
      </c>
      <c r="Y280" s="568">
        <v>0</v>
      </c>
      <c r="Z280" s="568">
        <v>0</v>
      </c>
      <c r="AA280" s="568">
        <v>0</v>
      </c>
      <c r="AB280" s="568">
        <v>0</v>
      </c>
      <c r="AC280" s="568">
        <v>0</v>
      </c>
      <c r="AD280" s="568">
        <v>0</v>
      </c>
      <c r="AE280" s="568">
        <v>0</v>
      </c>
      <c r="AF280" s="568">
        <v>0</v>
      </c>
      <c r="AG280" s="568">
        <v>0</v>
      </c>
      <c r="AH280" s="568">
        <v>0</v>
      </c>
      <c r="AI280" s="568">
        <v>0</v>
      </c>
      <c r="AJ280" s="568">
        <v>0</v>
      </c>
      <c r="AK280" s="568">
        <v>0</v>
      </c>
      <c r="AL280" s="568">
        <v>0</v>
      </c>
      <c r="AM280" s="568">
        <v>0</v>
      </c>
      <c r="AN280" s="568">
        <v>0</v>
      </c>
      <c r="AO280" s="568">
        <v>0</v>
      </c>
      <c r="AP280" s="568">
        <v>0</v>
      </c>
      <c r="AQ280" s="568">
        <v>0</v>
      </c>
      <c r="AR280" s="568">
        <v>0</v>
      </c>
      <c r="AS280" s="568">
        <v>0</v>
      </c>
      <c r="AT280" s="568">
        <v>0</v>
      </c>
      <c r="AU280" s="568">
        <v>0</v>
      </c>
      <c r="AV280" s="568">
        <v>0</v>
      </c>
      <c r="AW280" s="568">
        <v>0</v>
      </c>
      <c r="AX280" s="568">
        <v>0</v>
      </c>
      <c r="AY280" s="568">
        <v>0</v>
      </c>
      <c r="AZ280" s="568">
        <v>0</v>
      </c>
      <c r="BA280" s="568">
        <v>0</v>
      </c>
      <c r="BB280" s="568">
        <v>0</v>
      </c>
      <c r="BC280" s="568">
        <v>0</v>
      </c>
      <c r="BD280" s="568">
        <v>0</v>
      </c>
      <c r="BE280" s="568">
        <v>0</v>
      </c>
      <c r="BF280" s="568">
        <v>0</v>
      </c>
      <c r="BG280" s="568">
        <v>0</v>
      </c>
      <c r="BH280" s="568">
        <v>0</v>
      </c>
      <c r="BI280" s="568">
        <v>0</v>
      </c>
      <c r="BJ280" s="568">
        <v>0</v>
      </c>
      <c r="BK280" s="568">
        <v>0</v>
      </c>
      <c r="BL280" s="568">
        <v>0</v>
      </c>
      <c r="BM280" s="568">
        <v>0</v>
      </c>
      <c r="BN280" s="568">
        <v>0</v>
      </c>
      <c r="BO280" s="568">
        <v>0</v>
      </c>
      <c r="BP280" s="568">
        <v>0</v>
      </c>
      <c r="BQ280" s="568">
        <v>0</v>
      </c>
      <c r="BR280" s="568">
        <v>0</v>
      </c>
      <c r="BS280" s="568">
        <v>0</v>
      </c>
      <c r="BT280" s="568">
        <v>0</v>
      </c>
      <c r="BU280" s="568"/>
      <c r="BV280" s="568"/>
      <c r="BW280" s="568"/>
      <c r="BX280" s="568"/>
      <c r="BY280" s="568"/>
      <c r="BZ280" s="568"/>
      <c r="CA280" s="568"/>
      <c r="CB280" s="568"/>
      <c r="CC280" s="568"/>
      <c r="CD280" s="568"/>
      <c r="CE280" s="568"/>
      <c r="CF280" s="568"/>
      <c r="CG280" s="568"/>
      <c r="CH280" s="568"/>
      <c r="CI280" s="569"/>
    </row>
    <row r="281" spans="2:87" ht="28.5" x14ac:dyDescent="0.2">
      <c r="B281" s="806" t="s">
        <v>507</v>
      </c>
      <c r="C281" s="807" t="s">
        <v>508</v>
      </c>
      <c r="D281" s="807" t="s">
        <v>509</v>
      </c>
      <c r="E281" s="807" t="s">
        <v>122</v>
      </c>
      <c r="F281" s="805">
        <v>2</v>
      </c>
      <c r="G281" s="1119">
        <v>0</v>
      </c>
      <c r="H281" s="568">
        <v>0</v>
      </c>
      <c r="I281" s="568">
        <v>0</v>
      </c>
      <c r="J281" s="568">
        <v>0</v>
      </c>
      <c r="K281" s="568">
        <v>0</v>
      </c>
      <c r="L281" s="568">
        <v>0</v>
      </c>
      <c r="M281" s="568">
        <v>0</v>
      </c>
      <c r="N281" s="568">
        <v>0</v>
      </c>
      <c r="O281" s="568">
        <v>15</v>
      </c>
      <c r="P281" s="568">
        <v>36</v>
      </c>
      <c r="Q281" s="568">
        <v>36</v>
      </c>
      <c r="R281" s="568">
        <v>36</v>
      </c>
      <c r="S281" s="568">
        <v>36</v>
      </c>
      <c r="T281" s="568">
        <v>36</v>
      </c>
      <c r="U281" s="568">
        <v>36</v>
      </c>
      <c r="V281" s="568">
        <v>36</v>
      </c>
      <c r="W281" s="568">
        <v>61.28</v>
      </c>
      <c r="X281" s="568">
        <v>61.28</v>
      </c>
      <c r="Y281" s="568">
        <v>61.28</v>
      </c>
      <c r="Z281" s="568">
        <v>61.28</v>
      </c>
      <c r="AA281" s="568">
        <v>61.28</v>
      </c>
      <c r="AB281" s="568">
        <v>61.28</v>
      </c>
      <c r="AC281" s="568">
        <v>61.28</v>
      </c>
      <c r="AD281" s="568">
        <v>61.28</v>
      </c>
      <c r="AE281" s="568">
        <v>61.28</v>
      </c>
      <c r="AF281" s="568">
        <v>61.28</v>
      </c>
      <c r="AG281" s="568">
        <v>61.28</v>
      </c>
      <c r="AH281" s="568">
        <v>61.28</v>
      </c>
      <c r="AI281" s="568">
        <v>61.28</v>
      </c>
      <c r="AJ281" s="568">
        <v>61.28</v>
      </c>
      <c r="AK281" s="568">
        <v>61.28</v>
      </c>
      <c r="AL281" s="568">
        <v>61.28</v>
      </c>
      <c r="AM281" s="568">
        <v>61.28</v>
      </c>
      <c r="AN281" s="568">
        <v>61.28</v>
      </c>
      <c r="AO281" s="568">
        <v>61.28</v>
      </c>
      <c r="AP281" s="568">
        <v>61.28</v>
      </c>
      <c r="AQ281" s="568">
        <v>61.28</v>
      </c>
      <c r="AR281" s="568">
        <v>61.28</v>
      </c>
      <c r="AS281" s="568">
        <v>61.28</v>
      </c>
      <c r="AT281" s="568">
        <v>61.28</v>
      </c>
      <c r="AU281" s="568">
        <v>61.28</v>
      </c>
      <c r="AV281" s="568">
        <v>61.28</v>
      </c>
      <c r="AW281" s="568">
        <v>61.28</v>
      </c>
      <c r="AX281" s="568">
        <v>61.28</v>
      </c>
      <c r="AY281" s="568">
        <v>61.28</v>
      </c>
      <c r="AZ281" s="568">
        <v>61.28</v>
      </c>
      <c r="BA281" s="568">
        <v>61.28</v>
      </c>
      <c r="BB281" s="568">
        <v>61.28</v>
      </c>
      <c r="BC281" s="568">
        <v>61.28</v>
      </c>
      <c r="BD281" s="568">
        <v>61.28</v>
      </c>
      <c r="BE281" s="568">
        <v>61.28</v>
      </c>
      <c r="BF281" s="568">
        <v>61.28</v>
      </c>
      <c r="BG281" s="568">
        <v>61.28</v>
      </c>
      <c r="BH281" s="568">
        <v>61.28</v>
      </c>
      <c r="BI281" s="568">
        <v>94.78</v>
      </c>
      <c r="BJ281" s="568">
        <v>94.78</v>
      </c>
      <c r="BK281" s="568">
        <v>94.78</v>
      </c>
      <c r="BL281" s="568">
        <v>94.78</v>
      </c>
      <c r="BM281" s="568">
        <v>94.78</v>
      </c>
      <c r="BN281" s="568">
        <v>94.78</v>
      </c>
      <c r="BO281" s="568">
        <v>94.78</v>
      </c>
      <c r="BP281" s="568">
        <v>94.78</v>
      </c>
      <c r="BQ281" s="568">
        <v>94.78</v>
      </c>
      <c r="BR281" s="568">
        <v>105.38</v>
      </c>
      <c r="BS281" s="568">
        <v>105.38</v>
      </c>
      <c r="BT281" s="568">
        <v>105.38</v>
      </c>
      <c r="BU281" s="568"/>
      <c r="BV281" s="568"/>
      <c r="BW281" s="568"/>
      <c r="BX281" s="568"/>
      <c r="BY281" s="568"/>
      <c r="BZ281" s="568"/>
      <c r="CA281" s="568"/>
      <c r="CB281" s="568"/>
      <c r="CC281" s="568"/>
      <c r="CD281" s="568"/>
      <c r="CE281" s="568"/>
      <c r="CF281" s="568"/>
      <c r="CG281" s="568"/>
      <c r="CH281" s="568"/>
      <c r="CI281" s="569"/>
    </row>
    <row r="282" spans="2:87" x14ac:dyDescent="0.2">
      <c r="B282" s="803" t="s">
        <v>510</v>
      </c>
      <c r="C282" s="804" t="s">
        <v>511</v>
      </c>
      <c r="D282" s="804" t="s">
        <v>512</v>
      </c>
      <c r="E282" s="804" t="s">
        <v>122</v>
      </c>
      <c r="F282" s="805">
        <v>2</v>
      </c>
      <c r="G282" s="1119">
        <v>0</v>
      </c>
      <c r="H282" s="568">
        <v>0</v>
      </c>
      <c r="I282" s="568">
        <v>0</v>
      </c>
      <c r="J282" s="568">
        <v>0</v>
      </c>
      <c r="K282" s="568">
        <v>0</v>
      </c>
      <c r="L282" s="568">
        <v>0</v>
      </c>
      <c r="M282" s="568">
        <v>0</v>
      </c>
      <c r="N282" s="568">
        <v>0</v>
      </c>
      <c r="O282" s="568">
        <v>0</v>
      </c>
      <c r="P282" s="568">
        <v>0</v>
      </c>
      <c r="Q282" s="568">
        <v>0</v>
      </c>
      <c r="R282" s="568">
        <v>0</v>
      </c>
      <c r="S282" s="568">
        <v>0</v>
      </c>
      <c r="T282" s="568">
        <v>0</v>
      </c>
      <c r="U282" s="568">
        <v>0</v>
      </c>
      <c r="V282" s="568">
        <v>0</v>
      </c>
      <c r="W282" s="568">
        <v>39.72</v>
      </c>
      <c r="X282" s="568">
        <v>39.72</v>
      </c>
      <c r="Y282" s="568">
        <v>39.72</v>
      </c>
      <c r="Z282" s="568">
        <v>39.72</v>
      </c>
      <c r="AA282" s="568">
        <v>39.72</v>
      </c>
      <c r="AB282" s="568">
        <v>39.72</v>
      </c>
      <c r="AC282" s="568">
        <v>39.72</v>
      </c>
      <c r="AD282" s="568">
        <v>39.72</v>
      </c>
      <c r="AE282" s="568">
        <v>39.72</v>
      </c>
      <c r="AF282" s="568">
        <v>39.72</v>
      </c>
      <c r="AG282" s="568">
        <v>39.72</v>
      </c>
      <c r="AH282" s="568">
        <v>39.72</v>
      </c>
      <c r="AI282" s="568">
        <v>39.72</v>
      </c>
      <c r="AJ282" s="568">
        <v>39.72</v>
      </c>
      <c r="AK282" s="568">
        <v>39.72</v>
      </c>
      <c r="AL282" s="568">
        <v>39.72</v>
      </c>
      <c r="AM282" s="568">
        <v>39.72</v>
      </c>
      <c r="AN282" s="568">
        <v>39.72</v>
      </c>
      <c r="AO282" s="568">
        <v>39.72</v>
      </c>
      <c r="AP282" s="568">
        <v>39.72</v>
      </c>
      <c r="AQ282" s="568">
        <v>39.72</v>
      </c>
      <c r="AR282" s="568">
        <v>39.72</v>
      </c>
      <c r="AS282" s="568">
        <v>39.72</v>
      </c>
      <c r="AT282" s="568">
        <v>39.72</v>
      </c>
      <c r="AU282" s="568">
        <v>39.72</v>
      </c>
      <c r="AV282" s="568">
        <v>39.72</v>
      </c>
      <c r="AW282" s="568">
        <v>39.72</v>
      </c>
      <c r="AX282" s="568">
        <v>39.72</v>
      </c>
      <c r="AY282" s="568">
        <v>39.72</v>
      </c>
      <c r="AZ282" s="568">
        <v>39.72</v>
      </c>
      <c r="BA282" s="568">
        <v>39.72</v>
      </c>
      <c r="BB282" s="568">
        <v>39.72</v>
      </c>
      <c r="BC282" s="568">
        <v>39.72</v>
      </c>
      <c r="BD282" s="568">
        <v>39.72</v>
      </c>
      <c r="BE282" s="568">
        <v>39.72</v>
      </c>
      <c r="BF282" s="568">
        <v>39.72</v>
      </c>
      <c r="BG282" s="568">
        <v>39.72</v>
      </c>
      <c r="BH282" s="568">
        <v>39.72</v>
      </c>
      <c r="BI282" s="568">
        <v>39.72</v>
      </c>
      <c r="BJ282" s="568">
        <v>39.72</v>
      </c>
      <c r="BK282" s="568">
        <v>39.72</v>
      </c>
      <c r="BL282" s="568">
        <v>39.72</v>
      </c>
      <c r="BM282" s="568">
        <v>39.72</v>
      </c>
      <c r="BN282" s="568">
        <v>39.72</v>
      </c>
      <c r="BO282" s="568">
        <v>39.72</v>
      </c>
      <c r="BP282" s="568">
        <v>39.72</v>
      </c>
      <c r="BQ282" s="568">
        <v>39.72</v>
      </c>
      <c r="BR282" s="568">
        <v>39.72</v>
      </c>
      <c r="BS282" s="568">
        <v>39.72</v>
      </c>
      <c r="BT282" s="568">
        <v>39.72</v>
      </c>
      <c r="BU282" s="568"/>
      <c r="BV282" s="568"/>
      <c r="BW282" s="568"/>
      <c r="BX282" s="568"/>
      <c r="BY282" s="568"/>
      <c r="BZ282" s="568"/>
      <c r="CA282" s="568"/>
      <c r="CB282" s="568"/>
      <c r="CC282" s="568"/>
      <c r="CD282" s="568"/>
      <c r="CE282" s="568"/>
      <c r="CF282" s="568"/>
      <c r="CG282" s="568"/>
      <c r="CH282" s="568"/>
      <c r="CI282" s="569"/>
    </row>
    <row r="283" spans="2:87" ht="30.6" customHeight="1" x14ac:dyDescent="0.2">
      <c r="B283" s="808" t="s">
        <v>513</v>
      </c>
      <c r="C283" s="809" t="s">
        <v>514</v>
      </c>
      <c r="D283" s="810" t="s">
        <v>515</v>
      </c>
      <c r="E283" s="809" t="s">
        <v>122</v>
      </c>
      <c r="F283" s="811">
        <v>2</v>
      </c>
      <c r="G283" s="1119">
        <v>0</v>
      </c>
      <c r="H283" s="568">
        <v>0</v>
      </c>
      <c r="I283" s="568">
        <v>0</v>
      </c>
      <c r="J283" s="568">
        <v>0</v>
      </c>
      <c r="K283" s="568">
        <v>0</v>
      </c>
      <c r="L283" s="568">
        <v>0</v>
      </c>
      <c r="M283" s="568">
        <v>22.660000000000004</v>
      </c>
      <c r="N283" s="568">
        <v>22.62</v>
      </c>
      <c r="O283" s="568">
        <v>22.6</v>
      </c>
      <c r="P283" s="568">
        <v>22.57</v>
      </c>
      <c r="Q283" s="568">
        <v>0</v>
      </c>
      <c r="R283" s="568">
        <v>0</v>
      </c>
      <c r="S283" s="568">
        <v>0</v>
      </c>
      <c r="T283" s="568">
        <v>0</v>
      </c>
      <c r="U283" s="568">
        <v>0</v>
      </c>
      <c r="V283" s="568">
        <v>0</v>
      </c>
      <c r="W283" s="568">
        <v>0</v>
      </c>
      <c r="X283" s="568">
        <v>0</v>
      </c>
      <c r="Y283" s="568">
        <v>0</v>
      </c>
      <c r="Z283" s="568">
        <v>0</v>
      </c>
      <c r="AA283" s="568">
        <v>0</v>
      </c>
      <c r="AB283" s="568">
        <v>0</v>
      </c>
      <c r="AC283" s="568">
        <v>0</v>
      </c>
      <c r="AD283" s="568">
        <v>0</v>
      </c>
      <c r="AE283" s="568">
        <v>0</v>
      </c>
      <c r="AF283" s="568">
        <v>0</v>
      </c>
      <c r="AG283" s="568">
        <v>0</v>
      </c>
      <c r="AH283" s="568">
        <v>0</v>
      </c>
      <c r="AI283" s="568">
        <v>0</v>
      </c>
      <c r="AJ283" s="568">
        <v>0</v>
      </c>
      <c r="AK283" s="568">
        <v>0</v>
      </c>
      <c r="AL283" s="568">
        <v>0</v>
      </c>
      <c r="AM283" s="568">
        <v>0</v>
      </c>
      <c r="AN283" s="568">
        <v>0</v>
      </c>
      <c r="AO283" s="568">
        <v>0</v>
      </c>
      <c r="AP283" s="568">
        <v>0</v>
      </c>
      <c r="AQ283" s="568">
        <v>0</v>
      </c>
      <c r="AR283" s="568">
        <v>0</v>
      </c>
      <c r="AS283" s="568">
        <v>0</v>
      </c>
      <c r="AT283" s="568">
        <v>0</v>
      </c>
      <c r="AU283" s="568">
        <v>0</v>
      </c>
      <c r="AV283" s="568">
        <v>0</v>
      </c>
      <c r="AW283" s="568">
        <v>0</v>
      </c>
      <c r="AX283" s="568">
        <v>0</v>
      </c>
      <c r="AY283" s="568">
        <v>0</v>
      </c>
      <c r="AZ283" s="568">
        <v>0</v>
      </c>
      <c r="BA283" s="568">
        <v>0</v>
      </c>
      <c r="BB283" s="568">
        <v>0</v>
      </c>
      <c r="BC283" s="568">
        <v>0</v>
      </c>
      <c r="BD283" s="568">
        <v>0</v>
      </c>
      <c r="BE283" s="568">
        <v>0</v>
      </c>
      <c r="BF283" s="568">
        <v>0</v>
      </c>
      <c r="BG283" s="568">
        <v>0</v>
      </c>
      <c r="BH283" s="568">
        <v>0</v>
      </c>
      <c r="BI283" s="568">
        <v>0</v>
      </c>
      <c r="BJ283" s="568">
        <v>0</v>
      </c>
      <c r="BK283" s="568">
        <v>0</v>
      </c>
      <c r="BL283" s="568">
        <v>0</v>
      </c>
      <c r="BM283" s="568">
        <v>0</v>
      </c>
      <c r="BN283" s="568">
        <v>0</v>
      </c>
      <c r="BO283" s="568">
        <v>0</v>
      </c>
      <c r="BP283" s="568">
        <v>0</v>
      </c>
      <c r="BQ283" s="568">
        <v>0</v>
      </c>
      <c r="BR283" s="568">
        <v>0</v>
      </c>
      <c r="BS283" s="568">
        <v>0</v>
      </c>
      <c r="BT283" s="568">
        <v>0</v>
      </c>
      <c r="BU283" s="568"/>
      <c r="BV283" s="568"/>
      <c r="BW283" s="568"/>
      <c r="BX283" s="568"/>
      <c r="BY283" s="568"/>
      <c r="BZ283" s="568"/>
      <c r="CA283" s="568"/>
      <c r="CB283" s="568"/>
      <c r="CC283" s="568"/>
      <c r="CD283" s="568"/>
      <c r="CE283" s="568"/>
      <c r="CF283" s="568"/>
      <c r="CG283" s="568"/>
      <c r="CH283" s="568"/>
      <c r="CI283" s="569"/>
    </row>
    <row r="284" spans="2:87" ht="30.6" customHeight="1" x14ac:dyDescent="0.2">
      <c r="B284" s="808" t="s">
        <v>516</v>
      </c>
      <c r="C284" s="809" t="s">
        <v>671</v>
      </c>
      <c r="D284" s="810" t="s">
        <v>518</v>
      </c>
      <c r="E284" s="809" t="s">
        <v>122</v>
      </c>
      <c r="F284" s="811">
        <v>2</v>
      </c>
      <c r="G284" s="1119">
        <v>0</v>
      </c>
      <c r="H284" s="568">
        <v>0</v>
      </c>
      <c r="I284" s="568">
        <v>0</v>
      </c>
      <c r="J284" s="568">
        <v>0</v>
      </c>
      <c r="K284" s="568">
        <v>0</v>
      </c>
      <c r="L284" s="568">
        <v>0</v>
      </c>
      <c r="M284" s="568">
        <v>19.25</v>
      </c>
      <c r="N284" s="568">
        <v>19.23</v>
      </c>
      <c r="O284" s="568">
        <v>19.2</v>
      </c>
      <c r="P284" s="568">
        <v>19.18</v>
      </c>
      <c r="Q284" s="568">
        <v>0</v>
      </c>
      <c r="R284" s="568">
        <v>0</v>
      </c>
      <c r="S284" s="568">
        <v>0</v>
      </c>
      <c r="T284" s="568">
        <v>0</v>
      </c>
      <c r="U284" s="568">
        <v>0</v>
      </c>
      <c r="V284" s="568">
        <v>0</v>
      </c>
      <c r="W284" s="568">
        <v>0</v>
      </c>
      <c r="X284" s="568">
        <v>0</v>
      </c>
      <c r="Y284" s="568">
        <v>0</v>
      </c>
      <c r="Z284" s="568">
        <v>0</v>
      </c>
      <c r="AA284" s="568">
        <v>0</v>
      </c>
      <c r="AB284" s="568">
        <v>0</v>
      </c>
      <c r="AC284" s="568">
        <v>0</v>
      </c>
      <c r="AD284" s="568">
        <v>0</v>
      </c>
      <c r="AE284" s="568">
        <v>0</v>
      </c>
      <c r="AF284" s="568">
        <v>0</v>
      </c>
      <c r="AG284" s="568">
        <v>0</v>
      </c>
      <c r="AH284" s="568">
        <v>0</v>
      </c>
      <c r="AI284" s="568">
        <v>0</v>
      </c>
      <c r="AJ284" s="568">
        <v>0</v>
      </c>
      <c r="AK284" s="568">
        <v>0</v>
      </c>
      <c r="AL284" s="568">
        <v>0</v>
      </c>
      <c r="AM284" s="568">
        <v>0</v>
      </c>
      <c r="AN284" s="568">
        <v>0</v>
      </c>
      <c r="AO284" s="568">
        <v>0</v>
      </c>
      <c r="AP284" s="568">
        <v>0</v>
      </c>
      <c r="AQ284" s="568">
        <v>0</v>
      </c>
      <c r="AR284" s="568">
        <v>0</v>
      </c>
      <c r="AS284" s="568">
        <v>0</v>
      </c>
      <c r="AT284" s="568">
        <v>0</v>
      </c>
      <c r="AU284" s="568">
        <v>0</v>
      </c>
      <c r="AV284" s="568">
        <v>0</v>
      </c>
      <c r="AW284" s="568">
        <v>0</v>
      </c>
      <c r="AX284" s="568">
        <v>0</v>
      </c>
      <c r="AY284" s="568">
        <v>0</v>
      </c>
      <c r="AZ284" s="568">
        <v>0</v>
      </c>
      <c r="BA284" s="568">
        <v>0</v>
      </c>
      <c r="BB284" s="568">
        <v>0</v>
      </c>
      <c r="BC284" s="568">
        <v>0</v>
      </c>
      <c r="BD284" s="568">
        <v>0</v>
      </c>
      <c r="BE284" s="568">
        <v>0</v>
      </c>
      <c r="BF284" s="568">
        <v>0</v>
      </c>
      <c r="BG284" s="568">
        <v>0</v>
      </c>
      <c r="BH284" s="568">
        <v>0</v>
      </c>
      <c r="BI284" s="568">
        <v>0</v>
      </c>
      <c r="BJ284" s="568">
        <v>0</v>
      </c>
      <c r="BK284" s="568">
        <v>0</v>
      </c>
      <c r="BL284" s="568">
        <v>0</v>
      </c>
      <c r="BM284" s="568">
        <v>0</v>
      </c>
      <c r="BN284" s="568">
        <v>0</v>
      </c>
      <c r="BO284" s="568">
        <v>0</v>
      </c>
      <c r="BP284" s="568">
        <v>0</v>
      </c>
      <c r="BQ284" s="568">
        <v>0</v>
      </c>
      <c r="BR284" s="568">
        <v>0</v>
      </c>
      <c r="BS284" s="568">
        <v>0</v>
      </c>
      <c r="BT284" s="568">
        <v>0</v>
      </c>
      <c r="BU284" s="568"/>
      <c r="BV284" s="568"/>
      <c r="BW284" s="568"/>
      <c r="BX284" s="568"/>
      <c r="BY284" s="568"/>
      <c r="BZ284" s="568"/>
      <c r="CA284" s="568"/>
      <c r="CB284" s="568"/>
      <c r="CC284" s="568"/>
      <c r="CD284" s="568"/>
      <c r="CE284" s="568"/>
      <c r="CF284" s="568"/>
      <c r="CG284" s="568"/>
      <c r="CH284" s="568"/>
      <c r="CI284" s="569"/>
    </row>
    <row r="285" spans="2:87" ht="42.75" x14ac:dyDescent="0.2">
      <c r="B285" s="803" t="s">
        <v>519</v>
      </c>
      <c r="C285" s="804" t="s">
        <v>520</v>
      </c>
      <c r="D285" s="804" t="s">
        <v>521</v>
      </c>
      <c r="E285" s="804" t="s">
        <v>122</v>
      </c>
      <c r="F285" s="805">
        <v>2</v>
      </c>
      <c r="G285" s="1119">
        <v>0</v>
      </c>
      <c r="H285" s="568">
        <v>0</v>
      </c>
      <c r="I285" s="568">
        <v>0</v>
      </c>
      <c r="J285" s="568">
        <v>0</v>
      </c>
      <c r="K285" s="568">
        <v>0</v>
      </c>
      <c r="L285" s="568">
        <v>0</v>
      </c>
      <c r="M285" s="568">
        <v>0</v>
      </c>
      <c r="N285" s="568">
        <v>0</v>
      </c>
      <c r="O285" s="568">
        <v>0</v>
      </c>
      <c r="P285" s="568">
        <v>0</v>
      </c>
      <c r="Q285" s="568">
        <v>0</v>
      </c>
      <c r="R285" s="568">
        <v>0</v>
      </c>
      <c r="S285" s="568">
        <v>0</v>
      </c>
      <c r="T285" s="568">
        <v>0</v>
      </c>
      <c r="U285" s="568">
        <v>0</v>
      </c>
      <c r="V285" s="568">
        <v>0</v>
      </c>
      <c r="W285" s="568">
        <v>0</v>
      </c>
      <c r="X285" s="568">
        <v>0</v>
      </c>
      <c r="Y285" s="568">
        <v>0</v>
      </c>
      <c r="Z285" s="568">
        <v>0</v>
      </c>
      <c r="AA285" s="568">
        <v>0</v>
      </c>
      <c r="AB285" s="568">
        <v>0</v>
      </c>
      <c r="AC285" s="568">
        <v>0</v>
      </c>
      <c r="AD285" s="568">
        <v>0</v>
      </c>
      <c r="AE285" s="568">
        <v>0</v>
      </c>
      <c r="AF285" s="568">
        <v>0</v>
      </c>
      <c r="AG285" s="568">
        <v>0</v>
      </c>
      <c r="AH285" s="568">
        <v>0</v>
      </c>
      <c r="AI285" s="568">
        <v>0</v>
      </c>
      <c r="AJ285" s="568">
        <v>0</v>
      </c>
      <c r="AK285" s="568">
        <v>0</v>
      </c>
      <c r="AL285" s="568">
        <v>0</v>
      </c>
      <c r="AM285" s="568">
        <v>0</v>
      </c>
      <c r="AN285" s="568">
        <v>0</v>
      </c>
      <c r="AO285" s="568">
        <v>0</v>
      </c>
      <c r="AP285" s="568">
        <v>0</v>
      </c>
      <c r="AQ285" s="568">
        <v>0</v>
      </c>
      <c r="AR285" s="568">
        <v>0</v>
      </c>
      <c r="AS285" s="568">
        <v>0</v>
      </c>
      <c r="AT285" s="568">
        <v>0</v>
      </c>
      <c r="AU285" s="568">
        <v>0</v>
      </c>
      <c r="AV285" s="568">
        <v>0</v>
      </c>
      <c r="AW285" s="568">
        <v>0</v>
      </c>
      <c r="AX285" s="568">
        <v>0</v>
      </c>
      <c r="AY285" s="568">
        <v>0</v>
      </c>
      <c r="AZ285" s="568">
        <v>0</v>
      </c>
      <c r="BA285" s="568">
        <v>0</v>
      </c>
      <c r="BB285" s="568">
        <v>0</v>
      </c>
      <c r="BC285" s="568">
        <v>0</v>
      </c>
      <c r="BD285" s="568">
        <v>0</v>
      </c>
      <c r="BE285" s="568">
        <v>0</v>
      </c>
      <c r="BF285" s="568">
        <v>0</v>
      </c>
      <c r="BG285" s="568">
        <v>0</v>
      </c>
      <c r="BH285" s="568">
        <v>0</v>
      </c>
      <c r="BI285" s="568">
        <v>0</v>
      </c>
      <c r="BJ285" s="568">
        <v>0</v>
      </c>
      <c r="BK285" s="568">
        <v>0</v>
      </c>
      <c r="BL285" s="568">
        <v>0</v>
      </c>
      <c r="BM285" s="568">
        <v>0</v>
      </c>
      <c r="BN285" s="568">
        <v>0</v>
      </c>
      <c r="BO285" s="568">
        <v>0</v>
      </c>
      <c r="BP285" s="568">
        <v>0</v>
      </c>
      <c r="BQ285" s="568">
        <v>0</v>
      </c>
      <c r="BR285" s="568">
        <v>0</v>
      </c>
      <c r="BS285" s="568">
        <v>0</v>
      </c>
      <c r="BT285" s="568">
        <v>0</v>
      </c>
      <c r="BU285" s="568"/>
      <c r="BV285" s="568"/>
      <c r="BW285" s="568"/>
      <c r="BX285" s="568"/>
      <c r="BY285" s="568"/>
      <c r="BZ285" s="568"/>
      <c r="CA285" s="568"/>
      <c r="CB285" s="568"/>
      <c r="CC285" s="568"/>
      <c r="CD285" s="568"/>
      <c r="CE285" s="568"/>
      <c r="CF285" s="568"/>
      <c r="CG285" s="568"/>
      <c r="CH285" s="568"/>
      <c r="CI285" s="569"/>
    </row>
    <row r="286" spans="2:87" x14ac:dyDescent="0.2">
      <c r="B286" s="803" t="s">
        <v>522</v>
      </c>
      <c r="C286" s="804" t="s">
        <v>523</v>
      </c>
      <c r="D286" s="804" t="s">
        <v>524</v>
      </c>
      <c r="E286" s="804" t="s">
        <v>122</v>
      </c>
      <c r="F286" s="805">
        <v>2</v>
      </c>
      <c r="G286" s="1119">
        <v>0</v>
      </c>
      <c r="H286" s="568">
        <v>0</v>
      </c>
      <c r="I286" s="568">
        <v>0</v>
      </c>
      <c r="J286" s="568">
        <v>0</v>
      </c>
      <c r="K286" s="568">
        <v>0</v>
      </c>
      <c r="L286" s="568">
        <v>0</v>
      </c>
      <c r="M286" s="568">
        <v>0</v>
      </c>
      <c r="N286" s="568">
        <v>0</v>
      </c>
      <c r="O286" s="568">
        <v>0</v>
      </c>
      <c r="P286" s="568">
        <v>0</v>
      </c>
      <c r="Q286" s="568">
        <v>0</v>
      </c>
      <c r="R286" s="568">
        <v>0</v>
      </c>
      <c r="S286" s="568">
        <v>0</v>
      </c>
      <c r="T286" s="568">
        <v>0</v>
      </c>
      <c r="U286" s="568">
        <v>0</v>
      </c>
      <c r="V286" s="568">
        <v>0</v>
      </c>
      <c r="W286" s="568">
        <v>0</v>
      </c>
      <c r="X286" s="568">
        <v>0</v>
      </c>
      <c r="Y286" s="568">
        <v>0</v>
      </c>
      <c r="Z286" s="568">
        <v>0</v>
      </c>
      <c r="AA286" s="568">
        <v>0</v>
      </c>
      <c r="AB286" s="568">
        <v>0</v>
      </c>
      <c r="AC286" s="568">
        <v>0</v>
      </c>
      <c r="AD286" s="568">
        <v>0</v>
      </c>
      <c r="AE286" s="568">
        <v>0</v>
      </c>
      <c r="AF286" s="568">
        <v>0</v>
      </c>
      <c r="AG286" s="568">
        <v>0</v>
      </c>
      <c r="AH286" s="568">
        <v>0</v>
      </c>
      <c r="AI286" s="568">
        <v>0</v>
      </c>
      <c r="AJ286" s="568">
        <v>0</v>
      </c>
      <c r="AK286" s="568">
        <v>0</v>
      </c>
      <c r="AL286" s="568">
        <v>0</v>
      </c>
      <c r="AM286" s="568">
        <v>0</v>
      </c>
      <c r="AN286" s="568">
        <v>0</v>
      </c>
      <c r="AO286" s="568">
        <v>0</v>
      </c>
      <c r="AP286" s="568">
        <v>0</v>
      </c>
      <c r="AQ286" s="568">
        <v>0</v>
      </c>
      <c r="AR286" s="568">
        <v>0</v>
      </c>
      <c r="AS286" s="568">
        <v>0</v>
      </c>
      <c r="AT286" s="568">
        <v>0</v>
      </c>
      <c r="AU286" s="568">
        <v>0</v>
      </c>
      <c r="AV286" s="568">
        <v>0</v>
      </c>
      <c r="AW286" s="568">
        <v>0</v>
      </c>
      <c r="AX286" s="568">
        <v>0</v>
      </c>
      <c r="AY286" s="568">
        <v>0</v>
      </c>
      <c r="AZ286" s="568">
        <v>0</v>
      </c>
      <c r="BA286" s="568">
        <v>0</v>
      </c>
      <c r="BB286" s="568">
        <v>0</v>
      </c>
      <c r="BC286" s="568">
        <v>0</v>
      </c>
      <c r="BD286" s="568">
        <v>0</v>
      </c>
      <c r="BE286" s="568">
        <v>0</v>
      </c>
      <c r="BF286" s="568">
        <v>0</v>
      </c>
      <c r="BG286" s="568">
        <v>0</v>
      </c>
      <c r="BH286" s="568">
        <v>0</v>
      </c>
      <c r="BI286" s="568">
        <v>0</v>
      </c>
      <c r="BJ286" s="568">
        <v>0</v>
      </c>
      <c r="BK286" s="568">
        <v>0</v>
      </c>
      <c r="BL286" s="568">
        <v>0</v>
      </c>
      <c r="BM286" s="568">
        <v>0</v>
      </c>
      <c r="BN286" s="568">
        <v>0</v>
      </c>
      <c r="BO286" s="568">
        <v>0</v>
      </c>
      <c r="BP286" s="568">
        <v>0</v>
      </c>
      <c r="BQ286" s="568">
        <v>0</v>
      </c>
      <c r="BR286" s="568">
        <v>0</v>
      </c>
      <c r="BS286" s="568">
        <v>0</v>
      </c>
      <c r="BT286" s="568">
        <v>0</v>
      </c>
      <c r="BU286" s="568"/>
      <c r="BV286" s="568"/>
      <c r="BW286" s="568"/>
      <c r="BX286" s="568"/>
      <c r="BY286" s="568"/>
      <c r="BZ286" s="568"/>
      <c r="CA286" s="568"/>
      <c r="CB286" s="568"/>
      <c r="CC286" s="568"/>
      <c r="CD286" s="568"/>
      <c r="CE286" s="568"/>
      <c r="CF286" s="568"/>
      <c r="CG286" s="568"/>
      <c r="CH286" s="568"/>
      <c r="CI286" s="569"/>
    </row>
    <row r="287" spans="2:87" x14ac:dyDescent="0.2">
      <c r="B287" s="812" t="s">
        <v>525</v>
      </c>
      <c r="C287" s="813" t="s">
        <v>526</v>
      </c>
      <c r="D287" s="813" t="s">
        <v>527</v>
      </c>
      <c r="E287" s="813" t="s">
        <v>122</v>
      </c>
      <c r="F287" s="814">
        <v>2</v>
      </c>
      <c r="G287" s="1120">
        <v>0</v>
      </c>
      <c r="H287" s="582">
        <v>0</v>
      </c>
      <c r="I287" s="582">
        <v>0</v>
      </c>
      <c r="J287" s="582">
        <v>0</v>
      </c>
      <c r="K287" s="582">
        <v>0</v>
      </c>
      <c r="L287" s="582">
        <v>0</v>
      </c>
      <c r="M287" s="582">
        <v>0</v>
      </c>
      <c r="N287" s="582">
        <v>0</v>
      </c>
      <c r="O287" s="582">
        <v>0</v>
      </c>
      <c r="P287" s="582">
        <v>0</v>
      </c>
      <c r="Q287" s="582">
        <v>0</v>
      </c>
      <c r="R287" s="582">
        <v>0</v>
      </c>
      <c r="S287" s="582">
        <v>0</v>
      </c>
      <c r="T287" s="582">
        <v>0</v>
      </c>
      <c r="U287" s="582">
        <v>0</v>
      </c>
      <c r="V287" s="582">
        <v>0</v>
      </c>
      <c r="W287" s="582">
        <v>0</v>
      </c>
      <c r="X287" s="582">
        <v>0</v>
      </c>
      <c r="Y287" s="582">
        <v>0</v>
      </c>
      <c r="Z287" s="582">
        <v>0</v>
      </c>
      <c r="AA287" s="582">
        <v>0</v>
      </c>
      <c r="AB287" s="582">
        <v>0</v>
      </c>
      <c r="AC287" s="582">
        <v>0</v>
      </c>
      <c r="AD287" s="582">
        <v>0</v>
      </c>
      <c r="AE287" s="582">
        <v>0</v>
      </c>
      <c r="AF287" s="582">
        <v>0</v>
      </c>
      <c r="AG287" s="582">
        <v>0</v>
      </c>
      <c r="AH287" s="582">
        <v>0</v>
      </c>
      <c r="AI287" s="582">
        <v>0</v>
      </c>
      <c r="AJ287" s="582">
        <v>0</v>
      </c>
      <c r="AK287" s="582">
        <v>0</v>
      </c>
      <c r="AL287" s="582">
        <v>0</v>
      </c>
      <c r="AM287" s="582">
        <v>0</v>
      </c>
      <c r="AN287" s="582">
        <v>0</v>
      </c>
      <c r="AO287" s="582">
        <v>0</v>
      </c>
      <c r="AP287" s="582">
        <v>0</v>
      </c>
      <c r="AQ287" s="582">
        <v>0</v>
      </c>
      <c r="AR287" s="582">
        <v>0</v>
      </c>
      <c r="AS287" s="582">
        <v>0</v>
      </c>
      <c r="AT287" s="582">
        <v>0</v>
      </c>
      <c r="AU287" s="582">
        <v>0</v>
      </c>
      <c r="AV287" s="582">
        <v>0</v>
      </c>
      <c r="AW287" s="582">
        <v>0</v>
      </c>
      <c r="AX287" s="582">
        <v>0</v>
      </c>
      <c r="AY287" s="582">
        <v>0</v>
      </c>
      <c r="AZ287" s="582">
        <v>0</v>
      </c>
      <c r="BA287" s="582">
        <v>0</v>
      </c>
      <c r="BB287" s="582">
        <v>0</v>
      </c>
      <c r="BC287" s="582">
        <v>0</v>
      </c>
      <c r="BD287" s="582">
        <v>0</v>
      </c>
      <c r="BE287" s="582">
        <v>0</v>
      </c>
      <c r="BF287" s="582">
        <v>0</v>
      </c>
      <c r="BG287" s="582">
        <v>0</v>
      </c>
      <c r="BH287" s="582">
        <v>0</v>
      </c>
      <c r="BI287" s="582">
        <v>0</v>
      </c>
      <c r="BJ287" s="582">
        <v>0</v>
      </c>
      <c r="BK287" s="582">
        <v>0</v>
      </c>
      <c r="BL287" s="582">
        <v>0</v>
      </c>
      <c r="BM287" s="582">
        <v>0</v>
      </c>
      <c r="BN287" s="582">
        <v>0</v>
      </c>
      <c r="BO287" s="582">
        <v>0</v>
      </c>
      <c r="BP287" s="582">
        <v>0</v>
      </c>
      <c r="BQ287" s="582">
        <v>0</v>
      </c>
      <c r="BR287" s="582">
        <v>0</v>
      </c>
      <c r="BS287" s="582">
        <v>0</v>
      </c>
      <c r="BT287" s="582">
        <v>0</v>
      </c>
      <c r="BU287" s="582"/>
      <c r="BV287" s="582"/>
      <c r="BW287" s="582"/>
      <c r="BX287" s="582"/>
      <c r="BY287" s="582"/>
      <c r="BZ287" s="582"/>
      <c r="CA287" s="582"/>
      <c r="CB287" s="582"/>
      <c r="CC287" s="582"/>
      <c r="CD287" s="582"/>
      <c r="CE287" s="582"/>
      <c r="CF287" s="582"/>
      <c r="CG287" s="582"/>
      <c r="CH287" s="582"/>
      <c r="CI287" s="583"/>
    </row>
    <row r="288" spans="2:87" ht="57" x14ac:dyDescent="0.2">
      <c r="B288" s="815" t="s">
        <v>528</v>
      </c>
      <c r="C288" s="816" t="s">
        <v>529</v>
      </c>
      <c r="D288" s="817" t="s">
        <v>530</v>
      </c>
      <c r="E288" s="816" t="s">
        <v>122</v>
      </c>
      <c r="F288" s="818">
        <v>2</v>
      </c>
      <c r="G288" s="1121">
        <v>0</v>
      </c>
      <c r="H288" s="567">
        <v>0</v>
      </c>
      <c r="I288" s="567">
        <v>0</v>
      </c>
      <c r="J288" s="567">
        <v>0</v>
      </c>
      <c r="K288" s="567">
        <v>0</v>
      </c>
      <c r="L288" s="567">
        <v>0</v>
      </c>
      <c r="M288" s="567">
        <v>-0.909763133297951</v>
      </c>
      <c r="N288" s="567">
        <v>-2.3172495845153351</v>
      </c>
      <c r="O288" s="567">
        <v>-3.7560208489939368</v>
      </c>
      <c r="P288" s="567">
        <v>-5.4364617060422642</v>
      </c>
      <c r="Q288" s="567">
        <v>-6.8752916630018692</v>
      </c>
      <c r="R288" s="567">
        <v>-8.0139565790944545</v>
      </c>
      <c r="S288" s="567">
        <v>-8.8473137485529314</v>
      </c>
      <c r="T288" s="567">
        <v>-9.5303295108488832</v>
      </c>
      <c r="U288" s="567">
        <v>-10.213685319190045</v>
      </c>
      <c r="V288" s="567">
        <v>-10.897428274922417</v>
      </c>
      <c r="W288" s="567">
        <v>-11.298393932895912</v>
      </c>
      <c r="X288" s="567">
        <v>-11.681910472268768</v>
      </c>
      <c r="Y288" s="567">
        <v>-12.064650206433887</v>
      </c>
      <c r="Z288" s="567">
        <v>-12.43979028367418</v>
      </c>
      <c r="AA288" s="567">
        <v>-12.815266626737861</v>
      </c>
      <c r="AB288" s="567">
        <v>-13.16956867273079</v>
      </c>
      <c r="AC288" s="567">
        <v>-13.52445544958834</v>
      </c>
      <c r="AD288" s="567">
        <v>-13.879513397300038</v>
      </c>
      <c r="AE288" s="567">
        <v>-14.233714034869607</v>
      </c>
      <c r="AF288" s="567">
        <v>-14.598201555599783</v>
      </c>
      <c r="AG288" s="567">
        <v>-14.645133111132823</v>
      </c>
      <c r="AH288" s="567">
        <v>-14.692235277990143</v>
      </c>
      <c r="AI288" s="567">
        <v>-14.739501785441888</v>
      </c>
      <c r="AJ288" s="567">
        <v>-14.786849543538384</v>
      </c>
      <c r="AK288" s="567">
        <v>-14.834346243633739</v>
      </c>
      <c r="AL288" s="567">
        <v>-14.832150840120605</v>
      </c>
      <c r="AM288" s="567">
        <v>-14.830096890483045</v>
      </c>
      <c r="AN288" s="567">
        <v>-14.82807730532223</v>
      </c>
      <c r="AO288" s="567">
        <v>-14.826219775699975</v>
      </c>
      <c r="AP288" s="567">
        <v>-14.824405812095192</v>
      </c>
      <c r="AQ288" s="567">
        <v>-14.822659547845351</v>
      </c>
      <c r="AR288" s="567">
        <v>-14.820926404490349</v>
      </c>
      <c r="AS288" s="567">
        <v>-14.819284638704675</v>
      </c>
      <c r="AT288" s="567">
        <v>-14.817803390157017</v>
      </c>
      <c r="AU288" s="567">
        <v>-14.816365819395783</v>
      </c>
      <c r="AV288" s="567">
        <v>-14.814984532822796</v>
      </c>
      <c r="AW288" s="567">
        <v>-14.813598472982765</v>
      </c>
      <c r="AX288" s="567">
        <v>-14.812116711559099</v>
      </c>
      <c r="AY288" s="567">
        <v>-14.810618307731538</v>
      </c>
      <c r="AZ288" s="567">
        <v>-14.809166544957666</v>
      </c>
      <c r="BA288" s="567">
        <v>-14.807706996039208</v>
      </c>
      <c r="BB288" s="567">
        <v>-14.806263153570303</v>
      </c>
      <c r="BC288" s="567">
        <v>-14.804772402267648</v>
      </c>
      <c r="BD288" s="567">
        <v>-14.80336406841835</v>
      </c>
      <c r="BE288" s="567">
        <v>-14.801978079076644</v>
      </c>
      <c r="BF288" s="567">
        <v>-14.800539641256371</v>
      </c>
      <c r="BG288" s="567">
        <v>-14.799189555987843</v>
      </c>
      <c r="BH288" s="567">
        <v>-14.797774683976709</v>
      </c>
      <c r="BI288" s="567">
        <v>-14.796446144753521</v>
      </c>
      <c r="BJ288" s="567">
        <v>-14.79514155462606</v>
      </c>
      <c r="BK288" s="567">
        <v>-14.793853194411046</v>
      </c>
      <c r="BL288" s="567">
        <v>-14.792587219532216</v>
      </c>
      <c r="BM288" s="567">
        <v>-14.791181230550411</v>
      </c>
      <c r="BN288" s="567">
        <v>-14.78990879830932</v>
      </c>
      <c r="BO288" s="567">
        <v>-14.788639253290953</v>
      </c>
      <c r="BP288" s="567">
        <v>-14.787349020849655</v>
      </c>
      <c r="BQ288" s="567">
        <v>-14.785973109426731</v>
      </c>
      <c r="BR288" s="567">
        <v>-14.78465660782642</v>
      </c>
      <c r="BS288" s="567">
        <v>-14.783343576463217</v>
      </c>
      <c r="BT288" s="567">
        <v>-14.781956045601206</v>
      </c>
      <c r="BU288" s="567"/>
      <c r="BV288" s="567"/>
      <c r="BW288" s="567"/>
      <c r="BX288" s="567"/>
      <c r="BY288" s="567"/>
      <c r="BZ288" s="567"/>
      <c r="CA288" s="567"/>
      <c r="CB288" s="567"/>
      <c r="CC288" s="567"/>
      <c r="CD288" s="567"/>
      <c r="CE288" s="567"/>
      <c r="CF288" s="567"/>
      <c r="CG288" s="567"/>
      <c r="CH288" s="567"/>
      <c r="CI288" s="588"/>
    </row>
    <row r="289" spans="2:89" ht="57" x14ac:dyDescent="0.2">
      <c r="B289" s="819" t="s">
        <v>531</v>
      </c>
      <c r="C289" s="820" t="s">
        <v>532</v>
      </c>
      <c r="D289" s="821" t="s">
        <v>533</v>
      </c>
      <c r="E289" s="820" t="s">
        <v>122</v>
      </c>
      <c r="F289" s="822">
        <v>2</v>
      </c>
      <c r="G289" s="1119">
        <v>0</v>
      </c>
      <c r="H289" s="568">
        <v>0</v>
      </c>
      <c r="I289" s="568">
        <v>0</v>
      </c>
      <c r="J289" s="568">
        <v>0</v>
      </c>
      <c r="K289" s="568">
        <v>0</v>
      </c>
      <c r="L289" s="568">
        <v>0</v>
      </c>
      <c r="M289" s="568">
        <v>-7.011120401337792E-2</v>
      </c>
      <c r="N289" s="568">
        <v>-0.13987107576391794</v>
      </c>
      <c r="O289" s="568">
        <v>-0.16720117351215422</v>
      </c>
      <c r="P289" s="568">
        <v>-0.19429147078576225</v>
      </c>
      <c r="Q289" s="568">
        <v>-0.22132470370681684</v>
      </c>
      <c r="R289" s="568">
        <v>-0.24821578858777979</v>
      </c>
      <c r="S289" s="568">
        <v>-0.27605966124547066</v>
      </c>
      <c r="T289" s="568">
        <v>-0.3026619979750253</v>
      </c>
      <c r="U289" s="568">
        <v>-0.32914836093274757</v>
      </c>
      <c r="V289" s="568">
        <v>-0.355464850689451</v>
      </c>
      <c r="W289" s="568">
        <v>-0.38137957317073168</v>
      </c>
      <c r="X289" s="568">
        <v>-0.40506358087487282</v>
      </c>
      <c r="Y289" s="568">
        <v>-0.4298065173116089</v>
      </c>
      <c r="Z289" s="568">
        <v>-0.45239062101775551</v>
      </c>
      <c r="AA289" s="568">
        <v>-0.47491283272387108</v>
      </c>
      <c r="AB289" s="568">
        <v>-0.4977579162410623</v>
      </c>
      <c r="AC289" s="568">
        <v>-0.52024539877300613</v>
      </c>
      <c r="AD289" s="568">
        <v>-0.54275356137507458</v>
      </c>
      <c r="AE289" s="568">
        <v>-0.56632280102476518</v>
      </c>
      <c r="AF289" s="568">
        <v>-0.58981877243973335</v>
      </c>
      <c r="AG289" s="568">
        <v>-0.59032340862423005</v>
      </c>
      <c r="AH289" s="568">
        <v>-0.59082890905977048</v>
      </c>
      <c r="AI289" s="568">
        <v>-0.59133527596846081</v>
      </c>
      <c r="AJ289" s="568">
        <v>-0.59189328300591937</v>
      </c>
      <c r="AK289" s="568">
        <v>-0.5924523441524987</v>
      </c>
      <c r="AL289" s="568">
        <v>-0.59296149879683746</v>
      </c>
      <c r="AM289" s="568">
        <v>-0.59347152933081027</v>
      </c>
      <c r="AN289" s="568">
        <v>-0.59403357727077055</v>
      </c>
      <c r="AO289" s="568">
        <v>-0.5945454545454546</v>
      </c>
      <c r="AP289" s="568">
        <v>-0.59505821474773613</v>
      </c>
      <c r="AQ289" s="568">
        <v>-0.5955718601640051</v>
      </c>
      <c r="AR289" s="568">
        <v>-0.59613789528252981</v>
      </c>
      <c r="AS289" s="568">
        <v>-0.59670500735103349</v>
      </c>
      <c r="AT289" s="568">
        <v>-0.59722150090885484</v>
      </c>
      <c r="AU289" s="568">
        <v>-0.59773888937018116</v>
      </c>
      <c r="AV289" s="568">
        <v>-0.59825717506286313</v>
      </c>
      <c r="AW289" s="568">
        <v>-0.59877636032283255</v>
      </c>
      <c r="AX289" s="568">
        <v>-0.59934850590687971</v>
      </c>
      <c r="AY289" s="568">
        <v>-0.59992174593513614</v>
      </c>
      <c r="AZ289" s="568">
        <v>-0.60044382560264564</v>
      </c>
      <c r="BA289" s="568">
        <v>-0.60096681473739233</v>
      </c>
      <c r="BB289" s="568">
        <v>-0.60149071571789736</v>
      </c>
      <c r="BC289" s="568">
        <v>-0.60206806282722514</v>
      </c>
      <c r="BD289" s="568">
        <v>-0.60259388646288214</v>
      </c>
      <c r="BE289" s="568">
        <v>-0.60312062937062938</v>
      </c>
      <c r="BF289" s="568">
        <v>-0.6037011112083297</v>
      </c>
      <c r="BG289" s="568">
        <v>-0.60422979245117792</v>
      </c>
      <c r="BH289" s="568">
        <v>-0.60481241234221605</v>
      </c>
      <c r="BI289" s="568">
        <v>-0.60534304263905958</v>
      </c>
      <c r="BJ289" s="568">
        <v>-0.60587460484720757</v>
      </c>
      <c r="BK289" s="568">
        <v>-0.60640710142380039</v>
      </c>
      <c r="BL289" s="568">
        <v>-0.60694053483462351</v>
      </c>
      <c r="BM289" s="568">
        <v>-0.6075818950334626</v>
      </c>
      <c r="BN289" s="568">
        <v>-0.6081173982020095</v>
      </c>
      <c r="BO289" s="568">
        <v>-0.60865384615384621</v>
      </c>
      <c r="BP289" s="568">
        <v>-0.60919124139148861</v>
      </c>
      <c r="BQ289" s="568">
        <v>-0.60978347326557669</v>
      </c>
      <c r="BR289" s="568">
        <v>-0.61032286598850072</v>
      </c>
      <c r="BS289" s="568">
        <v>-0.61086321381142106</v>
      </c>
      <c r="BT289" s="568">
        <v>-0.61145870258773494</v>
      </c>
      <c r="BU289" s="568"/>
      <c r="BV289" s="568"/>
      <c r="BW289" s="568"/>
      <c r="BX289" s="568"/>
      <c r="BY289" s="568"/>
      <c r="BZ289" s="568"/>
      <c r="CA289" s="568"/>
      <c r="CB289" s="568"/>
      <c r="CC289" s="568"/>
      <c r="CD289" s="568"/>
      <c r="CE289" s="568"/>
      <c r="CF289" s="568"/>
      <c r="CG289" s="568"/>
      <c r="CH289" s="568"/>
      <c r="CI289" s="569"/>
    </row>
    <row r="290" spans="2:89" ht="57" x14ac:dyDescent="0.2">
      <c r="B290" s="819" t="s">
        <v>534</v>
      </c>
      <c r="C290" s="820" t="s">
        <v>535</v>
      </c>
      <c r="D290" s="821" t="s">
        <v>536</v>
      </c>
      <c r="E290" s="820" t="s">
        <v>122</v>
      </c>
      <c r="F290" s="822">
        <v>2</v>
      </c>
      <c r="G290" s="1119">
        <v>0</v>
      </c>
      <c r="H290" s="568">
        <v>0</v>
      </c>
      <c r="I290" s="568">
        <v>0</v>
      </c>
      <c r="J290" s="568">
        <v>0</v>
      </c>
      <c r="K290" s="568">
        <v>0</v>
      </c>
      <c r="L290" s="568">
        <v>0</v>
      </c>
      <c r="M290" s="568">
        <v>-1.7631712150204994</v>
      </c>
      <c r="N290" s="568">
        <v>-5.5109375873349196</v>
      </c>
      <c r="O290" s="568">
        <v>-10.110249425959703</v>
      </c>
      <c r="P290" s="568">
        <v>-15.271729869973608</v>
      </c>
      <c r="Q290" s="568">
        <v>-19.844359623627494</v>
      </c>
      <c r="R290" s="568">
        <v>-23.10359861905247</v>
      </c>
      <c r="S290" s="568">
        <v>-25.305639372388672</v>
      </c>
      <c r="T290" s="568">
        <v>-27.267560836946132</v>
      </c>
      <c r="U290" s="568">
        <v>-29.711594188556894</v>
      </c>
      <c r="V290" s="568">
        <v>-33.440375242063965</v>
      </c>
      <c r="W290" s="568">
        <v>-36.299188525390605</v>
      </c>
      <c r="X290" s="568">
        <v>-39.197685902557311</v>
      </c>
      <c r="Y290" s="568">
        <v>-42.137726876576174</v>
      </c>
      <c r="Z290" s="568">
        <v>-45.142747429528072</v>
      </c>
      <c r="AA290" s="568">
        <v>-48.172381389623283</v>
      </c>
      <c r="AB290" s="568">
        <v>-51.197962750338846</v>
      </c>
      <c r="AC290" s="568">
        <v>-54.218958767728346</v>
      </c>
      <c r="AD290" s="568">
        <v>-57.322122024337247</v>
      </c>
      <c r="AE290" s="568">
        <v>-60.41575154103365</v>
      </c>
      <c r="AF290" s="568">
        <v>-63.550740494937401</v>
      </c>
      <c r="AG290" s="568">
        <v>-66.547345570086208</v>
      </c>
      <c r="AH290" s="568">
        <v>-69.545696395992138</v>
      </c>
      <c r="AI290" s="568">
        <v>-72.590302895620724</v>
      </c>
      <c r="AJ290" s="568">
        <v>-75.629426471773584</v>
      </c>
      <c r="AK290" s="568">
        <v>-78.685728052004833</v>
      </c>
      <c r="AL290" s="568">
        <v>-78.917853174368148</v>
      </c>
      <c r="AM290" s="568">
        <v>-79.12555655680103</v>
      </c>
      <c r="AN290" s="568">
        <v>-79.320083434230128</v>
      </c>
      <c r="AO290" s="568">
        <v>-79.493216858777146</v>
      </c>
      <c r="AP290" s="568">
        <v>-79.654597230897792</v>
      </c>
      <c r="AQ290" s="568">
        <v>-79.812361774562234</v>
      </c>
      <c r="AR290" s="568">
        <v>-79.87847977477989</v>
      </c>
      <c r="AS290" s="568">
        <v>-79.931455495628427</v>
      </c>
      <c r="AT290" s="568">
        <v>-79.971256253134214</v>
      </c>
      <c r="AU290" s="568">
        <v>-79.999489137686112</v>
      </c>
      <c r="AV290" s="568">
        <v>-80.01546251018668</v>
      </c>
      <c r="AW290" s="568">
        <v>-80.031562924876482</v>
      </c>
      <c r="AX290" s="568">
        <v>-80.048256333344611</v>
      </c>
      <c r="AY290" s="568">
        <v>-80.065362905301114</v>
      </c>
      <c r="AZ290" s="568">
        <v>-80.083086173396012</v>
      </c>
      <c r="BA290" s="568">
        <v>-80.101014468876684</v>
      </c>
      <c r="BB290" s="568">
        <v>-80.11858048242145</v>
      </c>
      <c r="BC290" s="568">
        <v>-80.135561485344908</v>
      </c>
      <c r="BD290" s="568">
        <v>-80.152297769774691</v>
      </c>
      <c r="BE290" s="568">
        <v>-80.168505594028034</v>
      </c>
      <c r="BF290" s="568">
        <v>-80.184253819632914</v>
      </c>
      <c r="BG290" s="568">
        <v>-80.199611131940387</v>
      </c>
      <c r="BH290" s="568">
        <v>-80.214803760542196</v>
      </c>
      <c r="BI290" s="568">
        <v>-80.229654322992999</v>
      </c>
      <c r="BJ290" s="568">
        <v>-80.243928246749903</v>
      </c>
      <c r="BK290" s="568">
        <v>-80.257812182568784</v>
      </c>
      <c r="BL290" s="568">
        <v>-80.271153699531553</v>
      </c>
      <c r="BM290" s="568">
        <v>-80.284391732865231</v>
      </c>
      <c r="BN290" s="568">
        <v>-80.297898913623314</v>
      </c>
      <c r="BO290" s="568">
        <v>-80.311340148034873</v>
      </c>
      <c r="BP290" s="568">
        <v>-80.325295979890043</v>
      </c>
      <c r="BQ290" s="568">
        <v>-80.339585015443689</v>
      </c>
      <c r="BR290" s="568">
        <v>-80.354201324717579</v>
      </c>
      <c r="BS290" s="568">
        <v>-80.36873954325921</v>
      </c>
      <c r="BT290" s="568">
        <v>-80.383332997589278</v>
      </c>
      <c r="BU290" s="568"/>
      <c r="BV290" s="568"/>
      <c r="BW290" s="568"/>
      <c r="BX290" s="568"/>
      <c r="BY290" s="568"/>
      <c r="BZ290" s="568"/>
      <c r="CA290" s="568"/>
      <c r="CB290" s="568"/>
      <c r="CC290" s="568"/>
      <c r="CD290" s="568"/>
      <c r="CE290" s="568"/>
      <c r="CF290" s="568"/>
      <c r="CG290" s="568"/>
      <c r="CH290" s="568"/>
      <c r="CI290" s="569"/>
    </row>
    <row r="291" spans="2:89" ht="57" x14ac:dyDescent="0.2">
      <c r="B291" s="819" t="s">
        <v>537</v>
      </c>
      <c r="C291" s="820" t="s">
        <v>538</v>
      </c>
      <c r="D291" s="821" t="s">
        <v>539</v>
      </c>
      <c r="E291" s="820" t="s">
        <v>122</v>
      </c>
      <c r="F291" s="822">
        <v>2</v>
      </c>
      <c r="G291" s="1119">
        <v>0</v>
      </c>
      <c r="H291" s="568">
        <v>0</v>
      </c>
      <c r="I291" s="568">
        <v>0</v>
      </c>
      <c r="J291" s="568">
        <v>0</v>
      </c>
      <c r="K291" s="568">
        <v>0</v>
      </c>
      <c r="L291" s="568">
        <v>0</v>
      </c>
      <c r="M291" s="568">
        <v>-0.34562112866817157</v>
      </c>
      <c r="N291" s="568">
        <v>-0.6974877483858275</v>
      </c>
      <c r="O291" s="568">
        <v>-0.73880179553420677</v>
      </c>
      <c r="P291" s="568">
        <v>-0.78353288519836573</v>
      </c>
      <c r="Q291" s="568">
        <v>-0.80784253066381984</v>
      </c>
      <c r="R291" s="568">
        <v>-0.82876149426529633</v>
      </c>
      <c r="S291" s="568">
        <v>-0.845059654812927</v>
      </c>
      <c r="T291" s="568">
        <v>-0.93912488022995833</v>
      </c>
      <c r="U291" s="568">
        <v>-1.1932188253203093</v>
      </c>
      <c r="V291" s="568">
        <v>-1.8239960943241713</v>
      </c>
      <c r="W291" s="568">
        <v>-2.2757691505427475</v>
      </c>
      <c r="X291" s="568">
        <v>-2.697537946299045</v>
      </c>
      <c r="Y291" s="568">
        <v>-3.0874810216783306</v>
      </c>
      <c r="Z291" s="568">
        <v>-3.4522030067799943</v>
      </c>
      <c r="AA291" s="568">
        <v>-3.7920372119149768</v>
      </c>
      <c r="AB291" s="568">
        <v>-4.1094322316892997</v>
      </c>
      <c r="AC291" s="568">
        <v>-4.401185464910303</v>
      </c>
      <c r="AD291" s="568">
        <v>-4.6805796079876316</v>
      </c>
      <c r="AE291" s="568">
        <v>-4.939303724071971</v>
      </c>
      <c r="AF291" s="568">
        <v>-5.1864547870230826</v>
      </c>
      <c r="AG291" s="568">
        <v>-5.420812791156731</v>
      </c>
      <c r="AH291" s="568">
        <v>-5.6432535689579257</v>
      </c>
      <c r="AI291" s="568">
        <v>-5.859273465968915</v>
      </c>
      <c r="AJ291" s="568">
        <v>-6.0706433956821062</v>
      </c>
      <c r="AK291" s="568">
        <v>-6.2771853252089365</v>
      </c>
      <c r="AL291" s="568">
        <v>-6.1483587887494089</v>
      </c>
      <c r="AM291" s="568">
        <v>-6.0321993254201143</v>
      </c>
      <c r="AN291" s="568">
        <v>-5.9291299852118868</v>
      </c>
      <c r="AO291" s="568">
        <v>-5.8373422130124331</v>
      </c>
      <c r="AP291" s="568">
        <v>-5.7572630442942936</v>
      </c>
      <c r="AQ291" s="568">
        <v>-5.6907311194634156</v>
      </c>
      <c r="AR291" s="568">
        <v>-5.6257802274822319</v>
      </c>
      <c r="AS291" s="568">
        <v>-5.5738791603508737</v>
      </c>
      <c r="AT291" s="568">
        <v>-5.5350431578349086</v>
      </c>
      <c r="AU291" s="568">
        <v>-5.507730455582931</v>
      </c>
      <c r="AV291" s="568">
        <v>-5.4926200839626764</v>
      </c>
      <c r="AW291" s="568">
        <v>-5.4773865438529237</v>
      </c>
      <c r="AX291" s="568">
        <v>-5.4616027512244107</v>
      </c>
      <c r="AY291" s="568">
        <v>-5.4454213430672214</v>
      </c>
      <c r="AZ291" s="568">
        <v>-5.4286277580786937</v>
      </c>
      <c r="BA291" s="568">
        <v>-5.4116360223817148</v>
      </c>
      <c r="BB291" s="568">
        <v>-5.3949899503253649</v>
      </c>
      <c r="BC291" s="568">
        <v>-5.3789223515952242</v>
      </c>
      <c r="BD291" s="568">
        <v>-5.3630685773790674</v>
      </c>
      <c r="BE291" s="568">
        <v>-5.3477199995597067</v>
      </c>
      <c r="BF291" s="568">
        <v>-5.3328297299373961</v>
      </c>
      <c r="BG291" s="568">
        <v>-5.318293821655586</v>
      </c>
      <c r="BH291" s="568">
        <v>-5.3039334451738744</v>
      </c>
      <c r="BI291" s="568">
        <v>-5.2898807916494262</v>
      </c>
      <c r="BJ291" s="568">
        <v>-5.2763798958118384</v>
      </c>
      <c r="BK291" s="568">
        <v>-5.2632518236313732</v>
      </c>
      <c r="BL291" s="568">
        <v>-5.2506428481366072</v>
      </c>
      <c r="BM291" s="568">
        <v>-5.2381694435858916</v>
      </c>
      <c r="BN291" s="568">
        <v>-5.22539919190036</v>
      </c>
      <c r="BO291" s="568">
        <v>-5.2126910545553393</v>
      </c>
      <c r="BP291" s="568">
        <v>-5.199488059903822</v>
      </c>
      <c r="BQ291" s="568">
        <v>-5.1859827038990058</v>
      </c>
      <c r="BR291" s="568">
        <v>-5.1721435035025083</v>
      </c>
      <c r="BS291" s="568">
        <v>-5.1583779685011502</v>
      </c>
      <c r="BT291" s="568">
        <v>-5.1445765562567942</v>
      </c>
      <c r="BU291" s="568"/>
      <c r="BV291" s="568"/>
      <c r="BW291" s="568"/>
      <c r="BX291" s="568"/>
      <c r="BY291" s="568"/>
      <c r="BZ291" s="568"/>
      <c r="CA291" s="568"/>
      <c r="CB291" s="568"/>
      <c r="CC291" s="568"/>
      <c r="CD291" s="568"/>
      <c r="CE291" s="568"/>
      <c r="CF291" s="568"/>
      <c r="CG291" s="568"/>
      <c r="CH291" s="568"/>
      <c r="CI291" s="569"/>
    </row>
    <row r="292" spans="2:89" ht="28.5" x14ac:dyDescent="0.2">
      <c r="B292" s="819" t="s">
        <v>540</v>
      </c>
      <c r="C292" s="820" t="s">
        <v>541</v>
      </c>
      <c r="D292" s="821" t="s">
        <v>542</v>
      </c>
      <c r="E292" s="820" t="s">
        <v>122</v>
      </c>
      <c r="F292" s="822">
        <v>2</v>
      </c>
      <c r="G292" s="1119">
        <v>0</v>
      </c>
      <c r="H292" s="568">
        <v>0</v>
      </c>
      <c r="I292" s="568">
        <v>0</v>
      </c>
      <c r="J292" s="568">
        <v>0</v>
      </c>
      <c r="K292" s="568">
        <v>0</v>
      </c>
      <c r="L292" s="568">
        <v>0</v>
      </c>
      <c r="M292" s="568">
        <v>0</v>
      </c>
      <c r="N292" s="568">
        <v>0</v>
      </c>
      <c r="O292" s="568">
        <v>0</v>
      </c>
      <c r="P292" s="568">
        <v>0</v>
      </c>
      <c r="Q292" s="568">
        <v>0</v>
      </c>
      <c r="R292" s="568">
        <v>0</v>
      </c>
      <c r="S292" s="568">
        <v>0</v>
      </c>
      <c r="T292" s="568">
        <v>0</v>
      </c>
      <c r="U292" s="568">
        <v>0</v>
      </c>
      <c r="V292" s="568">
        <v>0</v>
      </c>
      <c r="W292" s="568">
        <v>0</v>
      </c>
      <c r="X292" s="568">
        <v>0</v>
      </c>
      <c r="Y292" s="568">
        <v>0</v>
      </c>
      <c r="Z292" s="568">
        <v>0</v>
      </c>
      <c r="AA292" s="568">
        <v>0</v>
      </c>
      <c r="AB292" s="568">
        <v>0</v>
      </c>
      <c r="AC292" s="568">
        <v>0</v>
      </c>
      <c r="AD292" s="568">
        <v>0</v>
      </c>
      <c r="AE292" s="568">
        <v>0</v>
      </c>
      <c r="AF292" s="568">
        <v>0</v>
      </c>
      <c r="AG292" s="568">
        <v>0</v>
      </c>
      <c r="AH292" s="568">
        <v>0</v>
      </c>
      <c r="AI292" s="568">
        <v>0</v>
      </c>
      <c r="AJ292" s="568">
        <v>0</v>
      </c>
      <c r="AK292" s="568">
        <v>0</v>
      </c>
      <c r="AL292" s="568">
        <v>0</v>
      </c>
      <c r="AM292" s="568">
        <v>0</v>
      </c>
      <c r="AN292" s="568">
        <v>0</v>
      </c>
      <c r="AO292" s="568">
        <v>0</v>
      </c>
      <c r="AP292" s="568">
        <v>0</v>
      </c>
      <c r="AQ292" s="568">
        <v>0</v>
      </c>
      <c r="AR292" s="568">
        <v>0</v>
      </c>
      <c r="AS292" s="568">
        <v>0</v>
      </c>
      <c r="AT292" s="568">
        <v>0</v>
      </c>
      <c r="AU292" s="568">
        <v>0</v>
      </c>
      <c r="AV292" s="568">
        <v>0</v>
      </c>
      <c r="AW292" s="568">
        <v>0</v>
      </c>
      <c r="AX292" s="568">
        <v>0</v>
      </c>
      <c r="AY292" s="568">
        <v>0</v>
      </c>
      <c r="AZ292" s="568">
        <v>0</v>
      </c>
      <c r="BA292" s="568">
        <v>0</v>
      </c>
      <c r="BB292" s="568">
        <v>0</v>
      </c>
      <c r="BC292" s="568">
        <v>0</v>
      </c>
      <c r="BD292" s="568">
        <v>0</v>
      </c>
      <c r="BE292" s="568">
        <v>0</v>
      </c>
      <c r="BF292" s="568">
        <v>0</v>
      </c>
      <c r="BG292" s="568">
        <v>0</v>
      </c>
      <c r="BH292" s="568">
        <v>0</v>
      </c>
      <c r="BI292" s="568">
        <v>0</v>
      </c>
      <c r="BJ292" s="568">
        <v>0</v>
      </c>
      <c r="BK292" s="568">
        <v>0</v>
      </c>
      <c r="BL292" s="568">
        <v>0</v>
      </c>
      <c r="BM292" s="568">
        <v>0</v>
      </c>
      <c r="BN292" s="568">
        <v>0</v>
      </c>
      <c r="BO292" s="568">
        <v>0</v>
      </c>
      <c r="BP292" s="568">
        <v>0</v>
      </c>
      <c r="BQ292" s="568">
        <v>0</v>
      </c>
      <c r="BR292" s="568">
        <v>0</v>
      </c>
      <c r="BS292" s="568">
        <v>0</v>
      </c>
      <c r="BT292" s="568">
        <v>0</v>
      </c>
      <c r="BU292" s="568"/>
      <c r="BV292" s="568"/>
      <c r="BW292" s="568"/>
      <c r="BX292" s="568"/>
      <c r="BY292" s="568"/>
      <c r="BZ292" s="568"/>
      <c r="CA292" s="568"/>
      <c r="CB292" s="568"/>
      <c r="CC292" s="568"/>
      <c r="CD292" s="568"/>
      <c r="CE292" s="568"/>
      <c r="CF292" s="568"/>
      <c r="CG292" s="568"/>
      <c r="CH292" s="568"/>
      <c r="CI292" s="569"/>
    </row>
    <row r="293" spans="2:89" ht="28.5" x14ac:dyDescent="0.2">
      <c r="B293" s="823" t="s">
        <v>543</v>
      </c>
      <c r="C293" s="824" t="s">
        <v>544</v>
      </c>
      <c r="D293" s="824" t="s">
        <v>545</v>
      </c>
      <c r="E293" s="824" t="s">
        <v>122</v>
      </c>
      <c r="F293" s="825">
        <v>2</v>
      </c>
      <c r="G293" s="1122">
        <v>0</v>
      </c>
      <c r="H293" s="596">
        <v>0</v>
      </c>
      <c r="I293" s="596">
        <v>0</v>
      </c>
      <c r="J293" s="596">
        <v>0</v>
      </c>
      <c r="K293" s="596">
        <v>0</v>
      </c>
      <c r="L293" s="596">
        <v>0</v>
      </c>
      <c r="M293" s="596">
        <v>0</v>
      </c>
      <c r="N293" s="596">
        <v>0</v>
      </c>
      <c r="O293" s="596">
        <v>0</v>
      </c>
      <c r="P293" s="596">
        <v>0</v>
      </c>
      <c r="Q293" s="596">
        <v>0</v>
      </c>
      <c r="R293" s="596">
        <v>0</v>
      </c>
      <c r="S293" s="596">
        <v>0</v>
      </c>
      <c r="T293" s="596">
        <v>0</v>
      </c>
      <c r="U293" s="596">
        <v>0</v>
      </c>
      <c r="V293" s="596">
        <v>0</v>
      </c>
      <c r="W293" s="596">
        <v>0</v>
      </c>
      <c r="X293" s="596">
        <v>0</v>
      </c>
      <c r="Y293" s="596">
        <v>0</v>
      </c>
      <c r="Z293" s="596">
        <v>0</v>
      </c>
      <c r="AA293" s="596">
        <v>0</v>
      </c>
      <c r="AB293" s="596">
        <v>0</v>
      </c>
      <c r="AC293" s="596">
        <v>0</v>
      </c>
      <c r="AD293" s="596">
        <v>0</v>
      </c>
      <c r="AE293" s="596">
        <v>0</v>
      </c>
      <c r="AF293" s="596">
        <v>0</v>
      </c>
      <c r="AG293" s="596">
        <v>0</v>
      </c>
      <c r="AH293" s="596">
        <v>0</v>
      </c>
      <c r="AI293" s="596">
        <v>0</v>
      </c>
      <c r="AJ293" s="596">
        <v>0</v>
      </c>
      <c r="AK293" s="596">
        <v>0</v>
      </c>
      <c r="AL293" s="596">
        <v>0</v>
      </c>
      <c r="AM293" s="596">
        <v>0</v>
      </c>
      <c r="AN293" s="596">
        <v>0</v>
      </c>
      <c r="AO293" s="596">
        <v>0</v>
      </c>
      <c r="AP293" s="596">
        <v>0</v>
      </c>
      <c r="AQ293" s="596">
        <v>0</v>
      </c>
      <c r="AR293" s="596">
        <v>0</v>
      </c>
      <c r="AS293" s="596">
        <v>0</v>
      </c>
      <c r="AT293" s="596">
        <v>0</v>
      </c>
      <c r="AU293" s="596">
        <v>0</v>
      </c>
      <c r="AV293" s="596">
        <v>0</v>
      </c>
      <c r="AW293" s="596">
        <v>0</v>
      </c>
      <c r="AX293" s="596">
        <v>0</v>
      </c>
      <c r="AY293" s="596">
        <v>0</v>
      </c>
      <c r="AZ293" s="596">
        <v>0</v>
      </c>
      <c r="BA293" s="596">
        <v>0</v>
      </c>
      <c r="BB293" s="596">
        <v>0</v>
      </c>
      <c r="BC293" s="596">
        <v>0</v>
      </c>
      <c r="BD293" s="596">
        <v>0</v>
      </c>
      <c r="BE293" s="596">
        <v>0</v>
      </c>
      <c r="BF293" s="596">
        <v>0</v>
      </c>
      <c r="BG293" s="596">
        <v>0</v>
      </c>
      <c r="BH293" s="596">
        <v>0</v>
      </c>
      <c r="BI293" s="596">
        <v>0</v>
      </c>
      <c r="BJ293" s="596">
        <v>0</v>
      </c>
      <c r="BK293" s="596">
        <v>0</v>
      </c>
      <c r="BL293" s="596">
        <v>0</v>
      </c>
      <c r="BM293" s="596">
        <v>0</v>
      </c>
      <c r="BN293" s="596">
        <v>0</v>
      </c>
      <c r="BO293" s="596">
        <v>0</v>
      </c>
      <c r="BP293" s="596">
        <v>0</v>
      </c>
      <c r="BQ293" s="596">
        <v>0</v>
      </c>
      <c r="BR293" s="596">
        <v>0</v>
      </c>
      <c r="BS293" s="596">
        <v>0</v>
      </c>
      <c r="BT293" s="596">
        <v>0</v>
      </c>
      <c r="BU293" s="596"/>
      <c r="BV293" s="596"/>
      <c r="BW293" s="596"/>
      <c r="BX293" s="596"/>
      <c r="BY293" s="596"/>
      <c r="BZ293" s="596"/>
      <c r="CA293" s="596"/>
      <c r="CB293" s="596"/>
      <c r="CC293" s="596"/>
      <c r="CD293" s="596"/>
      <c r="CE293" s="596"/>
      <c r="CF293" s="596"/>
      <c r="CG293" s="596"/>
      <c r="CH293" s="596"/>
      <c r="CI293" s="597"/>
    </row>
    <row r="294" spans="2:89" ht="28.5" x14ac:dyDescent="0.2">
      <c r="B294" s="826" t="s">
        <v>546</v>
      </c>
      <c r="C294" s="827" t="s">
        <v>547</v>
      </c>
      <c r="D294" s="828" t="s">
        <v>548</v>
      </c>
      <c r="E294" s="827" t="s">
        <v>122</v>
      </c>
      <c r="F294" s="829">
        <v>2</v>
      </c>
      <c r="G294" s="1121">
        <v>0</v>
      </c>
      <c r="H294" s="567">
        <v>0</v>
      </c>
      <c r="I294" s="567">
        <v>0</v>
      </c>
      <c r="J294" s="567">
        <v>0</v>
      </c>
      <c r="K294" s="567">
        <v>0</v>
      </c>
      <c r="L294" s="567">
        <v>0</v>
      </c>
      <c r="M294" s="567">
        <v>-1.6214299311328981E-2</v>
      </c>
      <c r="N294" s="567">
        <v>-7.0684455279252975E-2</v>
      </c>
      <c r="O294" s="567">
        <v>-0.14492446650609109</v>
      </c>
      <c r="P294" s="567">
        <v>-0.21516709182802632</v>
      </c>
      <c r="Q294" s="567">
        <v>-0.26739718970868609</v>
      </c>
      <c r="R294" s="567">
        <v>-0.28477680968223523</v>
      </c>
      <c r="S294" s="567">
        <v>-0.28324931479840093</v>
      </c>
      <c r="T294" s="567">
        <v>-0.281952486823909</v>
      </c>
      <c r="U294" s="567">
        <v>-0.2808792201227911</v>
      </c>
      <c r="V294" s="567">
        <v>-0.28002187161186748</v>
      </c>
      <c r="W294" s="567">
        <v>-0.27544637806664357</v>
      </c>
      <c r="X294" s="567">
        <v>-0.27119105114364123</v>
      </c>
      <c r="Y294" s="567">
        <v>-0.26721784774549523</v>
      </c>
      <c r="Z294" s="567">
        <v>-0.26348615569193556</v>
      </c>
      <c r="AA294" s="567">
        <v>-0.26002883646173169</v>
      </c>
      <c r="AB294" s="567">
        <v>-0.25644797697185256</v>
      </c>
      <c r="AC294" s="567">
        <v>-0.2530942473613455</v>
      </c>
      <c r="AD294" s="567">
        <v>-0.24993236867511112</v>
      </c>
      <c r="AE294" s="567">
        <v>-0.24697425689437197</v>
      </c>
      <c r="AF294" s="567">
        <v>-0.24422976103951391</v>
      </c>
      <c r="AG294" s="567">
        <v>-0.24166595275705335</v>
      </c>
      <c r="AH294" s="567">
        <v>-0.23927362004991418</v>
      </c>
      <c r="AI294" s="567">
        <v>-0.23704649441034975</v>
      </c>
      <c r="AJ294" s="567">
        <v>-0.23495225954430385</v>
      </c>
      <c r="AK294" s="567">
        <v>-0.23300802078623734</v>
      </c>
      <c r="AL294" s="567">
        <v>-0.23132177191744077</v>
      </c>
      <c r="AM294" s="567">
        <v>-0.22977785281385341</v>
      </c>
      <c r="AN294" s="567">
        <v>-0.22832031559300042</v>
      </c>
      <c r="AO294" s="567">
        <v>-0.22697466324542914</v>
      </c>
      <c r="AP294" s="567">
        <v>-0.2256734598429268</v>
      </c>
      <c r="AQ294" s="567">
        <v>-0.22444084100935541</v>
      </c>
      <c r="AR294" s="567">
        <v>-0.22327373277287804</v>
      </c>
      <c r="AS294" s="567">
        <v>-0.22219907905570763</v>
      </c>
      <c r="AT294" s="567">
        <v>-0.22123432406587282</v>
      </c>
      <c r="AU294" s="567">
        <v>-0.22031414176596276</v>
      </c>
      <c r="AV294" s="567">
        <v>-0.21945114088565956</v>
      </c>
      <c r="AW294" s="567">
        <v>-0.21858426630559921</v>
      </c>
      <c r="AX294" s="567">
        <v>-0.21767465046597875</v>
      </c>
      <c r="AY294" s="567">
        <v>-0.21674948666667335</v>
      </c>
      <c r="AZ294" s="567">
        <v>-0.2158198035603115</v>
      </c>
      <c r="BA294" s="567">
        <v>-0.21488324377659951</v>
      </c>
      <c r="BB294" s="567">
        <v>-0.21396330228819824</v>
      </c>
      <c r="BC294" s="567">
        <v>-0.21304989809487221</v>
      </c>
      <c r="BD294" s="567">
        <v>-0.21216738788123268</v>
      </c>
      <c r="BE294" s="567">
        <v>-0.21130814144727156</v>
      </c>
      <c r="BF294" s="567">
        <v>-0.21045018546470198</v>
      </c>
      <c r="BG294" s="567">
        <v>-0.20962878143902061</v>
      </c>
      <c r="BH294" s="567">
        <v>-0.20879652931892492</v>
      </c>
      <c r="BI294" s="567">
        <v>-0.20799862039257941</v>
      </c>
      <c r="BJ294" s="567">
        <v>-0.20722559247326927</v>
      </c>
      <c r="BK294" s="567">
        <v>-0.20646972883484796</v>
      </c>
      <c r="BL294" s="567">
        <v>-0.20573718736684066</v>
      </c>
      <c r="BM294" s="567">
        <v>-0.2049725585838722</v>
      </c>
      <c r="BN294" s="567">
        <v>-0.20423562951132954</v>
      </c>
      <c r="BO294" s="567">
        <v>-0.20350253244479882</v>
      </c>
      <c r="BP294" s="567">
        <v>-0.20274969524114325</v>
      </c>
      <c r="BQ294" s="567">
        <v>-0.2019660156923079</v>
      </c>
      <c r="BR294" s="567">
        <v>-0.20118890681491977</v>
      </c>
      <c r="BS294" s="567">
        <v>-0.20041622327463854</v>
      </c>
      <c r="BT294" s="567">
        <v>-0.19962418118893857</v>
      </c>
      <c r="BU294" s="567"/>
      <c r="BV294" s="567"/>
      <c r="BW294" s="567"/>
      <c r="BX294" s="567"/>
      <c r="BY294" s="567"/>
      <c r="BZ294" s="567"/>
      <c r="CA294" s="567"/>
      <c r="CB294" s="567"/>
      <c r="CC294" s="567"/>
      <c r="CD294" s="567"/>
      <c r="CE294" s="567"/>
      <c r="CF294" s="567"/>
      <c r="CG294" s="567"/>
      <c r="CH294" s="567"/>
      <c r="CI294" s="588"/>
    </row>
    <row r="295" spans="2:89" ht="28.5" x14ac:dyDescent="0.2">
      <c r="B295" s="808" t="s">
        <v>549</v>
      </c>
      <c r="C295" s="809" t="s">
        <v>550</v>
      </c>
      <c r="D295" s="810" t="s">
        <v>551</v>
      </c>
      <c r="E295" s="809" t="s">
        <v>122</v>
      </c>
      <c r="F295" s="811">
        <v>2</v>
      </c>
      <c r="G295" s="1119">
        <v>0</v>
      </c>
      <c r="H295" s="568">
        <v>0</v>
      </c>
      <c r="I295" s="568">
        <v>0</v>
      </c>
      <c r="J295" s="568">
        <v>0</v>
      </c>
      <c r="K295" s="568">
        <v>0</v>
      </c>
      <c r="L295" s="568">
        <v>0</v>
      </c>
      <c r="M295" s="568">
        <v>0</v>
      </c>
      <c r="N295" s="568">
        <v>0</v>
      </c>
      <c r="O295" s="568">
        <v>0</v>
      </c>
      <c r="P295" s="568">
        <v>0</v>
      </c>
      <c r="Q295" s="568">
        <v>0</v>
      </c>
      <c r="R295" s="568">
        <v>0</v>
      </c>
      <c r="S295" s="568">
        <v>0</v>
      </c>
      <c r="T295" s="568">
        <v>0</v>
      </c>
      <c r="U295" s="568">
        <v>0</v>
      </c>
      <c r="V295" s="568">
        <v>0</v>
      </c>
      <c r="W295" s="568">
        <v>0</v>
      </c>
      <c r="X295" s="568">
        <v>0</v>
      </c>
      <c r="Y295" s="568">
        <v>0</v>
      </c>
      <c r="Z295" s="568">
        <v>0</v>
      </c>
      <c r="AA295" s="568">
        <v>0</v>
      </c>
      <c r="AB295" s="568">
        <v>0</v>
      </c>
      <c r="AC295" s="568">
        <v>0</v>
      </c>
      <c r="AD295" s="568">
        <v>0</v>
      </c>
      <c r="AE295" s="568">
        <v>0</v>
      </c>
      <c r="AF295" s="568">
        <v>0</v>
      </c>
      <c r="AG295" s="568">
        <v>0</v>
      </c>
      <c r="AH295" s="568">
        <v>0</v>
      </c>
      <c r="AI295" s="568">
        <v>0</v>
      </c>
      <c r="AJ295" s="568">
        <v>0</v>
      </c>
      <c r="AK295" s="568">
        <v>0</v>
      </c>
      <c r="AL295" s="568">
        <v>0</v>
      </c>
      <c r="AM295" s="568">
        <v>0</v>
      </c>
      <c r="AN295" s="568">
        <v>0</v>
      </c>
      <c r="AO295" s="568">
        <v>0</v>
      </c>
      <c r="AP295" s="568">
        <v>0</v>
      </c>
      <c r="AQ295" s="568">
        <v>0</v>
      </c>
      <c r="AR295" s="568">
        <v>0</v>
      </c>
      <c r="AS295" s="568">
        <v>0</v>
      </c>
      <c r="AT295" s="568">
        <v>0</v>
      </c>
      <c r="AU295" s="568">
        <v>0</v>
      </c>
      <c r="AV295" s="568">
        <v>0</v>
      </c>
      <c r="AW295" s="568">
        <v>0</v>
      </c>
      <c r="AX295" s="568">
        <v>0</v>
      </c>
      <c r="AY295" s="568">
        <v>0</v>
      </c>
      <c r="AZ295" s="568">
        <v>0</v>
      </c>
      <c r="BA295" s="568">
        <v>0</v>
      </c>
      <c r="BB295" s="568">
        <v>0</v>
      </c>
      <c r="BC295" s="568">
        <v>0</v>
      </c>
      <c r="BD295" s="568">
        <v>0</v>
      </c>
      <c r="BE295" s="568">
        <v>0</v>
      </c>
      <c r="BF295" s="568">
        <v>0</v>
      </c>
      <c r="BG295" s="568">
        <v>0</v>
      </c>
      <c r="BH295" s="568">
        <v>0</v>
      </c>
      <c r="BI295" s="568">
        <v>0</v>
      </c>
      <c r="BJ295" s="568">
        <v>0</v>
      </c>
      <c r="BK295" s="568">
        <v>0</v>
      </c>
      <c r="BL295" s="568">
        <v>0</v>
      </c>
      <c r="BM295" s="568">
        <v>0</v>
      </c>
      <c r="BN295" s="568">
        <v>0</v>
      </c>
      <c r="BO295" s="568">
        <v>0</v>
      </c>
      <c r="BP295" s="568">
        <v>0</v>
      </c>
      <c r="BQ295" s="568">
        <v>0</v>
      </c>
      <c r="BR295" s="568">
        <v>0</v>
      </c>
      <c r="BS295" s="568">
        <v>0</v>
      </c>
      <c r="BT295" s="568">
        <v>0</v>
      </c>
      <c r="BU295" s="568"/>
      <c r="BV295" s="568"/>
      <c r="BW295" s="568"/>
      <c r="BX295" s="568"/>
      <c r="BY295" s="568"/>
      <c r="BZ295" s="568"/>
      <c r="CA295" s="568"/>
      <c r="CB295" s="568"/>
      <c r="CC295" s="568"/>
      <c r="CD295" s="568"/>
      <c r="CE295" s="568"/>
      <c r="CF295" s="568"/>
      <c r="CG295" s="568"/>
      <c r="CH295" s="568"/>
      <c r="CI295" s="569"/>
    </row>
    <row r="296" spans="2:89" ht="28.5" x14ac:dyDescent="0.2">
      <c r="B296" s="808" t="s">
        <v>552</v>
      </c>
      <c r="C296" s="809" t="s">
        <v>553</v>
      </c>
      <c r="D296" s="810" t="s">
        <v>554</v>
      </c>
      <c r="E296" s="809" t="s">
        <v>122</v>
      </c>
      <c r="F296" s="811">
        <v>2</v>
      </c>
      <c r="G296" s="1119">
        <v>0</v>
      </c>
      <c r="H296" s="568">
        <v>0</v>
      </c>
      <c r="I296" s="568">
        <v>0</v>
      </c>
      <c r="J296" s="568">
        <v>0</v>
      </c>
      <c r="K296" s="568">
        <v>0</v>
      </c>
      <c r="L296" s="568">
        <v>0</v>
      </c>
      <c r="M296" s="568">
        <v>-0.58585886368867102</v>
      </c>
      <c r="N296" s="568">
        <v>-2.0931005767207473</v>
      </c>
      <c r="O296" s="568">
        <v>-3.9381169454939089</v>
      </c>
      <c r="P296" s="568">
        <v>-5.787093568171974</v>
      </c>
      <c r="Q296" s="568">
        <v>-7.4156887772913134</v>
      </c>
      <c r="R296" s="568">
        <v>-8.4789295933177655</v>
      </c>
      <c r="S296" s="568">
        <v>-9.1789450402015973</v>
      </c>
      <c r="T296" s="568">
        <v>-9.8480300331760908</v>
      </c>
      <c r="U296" s="568">
        <v>-10.496185874877208</v>
      </c>
      <c r="V296" s="568">
        <v>-11.123422037388131</v>
      </c>
      <c r="W296" s="568">
        <v>-11.427118983933354</v>
      </c>
      <c r="X296" s="568">
        <v>-11.730495763856357</v>
      </c>
      <c r="Y296" s="568">
        <v>-12.033590420254503</v>
      </c>
      <c r="Z296" s="568">
        <v>-12.336443565308063</v>
      </c>
      <c r="AA296" s="568">
        <v>-12.639022337538265</v>
      </c>
      <c r="AB296" s="568">
        <v>-13.066097965028145</v>
      </c>
      <c r="AC296" s="568">
        <v>-13.492946462638651</v>
      </c>
      <c r="AD296" s="568">
        <v>-13.919603109324886</v>
      </c>
      <c r="AE296" s="568">
        <v>-14.346055989105624</v>
      </c>
      <c r="AF296" s="568">
        <v>-14.772295252960481</v>
      </c>
      <c r="AG296" s="568">
        <v>-15.095536945242941</v>
      </c>
      <c r="AH296" s="568">
        <v>-15.418607161950078</v>
      </c>
      <c r="AI296" s="568">
        <v>-15.741512171589644</v>
      </c>
      <c r="AJ296" s="568">
        <v>-16.064284290455689</v>
      </c>
      <c r="AK296" s="568">
        <v>-16.386906413213755</v>
      </c>
      <c r="AL296" s="568">
        <v>-16.388592662082551</v>
      </c>
      <c r="AM296" s="568">
        <v>-16.390136581186137</v>
      </c>
      <c r="AN296" s="568">
        <v>-16.391594118406992</v>
      </c>
      <c r="AO296" s="568">
        <v>-16.392939770754563</v>
      </c>
      <c r="AP296" s="568">
        <v>-16.394240974157064</v>
      </c>
      <c r="AQ296" s="568">
        <v>-16.395473592990637</v>
      </c>
      <c r="AR296" s="568">
        <v>-16.396640701227113</v>
      </c>
      <c r="AS296" s="568">
        <v>-16.397715354944282</v>
      </c>
      <c r="AT296" s="568">
        <v>-16.398680109934119</v>
      </c>
      <c r="AU296" s="568">
        <v>-16.399600292234027</v>
      </c>
      <c r="AV296" s="568">
        <v>-16.400463293114331</v>
      </c>
      <c r="AW296" s="568">
        <v>-16.40133016769439</v>
      </c>
      <c r="AX296" s="568">
        <v>-16.402239783534011</v>
      </c>
      <c r="AY296" s="568">
        <v>-16.403164947333316</v>
      </c>
      <c r="AZ296" s="568">
        <v>-16.40409463043968</v>
      </c>
      <c r="BA296" s="568">
        <v>-16.40503119022339</v>
      </c>
      <c r="BB296" s="568">
        <v>-16.405951131711792</v>
      </c>
      <c r="BC296" s="568">
        <v>-16.406864535905118</v>
      </c>
      <c r="BD296" s="568">
        <v>-16.407747046118757</v>
      </c>
      <c r="BE296" s="568">
        <v>-16.408606292552719</v>
      </c>
      <c r="BF296" s="568">
        <v>-16.40946424853529</v>
      </c>
      <c r="BG296" s="568">
        <v>-16.410285652560972</v>
      </c>
      <c r="BH296" s="568">
        <v>-16.411117904681067</v>
      </c>
      <c r="BI296" s="568">
        <v>-16.411915813607411</v>
      </c>
      <c r="BJ296" s="568">
        <v>-16.412688841526723</v>
      </c>
      <c r="BK296" s="568">
        <v>-16.413444705165144</v>
      </c>
      <c r="BL296" s="568">
        <v>-16.414177246633152</v>
      </c>
      <c r="BM296" s="568">
        <v>-16.414941875416119</v>
      </c>
      <c r="BN296" s="568">
        <v>-16.41567880448866</v>
      </c>
      <c r="BO296" s="568">
        <v>-16.416411901555193</v>
      </c>
      <c r="BP296" s="568">
        <v>-16.417164738758849</v>
      </c>
      <c r="BQ296" s="568">
        <v>-16.417948418307684</v>
      </c>
      <c r="BR296" s="568">
        <v>-16.418725527185071</v>
      </c>
      <c r="BS296" s="568">
        <v>-16.419498210725351</v>
      </c>
      <c r="BT296" s="568">
        <v>-16.420290252811053</v>
      </c>
      <c r="BU296" s="568"/>
      <c r="BV296" s="568"/>
      <c r="BW296" s="568"/>
      <c r="BX296" s="568"/>
      <c r="BY296" s="568"/>
      <c r="BZ296" s="568"/>
      <c r="CA296" s="568"/>
      <c r="CB296" s="568"/>
      <c r="CC296" s="568"/>
      <c r="CD296" s="568"/>
      <c r="CE296" s="568"/>
      <c r="CF296" s="568"/>
      <c r="CG296" s="568"/>
      <c r="CH296" s="568"/>
      <c r="CI296" s="569"/>
    </row>
    <row r="297" spans="2:89" ht="28.5" x14ac:dyDescent="0.2">
      <c r="B297" s="808" t="s">
        <v>555</v>
      </c>
      <c r="C297" s="809" t="s">
        <v>556</v>
      </c>
      <c r="D297" s="810" t="s">
        <v>557</v>
      </c>
      <c r="E297" s="809" t="s">
        <v>122</v>
      </c>
      <c r="F297" s="811">
        <v>2</v>
      </c>
      <c r="G297" s="1119">
        <v>0</v>
      </c>
      <c r="H297" s="568">
        <v>0</v>
      </c>
      <c r="I297" s="568">
        <v>0</v>
      </c>
      <c r="J297" s="568">
        <v>0</v>
      </c>
      <c r="K297" s="568">
        <v>0</v>
      </c>
      <c r="L297" s="568">
        <v>0</v>
      </c>
      <c r="M297" s="568">
        <v>0</v>
      </c>
      <c r="N297" s="568">
        <v>0</v>
      </c>
      <c r="O297" s="568">
        <v>0</v>
      </c>
      <c r="P297" s="568">
        <v>0</v>
      </c>
      <c r="Q297" s="568">
        <v>0</v>
      </c>
      <c r="R297" s="568">
        <v>0</v>
      </c>
      <c r="S297" s="568">
        <v>0</v>
      </c>
      <c r="T297" s="568">
        <v>0</v>
      </c>
      <c r="U297" s="568">
        <v>0</v>
      </c>
      <c r="V297" s="568">
        <v>0</v>
      </c>
      <c r="W297" s="568">
        <v>0</v>
      </c>
      <c r="X297" s="568">
        <v>0</v>
      </c>
      <c r="Y297" s="568">
        <v>0</v>
      </c>
      <c r="Z297" s="568">
        <v>0</v>
      </c>
      <c r="AA297" s="568">
        <v>0</v>
      </c>
      <c r="AB297" s="568">
        <v>0</v>
      </c>
      <c r="AC297" s="568">
        <v>0</v>
      </c>
      <c r="AD297" s="568">
        <v>0</v>
      </c>
      <c r="AE297" s="568">
        <v>0</v>
      </c>
      <c r="AF297" s="568">
        <v>0</v>
      </c>
      <c r="AG297" s="568">
        <v>0</v>
      </c>
      <c r="AH297" s="568">
        <v>0</v>
      </c>
      <c r="AI297" s="568">
        <v>0</v>
      </c>
      <c r="AJ297" s="568">
        <v>0</v>
      </c>
      <c r="AK297" s="568">
        <v>0</v>
      </c>
      <c r="AL297" s="568">
        <v>0</v>
      </c>
      <c r="AM297" s="568">
        <v>0</v>
      </c>
      <c r="AN297" s="568">
        <v>0</v>
      </c>
      <c r="AO297" s="568">
        <v>0</v>
      </c>
      <c r="AP297" s="568">
        <v>0</v>
      </c>
      <c r="AQ297" s="568">
        <v>0</v>
      </c>
      <c r="AR297" s="568">
        <v>0</v>
      </c>
      <c r="AS297" s="568">
        <v>0</v>
      </c>
      <c r="AT297" s="568">
        <v>0</v>
      </c>
      <c r="AU297" s="568">
        <v>0</v>
      </c>
      <c r="AV297" s="568">
        <v>0</v>
      </c>
      <c r="AW297" s="568">
        <v>0</v>
      </c>
      <c r="AX297" s="568">
        <v>0</v>
      </c>
      <c r="AY297" s="568">
        <v>0</v>
      </c>
      <c r="AZ297" s="568">
        <v>0</v>
      </c>
      <c r="BA297" s="568">
        <v>0</v>
      </c>
      <c r="BB297" s="568">
        <v>0</v>
      </c>
      <c r="BC297" s="568">
        <v>0</v>
      </c>
      <c r="BD297" s="568">
        <v>0</v>
      </c>
      <c r="BE297" s="568">
        <v>0</v>
      </c>
      <c r="BF297" s="568">
        <v>0</v>
      </c>
      <c r="BG297" s="568">
        <v>0</v>
      </c>
      <c r="BH297" s="568">
        <v>0</v>
      </c>
      <c r="BI297" s="568">
        <v>0</v>
      </c>
      <c r="BJ297" s="568">
        <v>0</v>
      </c>
      <c r="BK297" s="568">
        <v>0</v>
      </c>
      <c r="BL297" s="568">
        <v>0</v>
      </c>
      <c r="BM297" s="568">
        <v>0</v>
      </c>
      <c r="BN297" s="568">
        <v>0</v>
      </c>
      <c r="BO297" s="568">
        <v>0</v>
      </c>
      <c r="BP297" s="568">
        <v>0</v>
      </c>
      <c r="BQ297" s="568">
        <v>0</v>
      </c>
      <c r="BR297" s="568">
        <v>0</v>
      </c>
      <c r="BS297" s="568">
        <v>0</v>
      </c>
      <c r="BT297" s="568">
        <v>0</v>
      </c>
      <c r="BU297" s="568"/>
      <c r="BV297" s="568"/>
      <c r="BW297" s="568"/>
      <c r="BX297" s="568"/>
      <c r="BY297" s="568"/>
      <c r="BZ297" s="568"/>
      <c r="CA297" s="568"/>
      <c r="CB297" s="568"/>
      <c r="CC297" s="568"/>
      <c r="CD297" s="568"/>
      <c r="CE297" s="568"/>
      <c r="CF297" s="568"/>
      <c r="CG297" s="568"/>
      <c r="CH297" s="568"/>
      <c r="CI297" s="569"/>
    </row>
    <row r="298" spans="2:89" ht="42.75" x14ac:dyDescent="0.2">
      <c r="B298" s="808" t="s">
        <v>558</v>
      </c>
      <c r="C298" s="809" t="s">
        <v>559</v>
      </c>
      <c r="D298" s="810" t="s">
        <v>560</v>
      </c>
      <c r="E298" s="809" t="s">
        <v>122</v>
      </c>
      <c r="F298" s="811">
        <v>2</v>
      </c>
      <c r="G298" s="1119">
        <v>0</v>
      </c>
      <c r="H298" s="568">
        <v>0</v>
      </c>
      <c r="I298" s="568">
        <v>0</v>
      </c>
      <c r="J298" s="568">
        <v>0</v>
      </c>
      <c r="K298" s="568">
        <v>0</v>
      </c>
      <c r="L298" s="568">
        <v>0</v>
      </c>
      <c r="M298" s="568">
        <v>0</v>
      </c>
      <c r="N298" s="568">
        <v>0</v>
      </c>
      <c r="O298" s="568">
        <v>0</v>
      </c>
      <c r="P298" s="568">
        <v>0</v>
      </c>
      <c r="Q298" s="568">
        <v>0</v>
      </c>
      <c r="R298" s="568">
        <v>0</v>
      </c>
      <c r="S298" s="568">
        <v>0</v>
      </c>
      <c r="T298" s="568">
        <v>0</v>
      </c>
      <c r="U298" s="568">
        <v>0</v>
      </c>
      <c r="V298" s="568">
        <v>0</v>
      </c>
      <c r="W298" s="568">
        <v>0</v>
      </c>
      <c r="X298" s="568">
        <v>0</v>
      </c>
      <c r="Y298" s="568">
        <v>0</v>
      </c>
      <c r="Z298" s="568">
        <v>0</v>
      </c>
      <c r="AA298" s="568">
        <v>0</v>
      </c>
      <c r="AB298" s="568">
        <v>0</v>
      </c>
      <c r="AC298" s="568">
        <v>0</v>
      </c>
      <c r="AD298" s="568">
        <v>0</v>
      </c>
      <c r="AE298" s="568">
        <v>0</v>
      </c>
      <c r="AF298" s="568">
        <v>0</v>
      </c>
      <c r="AG298" s="568">
        <v>0</v>
      </c>
      <c r="AH298" s="568">
        <v>0</v>
      </c>
      <c r="AI298" s="568">
        <v>0</v>
      </c>
      <c r="AJ298" s="568">
        <v>0</v>
      </c>
      <c r="AK298" s="568">
        <v>0</v>
      </c>
      <c r="AL298" s="568">
        <v>0</v>
      </c>
      <c r="AM298" s="568">
        <v>0</v>
      </c>
      <c r="AN298" s="568">
        <v>0</v>
      </c>
      <c r="AO298" s="568">
        <v>0</v>
      </c>
      <c r="AP298" s="568">
        <v>0</v>
      </c>
      <c r="AQ298" s="568">
        <v>0</v>
      </c>
      <c r="AR298" s="568">
        <v>0</v>
      </c>
      <c r="AS298" s="568">
        <v>0</v>
      </c>
      <c r="AT298" s="568">
        <v>0</v>
      </c>
      <c r="AU298" s="568">
        <v>0</v>
      </c>
      <c r="AV298" s="568">
        <v>0</v>
      </c>
      <c r="AW298" s="568">
        <v>0</v>
      </c>
      <c r="AX298" s="568">
        <v>0</v>
      </c>
      <c r="AY298" s="568">
        <v>0</v>
      </c>
      <c r="AZ298" s="568">
        <v>0</v>
      </c>
      <c r="BA298" s="568">
        <v>0</v>
      </c>
      <c r="BB298" s="568">
        <v>0</v>
      </c>
      <c r="BC298" s="568">
        <v>0</v>
      </c>
      <c r="BD298" s="568">
        <v>0</v>
      </c>
      <c r="BE298" s="568">
        <v>0</v>
      </c>
      <c r="BF298" s="568">
        <v>0</v>
      </c>
      <c r="BG298" s="568">
        <v>0</v>
      </c>
      <c r="BH298" s="568">
        <v>0</v>
      </c>
      <c r="BI298" s="568">
        <v>0</v>
      </c>
      <c r="BJ298" s="568">
        <v>0</v>
      </c>
      <c r="BK298" s="568">
        <v>0</v>
      </c>
      <c r="BL298" s="568">
        <v>0</v>
      </c>
      <c r="BM298" s="568">
        <v>0</v>
      </c>
      <c r="BN298" s="568">
        <v>0</v>
      </c>
      <c r="BO298" s="568">
        <v>0</v>
      </c>
      <c r="BP298" s="568">
        <v>0</v>
      </c>
      <c r="BQ298" s="568">
        <v>0</v>
      </c>
      <c r="BR298" s="568">
        <v>0</v>
      </c>
      <c r="BS298" s="568">
        <v>0</v>
      </c>
      <c r="BT298" s="568">
        <v>0</v>
      </c>
      <c r="BU298" s="568"/>
      <c r="BV298" s="568"/>
      <c r="BW298" s="568"/>
      <c r="BX298" s="568"/>
      <c r="BY298" s="568"/>
      <c r="BZ298" s="568"/>
      <c r="CA298" s="568"/>
      <c r="CB298" s="568"/>
      <c r="CC298" s="568"/>
      <c r="CD298" s="568"/>
      <c r="CE298" s="568"/>
      <c r="CF298" s="568"/>
      <c r="CG298" s="568"/>
      <c r="CH298" s="568"/>
      <c r="CI298" s="569"/>
    </row>
    <row r="299" spans="2:89" x14ac:dyDescent="0.2">
      <c r="B299" s="830" t="s">
        <v>561</v>
      </c>
      <c r="C299" s="831" t="s">
        <v>562</v>
      </c>
      <c r="D299" s="831" t="s">
        <v>563</v>
      </c>
      <c r="E299" s="831" t="s">
        <v>122</v>
      </c>
      <c r="F299" s="832">
        <v>2</v>
      </c>
      <c r="G299" s="1122">
        <v>0</v>
      </c>
      <c r="H299" s="596">
        <v>0</v>
      </c>
      <c r="I299" s="596">
        <v>0</v>
      </c>
      <c r="J299" s="596">
        <v>0</v>
      </c>
      <c r="K299" s="596">
        <v>0</v>
      </c>
      <c r="L299" s="596">
        <v>0</v>
      </c>
      <c r="M299" s="596">
        <v>-3.8588299901990277</v>
      </c>
      <c r="N299" s="596">
        <v>-10.735924355385016</v>
      </c>
      <c r="O299" s="596">
        <v>-16.406371603866354</v>
      </c>
      <c r="P299" s="596">
        <v>-21.16406651050924</v>
      </c>
      <c r="Q299" s="596">
        <v>-24.739102508601224</v>
      </c>
      <c r="R299" s="596">
        <v>-28.260413540601217</v>
      </c>
      <c r="S299" s="596">
        <v>-32.613720457601218</v>
      </c>
      <c r="T299" s="596">
        <v>-37.274352185601224</v>
      </c>
      <c r="U299" s="596">
        <v>-41.475203312601224</v>
      </c>
      <c r="V299" s="596">
        <v>-44.926467167601217</v>
      </c>
      <c r="W299" s="596">
        <v>-47.972134336601215</v>
      </c>
      <c r="X299" s="596">
        <v>-50.980723567601217</v>
      </c>
      <c r="Y299" s="596">
        <v>-54.040794657601225</v>
      </c>
      <c r="Z299" s="596">
        <v>-56.821317004601227</v>
      </c>
      <c r="AA299" s="596">
        <v>-59.071927073601231</v>
      </c>
      <c r="AB299" s="596">
        <v>-61.18532093360124</v>
      </c>
      <c r="AC299" s="596">
        <v>-63.685643320601237</v>
      </c>
      <c r="AD299" s="596">
        <v>-66.234846958601224</v>
      </c>
      <c r="AE299" s="596">
        <v>-68.481777883601225</v>
      </c>
      <c r="AF299" s="596">
        <v>-70.44326890060124</v>
      </c>
      <c r="AG299" s="596">
        <v>-72.502385145601252</v>
      </c>
      <c r="AH299" s="596">
        <v>-74.972789099601201</v>
      </c>
      <c r="AI299" s="596">
        <v>-77.36968965160122</v>
      </c>
      <c r="AJ299" s="596">
        <v>-77.988139927601196</v>
      </c>
      <c r="AK299" s="596">
        <v>-77.988139927601196</v>
      </c>
      <c r="AL299" s="596">
        <v>-77.988139927601196</v>
      </c>
      <c r="AM299" s="596">
        <v>-77.98813992760121</v>
      </c>
      <c r="AN299" s="596">
        <v>-77.988139927601182</v>
      </c>
      <c r="AO299" s="596">
        <v>-77.988139927601267</v>
      </c>
      <c r="AP299" s="596">
        <v>-77.988139927601267</v>
      </c>
      <c r="AQ299" s="596">
        <v>-77.988139927601225</v>
      </c>
      <c r="AR299" s="596">
        <v>-77.988139927601239</v>
      </c>
      <c r="AS299" s="596">
        <v>-77.988139927601267</v>
      </c>
      <c r="AT299" s="596">
        <v>-77.988139927601154</v>
      </c>
      <c r="AU299" s="596">
        <v>-77.988139927601196</v>
      </c>
      <c r="AV299" s="596">
        <v>-77.988139927601196</v>
      </c>
      <c r="AW299" s="596">
        <v>-77.98813992760121</v>
      </c>
      <c r="AX299" s="596">
        <v>-77.988139927601239</v>
      </c>
      <c r="AY299" s="596">
        <v>-77.988139927601225</v>
      </c>
      <c r="AZ299" s="596">
        <v>-77.988139927601182</v>
      </c>
      <c r="BA299" s="596">
        <v>-77.988139927601239</v>
      </c>
      <c r="BB299" s="596">
        <v>-77.988139927601168</v>
      </c>
      <c r="BC299" s="596">
        <v>-77.988139927601239</v>
      </c>
      <c r="BD299" s="596">
        <v>-77.988139927601182</v>
      </c>
      <c r="BE299" s="596">
        <v>-77.988139927601253</v>
      </c>
      <c r="BF299" s="596">
        <v>-77.988139927601182</v>
      </c>
      <c r="BG299" s="596">
        <v>-77.988139927601239</v>
      </c>
      <c r="BH299" s="596">
        <v>-77.98813992760121</v>
      </c>
      <c r="BI299" s="596">
        <v>-77.98813992760121</v>
      </c>
      <c r="BJ299" s="596">
        <v>-77.98813992760121</v>
      </c>
      <c r="BK299" s="596">
        <v>-77.988139927601267</v>
      </c>
      <c r="BL299" s="596">
        <v>-77.988139927601239</v>
      </c>
      <c r="BM299" s="596">
        <v>-77.988139927601253</v>
      </c>
      <c r="BN299" s="596">
        <v>-77.988139927601196</v>
      </c>
      <c r="BO299" s="596">
        <v>-77.98813992760121</v>
      </c>
      <c r="BP299" s="596">
        <v>-77.98813992760121</v>
      </c>
      <c r="BQ299" s="596">
        <v>-77.988139927601267</v>
      </c>
      <c r="BR299" s="596">
        <v>-77.988139927601239</v>
      </c>
      <c r="BS299" s="596">
        <v>-77.988139927601182</v>
      </c>
      <c r="BT299" s="596">
        <v>-77.988139927601196</v>
      </c>
      <c r="BU299" s="596"/>
      <c r="BV299" s="596"/>
      <c r="BW299" s="596"/>
      <c r="BX299" s="596"/>
      <c r="BY299" s="596"/>
      <c r="BZ299" s="596"/>
      <c r="CA299" s="596"/>
      <c r="CB299" s="596"/>
      <c r="CC299" s="596"/>
      <c r="CD299" s="596"/>
      <c r="CE299" s="596"/>
      <c r="CF299" s="596"/>
      <c r="CG299" s="596"/>
      <c r="CH299" s="596"/>
      <c r="CI299" s="597"/>
    </row>
    <row r="300" spans="2:89" ht="15" x14ac:dyDescent="0.2">
      <c r="B300" s="605"/>
      <c r="C300" s="605"/>
      <c r="D300" s="605"/>
      <c r="E300" s="605"/>
      <c r="F300" s="556"/>
      <c r="G300" s="557"/>
      <c r="H300" s="557"/>
      <c r="I300" s="557"/>
      <c r="J300" s="557"/>
      <c r="K300" s="557"/>
      <c r="L300" s="557"/>
      <c r="M300" s="557"/>
      <c r="N300" s="557"/>
      <c r="O300" s="557"/>
      <c r="P300" s="557"/>
      <c r="Q300" s="557"/>
      <c r="R300" s="557"/>
      <c r="S300" s="557"/>
      <c r="T300" s="557"/>
      <c r="U300" s="557"/>
      <c r="V300" s="557"/>
      <c r="W300" s="557"/>
      <c r="X300" s="557"/>
      <c r="Y300" s="557"/>
      <c r="Z300" s="557"/>
      <c r="AA300" s="557"/>
      <c r="AB300" s="557"/>
      <c r="AC300" s="557"/>
      <c r="AD300" s="557"/>
      <c r="AE300" s="557"/>
      <c r="AF300" s="557"/>
      <c r="AG300" s="557"/>
      <c r="AH300" s="557"/>
      <c r="AI300" s="557"/>
      <c r="AJ300" s="557"/>
      <c r="AK300" s="557"/>
      <c r="AL300" s="557"/>
      <c r="AM300" s="557"/>
      <c r="AN300" s="557"/>
      <c r="AO300" s="557"/>
      <c r="AP300" s="557"/>
      <c r="AQ300" s="557"/>
      <c r="AR300" s="557"/>
      <c r="AS300" s="557"/>
      <c r="AT300" s="557"/>
      <c r="AU300" s="557"/>
      <c r="AV300" s="557"/>
      <c r="AW300" s="557"/>
      <c r="AX300" s="557"/>
      <c r="AY300" s="557"/>
      <c r="AZ300" s="557"/>
      <c r="BA300" s="557"/>
      <c r="BB300" s="557"/>
      <c r="BC300" s="557"/>
      <c r="BD300" s="557"/>
      <c r="BE300" s="557"/>
      <c r="BF300" s="557"/>
      <c r="BG300" s="557"/>
      <c r="BH300" s="557"/>
      <c r="BI300" s="557"/>
      <c r="BJ300" s="557"/>
      <c r="BK300" s="557"/>
      <c r="BL300" s="557"/>
      <c r="BM300" s="557"/>
      <c r="BN300" s="557"/>
      <c r="BO300" s="557"/>
      <c r="BP300" s="557"/>
      <c r="BQ300" s="557"/>
      <c r="BR300" s="557"/>
      <c r="BS300" s="557"/>
      <c r="BT300" s="557"/>
      <c r="BU300" s="557"/>
      <c r="BV300" s="557"/>
      <c r="BW300" s="557"/>
      <c r="BX300" s="557"/>
      <c r="BY300" s="557"/>
      <c r="BZ300" s="557"/>
      <c r="CA300" s="557"/>
      <c r="CB300" s="557"/>
      <c r="CC300" s="557"/>
      <c r="CD300" s="557"/>
      <c r="CE300" s="557"/>
      <c r="CF300" s="557"/>
      <c r="CG300" s="557"/>
      <c r="CH300" s="557"/>
      <c r="CI300" s="557"/>
      <c r="CJ300" s="972"/>
    </row>
    <row r="301" spans="2:89" ht="75" x14ac:dyDescent="0.2">
      <c r="B301" s="794" t="s">
        <v>329</v>
      </c>
      <c r="C301" s="1097" t="s">
        <v>87</v>
      </c>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c r="AD301" s="427"/>
      <c r="AE301" s="427"/>
      <c r="AF301" s="427"/>
      <c r="AG301" s="427"/>
      <c r="AH301" s="427"/>
      <c r="AI301" s="427"/>
      <c r="AJ301" s="427"/>
      <c r="AK301" s="427"/>
      <c r="AL301" s="427"/>
      <c r="AM301" s="427"/>
      <c r="AN301" s="427"/>
      <c r="AO301" s="427"/>
      <c r="AP301" s="427"/>
      <c r="AQ301" s="427"/>
      <c r="AR301" s="427"/>
      <c r="AS301" s="427"/>
      <c r="AT301" s="427"/>
      <c r="AU301" s="427"/>
      <c r="AV301" s="427"/>
      <c r="AW301" s="427"/>
      <c r="AX301" s="427"/>
      <c r="AY301" s="427"/>
      <c r="AZ301" s="427"/>
      <c r="BA301" s="427"/>
      <c r="BB301" s="427"/>
      <c r="BC301" s="427"/>
      <c r="BD301" s="427"/>
      <c r="BE301" s="427"/>
      <c r="BF301" s="427"/>
      <c r="BG301" s="427"/>
      <c r="BH301" s="427"/>
      <c r="BI301" s="427"/>
      <c r="BJ301" s="427"/>
      <c r="BK301" s="427"/>
      <c r="BL301" s="427"/>
      <c r="BM301" s="427"/>
      <c r="BN301" s="427"/>
      <c r="BO301" s="427"/>
      <c r="BP301" s="427"/>
      <c r="BQ301" s="427"/>
      <c r="BR301" s="427"/>
      <c r="BS301" s="427"/>
      <c r="BT301" s="427"/>
      <c r="BU301" s="427"/>
      <c r="BV301" s="427"/>
      <c r="BW301" s="427"/>
      <c r="BX301" s="427"/>
      <c r="BY301" s="427"/>
      <c r="BZ301" s="427"/>
      <c r="CA301" s="427"/>
      <c r="CB301" s="427"/>
      <c r="CC301" s="427"/>
      <c r="CD301" s="427"/>
      <c r="CE301" s="427"/>
      <c r="CF301" s="427"/>
      <c r="CG301" s="427"/>
      <c r="CH301" s="427"/>
      <c r="CI301" s="427"/>
    </row>
    <row r="302" spans="2:89" ht="60" x14ac:dyDescent="0.2">
      <c r="B302" s="833" t="s">
        <v>332</v>
      </c>
      <c r="C302" s="834" t="s">
        <v>89</v>
      </c>
      <c r="D302" s="834" t="s">
        <v>90</v>
      </c>
      <c r="E302" s="834" t="s">
        <v>91</v>
      </c>
      <c r="F302" s="835" t="s">
        <v>92</v>
      </c>
      <c r="G302" s="833" t="s">
        <v>93</v>
      </c>
      <c r="H302" s="833" t="s">
        <v>94</v>
      </c>
      <c r="I302" s="833" t="s">
        <v>95</v>
      </c>
      <c r="J302" s="833" t="s">
        <v>96</v>
      </c>
      <c r="K302" s="833" t="s">
        <v>97</v>
      </c>
      <c r="L302" s="833" t="s">
        <v>98</v>
      </c>
      <c r="M302" s="834" t="s">
        <v>99</v>
      </c>
      <c r="N302" s="834" t="s">
        <v>100</v>
      </c>
      <c r="O302" s="834" t="s">
        <v>101</v>
      </c>
      <c r="P302" s="834" t="s">
        <v>102</v>
      </c>
      <c r="Q302" s="834" t="s">
        <v>103</v>
      </c>
      <c r="R302" s="834" t="s">
        <v>133</v>
      </c>
      <c r="S302" s="834" t="s">
        <v>134</v>
      </c>
      <c r="T302" s="834" t="s">
        <v>135</v>
      </c>
      <c r="U302" s="834" t="s">
        <v>136</v>
      </c>
      <c r="V302" s="834" t="s">
        <v>104</v>
      </c>
      <c r="W302" s="834" t="s">
        <v>137</v>
      </c>
      <c r="X302" s="834" t="s">
        <v>138</v>
      </c>
      <c r="Y302" s="834" t="s">
        <v>139</v>
      </c>
      <c r="Z302" s="834" t="s">
        <v>140</v>
      </c>
      <c r="AA302" s="834" t="s">
        <v>105</v>
      </c>
      <c r="AB302" s="834" t="s">
        <v>141</v>
      </c>
      <c r="AC302" s="834" t="s">
        <v>142</v>
      </c>
      <c r="AD302" s="834" t="s">
        <v>143</v>
      </c>
      <c r="AE302" s="834" t="s">
        <v>144</v>
      </c>
      <c r="AF302" s="834" t="s">
        <v>106</v>
      </c>
      <c r="AG302" s="834" t="s">
        <v>145</v>
      </c>
      <c r="AH302" s="834" t="s">
        <v>146</v>
      </c>
      <c r="AI302" s="834" t="s">
        <v>147</v>
      </c>
      <c r="AJ302" s="834" t="s">
        <v>148</v>
      </c>
      <c r="AK302" s="834" t="s">
        <v>107</v>
      </c>
      <c r="AL302" s="834" t="s">
        <v>149</v>
      </c>
      <c r="AM302" s="834" t="s">
        <v>150</v>
      </c>
      <c r="AN302" s="834" t="s">
        <v>151</v>
      </c>
      <c r="AO302" s="834" t="s">
        <v>152</v>
      </c>
      <c r="AP302" s="834" t="s">
        <v>108</v>
      </c>
      <c r="AQ302" s="834" t="s">
        <v>153</v>
      </c>
      <c r="AR302" s="834" t="s">
        <v>154</v>
      </c>
      <c r="AS302" s="834" t="s">
        <v>155</v>
      </c>
      <c r="AT302" s="834" t="s">
        <v>156</v>
      </c>
      <c r="AU302" s="834" t="s">
        <v>109</v>
      </c>
      <c r="AV302" s="834" t="s">
        <v>157</v>
      </c>
      <c r="AW302" s="834" t="s">
        <v>158</v>
      </c>
      <c r="AX302" s="834" t="s">
        <v>159</v>
      </c>
      <c r="AY302" s="834" t="s">
        <v>160</v>
      </c>
      <c r="AZ302" s="834" t="s">
        <v>110</v>
      </c>
      <c r="BA302" s="834" t="s">
        <v>161</v>
      </c>
      <c r="BB302" s="834" t="s">
        <v>162</v>
      </c>
      <c r="BC302" s="834" t="s">
        <v>163</v>
      </c>
      <c r="BD302" s="834" t="s">
        <v>164</v>
      </c>
      <c r="BE302" s="834" t="s">
        <v>111</v>
      </c>
      <c r="BF302" s="834" t="s">
        <v>165</v>
      </c>
      <c r="BG302" s="834" t="s">
        <v>166</v>
      </c>
      <c r="BH302" s="834" t="s">
        <v>167</v>
      </c>
      <c r="BI302" s="834" t="s">
        <v>168</v>
      </c>
      <c r="BJ302" s="834" t="s">
        <v>112</v>
      </c>
      <c r="BK302" s="834" t="s">
        <v>169</v>
      </c>
      <c r="BL302" s="834" t="s">
        <v>170</v>
      </c>
      <c r="BM302" s="834" t="s">
        <v>171</v>
      </c>
      <c r="BN302" s="834" t="s">
        <v>172</v>
      </c>
      <c r="BO302" s="834" t="s">
        <v>113</v>
      </c>
      <c r="BP302" s="834" t="s">
        <v>173</v>
      </c>
      <c r="BQ302" s="834" t="s">
        <v>174</v>
      </c>
      <c r="BR302" s="834" t="s">
        <v>175</v>
      </c>
      <c r="BS302" s="834" t="s">
        <v>176</v>
      </c>
      <c r="BT302" s="834" t="s">
        <v>114</v>
      </c>
      <c r="BU302" s="834" t="s">
        <v>177</v>
      </c>
      <c r="BV302" s="834" t="s">
        <v>178</v>
      </c>
      <c r="BW302" s="834" t="s">
        <v>179</v>
      </c>
      <c r="BX302" s="834" t="s">
        <v>180</v>
      </c>
      <c r="BY302" s="834" t="s">
        <v>115</v>
      </c>
      <c r="BZ302" s="834" t="s">
        <v>181</v>
      </c>
      <c r="CA302" s="834" t="s">
        <v>182</v>
      </c>
      <c r="CB302" s="834" t="s">
        <v>183</v>
      </c>
      <c r="CC302" s="834" t="s">
        <v>184</v>
      </c>
      <c r="CD302" s="834" t="s">
        <v>116</v>
      </c>
      <c r="CE302" s="834" t="s">
        <v>185</v>
      </c>
      <c r="CF302" s="834" t="s">
        <v>186</v>
      </c>
      <c r="CG302" s="834" t="s">
        <v>187</v>
      </c>
      <c r="CH302" s="834" t="s">
        <v>188</v>
      </c>
      <c r="CI302" s="835" t="s">
        <v>117</v>
      </c>
      <c r="CK302" s="1086"/>
    </row>
    <row r="303" spans="2:89" x14ac:dyDescent="0.2">
      <c r="B303" s="836" t="s">
        <v>564</v>
      </c>
      <c r="C303" s="837" t="s">
        <v>334</v>
      </c>
      <c r="D303" s="828" t="s">
        <v>121</v>
      </c>
      <c r="E303" s="838" t="s">
        <v>122</v>
      </c>
      <c r="F303" s="839">
        <v>2</v>
      </c>
      <c r="G303" s="1109">
        <v>0</v>
      </c>
      <c r="H303" s="1109">
        <v>0</v>
      </c>
      <c r="I303" s="1109">
        <v>0</v>
      </c>
      <c r="J303" s="1109">
        <v>0</v>
      </c>
      <c r="K303" s="1109">
        <v>0</v>
      </c>
      <c r="L303" s="1109">
        <v>0</v>
      </c>
      <c r="M303" s="614">
        <v>0</v>
      </c>
      <c r="N303" s="614">
        <v>0</v>
      </c>
      <c r="O303" s="614">
        <v>0</v>
      </c>
      <c r="P303" s="614">
        <v>0</v>
      </c>
      <c r="Q303" s="614">
        <v>0</v>
      </c>
      <c r="R303" s="614">
        <v>0</v>
      </c>
      <c r="S303" s="614">
        <v>0</v>
      </c>
      <c r="T303" s="614">
        <v>0</v>
      </c>
      <c r="U303" s="614">
        <v>0</v>
      </c>
      <c r="V303" s="614">
        <v>0</v>
      </c>
      <c r="W303" s="614">
        <v>0</v>
      </c>
      <c r="X303" s="614">
        <v>0</v>
      </c>
      <c r="Y303" s="614">
        <v>0</v>
      </c>
      <c r="Z303" s="614">
        <v>0</v>
      </c>
      <c r="AA303" s="614">
        <v>0</v>
      </c>
      <c r="AB303" s="614">
        <v>0</v>
      </c>
      <c r="AC303" s="614">
        <v>0</v>
      </c>
      <c r="AD303" s="614">
        <v>0</v>
      </c>
      <c r="AE303" s="614">
        <v>0</v>
      </c>
      <c r="AF303" s="614">
        <v>0</v>
      </c>
      <c r="AG303" s="614">
        <v>0</v>
      </c>
      <c r="AH303" s="614">
        <v>0</v>
      </c>
      <c r="AI303" s="614">
        <v>0</v>
      </c>
      <c r="AJ303" s="614">
        <v>0</v>
      </c>
      <c r="AK303" s="614">
        <v>0</v>
      </c>
      <c r="AL303" s="614">
        <v>0</v>
      </c>
      <c r="AM303" s="614">
        <v>0</v>
      </c>
      <c r="AN303" s="614">
        <v>0</v>
      </c>
      <c r="AO303" s="614">
        <v>0</v>
      </c>
      <c r="AP303" s="614">
        <v>0</v>
      </c>
      <c r="AQ303" s="614">
        <v>0</v>
      </c>
      <c r="AR303" s="614">
        <v>0</v>
      </c>
      <c r="AS303" s="614">
        <v>0</v>
      </c>
      <c r="AT303" s="614">
        <v>0</v>
      </c>
      <c r="AU303" s="614">
        <v>0</v>
      </c>
      <c r="AV303" s="614">
        <v>0</v>
      </c>
      <c r="AW303" s="614">
        <v>0</v>
      </c>
      <c r="AX303" s="614">
        <v>0</v>
      </c>
      <c r="AY303" s="614">
        <v>0</v>
      </c>
      <c r="AZ303" s="614">
        <v>0</v>
      </c>
      <c r="BA303" s="614">
        <v>0</v>
      </c>
      <c r="BB303" s="614">
        <v>0</v>
      </c>
      <c r="BC303" s="614">
        <v>0</v>
      </c>
      <c r="BD303" s="614">
        <v>0</v>
      </c>
      <c r="BE303" s="614">
        <v>0</v>
      </c>
      <c r="BF303" s="614">
        <v>0</v>
      </c>
      <c r="BG303" s="614">
        <v>0</v>
      </c>
      <c r="BH303" s="614">
        <v>0</v>
      </c>
      <c r="BI303" s="614">
        <v>0</v>
      </c>
      <c r="BJ303" s="614">
        <v>0</v>
      </c>
      <c r="BK303" s="614">
        <v>0</v>
      </c>
      <c r="BL303" s="614">
        <v>0</v>
      </c>
      <c r="BM303" s="614">
        <v>0</v>
      </c>
      <c r="BN303" s="614">
        <v>0</v>
      </c>
      <c r="BO303" s="614">
        <v>0</v>
      </c>
      <c r="BP303" s="614">
        <v>0</v>
      </c>
      <c r="BQ303" s="614">
        <v>0</v>
      </c>
      <c r="BR303" s="614">
        <v>0</v>
      </c>
      <c r="BS303" s="614">
        <v>0</v>
      </c>
      <c r="BT303" s="614">
        <v>0</v>
      </c>
      <c r="BU303" s="614"/>
      <c r="BV303" s="614"/>
      <c r="BW303" s="614"/>
      <c r="BX303" s="614"/>
      <c r="BY303" s="614"/>
      <c r="BZ303" s="614"/>
      <c r="CA303" s="614"/>
      <c r="CB303" s="614"/>
      <c r="CC303" s="614"/>
      <c r="CD303" s="614"/>
      <c r="CE303" s="614"/>
      <c r="CF303" s="614"/>
      <c r="CG303" s="614"/>
      <c r="CH303" s="614"/>
      <c r="CI303" s="615"/>
      <c r="CK303" s="1086"/>
    </row>
    <row r="304" spans="2:89" x14ac:dyDescent="0.2">
      <c r="B304" s="840" t="s">
        <v>565</v>
      </c>
      <c r="C304" s="807" t="s">
        <v>566</v>
      </c>
      <c r="D304" s="810" t="s">
        <v>567</v>
      </c>
      <c r="E304" s="841" t="s">
        <v>122</v>
      </c>
      <c r="F304" s="842">
        <v>2</v>
      </c>
      <c r="G304" s="701">
        <f t="shared" ref="G304:AL304" si="140">G206+G276</f>
        <v>9</v>
      </c>
      <c r="H304" s="701">
        <f t="shared" si="140"/>
        <v>9</v>
      </c>
      <c r="I304" s="701">
        <f t="shared" si="140"/>
        <v>9</v>
      </c>
      <c r="J304" s="701">
        <f t="shared" si="140"/>
        <v>9</v>
      </c>
      <c r="K304" s="701">
        <f t="shared" si="140"/>
        <v>9</v>
      </c>
      <c r="L304" s="701">
        <f t="shared" si="140"/>
        <v>9</v>
      </c>
      <c r="M304" s="701">
        <f t="shared" si="140"/>
        <v>9</v>
      </c>
      <c r="N304" s="701">
        <f t="shared" si="140"/>
        <v>9</v>
      </c>
      <c r="O304" s="701">
        <f t="shared" si="140"/>
        <v>9</v>
      </c>
      <c r="P304" s="701">
        <f t="shared" si="140"/>
        <v>9</v>
      </c>
      <c r="Q304" s="701">
        <f t="shared" si="140"/>
        <v>9</v>
      </c>
      <c r="R304" s="701">
        <f t="shared" si="140"/>
        <v>9</v>
      </c>
      <c r="S304" s="701">
        <f t="shared" si="140"/>
        <v>9</v>
      </c>
      <c r="T304" s="701">
        <f t="shared" si="140"/>
        <v>9</v>
      </c>
      <c r="U304" s="701">
        <f t="shared" si="140"/>
        <v>9</v>
      </c>
      <c r="V304" s="701">
        <f t="shared" si="140"/>
        <v>9</v>
      </c>
      <c r="W304" s="701">
        <f t="shared" si="140"/>
        <v>9</v>
      </c>
      <c r="X304" s="701">
        <f t="shared" si="140"/>
        <v>9</v>
      </c>
      <c r="Y304" s="701">
        <f t="shared" si="140"/>
        <v>9</v>
      </c>
      <c r="Z304" s="701">
        <f t="shared" si="140"/>
        <v>9</v>
      </c>
      <c r="AA304" s="701">
        <f t="shared" si="140"/>
        <v>9</v>
      </c>
      <c r="AB304" s="701">
        <f t="shared" si="140"/>
        <v>9</v>
      </c>
      <c r="AC304" s="701">
        <f t="shared" si="140"/>
        <v>9</v>
      </c>
      <c r="AD304" s="701">
        <f t="shared" si="140"/>
        <v>9</v>
      </c>
      <c r="AE304" s="701">
        <f t="shared" si="140"/>
        <v>9</v>
      </c>
      <c r="AF304" s="701">
        <f t="shared" si="140"/>
        <v>9</v>
      </c>
      <c r="AG304" s="701">
        <f t="shared" si="140"/>
        <v>9</v>
      </c>
      <c r="AH304" s="701">
        <f t="shared" si="140"/>
        <v>9</v>
      </c>
      <c r="AI304" s="701">
        <f t="shared" si="140"/>
        <v>9</v>
      </c>
      <c r="AJ304" s="701">
        <f t="shared" si="140"/>
        <v>9</v>
      </c>
      <c r="AK304" s="701">
        <f t="shared" si="140"/>
        <v>9</v>
      </c>
      <c r="AL304" s="701">
        <f t="shared" si="140"/>
        <v>9</v>
      </c>
      <c r="AM304" s="701">
        <f t="shared" ref="AM304:BR304" si="141">AM206+AM276</f>
        <v>9</v>
      </c>
      <c r="AN304" s="701">
        <f t="shared" si="141"/>
        <v>9</v>
      </c>
      <c r="AO304" s="701">
        <f t="shared" si="141"/>
        <v>9</v>
      </c>
      <c r="AP304" s="701">
        <f t="shared" si="141"/>
        <v>9</v>
      </c>
      <c r="AQ304" s="701">
        <f t="shared" si="141"/>
        <v>9</v>
      </c>
      <c r="AR304" s="701">
        <f t="shared" si="141"/>
        <v>9</v>
      </c>
      <c r="AS304" s="701">
        <f t="shared" si="141"/>
        <v>9</v>
      </c>
      <c r="AT304" s="701">
        <f t="shared" si="141"/>
        <v>9</v>
      </c>
      <c r="AU304" s="701">
        <f t="shared" si="141"/>
        <v>9</v>
      </c>
      <c r="AV304" s="701">
        <f t="shared" si="141"/>
        <v>9</v>
      </c>
      <c r="AW304" s="701">
        <f t="shared" si="141"/>
        <v>9</v>
      </c>
      <c r="AX304" s="701">
        <f t="shared" si="141"/>
        <v>9</v>
      </c>
      <c r="AY304" s="701">
        <f t="shared" si="141"/>
        <v>9</v>
      </c>
      <c r="AZ304" s="701">
        <f t="shared" si="141"/>
        <v>9</v>
      </c>
      <c r="BA304" s="701">
        <f t="shared" si="141"/>
        <v>9</v>
      </c>
      <c r="BB304" s="701">
        <f t="shared" si="141"/>
        <v>9</v>
      </c>
      <c r="BC304" s="701">
        <f t="shared" si="141"/>
        <v>9</v>
      </c>
      <c r="BD304" s="701">
        <f t="shared" si="141"/>
        <v>9</v>
      </c>
      <c r="BE304" s="701">
        <f t="shared" si="141"/>
        <v>9</v>
      </c>
      <c r="BF304" s="701">
        <f t="shared" si="141"/>
        <v>9</v>
      </c>
      <c r="BG304" s="701">
        <f t="shared" si="141"/>
        <v>9</v>
      </c>
      <c r="BH304" s="701">
        <f t="shared" si="141"/>
        <v>9</v>
      </c>
      <c r="BI304" s="701">
        <f t="shared" si="141"/>
        <v>9</v>
      </c>
      <c r="BJ304" s="701">
        <f t="shared" si="141"/>
        <v>9</v>
      </c>
      <c r="BK304" s="701">
        <f t="shared" si="141"/>
        <v>9</v>
      </c>
      <c r="BL304" s="701">
        <f t="shared" si="141"/>
        <v>9</v>
      </c>
      <c r="BM304" s="701">
        <f t="shared" si="141"/>
        <v>9</v>
      </c>
      <c r="BN304" s="701">
        <f t="shared" si="141"/>
        <v>9</v>
      </c>
      <c r="BO304" s="701">
        <f t="shared" si="141"/>
        <v>9</v>
      </c>
      <c r="BP304" s="701">
        <f t="shared" si="141"/>
        <v>9</v>
      </c>
      <c r="BQ304" s="701">
        <f t="shared" si="141"/>
        <v>9</v>
      </c>
      <c r="BR304" s="701">
        <f t="shared" si="141"/>
        <v>9</v>
      </c>
      <c r="BS304" s="701">
        <f t="shared" ref="BS304:BT304" si="142">BS206+BS276</f>
        <v>9</v>
      </c>
      <c r="BT304" s="701">
        <f t="shared" si="142"/>
        <v>9</v>
      </c>
      <c r="BU304" s="701"/>
      <c r="BV304" s="701"/>
      <c r="BW304" s="701"/>
      <c r="BX304" s="701"/>
      <c r="BY304" s="701"/>
      <c r="BZ304" s="701"/>
      <c r="CA304" s="701"/>
      <c r="CB304" s="701"/>
      <c r="CC304" s="701"/>
      <c r="CD304" s="701"/>
      <c r="CE304" s="701"/>
      <c r="CF304" s="701"/>
      <c r="CG304" s="701"/>
      <c r="CH304" s="701"/>
      <c r="CI304" s="622"/>
      <c r="CK304" s="1086"/>
    </row>
    <row r="305" spans="2:89" x14ac:dyDescent="0.2">
      <c r="B305" s="840" t="s">
        <v>568</v>
      </c>
      <c r="C305" s="807" t="s">
        <v>338</v>
      </c>
      <c r="D305" s="810" t="s">
        <v>569</v>
      </c>
      <c r="E305" s="841" t="s">
        <v>122</v>
      </c>
      <c r="F305" s="842">
        <v>2</v>
      </c>
      <c r="G305" s="473">
        <f t="shared" ref="G305:AL305" si="143">G207+G277</f>
        <v>39.704768880593896</v>
      </c>
      <c r="H305" s="473">
        <f t="shared" si="143"/>
        <v>39.692682630149683</v>
      </c>
      <c r="I305" s="473">
        <f t="shared" si="143"/>
        <v>39.68052221306781</v>
      </c>
      <c r="J305" s="473">
        <f t="shared" si="143"/>
        <v>39.66828958928815</v>
      </c>
      <c r="K305" s="473">
        <f t="shared" si="143"/>
        <v>39.655986607115551</v>
      </c>
      <c r="L305" s="473">
        <f t="shared" si="143"/>
        <v>39.6436150127807</v>
      </c>
      <c r="M305" s="621">
        <f t="shared" si="143"/>
        <v>39.631176458923989</v>
      </c>
      <c r="N305" s="621">
        <f t="shared" si="143"/>
        <v>39.618672512151171</v>
      </c>
      <c r="O305" s="621">
        <f t="shared" si="143"/>
        <v>39.606104659785345</v>
      </c>
      <c r="P305" s="621">
        <f t="shared" si="143"/>
        <v>39.593474315920304</v>
      </c>
      <c r="Q305" s="621">
        <f t="shared" si="143"/>
        <v>39.580782826864038</v>
      </c>
      <c r="R305" s="621">
        <f t="shared" si="143"/>
        <v>39.568031476047977</v>
      </c>
      <c r="S305" s="621">
        <f t="shared" si="143"/>
        <v>39.555221488466479</v>
      </c>
      <c r="T305" s="621">
        <f t="shared" si="143"/>
        <v>39.54235403470188</v>
      </c>
      <c r="U305" s="621">
        <f t="shared" si="143"/>
        <v>39.529430234582868</v>
      </c>
      <c r="V305" s="621">
        <f t="shared" si="143"/>
        <v>39.516451160517221</v>
      </c>
      <c r="W305" s="621">
        <f t="shared" si="143"/>
        <v>0</v>
      </c>
      <c r="X305" s="621">
        <f t="shared" si="143"/>
        <v>0</v>
      </c>
      <c r="Y305" s="621">
        <f t="shared" si="143"/>
        <v>0</v>
      </c>
      <c r="Z305" s="621">
        <f t="shared" si="143"/>
        <v>0</v>
      </c>
      <c r="AA305" s="621">
        <f t="shared" si="143"/>
        <v>0</v>
      </c>
      <c r="AB305" s="621">
        <f t="shared" si="143"/>
        <v>140</v>
      </c>
      <c r="AC305" s="621">
        <f t="shared" si="143"/>
        <v>140</v>
      </c>
      <c r="AD305" s="621">
        <f t="shared" si="143"/>
        <v>140</v>
      </c>
      <c r="AE305" s="621">
        <f t="shared" si="143"/>
        <v>140</v>
      </c>
      <c r="AF305" s="621">
        <f t="shared" si="143"/>
        <v>140</v>
      </c>
      <c r="AG305" s="621">
        <f t="shared" si="143"/>
        <v>140</v>
      </c>
      <c r="AH305" s="621">
        <f t="shared" si="143"/>
        <v>140</v>
      </c>
      <c r="AI305" s="621">
        <f t="shared" si="143"/>
        <v>140</v>
      </c>
      <c r="AJ305" s="621">
        <f t="shared" si="143"/>
        <v>140</v>
      </c>
      <c r="AK305" s="621">
        <f t="shared" si="143"/>
        <v>140</v>
      </c>
      <c r="AL305" s="621">
        <f t="shared" si="143"/>
        <v>140</v>
      </c>
      <c r="AM305" s="621">
        <f t="shared" ref="AM305:BR305" si="144">AM207+AM277</f>
        <v>140</v>
      </c>
      <c r="AN305" s="621">
        <f t="shared" si="144"/>
        <v>140</v>
      </c>
      <c r="AO305" s="621">
        <f t="shared" si="144"/>
        <v>140</v>
      </c>
      <c r="AP305" s="621">
        <f t="shared" si="144"/>
        <v>140</v>
      </c>
      <c r="AQ305" s="621">
        <f t="shared" si="144"/>
        <v>140</v>
      </c>
      <c r="AR305" s="621">
        <f t="shared" si="144"/>
        <v>140</v>
      </c>
      <c r="AS305" s="621">
        <f t="shared" si="144"/>
        <v>140</v>
      </c>
      <c r="AT305" s="621">
        <f t="shared" si="144"/>
        <v>140</v>
      </c>
      <c r="AU305" s="621">
        <f t="shared" si="144"/>
        <v>140</v>
      </c>
      <c r="AV305" s="621">
        <f t="shared" si="144"/>
        <v>140</v>
      </c>
      <c r="AW305" s="621">
        <f t="shared" si="144"/>
        <v>140</v>
      </c>
      <c r="AX305" s="621">
        <f t="shared" si="144"/>
        <v>140</v>
      </c>
      <c r="AY305" s="621">
        <f t="shared" si="144"/>
        <v>140</v>
      </c>
      <c r="AZ305" s="621">
        <f t="shared" si="144"/>
        <v>140</v>
      </c>
      <c r="BA305" s="621">
        <f t="shared" si="144"/>
        <v>140</v>
      </c>
      <c r="BB305" s="621">
        <f t="shared" si="144"/>
        <v>140</v>
      </c>
      <c r="BC305" s="621">
        <f t="shared" si="144"/>
        <v>140</v>
      </c>
      <c r="BD305" s="621">
        <f t="shared" si="144"/>
        <v>140</v>
      </c>
      <c r="BE305" s="621">
        <f t="shared" si="144"/>
        <v>140</v>
      </c>
      <c r="BF305" s="621">
        <f t="shared" si="144"/>
        <v>140</v>
      </c>
      <c r="BG305" s="621">
        <f t="shared" si="144"/>
        <v>140</v>
      </c>
      <c r="BH305" s="621">
        <f t="shared" si="144"/>
        <v>140</v>
      </c>
      <c r="BI305" s="621">
        <f t="shared" si="144"/>
        <v>140</v>
      </c>
      <c r="BJ305" s="621">
        <f t="shared" si="144"/>
        <v>140</v>
      </c>
      <c r="BK305" s="621">
        <f t="shared" si="144"/>
        <v>140</v>
      </c>
      <c r="BL305" s="621">
        <f t="shared" si="144"/>
        <v>140</v>
      </c>
      <c r="BM305" s="621">
        <f t="shared" si="144"/>
        <v>140</v>
      </c>
      <c r="BN305" s="621">
        <f t="shared" si="144"/>
        <v>140</v>
      </c>
      <c r="BO305" s="621">
        <f t="shared" si="144"/>
        <v>140</v>
      </c>
      <c r="BP305" s="621">
        <f t="shared" si="144"/>
        <v>140</v>
      </c>
      <c r="BQ305" s="621">
        <f t="shared" si="144"/>
        <v>140</v>
      </c>
      <c r="BR305" s="621">
        <f t="shared" si="144"/>
        <v>140</v>
      </c>
      <c r="BS305" s="621">
        <f t="shared" ref="BS305:BT305" si="145">BS207+BS277</f>
        <v>140</v>
      </c>
      <c r="BT305" s="621">
        <f t="shared" si="145"/>
        <v>140</v>
      </c>
      <c r="BU305" s="621"/>
      <c r="BV305" s="621"/>
      <c r="BW305" s="621"/>
      <c r="BX305" s="621"/>
      <c r="BY305" s="621"/>
      <c r="BZ305" s="621"/>
      <c r="CA305" s="621"/>
      <c r="CB305" s="621"/>
      <c r="CC305" s="621"/>
      <c r="CD305" s="621"/>
      <c r="CE305" s="621"/>
      <c r="CF305" s="621"/>
      <c r="CG305" s="621"/>
      <c r="CH305" s="621"/>
      <c r="CI305" s="622"/>
      <c r="CK305" s="1086"/>
    </row>
    <row r="306" spans="2:89" x14ac:dyDescent="0.2">
      <c r="B306" s="840" t="s">
        <v>570</v>
      </c>
      <c r="C306" s="807" t="s">
        <v>340</v>
      </c>
      <c r="D306" s="810" t="s">
        <v>571</v>
      </c>
      <c r="E306" s="841" t="s">
        <v>122</v>
      </c>
      <c r="F306" s="842">
        <v>2</v>
      </c>
      <c r="G306" s="473">
        <f t="shared" ref="G306:AL306" si="146">G208+G278</f>
        <v>0</v>
      </c>
      <c r="H306" s="473">
        <f t="shared" si="146"/>
        <v>0</v>
      </c>
      <c r="I306" s="473">
        <f t="shared" si="146"/>
        <v>0</v>
      </c>
      <c r="J306" s="473">
        <f t="shared" si="146"/>
        <v>0</v>
      </c>
      <c r="K306" s="473">
        <f t="shared" si="146"/>
        <v>0</v>
      </c>
      <c r="L306" s="473">
        <f t="shared" si="146"/>
        <v>0</v>
      </c>
      <c r="M306" s="621">
        <f t="shared" si="146"/>
        <v>0</v>
      </c>
      <c r="N306" s="621">
        <f t="shared" si="146"/>
        <v>0</v>
      </c>
      <c r="O306" s="621">
        <f t="shared" si="146"/>
        <v>0</v>
      </c>
      <c r="P306" s="621">
        <f t="shared" si="146"/>
        <v>0</v>
      </c>
      <c r="Q306" s="621">
        <f t="shared" si="146"/>
        <v>0</v>
      </c>
      <c r="R306" s="621">
        <f t="shared" si="146"/>
        <v>0</v>
      </c>
      <c r="S306" s="621">
        <f t="shared" si="146"/>
        <v>0</v>
      </c>
      <c r="T306" s="621">
        <f t="shared" si="146"/>
        <v>0</v>
      </c>
      <c r="U306" s="621">
        <f t="shared" si="146"/>
        <v>0</v>
      </c>
      <c r="V306" s="621">
        <f t="shared" si="146"/>
        <v>0</v>
      </c>
      <c r="W306" s="621">
        <f t="shared" si="146"/>
        <v>0</v>
      </c>
      <c r="X306" s="621">
        <f t="shared" si="146"/>
        <v>0</v>
      </c>
      <c r="Y306" s="621">
        <f t="shared" si="146"/>
        <v>0</v>
      </c>
      <c r="Z306" s="621">
        <f t="shared" si="146"/>
        <v>0</v>
      </c>
      <c r="AA306" s="621">
        <f t="shared" si="146"/>
        <v>0</v>
      </c>
      <c r="AB306" s="621">
        <f t="shared" si="146"/>
        <v>0</v>
      </c>
      <c r="AC306" s="621">
        <f t="shared" si="146"/>
        <v>0</v>
      </c>
      <c r="AD306" s="621">
        <f t="shared" si="146"/>
        <v>0</v>
      </c>
      <c r="AE306" s="621">
        <f t="shared" si="146"/>
        <v>0</v>
      </c>
      <c r="AF306" s="621">
        <f t="shared" si="146"/>
        <v>0</v>
      </c>
      <c r="AG306" s="621">
        <f t="shared" si="146"/>
        <v>0</v>
      </c>
      <c r="AH306" s="621">
        <f t="shared" si="146"/>
        <v>0</v>
      </c>
      <c r="AI306" s="621">
        <f t="shared" si="146"/>
        <v>0</v>
      </c>
      <c r="AJ306" s="621">
        <f t="shared" si="146"/>
        <v>0</v>
      </c>
      <c r="AK306" s="621">
        <f t="shared" si="146"/>
        <v>0</v>
      </c>
      <c r="AL306" s="621">
        <f t="shared" si="146"/>
        <v>0</v>
      </c>
      <c r="AM306" s="621">
        <f t="shared" ref="AM306:BR306" si="147">AM208+AM278</f>
        <v>0</v>
      </c>
      <c r="AN306" s="621">
        <f t="shared" si="147"/>
        <v>0</v>
      </c>
      <c r="AO306" s="621">
        <f t="shared" si="147"/>
        <v>0</v>
      </c>
      <c r="AP306" s="621">
        <f t="shared" si="147"/>
        <v>0</v>
      </c>
      <c r="AQ306" s="621">
        <f t="shared" si="147"/>
        <v>0</v>
      </c>
      <c r="AR306" s="621">
        <f t="shared" si="147"/>
        <v>0</v>
      </c>
      <c r="AS306" s="621">
        <f t="shared" si="147"/>
        <v>0</v>
      </c>
      <c r="AT306" s="621">
        <f t="shared" si="147"/>
        <v>0</v>
      </c>
      <c r="AU306" s="621">
        <f t="shared" si="147"/>
        <v>0</v>
      </c>
      <c r="AV306" s="621">
        <f t="shared" si="147"/>
        <v>0</v>
      </c>
      <c r="AW306" s="621">
        <f t="shared" si="147"/>
        <v>0</v>
      </c>
      <c r="AX306" s="621">
        <f t="shared" si="147"/>
        <v>0</v>
      </c>
      <c r="AY306" s="621">
        <f t="shared" si="147"/>
        <v>0</v>
      </c>
      <c r="AZ306" s="621">
        <f t="shared" si="147"/>
        <v>0</v>
      </c>
      <c r="BA306" s="621">
        <f t="shared" si="147"/>
        <v>0</v>
      </c>
      <c r="BB306" s="621">
        <f t="shared" si="147"/>
        <v>0</v>
      </c>
      <c r="BC306" s="621">
        <f t="shared" si="147"/>
        <v>0</v>
      </c>
      <c r="BD306" s="621">
        <f t="shared" si="147"/>
        <v>0</v>
      </c>
      <c r="BE306" s="621">
        <f t="shared" si="147"/>
        <v>0</v>
      </c>
      <c r="BF306" s="621">
        <f t="shared" si="147"/>
        <v>0</v>
      </c>
      <c r="BG306" s="621">
        <f t="shared" si="147"/>
        <v>0</v>
      </c>
      <c r="BH306" s="621">
        <f t="shared" si="147"/>
        <v>0</v>
      </c>
      <c r="BI306" s="621">
        <f t="shared" si="147"/>
        <v>0</v>
      </c>
      <c r="BJ306" s="621">
        <f t="shared" si="147"/>
        <v>0</v>
      </c>
      <c r="BK306" s="621">
        <f t="shared" si="147"/>
        <v>0</v>
      </c>
      <c r="BL306" s="621">
        <f t="shared" si="147"/>
        <v>0</v>
      </c>
      <c r="BM306" s="621">
        <f t="shared" si="147"/>
        <v>0</v>
      </c>
      <c r="BN306" s="621">
        <f t="shared" si="147"/>
        <v>0</v>
      </c>
      <c r="BO306" s="621">
        <f t="shared" si="147"/>
        <v>0</v>
      </c>
      <c r="BP306" s="621">
        <f t="shared" si="147"/>
        <v>0</v>
      </c>
      <c r="BQ306" s="621">
        <f t="shared" si="147"/>
        <v>0</v>
      </c>
      <c r="BR306" s="621">
        <f t="shared" si="147"/>
        <v>0</v>
      </c>
      <c r="BS306" s="621">
        <f t="shared" ref="BS306:BT306" si="148">BS208+BS278</f>
        <v>0</v>
      </c>
      <c r="BT306" s="621">
        <f t="shared" si="148"/>
        <v>0</v>
      </c>
      <c r="BU306" s="621"/>
      <c r="BV306" s="621"/>
      <c r="BW306" s="621"/>
      <c r="BX306" s="621"/>
      <c r="BY306" s="621"/>
      <c r="BZ306" s="621"/>
      <c r="CA306" s="621"/>
      <c r="CB306" s="621"/>
      <c r="CC306" s="621"/>
      <c r="CD306" s="621"/>
      <c r="CE306" s="621"/>
      <c r="CF306" s="621"/>
      <c r="CG306" s="621"/>
      <c r="CH306" s="621"/>
      <c r="CI306" s="622"/>
      <c r="CK306" s="1086"/>
    </row>
    <row r="307" spans="2:89" x14ac:dyDescent="0.2">
      <c r="B307" s="843" t="s">
        <v>572</v>
      </c>
      <c r="C307" s="807" t="s">
        <v>342</v>
      </c>
      <c r="D307" s="810" t="s">
        <v>573</v>
      </c>
      <c r="E307" s="841" t="s">
        <v>122</v>
      </c>
      <c r="F307" s="842">
        <v>2</v>
      </c>
      <c r="G307" s="473">
        <f t="shared" ref="G307:AL307" si="149">G209+G279</f>
        <v>0</v>
      </c>
      <c r="H307" s="473">
        <f t="shared" si="149"/>
        <v>0</v>
      </c>
      <c r="I307" s="473">
        <f t="shared" si="149"/>
        <v>0</v>
      </c>
      <c r="J307" s="473">
        <f t="shared" si="149"/>
        <v>0</v>
      </c>
      <c r="K307" s="473">
        <f t="shared" si="149"/>
        <v>0</v>
      </c>
      <c r="L307" s="473">
        <f t="shared" si="149"/>
        <v>0</v>
      </c>
      <c r="M307" s="473">
        <f t="shared" si="149"/>
        <v>0</v>
      </c>
      <c r="N307" s="473">
        <f t="shared" si="149"/>
        <v>0</v>
      </c>
      <c r="O307" s="473">
        <f t="shared" si="149"/>
        <v>0</v>
      </c>
      <c r="P307" s="473">
        <f t="shared" si="149"/>
        <v>0</v>
      </c>
      <c r="Q307" s="473">
        <f t="shared" si="149"/>
        <v>0</v>
      </c>
      <c r="R307" s="473">
        <f t="shared" si="149"/>
        <v>0</v>
      </c>
      <c r="S307" s="473">
        <f t="shared" si="149"/>
        <v>0</v>
      </c>
      <c r="T307" s="473">
        <f t="shared" si="149"/>
        <v>0</v>
      </c>
      <c r="U307" s="473">
        <f t="shared" si="149"/>
        <v>0</v>
      </c>
      <c r="V307" s="473">
        <f t="shared" si="149"/>
        <v>0</v>
      </c>
      <c r="W307" s="473">
        <f t="shared" si="149"/>
        <v>0</v>
      </c>
      <c r="X307" s="473">
        <f t="shared" si="149"/>
        <v>0</v>
      </c>
      <c r="Y307" s="473">
        <f t="shared" si="149"/>
        <v>0</v>
      </c>
      <c r="Z307" s="473">
        <f t="shared" si="149"/>
        <v>0</v>
      </c>
      <c r="AA307" s="473">
        <f t="shared" si="149"/>
        <v>0</v>
      </c>
      <c r="AB307" s="473">
        <f t="shared" si="149"/>
        <v>0</v>
      </c>
      <c r="AC307" s="473">
        <f t="shared" si="149"/>
        <v>0</v>
      </c>
      <c r="AD307" s="473">
        <f t="shared" si="149"/>
        <v>0</v>
      </c>
      <c r="AE307" s="473">
        <f t="shared" si="149"/>
        <v>0</v>
      </c>
      <c r="AF307" s="473">
        <f t="shared" si="149"/>
        <v>0</v>
      </c>
      <c r="AG307" s="473">
        <f t="shared" si="149"/>
        <v>0</v>
      </c>
      <c r="AH307" s="473">
        <f t="shared" si="149"/>
        <v>0</v>
      </c>
      <c r="AI307" s="473">
        <f t="shared" si="149"/>
        <v>0</v>
      </c>
      <c r="AJ307" s="473">
        <f t="shared" si="149"/>
        <v>0</v>
      </c>
      <c r="AK307" s="473">
        <f t="shared" si="149"/>
        <v>0</v>
      </c>
      <c r="AL307" s="473">
        <f t="shared" si="149"/>
        <v>0</v>
      </c>
      <c r="AM307" s="473">
        <f t="shared" ref="AM307:BR307" si="150">AM209+AM279</f>
        <v>0</v>
      </c>
      <c r="AN307" s="473">
        <f t="shared" si="150"/>
        <v>0</v>
      </c>
      <c r="AO307" s="473">
        <f t="shared" si="150"/>
        <v>0</v>
      </c>
      <c r="AP307" s="473">
        <f t="shared" si="150"/>
        <v>0</v>
      </c>
      <c r="AQ307" s="473">
        <f t="shared" si="150"/>
        <v>0</v>
      </c>
      <c r="AR307" s="473">
        <f t="shared" si="150"/>
        <v>0</v>
      </c>
      <c r="AS307" s="473">
        <f t="shared" si="150"/>
        <v>0</v>
      </c>
      <c r="AT307" s="473">
        <f t="shared" si="150"/>
        <v>0</v>
      </c>
      <c r="AU307" s="473">
        <f t="shared" si="150"/>
        <v>0</v>
      </c>
      <c r="AV307" s="473">
        <f t="shared" si="150"/>
        <v>0</v>
      </c>
      <c r="AW307" s="473">
        <f t="shared" si="150"/>
        <v>0</v>
      </c>
      <c r="AX307" s="473">
        <f t="shared" si="150"/>
        <v>0</v>
      </c>
      <c r="AY307" s="473">
        <f t="shared" si="150"/>
        <v>0</v>
      </c>
      <c r="AZ307" s="473">
        <f t="shared" si="150"/>
        <v>0</v>
      </c>
      <c r="BA307" s="473">
        <f t="shared" si="150"/>
        <v>0</v>
      </c>
      <c r="BB307" s="473">
        <f t="shared" si="150"/>
        <v>0</v>
      </c>
      <c r="BC307" s="473">
        <f t="shared" si="150"/>
        <v>0</v>
      </c>
      <c r="BD307" s="473">
        <f t="shared" si="150"/>
        <v>0</v>
      </c>
      <c r="BE307" s="473">
        <f t="shared" si="150"/>
        <v>0</v>
      </c>
      <c r="BF307" s="473">
        <f t="shared" si="150"/>
        <v>0</v>
      </c>
      <c r="BG307" s="473">
        <f t="shared" si="150"/>
        <v>0</v>
      </c>
      <c r="BH307" s="473">
        <f t="shared" si="150"/>
        <v>0</v>
      </c>
      <c r="BI307" s="473">
        <f t="shared" si="150"/>
        <v>0</v>
      </c>
      <c r="BJ307" s="473">
        <f t="shared" si="150"/>
        <v>0</v>
      </c>
      <c r="BK307" s="473">
        <f t="shared" si="150"/>
        <v>0</v>
      </c>
      <c r="BL307" s="473">
        <f t="shared" si="150"/>
        <v>0</v>
      </c>
      <c r="BM307" s="473">
        <f t="shared" si="150"/>
        <v>0</v>
      </c>
      <c r="BN307" s="473">
        <f t="shared" si="150"/>
        <v>0</v>
      </c>
      <c r="BO307" s="473">
        <f t="shared" si="150"/>
        <v>0</v>
      </c>
      <c r="BP307" s="473">
        <f t="shared" si="150"/>
        <v>0</v>
      </c>
      <c r="BQ307" s="473">
        <f t="shared" si="150"/>
        <v>0</v>
      </c>
      <c r="BR307" s="473">
        <f t="shared" si="150"/>
        <v>0</v>
      </c>
      <c r="BS307" s="473">
        <f t="shared" ref="BS307:BT307" si="151">BS209+BS279</f>
        <v>0</v>
      </c>
      <c r="BT307" s="473">
        <f t="shared" si="151"/>
        <v>0</v>
      </c>
      <c r="BU307" s="473"/>
      <c r="BV307" s="473"/>
      <c r="BW307" s="473"/>
      <c r="BX307" s="473"/>
      <c r="BY307" s="473"/>
      <c r="BZ307" s="473"/>
      <c r="CA307" s="473"/>
      <c r="CB307" s="473"/>
      <c r="CC307" s="473"/>
      <c r="CD307" s="473"/>
      <c r="CE307" s="473"/>
      <c r="CF307" s="473"/>
      <c r="CG307" s="473"/>
      <c r="CH307" s="473"/>
      <c r="CI307" s="622"/>
      <c r="CK307" s="1086"/>
    </row>
    <row r="308" spans="2:89" x14ac:dyDescent="0.2">
      <c r="B308" s="843" t="s">
        <v>574</v>
      </c>
      <c r="C308" s="807" t="s">
        <v>344</v>
      </c>
      <c r="D308" s="810" t="s">
        <v>575</v>
      </c>
      <c r="E308" s="841" t="s">
        <v>122</v>
      </c>
      <c r="F308" s="842">
        <v>2</v>
      </c>
      <c r="G308" s="473">
        <f t="shared" ref="G308:AL308" si="152">G210+G280</f>
        <v>-6.026726875310505</v>
      </c>
      <c r="H308" s="473">
        <f t="shared" si="152"/>
        <v>-6.0280212442274257</v>
      </c>
      <c r="I308" s="473">
        <f t="shared" si="152"/>
        <v>-6.0727320323124179</v>
      </c>
      <c r="J308" s="473">
        <f t="shared" si="152"/>
        <v>-6.8656688479370693</v>
      </c>
      <c r="K308" s="473">
        <f t="shared" si="152"/>
        <v>-6.9386688479370697</v>
      </c>
      <c r="L308" s="473">
        <f t="shared" si="152"/>
        <v>-6.9386688479370697</v>
      </c>
      <c r="M308" s="621">
        <f t="shared" si="152"/>
        <v>-7.1699688479370698</v>
      </c>
      <c r="N308" s="621">
        <f t="shared" si="152"/>
        <v>-7.1699688479370698</v>
      </c>
      <c r="O308" s="621">
        <f t="shared" si="152"/>
        <v>-7.1699688479370698</v>
      </c>
      <c r="P308" s="621">
        <f t="shared" si="152"/>
        <v>-7.1699688479370698</v>
      </c>
      <c r="Q308" s="621">
        <f t="shared" si="152"/>
        <v>-7.1699688479370698</v>
      </c>
      <c r="R308" s="621">
        <f t="shared" si="152"/>
        <v>-7.1699688479370698</v>
      </c>
      <c r="S308" s="621">
        <f t="shared" si="152"/>
        <v>-7.1699688479370698</v>
      </c>
      <c r="T308" s="621">
        <f t="shared" si="152"/>
        <v>-7.1699688479370698</v>
      </c>
      <c r="U308" s="621">
        <f t="shared" si="152"/>
        <v>-7.1699688479370698</v>
      </c>
      <c r="V308" s="621">
        <f t="shared" si="152"/>
        <v>-7.1699688479370698</v>
      </c>
      <c r="W308" s="621">
        <f t="shared" si="152"/>
        <v>-7.1699688479370698</v>
      </c>
      <c r="X308" s="621">
        <f t="shared" si="152"/>
        <v>-7.1699688479370698</v>
      </c>
      <c r="Y308" s="621">
        <f t="shared" si="152"/>
        <v>-7.1699688479370698</v>
      </c>
      <c r="Z308" s="621">
        <f t="shared" si="152"/>
        <v>-7.1699688479370698</v>
      </c>
      <c r="AA308" s="621">
        <f t="shared" si="152"/>
        <v>-7.1699688479370698</v>
      </c>
      <c r="AB308" s="621">
        <f t="shared" si="152"/>
        <v>-7.1699688479370698</v>
      </c>
      <c r="AC308" s="621">
        <f t="shared" si="152"/>
        <v>-7.1699688479370698</v>
      </c>
      <c r="AD308" s="621">
        <f t="shared" si="152"/>
        <v>-7.1699688479370698</v>
      </c>
      <c r="AE308" s="621">
        <f t="shared" si="152"/>
        <v>-7.1699688479370698</v>
      </c>
      <c r="AF308" s="621">
        <f t="shared" si="152"/>
        <v>-7.1699688479370698</v>
      </c>
      <c r="AG308" s="621">
        <f t="shared" si="152"/>
        <v>-7.1699688479370698</v>
      </c>
      <c r="AH308" s="621">
        <f t="shared" si="152"/>
        <v>-7.1699688479370698</v>
      </c>
      <c r="AI308" s="621">
        <f t="shared" si="152"/>
        <v>-7.1699688479370698</v>
      </c>
      <c r="AJ308" s="621">
        <f t="shared" si="152"/>
        <v>-7.1699688479370698</v>
      </c>
      <c r="AK308" s="621">
        <f t="shared" si="152"/>
        <v>-7.1699688479370698</v>
      </c>
      <c r="AL308" s="621">
        <f t="shared" si="152"/>
        <v>-7.1699688479370698</v>
      </c>
      <c r="AM308" s="621">
        <f t="shared" ref="AM308:BR308" si="153">AM210+AM280</f>
        <v>-7.1699688479370698</v>
      </c>
      <c r="AN308" s="621">
        <f t="shared" si="153"/>
        <v>-7.1699688479370698</v>
      </c>
      <c r="AO308" s="621">
        <f t="shared" si="153"/>
        <v>-7.1699688479370698</v>
      </c>
      <c r="AP308" s="621">
        <f t="shared" si="153"/>
        <v>-7.1699688479370698</v>
      </c>
      <c r="AQ308" s="621">
        <f t="shared" si="153"/>
        <v>-7.1699688479370698</v>
      </c>
      <c r="AR308" s="621">
        <f t="shared" si="153"/>
        <v>-7.1699688479370698</v>
      </c>
      <c r="AS308" s="621">
        <f t="shared" si="153"/>
        <v>-7.1699688479370698</v>
      </c>
      <c r="AT308" s="621">
        <f t="shared" si="153"/>
        <v>-7.1699688479370698</v>
      </c>
      <c r="AU308" s="621">
        <f t="shared" si="153"/>
        <v>-7.1699688479370698</v>
      </c>
      <c r="AV308" s="621">
        <f t="shared" si="153"/>
        <v>-7.1699688479370698</v>
      </c>
      <c r="AW308" s="621">
        <f t="shared" si="153"/>
        <v>-7.1699688479370698</v>
      </c>
      <c r="AX308" s="621">
        <f t="shared" si="153"/>
        <v>-7.1699688479370698</v>
      </c>
      <c r="AY308" s="621">
        <f t="shared" si="153"/>
        <v>-7.1699688479370698</v>
      </c>
      <c r="AZ308" s="621">
        <f t="shared" si="153"/>
        <v>-7.1699688479370698</v>
      </c>
      <c r="BA308" s="621">
        <f t="shared" si="153"/>
        <v>-7.1699688479370698</v>
      </c>
      <c r="BB308" s="621">
        <f t="shared" si="153"/>
        <v>-7.1699688479370698</v>
      </c>
      <c r="BC308" s="621">
        <f t="shared" si="153"/>
        <v>-7.1699688479370698</v>
      </c>
      <c r="BD308" s="621">
        <f t="shared" si="153"/>
        <v>-7.1699688479370698</v>
      </c>
      <c r="BE308" s="621">
        <f t="shared" si="153"/>
        <v>-7.1699688479370698</v>
      </c>
      <c r="BF308" s="621">
        <f t="shared" si="153"/>
        <v>-7.1699688479370698</v>
      </c>
      <c r="BG308" s="621">
        <f t="shared" si="153"/>
        <v>-7.1699688479370698</v>
      </c>
      <c r="BH308" s="621">
        <f t="shared" si="153"/>
        <v>-7.1699688479370698</v>
      </c>
      <c r="BI308" s="621">
        <f t="shared" si="153"/>
        <v>-7.1699688479370698</v>
      </c>
      <c r="BJ308" s="621">
        <f t="shared" si="153"/>
        <v>-7.1699688479370698</v>
      </c>
      <c r="BK308" s="621">
        <f t="shared" si="153"/>
        <v>-7.1699688479370698</v>
      </c>
      <c r="BL308" s="621">
        <f t="shared" si="153"/>
        <v>-7.1699688479370698</v>
      </c>
      <c r="BM308" s="621">
        <f t="shared" si="153"/>
        <v>-7.1699688479370698</v>
      </c>
      <c r="BN308" s="621">
        <f t="shared" si="153"/>
        <v>-7.1699688479370698</v>
      </c>
      <c r="BO308" s="621">
        <f t="shared" si="153"/>
        <v>-7.1699688479370698</v>
      </c>
      <c r="BP308" s="621">
        <f t="shared" si="153"/>
        <v>-7.1699688479370698</v>
      </c>
      <c r="BQ308" s="621">
        <f t="shared" si="153"/>
        <v>-7.1699688479370698</v>
      </c>
      <c r="BR308" s="621">
        <f t="shared" si="153"/>
        <v>-7.1699688479370698</v>
      </c>
      <c r="BS308" s="621">
        <f t="shared" ref="BS308:BT308" si="154">BS210+BS280</f>
        <v>-7.1699688479370698</v>
      </c>
      <c r="BT308" s="621">
        <f t="shared" si="154"/>
        <v>-7.1699688479370698</v>
      </c>
      <c r="BU308" s="621"/>
      <c r="BV308" s="621"/>
      <c r="BW308" s="621"/>
      <c r="BX308" s="621"/>
      <c r="BY308" s="621"/>
      <c r="BZ308" s="621"/>
      <c r="CA308" s="621"/>
      <c r="CB308" s="621"/>
      <c r="CC308" s="621"/>
      <c r="CD308" s="621"/>
      <c r="CE308" s="621"/>
      <c r="CF308" s="621"/>
      <c r="CG308" s="621"/>
      <c r="CH308" s="621"/>
      <c r="CI308" s="622"/>
      <c r="CK308" s="1086"/>
    </row>
    <row r="309" spans="2:89" x14ac:dyDescent="0.2">
      <c r="B309" s="843" t="s">
        <v>576</v>
      </c>
      <c r="C309" s="804" t="s">
        <v>348</v>
      </c>
      <c r="D309" s="810" t="s">
        <v>577</v>
      </c>
      <c r="E309" s="841" t="s">
        <v>122</v>
      </c>
      <c r="F309" s="842">
        <v>2</v>
      </c>
      <c r="G309" s="473">
        <f t="shared" ref="G309:AL309" si="155">G212+G281+G282+G283+G284</f>
        <v>1447.5833528656631</v>
      </c>
      <c r="H309" s="473">
        <f t="shared" si="155"/>
        <v>1447.5495113644192</v>
      </c>
      <c r="I309" s="473">
        <f t="shared" si="155"/>
        <v>1447.5154621965899</v>
      </c>
      <c r="J309" s="473">
        <f t="shared" si="155"/>
        <v>1447.4812108500068</v>
      </c>
      <c r="K309" s="473">
        <f t="shared" si="155"/>
        <v>1447.4467624999236</v>
      </c>
      <c r="L309" s="473">
        <f t="shared" si="155"/>
        <v>1447.4121220357861</v>
      </c>
      <c r="M309" s="473">
        <f>M212+M281+M282+M283+M284</f>
        <v>1490.2872940849873</v>
      </c>
      <c r="N309" s="473">
        <f t="shared" si="155"/>
        <v>1491.1922830340231</v>
      </c>
      <c r="O309" s="473">
        <f t="shared" si="155"/>
        <v>1506.1070930473991</v>
      </c>
      <c r="P309" s="473">
        <f t="shared" si="155"/>
        <v>1527.0217280845768</v>
      </c>
      <c r="Q309" s="473">
        <f t="shared" si="155"/>
        <v>1485.2361919152193</v>
      </c>
      <c r="R309" s="473">
        <f t="shared" si="155"/>
        <v>1485.2004881329344</v>
      </c>
      <c r="S309" s="473">
        <f t="shared" si="155"/>
        <v>1485.1646201677063</v>
      </c>
      <c r="T309" s="473">
        <f t="shared" si="155"/>
        <v>1485.1285912971653</v>
      </c>
      <c r="U309" s="473">
        <f t="shared" si="155"/>
        <v>1485.0924046568321</v>
      </c>
      <c r="V309" s="473">
        <f t="shared" si="155"/>
        <v>1485.0560632494482</v>
      </c>
      <c r="W309" s="473">
        <f t="shared" si="155"/>
        <v>1531.1895699534975</v>
      </c>
      <c r="X309" s="473">
        <f t="shared" si="155"/>
        <v>1531.1529275310006</v>
      </c>
      <c r="Y309" s="473">
        <f t="shared" si="155"/>
        <v>1531.1161386346641</v>
      </c>
      <c r="Z309" s="473">
        <f t="shared" si="155"/>
        <v>1531.0792058144448</v>
      </c>
      <c r="AA309" s="473">
        <f t="shared" si="155"/>
        <v>1531.5621315235931</v>
      </c>
      <c r="AB309" s="473">
        <f t="shared" si="155"/>
        <v>1430.5800000000002</v>
      </c>
      <c r="AC309" s="473">
        <f t="shared" si="155"/>
        <v>1430.5800000000002</v>
      </c>
      <c r="AD309" s="473">
        <f t="shared" si="155"/>
        <v>1430.5800000000002</v>
      </c>
      <c r="AE309" s="473">
        <f t="shared" si="155"/>
        <v>1430.5800000000002</v>
      </c>
      <c r="AF309" s="473">
        <f t="shared" si="155"/>
        <v>1430.5800000000002</v>
      </c>
      <c r="AG309" s="473">
        <f t="shared" si="155"/>
        <v>1430.5800000000002</v>
      </c>
      <c r="AH309" s="473">
        <f t="shared" si="155"/>
        <v>1430.5800000000002</v>
      </c>
      <c r="AI309" s="473">
        <f t="shared" si="155"/>
        <v>1430.5800000000002</v>
      </c>
      <c r="AJ309" s="473">
        <f t="shared" si="155"/>
        <v>1430.5800000000002</v>
      </c>
      <c r="AK309" s="473">
        <f t="shared" si="155"/>
        <v>1430.5800000000002</v>
      </c>
      <c r="AL309" s="473">
        <f t="shared" si="155"/>
        <v>1430.5800000000002</v>
      </c>
      <c r="AM309" s="473">
        <f t="shared" ref="AM309:BR309" si="156">AM212+AM281+AM282+AM283+AM284</f>
        <v>1430.5800000000002</v>
      </c>
      <c r="AN309" s="473">
        <f t="shared" si="156"/>
        <v>1430.5800000000002</v>
      </c>
      <c r="AO309" s="473">
        <f t="shared" si="156"/>
        <v>1430.5800000000002</v>
      </c>
      <c r="AP309" s="473">
        <f t="shared" si="156"/>
        <v>1430.5800000000002</v>
      </c>
      <c r="AQ309" s="473">
        <f t="shared" si="156"/>
        <v>1430.5800000000002</v>
      </c>
      <c r="AR309" s="473">
        <f t="shared" si="156"/>
        <v>1430.5800000000002</v>
      </c>
      <c r="AS309" s="473">
        <f t="shared" si="156"/>
        <v>1430.5800000000002</v>
      </c>
      <c r="AT309" s="473">
        <f t="shared" si="156"/>
        <v>1430.5800000000002</v>
      </c>
      <c r="AU309" s="473">
        <f t="shared" si="156"/>
        <v>1430.5800000000002</v>
      </c>
      <c r="AV309" s="473">
        <f t="shared" si="156"/>
        <v>1430.5800000000002</v>
      </c>
      <c r="AW309" s="473">
        <f t="shared" si="156"/>
        <v>1430.5800000000002</v>
      </c>
      <c r="AX309" s="473">
        <f t="shared" si="156"/>
        <v>1430.5800000000002</v>
      </c>
      <c r="AY309" s="473">
        <f t="shared" si="156"/>
        <v>1430.5800000000002</v>
      </c>
      <c r="AZ309" s="473">
        <f t="shared" si="156"/>
        <v>1430.5800000000002</v>
      </c>
      <c r="BA309" s="473">
        <f t="shared" si="156"/>
        <v>1430.5800000000002</v>
      </c>
      <c r="BB309" s="473">
        <f t="shared" si="156"/>
        <v>1430.5800000000002</v>
      </c>
      <c r="BC309" s="473">
        <f t="shared" si="156"/>
        <v>1430.5800000000002</v>
      </c>
      <c r="BD309" s="473">
        <f t="shared" si="156"/>
        <v>1430.5800000000002</v>
      </c>
      <c r="BE309" s="473">
        <f t="shared" si="156"/>
        <v>1430.5800000000002</v>
      </c>
      <c r="BF309" s="473">
        <f t="shared" si="156"/>
        <v>1430.5800000000002</v>
      </c>
      <c r="BG309" s="473">
        <f t="shared" si="156"/>
        <v>1430.5800000000002</v>
      </c>
      <c r="BH309" s="473">
        <f t="shared" si="156"/>
        <v>1430.5800000000002</v>
      </c>
      <c r="BI309" s="473">
        <f t="shared" si="156"/>
        <v>1464.0800000000002</v>
      </c>
      <c r="BJ309" s="473">
        <f t="shared" si="156"/>
        <v>1464.0800000000002</v>
      </c>
      <c r="BK309" s="473">
        <f t="shared" si="156"/>
        <v>1464.0800000000002</v>
      </c>
      <c r="BL309" s="473">
        <f t="shared" si="156"/>
        <v>1464.0800000000002</v>
      </c>
      <c r="BM309" s="473">
        <f t="shared" si="156"/>
        <v>1464.0800000000002</v>
      </c>
      <c r="BN309" s="473">
        <f t="shared" si="156"/>
        <v>1464.0800000000002</v>
      </c>
      <c r="BO309" s="473">
        <f t="shared" si="156"/>
        <v>1464.0800000000002</v>
      </c>
      <c r="BP309" s="473">
        <f t="shared" si="156"/>
        <v>1464.0800000000002</v>
      </c>
      <c r="BQ309" s="473">
        <f t="shared" si="156"/>
        <v>1464.0800000000002</v>
      </c>
      <c r="BR309" s="473">
        <f t="shared" si="156"/>
        <v>1474.68</v>
      </c>
      <c r="BS309" s="473">
        <f t="shared" ref="BS309:BT309" si="157">BS212+BS281+BS282+BS283+BS284</f>
        <v>1474.68</v>
      </c>
      <c r="BT309" s="473">
        <f t="shared" si="157"/>
        <v>1474.68</v>
      </c>
      <c r="BU309" s="473"/>
      <c r="BV309" s="473"/>
      <c r="BW309" s="473"/>
      <c r="BX309" s="473"/>
      <c r="BY309" s="473"/>
      <c r="BZ309" s="473"/>
      <c r="CA309" s="473"/>
      <c r="CB309" s="473"/>
      <c r="CC309" s="473"/>
      <c r="CD309" s="473"/>
      <c r="CE309" s="473"/>
      <c r="CF309" s="473"/>
      <c r="CG309" s="473"/>
      <c r="CH309" s="473"/>
      <c r="CI309" s="622"/>
      <c r="CK309" s="1086"/>
    </row>
    <row r="310" spans="2:89" ht="28.5" x14ac:dyDescent="0.2">
      <c r="B310" s="843" t="s">
        <v>578</v>
      </c>
      <c r="C310" s="804" t="s">
        <v>579</v>
      </c>
      <c r="D310" s="810" t="s">
        <v>580</v>
      </c>
      <c r="E310" s="841" t="s">
        <v>122</v>
      </c>
      <c r="F310" s="842">
        <v>2</v>
      </c>
      <c r="G310" s="473">
        <f t="shared" ref="G310:AL310" si="158">G220+G285+G286</f>
        <v>60.7</v>
      </c>
      <c r="H310" s="473">
        <f t="shared" si="158"/>
        <v>60.7</v>
      </c>
      <c r="I310" s="473">
        <f t="shared" si="158"/>
        <v>60.7</v>
      </c>
      <c r="J310" s="473">
        <f t="shared" si="158"/>
        <v>60.7</v>
      </c>
      <c r="K310" s="473">
        <f t="shared" si="158"/>
        <v>60.7</v>
      </c>
      <c r="L310" s="473">
        <f t="shared" si="158"/>
        <v>60.7</v>
      </c>
      <c r="M310" s="621">
        <f t="shared" si="158"/>
        <v>60.7</v>
      </c>
      <c r="N310" s="621">
        <f t="shared" si="158"/>
        <v>60.7</v>
      </c>
      <c r="O310" s="621">
        <f t="shared" si="158"/>
        <v>60.7</v>
      </c>
      <c r="P310" s="621">
        <f t="shared" si="158"/>
        <v>60.7</v>
      </c>
      <c r="Q310" s="621">
        <f t="shared" si="158"/>
        <v>60.7</v>
      </c>
      <c r="R310" s="621">
        <f t="shared" si="158"/>
        <v>60.7</v>
      </c>
      <c r="S310" s="621">
        <f t="shared" si="158"/>
        <v>60.7</v>
      </c>
      <c r="T310" s="621">
        <f t="shared" si="158"/>
        <v>60.7</v>
      </c>
      <c r="U310" s="621">
        <f t="shared" si="158"/>
        <v>60.7</v>
      </c>
      <c r="V310" s="621">
        <f t="shared" si="158"/>
        <v>60.7</v>
      </c>
      <c r="W310" s="621">
        <f t="shared" si="158"/>
        <v>60.7</v>
      </c>
      <c r="X310" s="621">
        <f t="shared" si="158"/>
        <v>60.7</v>
      </c>
      <c r="Y310" s="621">
        <f t="shared" si="158"/>
        <v>60.7</v>
      </c>
      <c r="Z310" s="621">
        <f t="shared" si="158"/>
        <v>60.7</v>
      </c>
      <c r="AA310" s="621">
        <f t="shared" si="158"/>
        <v>60.7</v>
      </c>
      <c r="AB310" s="621">
        <f t="shared" si="158"/>
        <v>60.7</v>
      </c>
      <c r="AC310" s="621">
        <f t="shared" si="158"/>
        <v>60.7</v>
      </c>
      <c r="AD310" s="621">
        <f t="shared" si="158"/>
        <v>60.7</v>
      </c>
      <c r="AE310" s="621">
        <f t="shared" si="158"/>
        <v>60.7</v>
      </c>
      <c r="AF310" s="621">
        <f t="shared" si="158"/>
        <v>60.7</v>
      </c>
      <c r="AG310" s="621">
        <f t="shared" si="158"/>
        <v>60.7</v>
      </c>
      <c r="AH310" s="621">
        <f t="shared" si="158"/>
        <v>60.7</v>
      </c>
      <c r="AI310" s="621">
        <f t="shared" si="158"/>
        <v>60.7</v>
      </c>
      <c r="AJ310" s="621">
        <f t="shared" si="158"/>
        <v>60.7</v>
      </c>
      <c r="AK310" s="621">
        <f t="shared" si="158"/>
        <v>60.7</v>
      </c>
      <c r="AL310" s="621">
        <f t="shared" si="158"/>
        <v>60.7</v>
      </c>
      <c r="AM310" s="621">
        <f t="shared" ref="AM310:BR310" si="159">AM220+AM285+AM286</f>
        <v>60.7</v>
      </c>
      <c r="AN310" s="621">
        <f t="shared" si="159"/>
        <v>60.7</v>
      </c>
      <c r="AO310" s="621">
        <f t="shared" si="159"/>
        <v>60.7</v>
      </c>
      <c r="AP310" s="621">
        <f t="shared" si="159"/>
        <v>60.7</v>
      </c>
      <c r="AQ310" s="621">
        <f t="shared" si="159"/>
        <v>60.7</v>
      </c>
      <c r="AR310" s="621">
        <f t="shared" si="159"/>
        <v>60.7</v>
      </c>
      <c r="AS310" s="621">
        <f t="shared" si="159"/>
        <v>60.7</v>
      </c>
      <c r="AT310" s="621">
        <f t="shared" si="159"/>
        <v>60.7</v>
      </c>
      <c r="AU310" s="621">
        <f t="shared" si="159"/>
        <v>60.7</v>
      </c>
      <c r="AV310" s="621">
        <f t="shared" si="159"/>
        <v>60.7</v>
      </c>
      <c r="AW310" s="621">
        <f t="shared" si="159"/>
        <v>60.7</v>
      </c>
      <c r="AX310" s="621">
        <f t="shared" si="159"/>
        <v>60.7</v>
      </c>
      <c r="AY310" s="621">
        <f t="shared" si="159"/>
        <v>60.7</v>
      </c>
      <c r="AZ310" s="621">
        <f t="shared" si="159"/>
        <v>60.7</v>
      </c>
      <c r="BA310" s="621">
        <f t="shared" si="159"/>
        <v>60.7</v>
      </c>
      <c r="BB310" s="621">
        <f t="shared" si="159"/>
        <v>60.7</v>
      </c>
      <c r="BC310" s="621">
        <f t="shared" si="159"/>
        <v>60.7</v>
      </c>
      <c r="BD310" s="621">
        <f t="shared" si="159"/>
        <v>60.7</v>
      </c>
      <c r="BE310" s="621">
        <f t="shared" si="159"/>
        <v>60.7</v>
      </c>
      <c r="BF310" s="621">
        <f t="shared" si="159"/>
        <v>60.7</v>
      </c>
      <c r="BG310" s="621">
        <f t="shared" si="159"/>
        <v>60.7</v>
      </c>
      <c r="BH310" s="621">
        <f t="shared" si="159"/>
        <v>60.7</v>
      </c>
      <c r="BI310" s="621">
        <f t="shared" si="159"/>
        <v>60.7</v>
      </c>
      <c r="BJ310" s="621">
        <f t="shared" si="159"/>
        <v>60.7</v>
      </c>
      <c r="BK310" s="621">
        <f t="shared" si="159"/>
        <v>60.7</v>
      </c>
      <c r="BL310" s="621">
        <f t="shared" si="159"/>
        <v>60.7</v>
      </c>
      <c r="BM310" s="621">
        <f t="shared" si="159"/>
        <v>60.7</v>
      </c>
      <c r="BN310" s="621">
        <f t="shared" si="159"/>
        <v>60.7</v>
      </c>
      <c r="BO310" s="621">
        <f t="shared" si="159"/>
        <v>60.7</v>
      </c>
      <c r="BP310" s="621">
        <f t="shared" si="159"/>
        <v>60.7</v>
      </c>
      <c r="BQ310" s="621">
        <f t="shared" si="159"/>
        <v>60.7</v>
      </c>
      <c r="BR310" s="621">
        <f t="shared" si="159"/>
        <v>60.7</v>
      </c>
      <c r="BS310" s="621">
        <f t="shared" ref="BS310:BT310" si="160">BS220+BS285+BS286</f>
        <v>60.7</v>
      </c>
      <c r="BT310" s="621">
        <f t="shared" si="160"/>
        <v>60.7</v>
      </c>
      <c r="BU310" s="621"/>
      <c r="BV310" s="621"/>
      <c r="BW310" s="621"/>
      <c r="BX310" s="621"/>
      <c r="BY310" s="621"/>
      <c r="BZ310" s="621"/>
      <c r="CA310" s="621"/>
      <c r="CB310" s="621"/>
      <c r="CC310" s="621"/>
      <c r="CD310" s="621"/>
      <c r="CE310" s="621"/>
      <c r="CF310" s="621"/>
      <c r="CG310" s="621"/>
      <c r="CH310" s="621"/>
      <c r="CI310" s="622"/>
      <c r="CK310" s="1086"/>
    </row>
    <row r="311" spans="2:89" x14ac:dyDescent="0.2">
      <c r="B311" s="843" t="s">
        <v>581</v>
      </c>
      <c r="C311" s="804" t="s">
        <v>369</v>
      </c>
      <c r="D311" s="810" t="s">
        <v>582</v>
      </c>
      <c r="E311" s="841" t="s">
        <v>122</v>
      </c>
      <c r="F311" s="842">
        <v>2</v>
      </c>
      <c r="G311" s="473">
        <f t="shared" ref="G311:AL311" si="161">G221+G287</f>
        <v>39.563310000000001</v>
      </c>
      <c r="H311" s="473">
        <f t="shared" si="161"/>
        <v>39.563310000000001</v>
      </c>
      <c r="I311" s="473">
        <f t="shared" si="161"/>
        <v>39.563310000000001</v>
      </c>
      <c r="J311" s="473">
        <f t="shared" si="161"/>
        <v>39.563310000000001</v>
      </c>
      <c r="K311" s="473">
        <f t="shared" si="161"/>
        <v>39.563310000000001</v>
      </c>
      <c r="L311" s="473">
        <f t="shared" si="161"/>
        <v>39.563310000000001</v>
      </c>
      <c r="M311" s="621">
        <f t="shared" si="161"/>
        <v>39.563310000000001</v>
      </c>
      <c r="N311" s="621">
        <f t="shared" si="161"/>
        <v>39.563310000000001</v>
      </c>
      <c r="O311" s="621">
        <f t="shared" si="161"/>
        <v>39.563310000000001</v>
      </c>
      <c r="P311" s="621">
        <f t="shared" si="161"/>
        <v>39.563310000000001</v>
      </c>
      <c r="Q311" s="621">
        <f t="shared" si="161"/>
        <v>39.563310000000001</v>
      </c>
      <c r="R311" s="621">
        <f t="shared" si="161"/>
        <v>39.563310000000001</v>
      </c>
      <c r="S311" s="621">
        <f t="shared" si="161"/>
        <v>39.563310000000001</v>
      </c>
      <c r="T311" s="621">
        <f t="shared" si="161"/>
        <v>39.563310000000001</v>
      </c>
      <c r="U311" s="621">
        <f t="shared" si="161"/>
        <v>39.563310000000001</v>
      </c>
      <c r="V311" s="621">
        <f t="shared" si="161"/>
        <v>39.563310000000001</v>
      </c>
      <c r="W311" s="621">
        <f t="shared" si="161"/>
        <v>39.563310000000001</v>
      </c>
      <c r="X311" s="621">
        <f t="shared" si="161"/>
        <v>39.563310000000001</v>
      </c>
      <c r="Y311" s="621">
        <f t="shared" si="161"/>
        <v>39.563310000000001</v>
      </c>
      <c r="Z311" s="621">
        <f t="shared" si="161"/>
        <v>39.563310000000001</v>
      </c>
      <c r="AA311" s="621">
        <f t="shared" si="161"/>
        <v>39.563310000000001</v>
      </c>
      <c r="AB311" s="621">
        <f t="shared" si="161"/>
        <v>39.563310000000001</v>
      </c>
      <c r="AC311" s="621">
        <f t="shared" si="161"/>
        <v>39.563310000000001</v>
      </c>
      <c r="AD311" s="621">
        <f t="shared" si="161"/>
        <v>39.563310000000001</v>
      </c>
      <c r="AE311" s="621">
        <f t="shared" si="161"/>
        <v>39.563310000000001</v>
      </c>
      <c r="AF311" s="621">
        <f t="shared" si="161"/>
        <v>39.563310000000001</v>
      </c>
      <c r="AG311" s="621">
        <f t="shared" si="161"/>
        <v>39.563310000000001</v>
      </c>
      <c r="AH311" s="621">
        <f t="shared" si="161"/>
        <v>39.563310000000001</v>
      </c>
      <c r="AI311" s="621">
        <f t="shared" si="161"/>
        <v>39.563310000000001</v>
      </c>
      <c r="AJ311" s="621">
        <f t="shared" si="161"/>
        <v>39.563310000000001</v>
      </c>
      <c r="AK311" s="621">
        <f t="shared" si="161"/>
        <v>39.563310000000001</v>
      </c>
      <c r="AL311" s="621">
        <f t="shared" si="161"/>
        <v>39.563310000000001</v>
      </c>
      <c r="AM311" s="621">
        <f t="shared" ref="AM311:BR311" si="162">AM221+AM287</f>
        <v>39.563310000000001</v>
      </c>
      <c r="AN311" s="621">
        <f t="shared" si="162"/>
        <v>39.563310000000001</v>
      </c>
      <c r="AO311" s="621">
        <f t="shared" si="162"/>
        <v>39.563310000000001</v>
      </c>
      <c r="AP311" s="621">
        <f t="shared" si="162"/>
        <v>39.563310000000001</v>
      </c>
      <c r="AQ311" s="621">
        <f t="shared" si="162"/>
        <v>39.563310000000001</v>
      </c>
      <c r="AR311" s="621">
        <f t="shared" si="162"/>
        <v>39.563310000000001</v>
      </c>
      <c r="AS311" s="621">
        <f t="shared" si="162"/>
        <v>39.563310000000001</v>
      </c>
      <c r="AT311" s="621">
        <f t="shared" si="162"/>
        <v>39.563310000000001</v>
      </c>
      <c r="AU311" s="621">
        <f t="shared" si="162"/>
        <v>39.563310000000001</v>
      </c>
      <c r="AV311" s="621">
        <f t="shared" si="162"/>
        <v>39.563310000000001</v>
      </c>
      <c r="AW311" s="621">
        <f t="shared" si="162"/>
        <v>39.563310000000001</v>
      </c>
      <c r="AX311" s="621">
        <f t="shared" si="162"/>
        <v>39.563310000000001</v>
      </c>
      <c r="AY311" s="621">
        <f t="shared" si="162"/>
        <v>39.563310000000001</v>
      </c>
      <c r="AZ311" s="621">
        <f t="shared" si="162"/>
        <v>39.563310000000001</v>
      </c>
      <c r="BA311" s="621">
        <f t="shared" si="162"/>
        <v>39.563310000000001</v>
      </c>
      <c r="BB311" s="621">
        <f t="shared" si="162"/>
        <v>39.563310000000001</v>
      </c>
      <c r="BC311" s="621">
        <f t="shared" si="162"/>
        <v>39.563310000000001</v>
      </c>
      <c r="BD311" s="621">
        <f t="shared" si="162"/>
        <v>39.563310000000001</v>
      </c>
      <c r="BE311" s="621">
        <f t="shared" si="162"/>
        <v>39.563310000000001</v>
      </c>
      <c r="BF311" s="621">
        <f t="shared" si="162"/>
        <v>39.563310000000001</v>
      </c>
      <c r="BG311" s="621">
        <f t="shared" si="162"/>
        <v>39.563310000000001</v>
      </c>
      <c r="BH311" s="621">
        <f t="shared" si="162"/>
        <v>39.563310000000001</v>
      </c>
      <c r="BI311" s="621">
        <f t="shared" si="162"/>
        <v>39.563310000000001</v>
      </c>
      <c r="BJ311" s="621">
        <f t="shared" si="162"/>
        <v>39.563310000000001</v>
      </c>
      <c r="BK311" s="621">
        <f t="shared" si="162"/>
        <v>39.563310000000001</v>
      </c>
      <c r="BL311" s="621">
        <f t="shared" si="162"/>
        <v>39.563310000000001</v>
      </c>
      <c r="BM311" s="621">
        <f t="shared" si="162"/>
        <v>39.563310000000001</v>
      </c>
      <c r="BN311" s="621">
        <f t="shared" si="162"/>
        <v>39.563310000000001</v>
      </c>
      <c r="BO311" s="621">
        <f t="shared" si="162"/>
        <v>39.563310000000001</v>
      </c>
      <c r="BP311" s="621">
        <f t="shared" si="162"/>
        <v>39.563310000000001</v>
      </c>
      <c r="BQ311" s="621">
        <f t="shared" si="162"/>
        <v>39.563310000000001</v>
      </c>
      <c r="BR311" s="621">
        <f t="shared" si="162"/>
        <v>39.563310000000001</v>
      </c>
      <c r="BS311" s="621">
        <f t="shared" ref="BS311:BT311" si="163">BS221+BS287</f>
        <v>39.563310000000001</v>
      </c>
      <c r="BT311" s="621">
        <f t="shared" si="163"/>
        <v>39.563310000000001</v>
      </c>
      <c r="BU311" s="621"/>
      <c r="BV311" s="621"/>
      <c r="BW311" s="621"/>
      <c r="BX311" s="621"/>
      <c r="BY311" s="621"/>
      <c r="BZ311" s="621"/>
      <c r="CA311" s="621"/>
      <c r="CB311" s="621"/>
      <c r="CC311" s="621"/>
      <c r="CD311" s="621"/>
      <c r="CE311" s="621"/>
      <c r="CF311" s="621"/>
      <c r="CG311" s="621"/>
      <c r="CH311" s="621"/>
      <c r="CI311" s="622"/>
      <c r="CK311" s="1086"/>
    </row>
    <row r="312" spans="2:89" x14ac:dyDescent="0.2">
      <c r="B312" s="844" t="s">
        <v>583</v>
      </c>
      <c r="C312" s="845" t="s">
        <v>273</v>
      </c>
      <c r="D312" s="845" t="s">
        <v>584</v>
      </c>
      <c r="E312" s="846" t="s">
        <v>122</v>
      </c>
      <c r="F312" s="842">
        <v>2</v>
      </c>
      <c r="G312" s="473">
        <f>(G309)-(G310+G311)</f>
        <v>1347.320042865663</v>
      </c>
      <c r="H312" s="473">
        <f t="shared" ref="H312:BS312" si="164">(H309)-(H310+H311)</f>
        <v>1347.2862013644192</v>
      </c>
      <c r="I312" s="473">
        <f t="shared" si="164"/>
        <v>1347.2521521965898</v>
      </c>
      <c r="J312" s="473">
        <f t="shared" si="164"/>
        <v>1347.2179008500068</v>
      </c>
      <c r="K312" s="473">
        <f t="shared" si="164"/>
        <v>1347.1834524999235</v>
      </c>
      <c r="L312" s="473">
        <f t="shared" si="164"/>
        <v>1347.148812035786</v>
      </c>
      <c r="M312" s="473">
        <f>(M309)-(M310+M311)</f>
        <v>1390.0239840849872</v>
      </c>
      <c r="N312" s="473">
        <f t="shared" si="164"/>
        <v>1390.9289730340231</v>
      </c>
      <c r="O312" s="473">
        <f t="shared" si="164"/>
        <v>1405.843783047399</v>
      </c>
      <c r="P312" s="473">
        <f t="shared" si="164"/>
        <v>1426.7584180845768</v>
      </c>
      <c r="Q312" s="473">
        <f t="shared" si="164"/>
        <v>1384.9728819152192</v>
      </c>
      <c r="R312" s="473">
        <f t="shared" si="164"/>
        <v>1384.9371781329344</v>
      </c>
      <c r="S312" s="473">
        <f t="shared" si="164"/>
        <v>1384.9013101677062</v>
      </c>
      <c r="T312" s="473">
        <f t="shared" si="164"/>
        <v>1384.8652812971652</v>
      </c>
      <c r="U312" s="473">
        <f t="shared" si="164"/>
        <v>1384.829094656832</v>
      </c>
      <c r="V312" s="473">
        <f t="shared" si="164"/>
        <v>1384.7927532494482</v>
      </c>
      <c r="W312" s="473">
        <f t="shared" si="164"/>
        <v>1430.9262599534975</v>
      </c>
      <c r="X312" s="473">
        <f t="shared" si="164"/>
        <v>1430.8896175310006</v>
      </c>
      <c r="Y312" s="473">
        <f t="shared" si="164"/>
        <v>1430.8528286346641</v>
      </c>
      <c r="Z312" s="473">
        <f t="shared" si="164"/>
        <v>1430.8158958144447</v>
      </c>
      <c r="AA312" s="473">
        <f t="shared" si="164"/>
        <v>1431.298821523593</v>
      </c>
      <c r="AB312" s="473">
        <f t="shared" si="164"/>
        <v>1330.3166900000001</v>
      </c>
      <c r="AC312" s="473">
        <f t="shared" si="164"/>
        <v>1330.3166900000001</v>
      </c>
      <c r="AD312" s="473">
        <f t="shared" si="164"/>
        <v>1330.3166900000001</v>
      </c>
      <c r="AE312" s="473">
        <f t="shared" si="164"/>
        <v>1330.3166900000001</v>
      </c>
      <c r="AF312" s="473">
        <f t="shared" si="164"/>
        <v>1330.3166900000001</v>
      </c>
      <c r="AG312" s="473">
        <f t="shared" si="164"/>
        <v>1330.3166900000001</v>
      </c>
      <c r="AH312" s="473">
        <f t="shared" si="164"/>
        <v>1330.3166900000001</v>
      </c>
      <c r="AI312" s="473">
        <f t="shared" si="164"/>
        <v>1330.3166900000001</v>
      </c>
      <c r="AJ312" s="473">
        <f t="shared" si="164"/>
        <v>1330.3166900000001</v>
      </c>
      <c r="AK312" s="473">
        <f t="shared" si="164"/>
        <v>1330.3166900000001</v>
      </c>
      <c r="AL312" s="473">
        <f t="shared" si="164"/>
        <v>1330.3166900000001</v>
      </c>
      <c r="AM312" s="473">
        <f t="shared" si="164"/>
        <v>1330.3166900000001</v>
      </c>
      <c r="AN312" s="473">
        <f t="shared" si="164"/>
        <v>1330.3166900000001</v>
      </c>
      <c r="AO312" s="473">
        <f t="shared" si="164"/>
        <v>1330.3166900000001</v>
      </c>
      <c r="AP312" s="473">
        <f t="shared" si="164"/>
        <v>1330.3166900000001</v>
      </c>
      <c r="AQ312" s="473">
        <f t="shared" si="164"/>
        <v>1330.3166900000001</v>
      </c>
      <c r="AR312" s="473">
        <f t="shared" si="164"/>
        <v>1330.3166900000001</v>
      </c>
      <c r="AS312" s="473">
        <f t="shared" si="164"/>
        <v>1330.3166900000001</v>
      </c>
      <c r="AT312" s="473">
        <f t="shared" si="164"/>
        <v>1330.3166900000001</v>
      </c>
      <c r="AU312" s="473">
        <f t="shared" si="164"/>
        <v>1330.3166900000001</v>
      </c>
      <c r="AV312" s="473">
        <f t="shared" si="164"/>
        <v>1330.3166900000001</v>
      </c>
      <c r="AW312" s="473">
        <f t="shared" si="164"/>
        <v>1330.3166900000001</v>
      </c>
      <c r="AX312" s="473">
        <f t="shared" si="164"/>
        <v>1330.3166900000001</v>
      </c>
      <c r="AY312" s="473">
        <f t="shared" si="164"/>
        <v>1330.3166900000001</v>
      </c>
      <c r="AZ312" s="473">
        <f t="shared" si="164"/>
        <v>1330.3166900000001</v>
      </c>
      <c r="BA312" s="473">
        <f t="shared" si="164"/>
        <v>1330.3166900000001</v>
      </c>
      <c r="BB312" s="473">
        <f t="shared" si="164"/>
        <v>1330.3166900000001</v>
      </c>
      <c r="BC312" s="473">
        <f t="shared" si="164"/>
        <v>1330.3166900000001</v>
      </c>
      <c r="BD312" s="473">
        <f t="shared" si="164"/>
        <v>1330.3166900000001</v>
      </c>
      <c r="BE312" s="473">
        <f t="shared" si="164"/>
        <v>1330.3166900000001</v>
      </c>
      <c r="BF312" s="473">
        <f t="shared" si="164"/>
        <v>1330.3166900000001</v>
      </c>
      <c r="BG312" s="473">
        <f t="shared" si="164"/>
        <v>1330.3166900000001</v>
      </c>
      <c r="BH312" s="473">
        <f t="shared" si="164"/>
        <v>1330.3166900000001</v>
      </c>
      <c r="BI312" s="473">
        <f t="shared" si="164"/>
        <v>1363.8166900000001</v>
      </c>
      <c r="BJ312" s="473">
        <f t="shared" si="164"/>
        <v>1363.8166900000001</v>
      </c>
      <c r="BK312" s="473">
        <f t="shared" si="164"/>
        <v>1363.8166900000001</v>
      </c>
      <c r="BL312" s="473">
        <f t="shared" si="164"/>
        <v>1363.8166900000001</v>
      </c>
      <c r="BM312" s="473">
        <f t="shared" si="164"/>
        <v>1363.8166900000001</v>
      </c>
      <c r="BN312" s="473">
        <f t="shared" si="164"/>
        <v>1363.8166900000001</v>
      </c>
      <c r="BO312" s="473">
        <f t="shared" si="164"/>
        <v>1363.8166900000001</v>
      </c>
      <c r="BP312" s="473">
        <f t="shared" si="164"/>
        <v>1363.8166900000001</v>
      </c>
      <c r="BQ312" s="473">
        <f t="shared" si="164"/>
        <v>1363.8166900000001</v>
      </c>
      <c r="BR312" s="473">
        <f t="shared" si="164"/>
        <v>1374.41669</v>
      </c>
      <c r="BS312" s="473">
        <f t="shared" si="164"/>
        <v>1374.41669</v>
      </c>
      <c r="BT312" s="473">
        <f t="shared" ref="BT312" si="165">(BT309)-(BT310+BT311)</f>
        <v>1374.41669</v>
      </c>
      <c r="BU312" s="473"/>
      <c r="BV312" s="473"/>
      <c r="BW312" s="473"/>
      <c r="BX312" s="473"/>
      <c r="BY312" s="473"/>
      <c r="BZ312" s="473"/>
      <c r="CA312" s="473"/>
      <c r="CB312" s="473"/>
      <c r="CC312" s="473"/>
      <c r="CD312" s="473"/>
      <c r="CE312" s="473"/>
      <c r="CF312" s="473"/>
      <c r="CG312" s="473"/>
      <c r="CH312" s="473"/>
      <c r="CI312" s="622"/>
      <c r="CK312" s="1086"/>
    </row>
    <row r="313" spans="2:89" x14ac:dyDescent="0.2">
      <c r="B313" s="847" t="s">
        <v>585</v>
      </c>
      <c r="C313" s="848" t="s">
        <v>276</v>
      </c>
      <c r="D313" s="848" t="s">
        <v>586</v>
      </c>
      <c r="E313" s="849" t="s">
        <v>122</v>
      </c>
      <c r="F313" s="850">
        <v>2</v>
      </c>
      <c r="G313" s="632">
        <f t="shared" ref="G313:AL313" si="166">G312+SUM(G305:G308)</f>
        <v>1380.9980848709465</v>
      </c>
      <c r="H313" s="632">
        <f t="shared" si="166"/>
        <v>1380.9508627503415</v>
      </c>
      <c r="I313" s="632">
        <f t="shared" si="166"/>
        <v>1380.8599423773453</v>
      </c>
      <c r="J313" s="632">
        <f t="shared" si="166"/>
        <v>1380.0205215913579</v>
      </c>
      <c r="K313" s="632">
        <f t="shared" si="166"/>
        <v>1379.900770259102</v>
      </c>
      <c r="L313" s="632">
        <f t="shared" si="166"/>
        <v>1379.8537582006297</v>
      </c>
      <c r="M313" s="632">
        <f>M312+SUM(M305:M308)</f>
        <v>1422.4851916959742</v>
      </c>
      <c r="N313" s="632">
        <f t="shared" si="166"/>
        <v>1423.3776766982371</v>
      </c>
      <c r="O313" s="632">
        <f t="shared" si="166"/>
        <v>1438.2799188592473</v>
      </c>
      <c r="P313" s="632">
        <f t="shared" si="166"/>
        <v>1459.18192355256</v>
      </c>
      <c r="Q313" s="632">
        <f t="shared" si="166"/>
        <v>1417.3836958941461</v>
      </c>
      <c r="R313" s="632">
        <f t="shared" si="166"/>
        <v>1417.3352407610453</v>
      </c>
      <c r="S313" s="632">
        <f t="shared" si="166"/>
        <v>1417.2865628082357</v>
      </c>
      <c r="T313" s="632">
        <f t="shared" si="166"/>
        <v>1417.2376664839301</v>
      </c>
      <c r="U313" s="632">
        <f t="shared" si="166"/>
        <v>1417.1885560434778</v>
      </c>
      <c r="V313" s="632">
        <f t="shared" si="166"/>
        <v>1417.1392355620283</v>
      </c>
      <c r="W313" s="632">
        <f t="shared" si="166"/>
        <v>1423.7562911055604</v>
      </c>
      <c r="X313" s="632">
        <f t="shared" si="166"/>
        <v>1423.7196486830635</v>
      </c>
      <c r="Y313" s="632">
        <f t="shared" si="166"/>
        <v>1423.682859786727</v>
      </c>
      <c r="Z313" s="632">
        <f t="shared" si="166"/>
        <v>1423.6459269665077</v>
      </c>
      <c r="AA313" s="632">
        <f t="shared" si="166"/>
        <v>1424.1288526756559</v>
      </c>
      <c r="AB313" s="632">
        <f t="shared" si="166"/>
        <v>1463.146721152063</v>
      </c>
      <c r="AC313" s="632">
        <f t="shared" si="166"/>
        <v>1463.146721152063</v>
      </c>
      <c r="AD313" s="632">
        <f t="shared" si="166"/>
        <v>1463.146721152063</v>
      </c>
      <c r="AE313" s="632">
        <f t="shared" si="166"/>
        <v>1463.146721152063</v>
      </c>
      <c r="AF313" s="632">
        <f t="shared" si="166"/>
        <v>1463.146721152063</v>
      </c>
      <c r="AG313" s="632">
        <f t="shared" si="166"/>
        <v>1463.146721152063</v>
      </c>
      <c r="AH313" s="632">
        <f t="shared" si="166"/>
        <v>1463.146721152063</v>
      </c>
      <c r="AI313" s="632">
        <f t="shared" si="166"/>
        <v>1463.146721152063</v>
      </c>
      <c r="AJ313" s="632">
        <f t="shared" si="166"/>
        <v>1463.146721152063</v>
      </c>
      <c r="AK313" s="632">
        <f t="shared" si="166"/>
        <v>1463.146721152063</v>
      </c>
      <c r="AL313" s="632">
        <f t="shared" si="166"/>
        <v>1463.146721152063</v>
      </c>
      <c r="AM313" s="632">
        <f t="shared" ref="AM313:BR313" si="167">AM312+SUM(AM305:AM308)</f>
        <v>1463.146721152063</v>
      </c>
      <c r="AN313" s="632">
        <f t="shared" si="167"/>
        <v>1463.146721152063</v>
      </c>
      <c r="AO313" s="632">
        <f t="shared" si="167"/>
        <v>1463.146721152063</v>
      </c>
      <c r="AP313" s="632">
        <f t="shared" si="167"/>
        <v>1463.146721152063</v>
      </c>
      <c r="AQ313" s="632">
        <f t="shared" si="167"/>
        <v>1463.146721152063</v>
      </c>
      <c r="AR313" s="632">
        <f t="shared" si="167"/>
        <v>1463.146721152063</v>
      </c>
      <c r="AS313" s="632">
        <f t="shared" si="167"/>
        <v>1463.146721152063</v>
      </c>
      <c r="AT313" s="632">
        <f t="shared" si="167"/>
        <v>1463.146721152063</v>
      </c>
      <c r="AU313" s="632">
        <f t="shared" si="167"/>
        <v>1463.146721152063</v>
      </c>
      <c r="AV313" s="632">
        <f t="shared" si="167"/>
        <v>1463.146721152063</v>
      </c>
      <c r="AW313" s="632">
        <f t="shared" si="167"/>
        <v>1463.146721152063</v>
      </c>
      <c r="AX313" s="632">
        <f t="shared" si="167"/>
        <v>1463.146721152063</v>
      </c>
      <c r="AY313" s="632">
        <f t="shared" si="167"/>
        <v>1463.146721152063</v>
      </c>
      <c r="AZ313" s="632">
        <f t="shared" si="167"/>
        <v>1463.146721152063</v>
      </c>
      <c r="BA313" s="632">
        <f t="shared" si="167"/>
        <v>1463.146721152063</v>
      </c>
      <c r="BB313" s="632">
        <f t="shared" si="167"/>
        <v>1463.146721152063</v>
      </c>
      <c r="BC313" s="632">
        <f t="shared" si="167"/>
        <v>1463.146721152063</v>
      </c>
      <c r="BD313" s="632">
        <f t="shared" si="167"/>
        <v>1463.146721152063</v>
      </c>
      <c r="BE313" s="632">
        <f t="shared" si="167"/>
        <v>1463.146721152063</v>
      </c>
      <c r="BF313" s="632">
        <f t="shared" si="167"/>
        <v>1463.146721152063</v>
      </c>
      <c r="BG313" s="632">
        <f t="shared" si="167"/>
        <v>1463.146721152063</v>
      </c>
      <c r="BH313" s="632">
        <f t="shared" si="167"/>
        <v>1463.146721152063</v>
      </c>
      <c r="BI313" s="632">
        <f t="shared" si="167"/>
        <v>1496.646721152063</v>
      </c>
      <c r="BJ313" s="632">
        <f t="shared" si="167"/>
        <v>1496.646721152063</v>
      </c>
      <c r="BK313" s="632">
        <f t="shared" si="167"/>
        <v>1496.646721152063</v>
      </c>
      <c r="BL313" s="632">
        <f t="shared" si="167"/>
        <v>1496.646721152063</v>
      </c>
      <c r="BM313" s="632">
        <f t="shared" si="167"/>
        <v>1496.646721152063</v>
      </c>
      <c r="BN313" s="632">
        <f t="shared" si="167"/>
        <v>1496.646721152063</v>
      </c>
      <c r="BO313" s="632">
        <f t="shared" si="167"/>
        <v>1496.646721152063</v>
      </c>
      <c r="BP313" s="632">
        <f t="shared" si="167"/>
        <v>1496.646721152063</v>
      </c>
      <c r="BQ313" s="632">
        <f t="shared" si="167"/>
        <v>1496.646721152063</v>
      </c>
      <c r="BR313" s="632">
        <f t="shared" si="167"/>
        <v>1507.2467211520629</v>
      </c>
      <c r="BS313" s="632">
        <f t="shared" ref="BS313:BT313" si="168">BS312+SUM(BS305:BS308)</f>
        <v>1507.2467211520629</v>
      </c>
      <c r="BT313" s="632">
        <f t="shared" si="168"/>
        <v>1507.2467211520629</v>
      </c>
      <c r="BU313" s="632"/>
      <c r="BV313" s="632"/>
      <c r="BW313" s="632"/>
      <c r="BX313" s="632"/>
      <c r="BY313" s="632"/>
      <c r="BZ313" s="632"/>
      <c r="CA313" s="632"/>
      <c r="CB313" s="632"/>
      <c r="CC313" s="632"/>
      <c r="CD313" s="632"/>
      <c r="CE313" s="632"/>
      <c r="CF313" s="632"/>
      <c r="CG313" s="632"/>
      <c r="CH313" s="632"/>
      <c r="CI313" s="632"/>
      <c r="CK313" s="1086"/>
    </row>
    <row r="314" spans="2:89" x14ac:dyDescent="0.2">
      <c r="B314" s="851" t="s">
        <v>587</v>
      </c>
      <c r="C314" s="852" t="s">
        <v>375</v>
      </c>
      <c r="D314" s="853" t="s">
        <v>588</v>
      </c>
      <c r="E314" s="854" t="s">
        <v>122</v>
      </c>
      <c r="F314" s="855">
        <v>2</v>
      </c>
      <c r="G314" s="638">
        <f t="shared" ref="G314:AL314" si="169">G224+G288</f>
        <v>298.66275455342958</v>
      </c>
      <c r="H314" s="638">
        <f t="shared" si="169"/>
        <v>259.8020991291134</v>
      </c>
      <c r="I314" s="638">
        <f t="shared" si="169"/>
        <v>275.66324229920627</v>
      </c>
      <c r="J314" s="638">
        <f t="shared" si="169"/>
        <v>286.20594168966824</v>
      </c>
      <c r="K314" s="638">
        <f t="shared" si="169"/>
        <v>287.63410001581667</v>
      </c>
      <c r="L314" s="638">
        <f t="shared" si="169"/>
        <v>287.2151034961928</v>
      </c>
      <c r="M314" s="639">
        <f t="shared" si="169"/>
        <v>287.84188596765472</v>
      </c>
      <c r="N314" s="639">
        <f t="shared" si="169"/>
        <v>286.07013201996307</v>
      </c>
      <c r="O314" s="639">
        <f t="shared" si="169"/>
        <v>284.27808988738371</v>
      </c>
      <c r="P314" s="639">
        <f t="shared" si="169"/>
        <v>282.25536904160782</v>
      </c>
      <c r="Q314" s="639">
        <f t="shared" si="169"/>
        <v>280.50705461164392</v>
      </c>
      <c r="R314" s="639">
        <f t="shared" si="169"/>
        <v>279.05898098047442</v>
      </c>
      <c r="S314" s="639">
        <f t="shared" si="169"/>
        <v>277.94900113603381</v>
      </c>
      <c r="T314" s="639">
        <f t="shared" si="169"/>
        <v>276.98943007430802</v>
      </c>
      <c r="U314" s="639">
        <f t="shared" si="169"/>
        <v>276.05139227017173</v>
      </c>
      <c r="V314" s="639">
        <f t="shared" si="169"/>
        <v>275.12393238675526</v>
      </c>
      <c r="W314" s="639">
        <f t="shared" si="169"/>
        <v>274.49021172315554</v>
      </c>
      <c r="X314" s="639">
        <f t="shared" si="169"/>
        <v>273.88487274996243</v>
      </c>
      <c r="Y314" s="639">
        <f t="shared" si="169"/>
        <v>273.29129331941277</v>
      </c>
      <c r="Z314" s="639">
        <f t="shared" si="169"/>
        <v>272.72717187430197</v>
      </c>
      <c r="AA314" s="639">
        <f t="shared" si="169"/>
        <v>272.16276103103331</v>
      </c>
      <c r="AB314" s="639">
        <f t="shared" si="169"/>
        <v>271.63050099748284</v>
      </c>
      <c r="AC314" s="639">
        <f t="shared" si="169"/>
        <v>271.11950754436339</v>
      </c>
      <c r="AD314" s="639">
        <f t="shared" si="169"/>
        <v>270.60838340576294</v>
      </c>
      <c r="AE314" s="639">
        <f t="shared" si="169"/>
        <v>270.10905975931314</v>
      </c>
      <c r="AF314" s="639">
        <f t="shared" si="169"/>
        <v>269.59948637229195</v>
      </c>
      <c r="AG314" s="639">
        <f t="shared" si="169"/>
        <v>269.41840894175891</v>
      </c>
      <c r="AH314" s="639">
        <f t="shared" si="169"/>
        <v>269.24809941388776</v>
      </c>
      <c r="AI314" s="639">
        <f t="shared" si="169"/>
        <v>269.08856266949238</v>
      </c>
      <c r="AJ314" s="639">
        <f t="shared" si="169"/>
        <v>268.92897620601047</v>
      </c>
      <c r="AK314" s="639">
        <f t="shared" si="169"/>
        <v>268.78017541845361</v>
      </c>
      <c r="AL314" s="639">
        <f t="shared" si="169"/>
        <v>268.69197374914341</v>
      </c>
      <c r="AM314" s="639">
        <f t="shared" ref="AM314:BR314" si="170">AM224+AM288</f>
        <v>268.60368517730944</v>
      </c>
      <c r="AN314" s="639">
        <f t="shared" si="170"/>
        <v>268.51538935996041</v>
      </c>
      <c r="AO314" s="639">
        <f t="shared" si="170"/>
        <v>268.43786186169336</v>
      </c>
      <c r="AP314" s="639">
        <f t="shared" si="170"/>
        <v>268.36031604381054</v>
      </c>
      <c r="AQ314" s="639">
        <f t="shared" si="170"/>
        <v>268.29363109683607</v>
      </c>
      <c r="AR314" s="639">
        <f t="shared" si="170"/>
        <v>268.23786075319435</v>
      </c>
      <c r="AS314" s="639">
        <f t="shared" si="170"/>
        <v>268.1820217984951</v>
      </c>
      <c r="AT314" s="639">
        <f t="shared" si="170"/>
        <v>268.12604436001538</v>
      </c>
      <c r="AU314" s="639">
        <f t="shared" si="170"/>
        <v>268.08094871456751</v>
      </c>
      <c r="AV314" s="639">
        <f t="shared" si="170"/>
        <v>268.07963357739141</v>
      </c>
      <c r="AW314" s="639">
        <f t="shared" si="170"/>
        <v>268.07832321348229</v>
      </c>
      <c r="AX314" s="639">
        <f t="shared" si="170"/>
        <v>268.07710855115687</v>
      </c>
      <c r="AY314" s="639">
        <f t="shared" si="170"/>
        <v>268.07591053123531</v>
      </c>
      <c r="AZ314" s="639">
        <f t="shared" si="170"/>
        <v>268.07463943473306</v>
      </c>
      <c r="BA314" s="639">
        <f t="shared" si="170"/>
        <v>268.07340255990243</v>
      </c>
      <c r="BB314" s="639">
        <f t="shared" si="170"/>
        <v>268.07214997862224</v>
      </c>
      <c r="BC314" s="639">
        <f t="shared" si="170"/>
        <v>268.07094430617576</v>
      </c>
      <c r="BD314" s="639">
        <f t="shared" si="170"/>
        <v>268.06965621627592</v>
      </c>
      <c r="BE314" s="639">
        <f t="shared" si="170"/>
        <v>268.06834578186846</v>
      </c>
      <c r="BF314" s="639">
        <f t="shared" si="170"/>
        <v>268.06708779593964</v>
      </c>
      <c r="BG314" s="639">
        <f t="shared" si="170"/>
        <v>268.06574145745907</v>
      </c>
      <c r="BH314" s="639">
        <f t="shared" si="170"/>
        <v>268.06445990572109</v>
      </c>
      <c r="BI314" s="639">
        <f t="shared" si="170"/>
        <v>268.06309202119513</v>
      </c>
      <c r="BJ314" s="639">
        <f t="shared" si="170"/>
        <v>268.06170018757348</v>
      </c>
      <c r="BK314" s="639">
        <f t="shared" si="170"/>
        <v>268.06029212403939</v>
      </c>
      <c r="BL314" s="639">
        <f t="shared" si="170"/>
        <v>268.05886167516906</v>
      </c>
      <c r="BM314" s="639">
        <f t="shared" si="170"/>
        <v>268.05757124040173</v>
      </c>
      <c r="BN314" s="639">
        <f t="shared" si="170"/>
        <v>268.05612081336676</v>
      </c>
      <c r="BO314" s="639">
        <f t="shared" si="170"/>
        <v>268.05469393463602</v>
      </c>
      <c r="BP314" s="639">
        <f t="shared" si="170"/>
        <v>268.05328774332821</v>
      </c>
      <c r="BQ314" s="639">
        <f t="shared" si="170"/>
        <v>268.05196723100198</v>
      </c>
      <c r="BR314" s="639">
        <f t="shared" si="170"/>
        <v>268.05058730885315</v>
      </c>
      <c r="BS314" s="639">
        <f t="shared" ref="BS314:BT314" si="171">BS224+BS288</f>
        <v>268.04920391646726</v>
      </c>
      <c r="BT314" s="639">
        <f t="shared" si="171"/>
        <v>268.04789502358017</v>
      </c>
      <c r="BU314" s="639"/>
      <c r="BV314" s="639"/>
      <c r="BW314" s="639"/>
      <c r="BX314" s="639"/>
      <c r="BY314" s="639"/>
      <c r="BZ314" s="639"/>
      <c r="CA314" s="639"/>
      <c r="CB314" s="639"/>
      <c r="CC314" s="639"/>
      <c r="CD314" s="639"/>
      <c r="CE314" s="639"/>
      <c r="CF314" s="639"/>
      <c r="CG314" s="639"/>
      <c r="CH314" s="639"/>
      <c r="CI314" s="640"/>
      <c r="CK314" s="1086"/>
    </row>
    <row r="315" spans="2:89" x14ac:dyDescent="0.2">
      <c r="B315" s="856" t="s">
        <v>589</v>
      </c>
      <c r="C315" s="857" t="s">
        <v>590</v>
      </c>
      <c r="D315" s="858" t="s">
        <v>121</v>
      </c>
      <c r="E315" s="859" t="s">
        <v>122</v>
      </c>
      <c r="F315" s="860">
        <v>2</v>
      </c>
      <c r="G315" s="1111">
        <v>0</v>
      </c>
      <c r="H315" s="1111">
        <v>0</v>
      </c>
      <c r="I315" s="1111">
        <v>0</v>
      </c>
      <c r="J315" s="1111">
        <v>0</v>
      </c>
      <c r="K315" s="1111">
        <v>0</v>
      </c>
      <c r="L315" s="1111">
        <v>0</v>
      </c>
      <c r="M315" s="444">
        <v>0</v>
      </c>
      <c r="N315" s="444">
        <v>0</v>
      </c>
      <c r="O315" s="444">
        <v>0</v>
      </c>
      <c r="P315" s="444">
        <v>0</v>
      </c>
      <c r="Q315" s="444">
        <v>0</v>
      </c>
      <c r="R315" s="444">
        <v>0</v>
      </c>
      <c r="S315" s="444">
        <v>0</v>
      </c>
      <c r="T315" s="444">
        <v>0</v>
      </c>
      <c r="U315" s="444">
        <v>0</v>
      </c>
      <c r="V315" s="444">
        <v>0</v>
      </c>
      <c r="W315" s="444">
        <v>0</v>
      </c>
      <c r="X315" s="444">
        <v>0</v>
      </c>
      <c r="Y315" s="444">
        <v>0</v>
      </c>
      <c r="Z315" s="444">
        <v>0</v>
      </c>
      <c r="AA315" s="444">
        <v>0</v>
      </c>
      <c r="AB315" s="444">
        <v>0</v>
      </c>
      <c r="AC315" s="444">
        <v>0</v>
      </c>
      <c r="AD315" s="444">
        <v>0</v>
      </c>
      <c r="AE315" s="444">
        <v>0</v>
      </c>
      <c r="AF315" s="444">
        <v>0</v>
      </c>
      <c r="AG315" s="444">
        <v>0</v>
      </c>
      <c r="AH315" s="444">
        <v>0</v>
      </c>
      <c r="AI315" s="444">
        <v>0</v>
      </c>
      <c r="AJ315" s="444">
        <v>0</v>
      </c>
      <c r="AK315" s="444">
        <v>0</v>
      </c>
      <c r="AL315" s="444">
        <v>0</v>
      </c>
      <c r="AM315" s="444">
        <v>0</v>
      </c>
      <c r="AN315" s="444">
        <v>0</v>
      </c>
      <c r="AO315" s="444">
        <v>0</v>
      </c>
      <c r="AP315" s="444">
        <v>0</v>
      </c>
      <c r="AQ315" s="444">
        <v>0</v>
      </c>
      <c r="AR315" s="444">
        <v>0</v>
      </c>
      <c r="AS315" s="444">
        <v>0</v>
      </c>
      <c r="AT315" s="444">
        <v>0</v>
      </c>
      <c r="AU315" s="444">
        <v>0</v>
      </c>
      <c r="AV315" s="444">
        <v>0</v>
      </c>
      <c r="AW315" s="444">
        <v>0</v>
      </c>
      <c r="AX315" s="444">
        <v>0</v>
      </c>
      <c r="AY315" s="444">
        <v>0</v>
      </c>
      <c r="AZ315" s="444">
        <v>0</v>
      </c>
      <c r="BA315" s="444">
        <v>0</v>
      </c>
      <c r="BB315" s="444">
        <v>0</v>
      </c>
      <c r="BC315" s="444">
        <v>0</v>
      </c>
      <c r="BD315" s="444">
        <v>0</v>
      </c>
      <c r="BE315" s="444">
        <v>0</v>
      </c>
      <c r="BF315" s="444">
        <v>0</v>
      </c>
      <c r="BG315" s="444">
        <v>0</v>
      </c>
      <c r="BH315" s="444">
        <v>0</v>
      </c>
      <c r="BI315" s="444">
        <v>0</v>
      </c>
      <c r="BJ315" s="444">
        <v>0</v>
      </c>
      <c r="BK315" s="444">
        <v>0</v>
      </c>
      <c r="BL315" s="444">
        <v>0</v>
      </c>
      <c r="BM315" s="444">
        <v>0</v>
      </c>
      <c r="BN315" s="444">
        <v>0</v>
      </c>
      <c r="BO315" s="444">
        <v>0</v>
      </c>
      <c r="BP315" s="444">
        <v>0</v>
      </c>
      <c r="BQ315" s="444">
        <v>0</v>
      </c>
      <c r="BR315" s="444">
        <v>0</v>
      </c>
      <c r="BS315" s="444">
        <v>0</v>
      </c>
      <c r="BT315" s="444">
        <v>0</v>
      </c>
      <c r="BU315" s="444"/>
      <c r="BV315" s="444"/>
      <c r="BW315" s="444"/>
      <c r="BX315" s="444"/>
      <c r="BY315" s="444"/>
      <c r="BZ315" s="444"/>
      <c r="CA315" s="444"/>
      <c r="CB315" s="444"/>
      <c r="CC315" s="444"/>
      <c r="CD315" s="444"/>
      <c r="CE315" s="444"/>
      <c r="CF315" s="444"/>
      <c r="CG315" s="444"/>
      <c r="CH315" s="444"/>
      <c r="CI315" s="445"/>
      <c r="CK315" s="1086"/>
    </row>
    <row r="316" spans="2:89" x14ac:dyDescent="0.2">
      <c r="B316" s="856" t="s">
        <v>591</v>
      </c>
      <c r="C316" s="857" t="s">
        <v>379</v>
      </c>
      <c r="D316" s="858" t="s">
        <v>592</v>
      </c>
      <c r="E316" s="859" t="s">
        <v>122</v>
      </c>
      <c r="F316" s="860">
        <v>2</v>
      </c>
      <c r="G316" s="473">
        <f t="shared" ref="G316:AL316" si="172">G226+G289</f>
        <v>2.5135729330693342</v>
      </c>
      <c r="H316" s="473">
        <f t="shared" si="172"/>
        <v>2.5051118880705867</v>
      </c>
      <c r="I316" s="473">
        <f t="shared" si="172"/>
        <v>2.5000806103603335</v>
      </c>
      <c r="J316" s="473">
        <f t="shared" si="172"/>
        <v>10.30268949649092</v>
      </c>
      <c r="K316" s="473">
        <f t="shared" si="172"/>
        <v>10.216699608573094</v>
      </c>
      <c r="L316" s="473">
        <f t="shared" si="172"/>
        <v>10.131478669749827</v>
      </c>
      <c r="M316" s="621">
        <f t="shared" si="172"/>
        <v>10.025987103384811</v>
      </c>
      <c r="N316" s="621">
        <f t="shared" si="172"/>
        <v>9.9200771020522769</v>
      </c>
      <c r="O316" s="621">
        <f t="shared" si="172"/>
        <v>9.8573666773945856</v>
      </c>
      <c r="P316" s="621">
        <f t="shared" si="172"/>
        <v>9.7948961614186132</v>
      </c>
      <c r="Q316" s="621">
        <f t="shared" si="172"/>
        <v>9.7324828192410138</v>
      </c>
      <c r="R316" s="621">
        <f t="shared" si="172"/>
        <v>9.6694411330936152</v>
      </c>
      <c r="S316" s="621">
        <f t="shared" si="172"/>
        <v>9.606217188272602</v>
      </c>
      <c r="T316" s="621">
        <f t="shared" si="172"/>
        <v>9.5442348912242796</v>
      </c>
      <c r="U316" s="621">
        <f t="shared" si="172"/>
        <v>9.4815975172914051</v>
      </c>
      <c r="V316" s="621">
        <f t="shared" si="172"/>
        <v>9.419901104886387</v>
      </c>
      <c r="W316" s="621">
        <f t="shared" si="172"/>
        <v>9.3795258732289533</v>
      </c>
      <c r="X316" s="621">
        <f t="shared" si="172"/>
        <v>9.3421528201823705</v>
      </c>
      <c r="Y316" s="621">
        <f t="shared" si="172"/>
        <v>9.302949365384638</v>
      </c>
      <c r="Z316" s="621">
        <f t="shared" si="172"/>
        <v>9.2659047002283987</v>
      </c>
      <c r="AA316" s="621">
        <f t="shared" si="172"/>
        <v>9.2289218837803642</v>
      </c>
      <c r="AB316" s="621">
        <f t="shared" si="172"/>
        <v>9.1923879677071483</v>
      </c>
      <c r="AC316" s="621">
        <f t="shared" si="172"/>
        <v>9.1554398710743747</v>
      </c>
      <c r="AD316" s="621">
        <f t="shared" si="172"/>
        <v>9.1184710507090898</v>
      </c>
      <c r="AE316" s="621">
        <f t="shared" si="172"/>
        <v>9.0812131593598835</v>
      </c>
      <c r="AF316" s="621">
        <f t="shared" si="172"/>
        <v>9.0432565208128519</v>
      </c>
      <c r="AG316" s="621">
        <f t="shared" si="172"/>
        <v>9.0427518846283554</v>
      </c>
      <c r="AH316" s="621">
        <f t="shared" si="172"/>
        <v>9.0422463841928149</v>
      </c>
      <c r="AI316" s="621">
        <f t="shared" si="172"/>
        <v>9.0417400172841234</v>
      </c>
      <c r="AJ316" s="621">
        <f t="shared" si="172"/>
        <v>9.0411820102466649</v>
      </c>
      <c r="AK316" s="621">
        <f t="shared" si="172"/>
        <v>9.0406229491000865</v>
      </c>
      <c r="AL316" s="621">
        <f t="shared" si="172"/>
        <v>9.0401137944557473</v>
      </c>
      <c r="AM316" s="621">
        <f t="shared" ref="AM316:BR316" si="173">AM226+AM289</f>
        <v>9.0396037639217752</v>
      </c>
      <c r="AN316" s="621">
        <f t="shared" si="173"/>
        <v>9.0390417159818135</v>
      </c>
      <c r="AO316" s="621">
        <f t="shared" si="173"/>
        <v>9.0385298387071309</v>
      </c>
      <c r="AP316" s="621">
        <f t="shared" si="173"/>
        <v>9.0380170785048488</v>
      </c>
      <c r="AQ316" s="621">
        <f t="shared" si="173"/>
        <v>9.0375034330885793</v>
      </c>
      <c r="AR316" s="621">
        <f t="shared" si="173"/>
        <v>9.0369373979700551</v>
      </c>
      <c r="AS316" s="621">
        <f t="shared" si="173"/>
        <v>9.0363702859015511</v>
      </c>
      <c r="AT316" s="621">
        <f t="shared" si="173"/>
        <v>9.0358537923437297</v>
      </c>
      <c r="AU316" s="621">
        <f t="shared" si="173"/>
        <v>9.035336403882404</v>
      </c>
      <c r="AV316" s="621">
        <f t="shared" si="173"/>
        <v>9.0348181181897225</v>
      </c>
      <c r="AW316" s="621">
        <f t="shared" si="173"/>
        <v>9.0342989329297527</v>
      </c>
      <c r="AX316" s="621">
        <f t="shared" si="173"/>
        <v>9.0337267873457048</v>
      </c>
      <c r="AY316" s="621">
        <f t="shared" si="173"/>
        <v>9.0331535473174487</v>
      </c>
      <c r="AZ316" s="621">
        <f t="shared" si="173"/>
        <v>9.0326314676499386</v>
      </c>
      <c r="BA316" s="621">
        <f t="shared" si="173"/>
        <v>9.0321084785151928</v>
      </c>
      <c r="BB316" s="621">
        <f t="shared" si="173"/>
        <v>9.0315845775346872</v>
      </c>
      <c r="BC316" s="621">
        <f t="shared" si="173"/>
        <v>9.0310072304253595</v>
      </c>
      <c r="BD316" s="621">
        <f t="shared" si="173"/>
        <v>9.0304814067897023</v>
      </c>
      <c r="BE316" s="621">
        <f t="shared" si="173"/>
        <v>9.0299546638819557</v>
      </c>
      <c r="BF316" s="621">
        <f t="shared" si="173"/>
        <v>9.0293741820442541</v>
      </c>
      <c r="BG316" s="621">
        <f t="shared" si="173"/>
        <v>9.0288455008014061</v>
      </c>
      <c r="BH316" s="621">
        <f t="shared" si="173"/>
        <v>9.0282628809103684</v>
      </c>
      <c r="BI316" s="621">
        <f t="shared" si="173"/>
        <v>9.0277322506135249</v>
      </c>
      <c r="BJ316" s="621">
        <f t="shared" si="173"/>
        <v>9.0272006884053777</v>
      </c>
      <c r="BK316" s="621">
        <f t="shared" si="173"/>
        <v>9.0266681918287848</v>
      </c>
      <c r="BL316" s="621">
        <f t="shared" si="173"/>
        <v>9.0261347584179603</v>
      </c>
      <c r="BM316" s="621">
        <f t="shared" si="173"/>
        <v>9.0254933982191226</v>
      </c>
      <c r="BN316" s="621">
        <f t="shared" si="173"/>
        <v>9.0249578950505747</v>
      </c>
      <c r="BO316" s="621">
        <f t="shared" si="173"/>
        <v>9.0244214470987387</v>
      </c>
      <c r="BP316" s="621">
        <f t="shared" si="173"/>
        <v>9.0238840518610957</v>
      </c>
      <c r="BQ316" s="621">
        <f t="shared" si="173"/>
        <v>9.0232918199870085</v>
      </c>
      <c r="BR316" s="621">
        <f t="shared" si="173"/>
        <v>9.0227524272640842</v>
      </c>
      <c r="BS316" s="621">
        <f t="shared" ref="BS316:BT316" si="174">BS226+BS289</f>
        <v>9.0222120794411644</v>
      </c>
      <c r="BT316" s="621">
        <f t="shared" si="174"/>
        <v>9.0216165906648502</v>
      </c>
      <c r="BU316" s="621"/>
      <c r="BV316" s="621"/>
      <c r="BW316" s="621"/>
      <c r="BX316" s="621"/>
      <c r="BY316" s="621"/>
      <c r="BZ316" s="621"/>
      <c r="CA316" s="621"/>
      <c r="CB316" s="621"/>
      <c r="CC316" s="621"/>
      <c r="CD316" s="621"/>
      <c r="CE316" s="621"/>
      <c r="CF316" s="621"/>
      <c r="CG316" s="621"/>
      <c r="CH316" s="621"/>
      <c r="CI316" s="622"/>
      <c r="CK316" s="1086"/>
    </row>
    <row r="317" spans="2:89" x14ac:dyDescent="0.2">
      <c r="B317" s="856" t="s">
        <v>593</v>
      </c>
      <c r="C317" s="857" t="s">
        <v>381</v>
      </c>
      <c r="D317" s="858" t="s">
        <v>594</v>
      </c>
      <c r="E317" s="859" t="s">
        <v>122</v>
      </c>
      <c r="F317" s="860">
        <v>2</v>
      </c>
      <c r="G317" s="473">
        <f t="shared" ref="G317:AL317" si="175">G227+G290</f>
        <v>362.02808194327298</v>
      </c>
      <c r="H317" s="473">
        <f t="shared" si="175"/>
        <v>415.22589829898965</v>
      </c>
      <c r="I317" s="473">
        <f t="shared" si="175"/>
        <v>406.15296764874449</v>
      </c>
      <c r="J317" s="473">
        <f t="shared" si="175"/>
        <v>410.80237233578424</v>
      </c>
      <c r="K317" s="473">
        <f t="shared" si="175"/>
        <v>423.83063483033823</v>
      </c>
      <c r="L317" s="473">
        <f t="shared" si="175"/>
        <v>437.3076396180179</v>
      </c>
      <c r="M317" s="621">
        <f t="shared" si="175"/>
        <v>448.61703042726549</v>
      </c>
      <c r="N317" s="621">
        <f t="shared" si="175"/>
        <v>458.50730331510698</v>
      </c>
      <c r="O317" s="621">
        <f t="shared" si="175"/>
        <v>467.16846318068212</v>
      </c>
      <c r="P317" s="621">
        <f t="shared" si="175"/>
        <v>475.06398614424222</v>
      </c>
      <c r="Q317" s="621">
        <f t="shared" si="175"/>
        <v>483.44919063466824</v>
      </c>
      <c r="R317" s="621">
        <f t="shared" si="175"/>
        <v>491.91432513989173</v>
      </c>
      <c r="S317" s="621">
        <f t="shared" si="175"/>
        <v>500.92869533949852</v>
      </c>
      <c r="T317" s="621">
        <f t="shared" si="175"/>
        <v>509.91638320852053</v>
      </c>
      <c r="U317" s="621">
        <f t="shared" si="175"/>
        <v>518.10355013530352</v>
      </c>
      <c r="V317" s="621">
        <f t="shared" si="175"/>
        <v>524.68129239598056</v>
      </c>
      <c r="W317" s="621">
        <f t="shared" si="175"/>
        <v>531.71239865141411</v>
      </c>
      <c r="X317" s="621">
        <f t="shared" si="175"/>
        <v>538.39726135144099</v>
      </c>
      <c r="Y317" s="621">
        <f t="shared" si="175"/>
        <v>544.70802295905469</v>
      </c>
      <c r="Z317" s="621">
        <f t="shared" si="175"/>
        <v>550.71360365845521</v>
      </c>
      <c r="AA317" s="621">
        <f t="shared" si="175"/>
        <v>556.46820450750511</v>
      </c>
      <c r="AB317" s="621">
        <f t="shared" si="175"/>
        <v>561.78230071084693</v>
      </c>
      <c r="AC317" s="621">
        <f t="shared" si="175"/>
        <v>566.75889642528023</v>
      </c>
      <c r="AD317" s="621">
        <f t="shared" si="175"/>
        <v>571.33444260952774</v>
      </c>
      <c r="AE317" s="621">
        <f t="shared" si="175"/>
        <v>575.67842186204098</v>
      </c>
      <c r="AF317" s="621">
        <f t="shared" si="175"/>
        <v>579.92164651775045</v>
      </c>
      <c r="AG317" s="621">
        <f t="shared" si="175"/>
        <v>583.88469291200693</v>
      </c>
      <c r="AH317" s="621">
        <f t="shared" si="175"/>
        <v>587.5090980930097</v>
      </c>
      <c r="AI317" s="621">
        <f t="shared" si="175"/>
        <v>590.8630793951985</v>
      </c>
      <c r="AJ317" s="621">
        <f t="shared" si="175"/>
        <v>593.93120975329236</v>
      </c>
      <c r="AK317" s="621">
        <f t="shared" si="175"/>
        <v>596.62602253999216</v>
      </c>
      <c r="AL317" s="621">
        <f t="shared" si="175"/>
        <v>601.23095270033014</v>
      </c>
      <c r="AM317" s="621">
        <f t="shared" ref="AM317:BR317" si="176">AM227+AM290</f>
        <v>605.52261152029791</v>
      </c>
      <c r="AN317" s="621">
        <f t="shared" si="176"/>
        <v>609.55551488493597</v>
      </c>
      <c r="AO317" s="621">
        <f t="shared" si="176"/>
        <v>613.34652181132719</v>
      </c>
      <c r="AP317" s="621">
        <f t="shared" si="176"/>
        <v>616.97658455977887</v>
      </c>
      <c r="AQ317" s="621">
        <f t="shared" si="176"/>
        <v>620.3740876635726</v>
      </c>
      <c r="AR317" s="621">
        <f t="shared" si="176"/>
        <v>623.63173019299131</v>
      </c>
      <c r="AS317" s="621">
        <f t="shared" si="176"/>
        <v>626.66432577791352</v>
      </c>
      <c r="AT317" s="621">
        <f t="shared" si="176"/>
        <v>629.45379711650025</v>
      </c>
      <c r="AU317" s="621">
        <f t="shared" si="176"/>
        <v>632.07637713543477</v>
      </c>
      <c r="AV317" s="621">
        <f t="shared" si="176"/>
        <v>634.51684566157257</v>
      </c>
      <c r="AW317" s="621">
        <f t="shared" si="176"/>
        <v>636.9923906350416</v>
      </c>
      <c r="AX317" s="621">
        <f t="shared" si="176"/>
        <v>639.50898899124195</v>
      </c>
      <c r="AY317" s="621">
        <f t="shared" si="176"/>
        <v>642.03707545588327</v>
      </c>
      <c r="AZ317" s="621">
        <f t="shared" si="176"/>
        <v>644.59335760431611</v>
      </c>
      <c r="BA317" s="621">
        <f t="shared" si="176"/>
        <v>647.17108760143753</v>
      </c>
      <c r="BB317" s="621">
        <f t="shared" si="176"/>
        <v>649.74616008884959</v>
      </c>
      <c r="BC317" s="621">
        <f t="shared" si="176"/>
        <v>652.28489880524148</v>
      </c>
      <c r="BD317" s="621">
        <f t="shared" si="176"/>
        <v>654.82346958315679</v>
      </c>
      <c r="BE317" s="621">
        <f t="shared" si="176"/>
        <v>657.30938612786622</v>
      </c>
      <c r="BF317" s="621">
        <f t="shared" si="176"/>
        <v>659.75847691254251</v>
      </c>
      <c r="BG317" s="621">
        <f t="shared" si="176"/>
        <v>662.19426793602076</v>
      </c>
      <c r="BH317" s="621">
        <f t="shared" si="176"/>
        <v>664.6259885401289</v>
      </c>
      <c r="BI317" s="621">
        <f t="shared" si="176"/>
        <v>667.05354417832734</v>
      </c>
      <c r="BJ317" s="621">
        <f t="shared" si="176"/>
        <v>669.44610993937454</v>
      </c>
      <c r="BK317" s="621">
        <f t="shared" si="176"/>
        <v>671.80447043506729</v>
      </c>
      <c r="BL317" s="621">
        <f t="shared" si="176"/>
        <v>674.14253803739462</v>
      </c>
      <c r="BM317" s="621">
        <f t="shared" si="176"/>
        <v>676.49987631109684</v>
      </c>
      <c r="BN317" s="621">
        <f t="shared" si="176"/>
        <v>678.88809452218379</v>
      </c>
      <c r="BO317" s="621">
        <f t="shared" si="176"/>
        <v>681.29166801142526</v>
      </c>
      <c r="BP317" s="621">
        <f t="shared" si="176"/>
        <v>683.73852831312831</v>
      </c>
      <c r="BQ317" s="621">
        <f t="shared" si="176"/>
        <v>686.2219062776453</v>
      </c>
      <c r="BR317" s="621">
        <f t="shared" si="176"/>
        <v>688.73853977638737</v>
      </c>
      <c r="BS317" s="621">
        <f t="shared" ref="BS317:BT317" si="177">BS227+BS290</f>
        <v>691.24835210804281</v>
      </c>
      <c r="BT317" s="621">
        <f t="shared" si="177"/>
        <v>693.77833238255153</v>
      </c>
      <c r="BU317" s="621"/>
      <c r="BV317" s="621"/>
      <c r="BW317" s="621"/>
      <c r="BX317" s="621"/>
      <c r="BY317" s="621"/>
      <c r="BZ317" s="621"/>
      <c r="CA317" s="621"/>
      <c r="CB317" s="621"/>
      <c r="CC317" s="621"/>
      <c r="CD317" s="621"/>
      <c r="CE317" s="621"/>
      <c r="CF317" s="621"/>
      <c r="CG317" s="621"/>
      <c r="CH317" s="621"/>
      <c r="CI317" s="622"/>
      <c r="CK317" s="1086"/>
    </row>
    <row r="318" spans="2:89" x14ac:dyDescent="0.2">
      <c r="B318" s="856" t="s">
        <v>595</v>
      </c>
      <c r="C318" s="857" t="s">
        <v>383</v>
      </c>
      <c r="D318" s="858" t="s">
        <v>596</v>
      </c>
      <c r="E318" s="859" t="s">
        <v>122</v>
      </c>
      <c r="F318" s="860">
        <v>2</v>
      </c>
      <c r="G318" s="473">
        <f t="shared" ref="G318:AL318" si="178">G228+G291</f>
        <v>467.55453485426051</v>
      </c>
      <c r="H318" s="473">
        <f t="shared" si="178"/>
        <v>504.90787752520845</v>
      </c>
      <c r="I318" s="473">
        <f t="shared" si="178"/>
        <v>461.3380708542789</v>
      </c>
      <c r="J318" s="473">
        <f t="shared" si="178"/>
        <v>436.67340144076701</v>
      </c>
      <c r="K318" s="473">
        <f t="shared" si="178"/>
        <v>423.12346475839814</v>
      </c>
      <c r="L318" s="473">
        <f t="shared" si="178"/>
        <v>409.65360404581986</v>
      </c>
      <c r="M318" s="621">
        <f t="shared" si="178"/>
        <v>396.93954006809474</v>
      </c>
      <c r="N318" s="621">
        <f t="shared" si="178"/>
        <v>384.22089554083652</v>
      </c>
      <c r="O318" s="621">
        <f t="shared" si="178"/>
        <v>371.83982410299507</v>
      </c>
      <c r="P318" s="621">
        <f t="shared" si="178"/>
        <v>359.50267591844306</v>
      </c>
      <c r="Q318" s="621">
        <f t="shared" si="178"/>
        <v>347.20918348295788</v>
      </c>
      <c r="R318" s="621">
        <f t="shared" si="178"/>
        <v>336.32161479581265</v>
      </c>
      <c r="S318" s="621">
        <f t="shared" si="178"/>
        <v>326.13269808974275</v>
      </c>
      <c r="T318" s="621">
        <f t="shared" si="178"/>
        <v>316.28307760239289</v>
      </c>
      <c r="U318" s="621">
        <f t="shared" si="178"/>
        <v>306.68903615491183</v>
      </c>
      <c r="V318" s="621">
        <f t="shared" si="178"/>
        <v>297.17821132907403</v>
      </c>
      <c r="W318" s="621">
        <f t="shared" si="178"/>
        <v>288.12790125599423</v>
      </c>
      <c r="X318" s="621">
        <f t="shared" si="178"/>
        <v>279.45399608367615</v>
      </c>
      <c r="Y318" s="621">
        <f t="shared" si="178"/>
        <v>271.15228695379432</v>
      </c>
      <c r="Z318" s="621">
        <f t="shared" si="178"/>
        <v>263.26621262200473</v>
      </c>
      <c r="AA318" s="621">
        <f t="shared" si="178"/>
        <v>255.79523337931244</v>
      </c>
      <c r="AB318" s="621">
        <f t="shared" si="178"/>
        <v>248.63486887225304</v>
      </c>
      <c r="AC318" s="621">
        <f t="shared" si="178"/>
        <v>241.83795740744833</v>
      </c>
      <c r="AD318" s="621">
        <f t="shared" si="178"/>
        <v>235.39896685078551</v>
      </c>
      <c r="AE318" s="621">
        <f t="shared" si="178"/>
        <v>229.35702471491064</v>
      </c>
      <c r="AF318" s="621">
        <f t="shared" si="178"/>
        <v>223.75270651762969</v>
      </c>
      <c r="AG318" s="621">
        <f t="shared" si="178"/>
        <v>218.46262630972674</v>
      </c>
      <c r="AH318" s="621">
        <f t="shared" si="178"/>
        <v>213.51939068099</v>
      </c>
      <c r="AI318" s="621">
        <f t="shared" si="178"/>
        <v>208.95814807532724</v>
      </c>
      <c r="AJ318" s="621">
        <f t="shared" si="178"/>
        <v>204.75275690449365</v>
      </c>
      <c r="AK318" s="621">
        <f t="shared" si="178"/>
        <v>200.88303660459303</v>
      </c>
      <c r="AL318" s="621">
        <f t="shared" si="178"/>
        <v>197.61908672412429</v>
      </c>
      <c r="AM318" s="621">
        <f t="shared" ref="AM318:BR318" si="179">AM228+AM291</f>
        <v>194.69433766046635</v>
      </c>
      <c r="AN318" s="621">
        <f t="shared" si="179"/>
        <v>192.09977426827865</v>
      </c>
      <c r="AO318" s="621">
        <f t="shared" si="179"/>
        <v>189.82636262986549</v>
      </c>
      <c r="AP318" s="621">
        <f t="shared" si="179"/>
        <v>187.86122376639779</v>
      </c>
      <c r="AQ318" s="621">
        <f t="shared" si="179"/>
        <v>186.21134142969282</v>
      </c>
      <c r="AR318" s="621">
        <f t="shared" si="179"/>
        <v>184.91177595461753</v>
      </c>
      <c r="AS318" s="621">
        <f t="shared" si="179"/>
        <v>183.95774330372561</v>
      </c>
      <c r="AT318" s="621">
        <f t="shared" si="179"/>
        <v>183.34654779708902</v>
      </c>
      <c r="AU318" s="621">
        <f t="shared" si="179"/>
        <v>183.05969835700094</v>
      </c>
      <c r="AV318" s="621">
        <f t="shared" si="179"/>
        <v>183.10816435604045</v>
      </c>
      <c r="AW318" s="621">
        <f t="shared" si="179"/>
        <v>183.15782151455514</v>
      </c>
      <c r="AX318" s="621">
        <f t="shared" si="179"/>
        <v>183.19161695236411</v>
      </c>
      <c r="AY318" s="621">
        <f t="shared" si="179"/>
        <v>183.20742786379307</v>
      </c>
      <c r="AZ318" s="621">
        <f t="shared" si="179"/>
        <v>183.20099939845207</v>
      </c>
      <c r="BA318" s="621">
        <f t="shared" si="179"/>
        <v>183.18780733173824</v>
      </c>
      <c r="BB318" s="621">
        <f t="shared" si="179"/>
        <v>183.18438306021321</v>
      </c>
      <c r="BC318" s="621">
        <f t="shared" si="179"/>
        <v>183.19085766692962</v>
      </c>
      <c r="BD318" s="621">
        <f t="shared" si="179"/>
        <v>183.20232962968191</v>
      </c>
      <c r="BE318" s="621">
        <f t="shared" si="179"/>
        <v>183.21889409253632</v>
      </c>
      <c r="BF318" s="621">
        <f t="shared" si="179"/>
        <v>183.23948820166882</v>
      </c>
      <c r="BG318" s="621">
        <f t="shared" si="179"/>
        <v>183.26814475995684</v>
      </c>
      <c r="BH318" s="621">
        <f t="shared" si="179"/>
        <v>183.30065364403274</v>
      </c>
      <c r="BI318" s="621">
        <f t="shared" si="179"/>
        <v>183.34157143990845</v>
      </c>
      <c r="BJ318" s="621">
        <f t="shared" si="179"/>
        <v>183.39426439358303</v>
      </c>
      <c r="BK318" s="621">
        <f t="shared" si="179"/>
        <v>183.45022736870209</v>
      </c>
      <c r="BL318" s="621">
        <f t="shared" si="179"/>
        <v>183.52013494521654</v>
      </c>
      <c r="BM318" s="621">
        <f t="shared" si="179"/>
        <v>183.59741333941832</v>
      </c>
      <c r="BN318" s="621">
        <f t="shared" si="179"/>
        <v>183.66758274839324</v>
      </c>
      <c r="BO318" s="621">
        <f t="shared" si="179"/>
        <v>183.74135084748144</v>
      </c>
      <c r="BP318" s="621">
        <f t="shared" si="179"/>
        <v>183.80145429072081</v>
      </c>
      <c r="BQ318" s="621">
        <f t="shared" si="179"/>
        <v>183.85303555693534</v>
      </c>
      <c r="BR318" s="621">
        <f t="shared" si="179"/>
        <v>183.89600245442043</v>
      </c>
      <c r="BS318" s="621">
        <f t="shared" ref="BS318:BT318" si="180">BS228+BS291</f>
        <v>183.9370765688254</v>
      </c>
      <c r="BT318" s="621">
        <f t="shared" si="180"/>
        <v>183.9771504477375</v>
      </c>
      <c r="BU318" s="621"/>
      <c r="BV318" s="621"/>
      <c r="BW318" s="621"/>
      <c r="BX318" s="621"/>
      <c r="BY318" s="621"/>
      <c r="BZ318" s="621"/>
      <c r="CA318" s="621"/>
      <c r="CB318" s="621"/>
      <c r="CC318" s="621"/>
      <c r="CD318" s="621"/>
      <c r="CE318" s="621"/>
      <c r="CF318" s="621"/>
      <c r="CG318" s="621"/>
      <c r="CH318" s="621"/>
      <c r="CI318" s="622"/>
      <c r="CK318" s="1086"/>
    </row>
    <row r="319" spans="2:89" ht="28.5" x14ac:dyDescent="0.2">
      <c r="B319" s="856" t="s">
        <v>597</v>
      </c>
      <c r="C319" s="857" t="s">
        <v>385</v>
      </c>
      <c r="D319" s="858" t="s">
        <v>384</v>
      </c>
      <c r="E319" s="859" t="s">
        <v>261</v>
      </c>
      <c r="F319" s="860">
        <v>1</v>
      </c>
      <c r="G319" s="646">
        <f t="shared" ref="G319:AL319" si="181">G229</f>
        <v>0</v>
      </c>
      <c r="H319" s="646">
        <f t="shared" si="181"/>
        <v>6.9594532279906407E-4</v>
      </c>
      <c r="I319" s="646">
        <f t="shared" si="181"/>
        <v>1.3909226394924002E-3</v>
      </c>
      <c r="J319" s="646">
        <f t="shared" si="181"/>
        <v>2.0849339683092299E-3</v>
      </c>
      <c r="K319" s="646">
        <f t="shared" si="181"/>
        <v>2.77797137735444E-3</v>
      </c>
      <c r="L319" s="646">
        <f t="shared" si="181"/>
        <v>3.4700567764963707E-3</v>
      </c>
      <c r="M319" s="647">
        <f t="shared" si="181"/>
        <v>4.1611822088576996E-3</v>
      </c>
      <c r="N319" s="647">
        <f t="shared" si="181"/>
        <v>4.85134967035699E-3</v>
      </c>
      <c r="O319" s="647">
        <f t="shared" si="181"/>
        <v>5.5405611513843897E-3</v>
      </c>
      <c r="P319" s="647">
        <f t="shared" si="181"/>
        <v>6.2288186368189401E-3</v>
      </c>
      <c r="Q319" s="647">
        <f t="shared" si="181"/>
        <v>6.9161241060495104E-3</v>
      </c>
      <c r="R319" s="647">
        <f t="shared" si="181"/>
        <v>7.6024696844633703E-3</v>
      </c>
      <c r="S319" s="647">
        <f t="shared" si="181"/>
        <v>8.2878770511803385E-3</v>
      </c>
      <c r="T319" s="647">
        <f t="shared" si="181"/>
        <v>8.9723383070731601E-3</v>
      </c>
      <c r="U319" s="647">
        <f t="shared" si="181"/>
        <v>9.6558554097547697E-3</v>
      </c>
      <c r="V319" s="647">
        <f t="shared" si="181"/>
        <v>1.03384303114415E-2</v>
      </c>
      <c r="W319" s="647">
        <f t="shared" si="181"/>
        <v>1.10200649589714E-2</v>
      </c>
      <c r="X319" s="647">
        <f t="shared" si="181"/>
        <v>1.17007612938217E-2</v>
      </c>
      <c r="Y319" s="647">
        <f t="shared" si="181"/>
        <v>1.2380511498207E-2</v>
      </c>
      <c r="Z319" s="647">
        <f t="shared" si="181"/>
        <v>1.3059337024188799E-2</v>
      </c>
      <c r="AA319" s="647">
        <f t="shared" si="181"/>
        <v>1.3737230029922E-2</v>
      </c>
      <c r="AB319" s="647">
        <f t="shared" si="181"/>
        <v>1.4414192435629001E-2</v>
      </c>
      <c r="AC319" s="647">
        <f t="shared" si="181"/>
        <v>1.50902261562626E-2</v>
      </c>
      <c r="AD319" s="647">
        <f t="shared" si="181"/>
        <v>1.5765333101526401E-2</v>
      </c>
      <c r="AE319" s="647">
        <f t="shared" si="181"/>
        <v>1.6439515175890599E-2</v>
      </c>
      <c r="AF319" s="647">
        <f t="shared" si="181"/>
        <v>1.71127646179388E-2</v>
      </c>
      <c r="AG319" s="647">
        <f t="shared" si="181"/>
        <v>1.7785102656288101E-2</v>
      </c>
      <c r="AH319" s="647">
        <f t="shared" si="181"/>
        <v>1.8456521505907198E-2</v>
      </c>
      <c r="AI319" s="647">
        <f t="shared" si="181"/>
        <v>1.9127023050514998E-2</v>
      </c>
      <c r="AJ319" s="647">
        <f t="shared" si="181"/>
        <v>1.9796609168687199E-2</v>
      </c>
      <c r="AK319" s="647">
        <f t="shared" si="181"/>
        <v>2.0465281733873599E-2</v>
      </c>
      <c r="AL319" s="647">
        <f t="shared" si="181"/>
        <v>2.1133042614415197E-2</v>
      </c>
      <c r="AM319" s="647">
        <f t="shared" ref="AM319:BR319" si="182">AM229</f>
        <v>2.17998841048067E-2</v>
      </c>
      <c r="AN319" s="647">
        <f t="shared" si="182"/>
        <v>2.2465827213757603E-2</v>
      </c>
      <c r="AO319" s="647">
        <f t="shared" si="182"/>
        <v>2.31308642125818E-2</v>
      </c>
      <c r="AP319" s="647">
        <f t="shared" si="182"/>
        <v>2.3794996949359399E-2</v>
      </c>
      <c r="AQ319" s="647">
        <f t="shared" si="182"/>
        <v>2.4458227267147602E-2</v>
      </c>
      <c r="AR319" s="647">
        <f t="shared" si="182"/>
        <v>2.51205570039988E-2</v>
      </c>
      <c r="AS319" s="647">
        <f t="shared" si="182"/>
        <v>2.5781987992977304E-2</v>
      </c>
      <c r="AT319" s="647">
        <f t="shared" si="182"/>
        <v>2.6442512584033698E-2</v>
      </c>
      <c r="AU319" s="647">
        <f t="shared" si="182"/>
        <v>2.7102151569429099E-2</v>
      </c>
      <c r="AV319" s="647">
        <f t="shared" si="182"/>
        <v>2.77608972763566E-2</v>
      </c>
      <c r="AW319" s="647">
        <f t="shared" si="182"/>
        <v>2.8418751518095701E-2</v>
      </c>
      <c r="AX319" s="647">
        <f t="shared" si="182"/>
        <v>2.9075716103020999E-2</v>
      </c>
      <c r="AY319" s="647">
        <f t="shared" si="182"/>
        <v>2.97317928346198E-2</v>
      </c>
      <c r="AZ319" s="647">
        <f t="shared" si="182"/>
        <v>3.0386983511507804E-2</v>
      </c>
      <c r="BA319" s="647">
        <f t="shared" si="182"/>
        <v>3.1041280538635599E-2</v>
      </c>
      <c r="BB319" s="647">
        <f t="shared" si="182"/>
        <v>3.1694704495204305E-2</v>
      </c>
      <c r="BC319" s="647">
        <f t="shared" si="182"/>
        <v>3.2347247763819802E-2</v>
      </c>
      <c r="BD319" s="647">
        <f t="shared" si="182"/>
        <v>3.2998912123776099E-2</v>
      </c>
      <c r="BE319" s="647">
        <f t="shared" si="182"/>
        <v>3.3649699349577705E-2</v>
      </c>
      <c r="BF319" s="647">
        <f t="shared" si="182"/>
        <v>3.42996112109549E-2</v>
      </c>
      <c r="BG319" s="647">
        <f t="shared" si="182"/>
        <v>3.4948649472880795E-2</v>
      </c>
      <c r="BH319" s="647">
        <f t="shared" si="182"/>
        <v>3.5596806594851198E-2</v>
      </c>
      <c r="BI319" s="647">
        <f t="shared" si="182"/>
        <v>3.6244102946323305E-2</v>
      </c>
      <c r="BJ319" s="647">
        <f t="shared" si="182"/>
        <v>3.6890530964850801E-2</v>
      </c>
      <c r="BK319" s="647">
        <f t="shared" si="182"/>
        <v>3.7536092396535006E-2</v>
      </c>
      <c r="BL319" s="647">
        <f t="shared" si="182"/>
        <v>3.8180788982799398E-2</v>
      </c>
      <c r="BM319" s="647">
        <f t="shared" si="182"/>
        <v>3.8824622460404301E-2</v>
      </c>
      <c r="BN319" s="647">
        <f t="shared" si="182"/>
        <v>3.9467594561461601E-2</v>
      </c>
      <c r="BO319" s="647">
        <f t="shared" si="182"/>
        <v>4.0109697799559897E-2</v>
      </c>
      <c r="BP319" s="647">
        <f t="shared" si="182"/>
        <v>4.0750952337658297E-2</v>
      </c>
      <c r="BQ319" s="647">
        <f t="shared" si="182"/>
        <v>4.1391350667795999E-2</v>
      </c>
      <c r="BR319" s="647">
        <f t="shared" si="182"/>
        <v>4.20308945036523E-2</v>
      </c>
      <c r="BS319" s="647">
        <f t="shared" ref="BS319:BT319" si="183">BS229</f>
        <v>4.2669585554335795E-2</v>
      </c>
      <c r="BT319" s="647">
        <f t="shared" si="183"/>
        <v>4.3307425524401102E-2</v>
      </c>
      <c r="BU319" s="647"/>
      <c r="BV319" s="647"/>
      <c r="BW319" s="647"/>
      <c r="BX319" s="647"/>
      <c r="BY319" s="647"/>
      <c r="BZ319" s="647"/>
      <c r="CA319" s="647"/>
      <c r="CB319" s="647"/>
      <c r="CC319" s="647"/>
      <c r="CD319" s="647"/>
      <c r="CE319" s="647"/>
      <c r="CF319" s="647"/>
      <c r="CG319" s="647"/>
      <c r="CH319" s="647"/>
      <c r="CI319" s="648"/>
      <c r="CK319" s="1086"/>
    </row>
    <row r="320" spans="2:89" ht="28.5" x14ac:dyDescent="0.2">
      <c r="B320" s="856" t="s">
        <v>598</v>
      </c>
      <c r="C320" s="857" t="s">
        <v>387</v>
      </c>
      <c r="D320" s="858" t="s">
        <v>599</v>
      </c>
      <c r="E320" s="859" t="s">
        <v>122</v>
      </c>
      <c r="F320" s="860">
        <v>2</v>
      </c>
      <c r="G320" s="473">
        <f>G319*(G314+SUM(G316:G318)-SUM(G326:G329))</f>
        <v>0</v>
      </c>
      <c r="H320" s="473">
        <f t="shared" ref="H320" si="184">H319*(SUM(H314:H318)-SUM(H326:H329))</f>
        <v>0.77586480525192203</v>
      </c>
      <c r="I320" s="473">
        <f t="shared" ref="I320" si="185">I319*(SUM(I314:I318)-SUM(I326:I329))</f>
        <v>1.4994997318309147</v>
      </c>
      <c r="J320" s="473">
        <f t="shared" ref="J320:BT320" si="186">J319*(SUM(J314:J318)-SUM(J326:J329))</f>
        <v>2.2443000235917974</v>
      </c>
      <c r="K320" s="473">
        <f t="shared" si="186"/>
        <v>2.9928080639607533</v>
      </c>
      <c r="L320" s="473">
        <f t="shared" si="186"/>
        <v>3.7368914285917998</v>
      </c>
      <c r="M320" s="473">
        <f t="shared" si="186"/>
        <v>4.4800304358412957</v>
      </c>
      <c r="N320" s="473">
        <f t="shared" si="186"/>
        <v>5.2080412252966326</v>
      </c>
      <c r="O320" s="473">
        <f t="shared" si="186"/>
        <v>5.9280585558211385</v>
      </c>
      <c r="P320" s="473">
        <f t="shared" si="186"/>
        <v>6.636299874128242</v>
      </c>
      <c r="Q320" s="473">
        <f t="shared" si="186"/>
        <v>7.3413117918147037</v>
      </c>
      <c r="R320" s="473">
        <f t="shared" si="186"/>
        <v>8.0485803442419463</v>
      </c>
      <c r="S320" s="473">
        <f t="shared" si="186"/>
        <v>8.7607965203484106</v>
      </c>
      <c r="T320" s="473">
        <f t="shared" si="186"/>
        <v>9.4736502115183079</v>
      </c>
      <c r="U320" s="473">
        <f t="shared" si="186"/>
        <v>10.178626355500766</v>
      </c>
      <c r="V320" s="473">
        <f t="shared" si="186"/>
        <v>10.864311963584139</v>
      </c>
      <c r="W320" s="473">
        <f t="shared" si="186"/>
        <v>11.554389498545607</v>
      </c>
      <c r="X320" s="473">
        <f t="shared" si="186"/>
        <v>12.240881109073721</v>
      </c>
      <c r="Y320" s="473">
        <f t="shared" si="186"/>
        <v>12.923249013458442</v>
      </c>
      <c r="Z320" s="473">
        <f t="shared" si="186"/>
        <v>13.603290421460201</v>
      </c>
      <c r="AA320" s="473">
        <f t="shared" si="186"/>
        <v>14.281582819917675</v>
      </c>
      <c r="AB320" s="473">
        <f t="shared" si="186"/>
        <v>14.956485822731283</v>
      </c>
      <c r="AC320" s="473">
        <f t="shared" si="186"/>
        <v>15.62835148087354</v>
      </c>
      <c r="AD320" s="473">
        <f t="shared" si="186"/>
        <v>16.29585167996769</v>
      </c>
      <c r="AE320" s="473">
        <f t="shared" si="186"/>
        <v>16.962515252344744</v>
      </c>
      <c r="AF320" s="473">
        <f t="shared" si="186"/>
        <v>17.631237985944949</v>
      </c>
      <c r="AG320" s="473">
        <f t="shared" si="186"/>
        <v>18.302170647815657</v>
      </c>
      <c r="AH320" s="473">
        <f t="shared" si="186"/>
        <v>18.970777420288996</v>
      </c>
      <c r="AI320" s="473">
        <f t="shared" si="186"/>
        <v>19.639069273793002</v>
      </c>
      <c r="AJ320" s="473">
        <f t="shared" si="186"/>
        <v>20.306250205123906</v>
      </c>
      <c r="AK320" s="473">
        <f t="shared" si="186"/>
        <v>20.970476792040955</v>
      </c>
      <c r="AL320" s="473">
        <f t="shared" si="186"/>
        <v>21.68072361884278</v>
      </c>
      <c r="AM320" s="473">
        <f t="shared" si="186"/>
        <v>22.392173912908806</v>
      </c>
      <c r="AN320" s="473">
        <f t="shared" si="186"/>
        <v>23.105763154635351</v>
      </c>
      <c r="AO320" s="473">
        <f t="shared" si="186"/>
        <v>23.821955636203509</v>
      </c>
      <c r="AP320" s="473">
        <f t="shared" si="186"/>
        <v>24.542033167767968</v>
      </c>
      <c r="AQ320" s="473">
        <f t="shared" si="186"/>
        <v>25.265070300571185</v>
      </c>
      <c r="AR320" s="473">
        <f t="shared" si="186"/>
        <v>25.994542564021437</v>
      </c>
      <c r="AS320" s="473">
        <f t="shared" si="186"/>
        <v>26.728305008431818</v>
      </c>
      <c r="AT320" s="473">
        <f t="shared" si="186"/>
        <v>27.4660198663356</v>
      </c>
      <c r="AU320" s="473">
        <f t="shared" si="186"/>
        <v>28.209453005382507</v>
      </c>
      <c r="AV320" s="473">
        <f t="shared" si="186"/>
        <v>28.95977432448748</v>
      </c>
      <c r="AW320" s="473">
        <f t="shared" si="186"/>
        <v>29.713202644908343</v>
      </c>
      <c r="AX320" s="473">
        <f t="shared" si="186"/>
        <v>30.469342701182679</v>
      </c>
      <c r="AY320" s="473">
        <f t="shared" si="186"/>
        <v>31.227329454778733</v>
      </c>
      <c r="AZ320" s="473">
        <f t="shared" si="186"/>
        <v>31.987442624623267</v>
      </c>
      <c r="BA320" s="473">
        <f t="shared" si="186"/>
        <v>32.750071209870882</v>
      </c>
      <c r="BB320" s="473">
        <f t="shared" si="186"/>
        <v>33.515200562916036</v>
      </c>
      <c r="BC320" s="473">
        <f t="shared" si="186"/>
        <v>34.281831074082078</v>
      </c>
      <c r="BD320" s="473">
        <f t="shared" si="186"/>
        <v>35.05082103705287</v>
      </c>
      <c r="BE320" s="473">
        <f t="shared" si="186"/>
        <v>35.820542950764484</v>
      </c>
      <c r="BF320" s="473">
        <f t="shared" si="186"/>
        <v>36.591369722016317</v>
      </c>
      <c r="BG320" s="473">
        <f t="shared" si="186"/>
        <v>37.364179988908525</v>
      </c>
      <c r="BH320" s="473">
        <f t="shared" si="186"/>
        <v>38.139073423152638</v>
      </c>
      <c r="BI320" s="473">
        <f t="shared" si="186"/>
        <v>38.916272320425684</v>
      </c>
      <c r="BJ320" s="473">
        <f t="shared" si="186"/>
        <v>39.694877644719661</v>
      </c>
      <c r="BK320" s="473">
        <f t="shared" si="186"/>
        <v>40.474476852606884</v>
      </c>
      <c r="BL320" s="473">
        <f t="shared" si="186"/>
        <v>41.256020538713543</v>
      </c>
      <c r="BM320" s="473">
        <f t="shared" si="186"/>
        <v>42.040609011880591</v>
      </c>
      <c r="BN320" s="473">
        <f t="shared" si="186"/>
        <v>42.827991653955877</v>
      </c>
      <c r="BO320" s="473">
        <f t="shared" si="186"/>
        <v>43.61815854420184</v>
      </c>
      <c r="BP320" s="473">
        <f t="shared" si="186"/>
        <v>44.411329402654594</v>
      </c>
      <c r="BQ320" s="473">
        <f t="shared" si="186"/>
        <v>45.207543655433099</v>
      </c>
      <c r="BR320" s="473">
        <f t="shared" si="186"/>
        <v>46.006706661981461</v>
      </c>
      <c r="BS320" s="473">
        <f t="shared" si="186"/>
        <v>46.807628132183332</v>
      </c>
      <c r="BT320" s="473">
        <f t="shared" si="186"/>
        <v>47.61142279537475</v>
      </c>
      <c r="BU320" s="473"/>
      <c r="BV320" s="473"/>
      <c r="BW320" s="473"/>
      <c r="BX320" s="473"/>
      <c r="BY320" s="473"/>
      <c r="BZ320" s="473"/>
      <c r="CA320" s="473"/>
      <c r="CB320" s="473"/>
      <c r="CC320" s="473"/>
      <c r="CD320" s="473"/>
      <c r="CE320" s="473"/>
      <c r="CF320" s="473"/>
      <c r="CG320" s="473"/>
      <c r="CH320" s="473"/>
      <c r="CI320" s="473"/>
      <c r="CK320" s="1086"/>
    </row>
    <row r="321" spans="2:89" ht="28.5" x14ac:dyDescent="0.2">
      <c r="B321" s="856" t="s">
        <v>600</v>
      </c>
      <c r="C321" s="861" t="s">
        <v>191</v>
      </c>
      <c r="D321" s="862" t="s">
        <v>601</v>
      </c>
      <c r="E321" s="863" t="s">
        <v>125</v>
      </c>
      <c r="F321" s="864">
        <v>1</v>
      </c>
      <c r="G321" s="653">
        <f>(((G317-G328))*1000000)/((G350)*1000)</f>
        <v>125.67606789396527</v>
      </c>
      <c r="H321" s="653">
        <f t="shared" ref="H321:BS322" si="187">(((H317-H328))*1000000)/((H350)*1000)</f>
        <v>139.95182003123287</v>
      </c>
      <c r="I321" s="653">
        <f t="shared" si="187"/>
        <v>130.86572426542864</v>
      </c>
      <c r="J321" s="653">
        <f t="shared" si="187"/>
        <v>127.29638718201181</v>
      </c>
      <c r="K321" s="653">
        <f t="shared" si="187"/>
        <v>127.19421961863014</v>
      </c>
      <c r="L321" s="653">
        <f t="shared" si="187"/>
        <v>127.07406414373379</v>
      </c>
      <c r="M321" s="654">
        <f t="shared" si="187"/>
        <v>126.70066842995882</v>
      </c>
      <c r="N321" s="654">
        <f t="shared" si="187"/>
        <v>126.05253919341746</v>
      </c>
      <c r="O321" s="654">
        <f t="shared" si="187"/>
        <v>125.30474077136105</v>
      </c>
      <c r="P321" s="654">
        <f t="shared" si="187"/>
        <v>124.43841149465622</v>
      </c>
      <c r="Q321" s="654">
        <f t="shared" si="187"/>
        <v>123.71761118689359</v>
      </c>
      <c r="R321" s="654">
        <f t="shared" si="187"/>
        <v>123.23173593034839</v>
      </c>
      <c r="S321" s="654">
        <f t="shared" si="187"/>
        <v>122.95012881033776</v>
      </c>
      <c r="T321" s="654">
        <f t="shared" si="187"/>
        <v>122.72848912110237</v>
      </c>
      <c r="U321" s="654">
        <f t="shared" si="187"/>
        <v>122.38238171493737</v>
      </c>
      <c r="V321" s="654">
        <f t="shared" si="187"/>
        <v>121.71223519481887</v>
      </c>
      <c r="W321" s="654">
        <f t="shared" si="187"/>
        <v>121.20595507577508</v>
      </c>
      <c r="X321" s="654">
        <f t="shared" si="187"/>
        <v>120.70641467834153</v>
      </c>
      <c r="Y321" s="654">
        <f t="shared" si="187"/>
        <v>120.20529744827986</v>
      </c>
      <c r="Z321" s="654">
        <f t="shared" si="187"/>
        <v>119.70920702075499</v>
      </c>
      <c r="AA321" s="654">
        <f t="shared" si="187"/>
        <v>119.20475970418364</v>
      </c>
      <c r="AB321" s="654">
        <f t="shared" si="187"/>
        <v>118.75144111869511</v>
      </c>
      <c r="AC321" s="654">
        <f t="shared" si="187"/>
        <v>118.30909679323535</v>
      </c>
      <c r="AD321" s="654">
        <f t="shared" si="187"/>
        <v>117.85737012564813</v>
      </c>
      <c r="AE321" s="654">
        <f t="shared" si="187"/>
        <v>117.41010411234653</v>
      </c>
      <c r="AF321" s="654">
        <f t="shared" si="187"/>
        <v>117.02494765628546</v>
      </c>
      <c r="AG321" s="654">
        <f t="shared" si="187"/>
        <v>116.65955449713529</v>
      </c>
      <c r="AH321" s="654">
        <f t="shared" si="187"/>
        <v>116.29964792328329</v>
      </c>
      <c r="AI321" s="654">
        <f t="shared" si="187"/>
        <v>115.92880674026263</v>
      </c>
      <c r="AJ321" s="654">
        <f t="shared" si="187"/>
        <v>115.5610879248151</v>
      </c>
      <c r="AK321" s="654">
        <f t="shared" si="187"/>
        <v>115.1924658153456</v>
      </c>
      <c r="AL321" s="654">
        <f t="shared" si="187"/>
        <v>115.31878660359399</v>
      </c>
      <c r="AM321" s="654">
        <f t="shared" si="187"/>
        <v>115.44176428888463</v>
      </c>
      <c r="AN321" s="654">
        <f t="shared" si="187"/>
        <v>115.56237563220276</v>
      </c>
      <c r="AO321" s="654">
        <f t="shared" si="187"/>
        <v>115.68519705626088</v>
      </c>
      <c r="AP321" s="654">
        <f t="shared" si="187"/>
        <v>115.81298858084047</v>
      </c>
      <c r="AQ321" s="654">
        <f t="shared" si="187"/>
        <v>115.9417871832912</v>
      </c>
      <c r="AR321" s="654">
        <f t="shared" si="187"/>
        <v>116.08437154749056</v>
      </c>
      <c r="AS321" s="654">
        <f t="shared" si="187"/>
        <v>116.22393304288241</v>
      </c>
      <c r="AT321" s="654">
        <f t="shared" si="187"/>
        <v>116.36119866136698</v>
      </c>
      <c r="AU321" s="654">
        <f t="shared" si="187"/>
        <v>116.5020199940263</v>
      </c>
      <c r="AV321" s="654">
        <f t="shared" si="187"/>
        <v>116.64407688975092</v>
      </c>
      <c r="AW321" s="654">
        <f t="shared" si="187"/>
        <v>116.78624047493174</v>
      </c>
      <c r="AX321" s="654">
        <f t="shared" si="187"/>
        <v>116.93251123980554</v>
      </c>
      <c r="AY321" s="654">
        <f t="shared" si="187"/>
        <v>117.08294809831476</v>
      </c>
      <c r="AZ321" s="654">
        <f t="shared" si="187"/>
        <v>117.23880936811373</v>
      </c>
      <c r="BA321" s="654">
        <f t="shared" si="187"/>
        <v>117.39644364704181</v>
      </c>
      <c r="BB321" s="654">
        <f t="shared" si="187"/>
        <v>117.55166966026998</v>
      </c>
      <c r="BC321" s="654">
        <f t="shared" si="187"/>
        <v>117.70394743968932</v>
      </c>
      <c r="BD321" s="654">
        <f t="shared" si="187"/>
        <v>117.85494118402229</v>
      </c>
      <c r="BE321" s="654">
        <f t="shared" si="187"/>
        <v>118.00386572280433</v>
      </c>
      <c r="BF321" s="654">
        <f t="shared" si="187"/>
        <v>118.15119975082882</v>
      </c>
      <c r="BG321" s="654">
        <f t="shared" si="187"/>
        <v>118.29633953873507</v>
      </c>
      <c r="BH321" s="654">
        <f t="shared" si="187"/>
        <v>118.44040023644013</v>
      </c>
      <c r="BI321" s="654">
        <f t="shared" si="187"/>
        <v>118.58230508619609</v>
      </c>
      <c r="BJ321" s="654">
        <f t="shared" si="187"/>
        <v>118.72081721565202</v>
      </c>
      <c r="BK321" s="654">
        <f t="shared" si="187"/>
        <v>118.85795195097201</v>
      </c>
      <c r="BL321" s="654">
        <f t="shared" si="187"/>
        <v>118.99138281066004</v>
      </c>
      <c r="BM321" s="654">
        <f t="shared" si="187"/>
        <v>119.12320870115968</v>
      </c>
      <c r="BN321" s="654">
        <f t="shared" si="187"/>
        <v>119.25701647236974</v>
      </c>
      <c r="BO321" s="654">
        <f t="shared" si="187"/>
        <v>119.39004835940814</v>
      </c>
      <c r="BP321" s="654">
        <f t="shared" si="187"/>
        <v>119.52678972141524</v>
      </c>
      <c r="BQ321" s="654">
        <f t="shared" si="187"/>
        <v>119.66592619319445</v>
      </c>
      <c r="BR321" s="654">
        <f t="shared" si="187"/>
        <v>119.807441792853</v>
      </c>
      <c r="BS321" s="654">
        <f t="shared" si="187"/>
        <v>119.94919493731749</v>
      </c>
      <c r="BT321" s="654">
        <f t="shared" ref="BT321:BT322" si="188">(((BT317-BT328))*1000000)/((BT350)*1000)</f>
        <v>120.09133612107352</v>
      </c>
      <c r="BU321" s="654"/>
      <c r="BV321" s="654"/>
      <c r="BW321" s="654"/>
      <c r="BX321" s="654"/>
      <c r="BY321" s="654"/>
      <c r="BZ321" s="654"/>
      <c r="CA321" s="654"/>
      <c r="CB321" s="654"/>
      <c r="CC321" s="654"/>
      <c r="CD321" s="654"/>
      <c r="CE321" s="654"/>
      <c r="CF321" s="654"/>
      <c r="CG321" s="654"/>
      <c r="CH321" s="654"/>
      <c r="CI321" s="655"/>
      <c r="CK321" s="1086"/>
    </row>
    <row r="322" spans="2:89" ht="28.5" x14ac:dyDescent="0.2">
      <c r="B322" s="856" t="s">
        <v>602</v>
      </c>
      <c r="C322" s="861" t="s">
        <v>210</v>
      </c>
      <c r="D322" s="862" t="s">
        <v>603</v>
      </c>
      <c r="E322" s="863" t="s">
        <v>125</v>
      </c>
      <c r="F322" s="864">
        <v>1</v>
      </c>
      <c r="G322" s="653">
        <f>(((G318-G329))*1000000)/((G351)*1000)</f>
        <v>178.57622896181658</v>
      </c>
      <c r="H322" s="653">
        <f t="shared" si="187"/>
        <v>198.8877701335702</v>
      </c>
      <c r="I322" s="653">
        <f t="shared" si="187"/>
        <v>186.01846274428817</v>
      </c>
      <c r="J322" s="653">
        <f t="shared" si="187"/>
        <v>180.94545629620214</v>
      </c>
      <c r="K322" s="653">
        <f t="shared" si="187"/>
        <v>180.74419830011428</v>
      </c>
      <c r="L322" s="653">
        <f t="shared" si="187"/>
        <v>180.53558318898033</v>
      </c>
      <c r="M322" s="654">
        <f t="shared" si="187"/>
        <v>180.31234718008898</v>
      </c>
      <c r="N322" s="654">
        <f t="shared" si="187"/>
        <v>180.07291633329135</v>
      </c>
      <c r="O322" s="654">
        <f t="shared" si="187"/>
        <v>179.98438199197889</v>
      </c>
      <c r="P322" s="654">
        <f t="shared" si="187"/>
        <v>179.87017604781303</v>
      </c>
      <c r="Q322" s="654">
        <f t="shared" si="187"/>
        <v>179.74807792466814</v>
      </c>
      <c r="R322" s="654">
        <f t="shared" si="187"/>
        <v>179.64044184945001</v>
      </c>
      <c r="S322" s="654">
        <f t="shared" si="187"/>
        <v>179.53915691143743</v>
      </c>
      <c r="T322" s="654">
        <f t="shared" si="187"/>
        <v>179.37648720884997</v>
      </c>
      <c r="U322" s="654">
        <f t="shared" si="187"/>
        <v>179.09525161209305</v>
      </c>
      <c r="V322" s="654">
        <f t="shared" si="187"/>
        <v>178.60180586010759</v>
      </c>
      <c r="W322" s="654">
        <f t="shared" si="187"/>
        <v>178.21259581023864</v>
      </c>
      <c r="X322" s="654">
        <f t="shared" si="187"/>
        <v>177.82324396278383</v>
      </c>
      <c r="Y322" s="654">
        <f t="shared" si="187"/>
        <v>177.42745171699505</v>
      </c>
      <c r="Z322" s="654">
        <f t="shared" si="187"/>
        <v>177.04304865615202</v>
      </c>
      <c r="AA322" s="654">
        <f t="shared" si="187"/>
        <v>176.64003376068592</v>
      </c>
      <c r="AB322" s="654">
        <f t="shared" si="187"/>
        <v>176.25512051086216</v>
      </c>
      <c r="AC322" s="654">
        <f t="shared" si="187"/>
        <v>175.87975090352612</v>
      </c>
      <c r="AD322" s="654">
        <f t="shared" si="187"/>
        <v>175.5043238498738</v>
      </c>
      <c r="AE322" s="654">
        <f t="shared" si="187"/>
        <v>175.13137896260267</v>
      </c>
      <c r="AF322" s="654">
        <f t="shared" si="187"/>
        <v>174.84619602758335</v>
      </c>
      <c r="AG322" s="654">
        <f t="shared" si="187"/>
        <v>174.5775912240978</v>
      </c>
      <c r="AH322" s="654">
        <f t="shared" si="187"/>
        <v>174.32024015194423</v>
      </c>
      <c r="AI322" s="654">
        <f t="shared" si="187"/>
        <v>174.06320956455878</v>
      </c>
      <c r="AJ322" s="654">
        <f t="shared" si="187"/>
        <v>173.81285419026221</v>
      </c>
      <c r="AK322" s="654">
        <f t="shared" si="187"/>
        <v>173.57397283901548</v>
      </c>
      <c r="AL322" s="654">
        <f t="shared" si="187"/>
        <v>173.6013191130065</v>
      </c>
      <c r="AM322" s="654">
        <f t="shared" si="187"/>
        <v>173.63482059325625</v>
      </c>
      <c r="AN322" s="654">
        <f t="shared" si="187"/>
        <v>173.67731293175652</v>
      </c>
      <c r="AO322" s="654">
        <f t="shared" si="187"/>
        <v>173.73431462857511</v>
      </c>
      <c r="AP322" s="654">
        <f t="shared" si="187"/>
        <v>173.80965721450906</v>
      </c>
      <c r="AQ322" s="654">
        <f t="shared" si="187"/>
        <v>173.90054724795093</v>
      </c>
      <c r="AR322" s="654">
        <f t="shared" si="187"/>
        <v>174.01463187578412</v>
      </c>
      <c r="AS322" s="654">
        <f t="shared" si="187"/>
        <v>174.13951948048981</v>
      </c>
      <c r="AT322" s="654">
        <f t="shared" si="187"/>
        <v>174.27633858079056</v>
      </c>
      <c r="AU322" s="654">
        <f t="shared" si="187"/>
        <v>174.43195248869813</v>
      </c>
      <c r="AV322" s="654">
        <f t="shared" si="187"/>
        <v>174.60310803822804</v>
      </c>
      <c r="AW322" s="654">
        <f t="shared" si="187"/>
        <v>174.77422657980341</v>
      </c>
      <c r="AX322" s="654">
        <f t="shared" si="187"/>
        <v>174.9499810666932</v>
      </c>
      <c r="AY322" s="654">
        <f t="shared" si="187"/>
        <v>175.13069388346659</v>
      </c>
      <c r="AZ322" s="654">
        <f t="shared" si="187"/>
        <v>175.31772169121487</v>
      </c>
      <c r="BA322" s="654">
        <f t="shared" si="187"/>
        <v>175.50680021724267</v>
      </c>
      <c r="BB322" s="654">
        <f t="shared" si="187"/>
        <v>175.69318856967629</v>
      </c>
      <c r="BC322" s="654">
        <f t="shared" si="187"/>
        <v>175.8765049163583</v>
      </c>
      <c r="BD322" s="654">
        <f t="shared" si="187"/>
        <v>176.05843095092592</v>
      </c>
      <c r="BE322" s="654">
        <f t="shared" si="187"/>
        <v>176.23851581049996</v>
      </c>
      <c r="BF322" s="654">
        <f t="shared" si="187"/>
        <v>176.41708452115449</v>
      </c>
      <c r="BG322" s="654">
        <f t="shared" si="187"/>
        <v>176.59328324234954</v>
      </c>
      <c r="BH322" s="654">
        <f t="shared" si="187"/>
        <v>176.76837803013899</v>
      </c>
      <c r="BI322" s="654">
        <f t="shared" si="187"/>
        <v>176.94106323216153</v>
      </c>
      <c r="BJ322" s="654">
        <f t="shared" si="187"/>
        <v>177.11014515669379</v>
      </c>
      <c r="BK322" s="654">
        <f t="shared" si="187"/>
        <v>177.27795999403307</v>
      </c>
      <c r="BL322" s="654">
        <f t="shared" si="187"/>
        <v>177.4416580096082</v>
      </c>
      <c r="BM322" s="654">
        <f t="shared" si="187"/>
        <v>177.60339478196812</v>
      </c>
      <c r="BN322" s="654">
        <f t="shared" si="187"/>
        <v>177.76735829457692</v>
      </c>
      <c r="BO322" s="654">
        <f t="shared" si="187"/>
        <v>177.93039099453122</v>
      </c>
      <c r="BP322" s="654">
        <f t="shared" si="187"/>
        <v>178.09757446026578</v>
      </c>
      <c r="BQ322" s="654">
        <f t="shared" si="187"/>
        <v>178.26737478902243</v>
      </c>
      <c r="BR322" s="654">
        <f t="shared" si="187"/>
        <v>178.43986569892323</v>
      </c>
      <c r="BS322" s="654">
        <f t="shared" si="187"/>
        <v>178.61280094275185</v>
      </c>
      <c r="BT322" s="654">
        <f t="shared" si="188"/>
        <v>178.78612065434564</v>
      </c>
      <c r="BU322" s="654"/>
      <c r="BV322" s="654"/>
      <c r="BW322" s="654"/>
      <c r="BX322" s="654"/>
      <c r="BY322" s="654"/>
      <c r="BZ322" s="654"/>
      <c r="CA322" s="654"/>
      <c r="CB322" s="654"/>
      <c r="CC322" s="654"/>
      <c r="CD322" s="654"/>
      <c r="CE322" s="654"/>
      <c r="CF322" s="654"/>
      <c r="CG322" s="654"/>
      <c r="CH322" s="654"/>
      <c r="CI322" s="655"/>
      <c r="CK322" s="1086"/>
    </row>
    <row r="323" spans="2:89" ht="28.5" x14ac:dyDescent="0.2">
      <c r="B323" s="856" t="s">
        <v>604</v>
      </c>
      <c r="C323" s="861" t="s">
        <v>124</v>
      </c>
      <c r="D323" s="862" t="s">
        <v>605</v>
      </c>
      <c r="E323" s="863" t="s">
        <v>125</v>
      </c>
      <c r="F323" s="864">
        <v>1</v>
      </c>
      <c r="G323" s="653">
        <f>(((G317-G328)+(G318-G329))*1000000)/((G350+G351)*1000)</f>
        <v>150.71277263354597</v>
      </c>
      <c r="H323" s="653">
        <f t="shared" ref="H323:BS323" si="189">(((H317-H328)+(H318-H329))*1000000)/((H350+H351)*1000)</f>
        <v>166.97683675600479</v>
      </c>
      <c r="I323" s="653">
        <f t="shared" si="189"/>
        <v>155.21791849978342</v>
      </c>
      <c r="J323" s="653">
        <f t="shared" si="189"/>
        <v>150.1119116344934</v>
      </c>
      <c r="K323" s="653">
        <f t="shared" si="189"/>
        <v>149.16133209661635</v>
      </c>
      <c r="L323" s="653">
        <f t="shared" si="189"/>
        <v>148.19559714107982</v>
      </c>
      <c r="M323" s="654">
        <f t="shared" si="189"/>
        <v>147.12453564741978</v>
      </c>
      <c r="N323" s="654">
        <f t="shared" si="189"/>
        <v>145.86290836448282</v>
      </c>
      <c r="O323" s="654">
        <f t="shared" si="189"/>
        <v>144.60092974003157</v>
      </c>
      <c r="P323" s="654">
        <f t="shared" si="189"/>
        <v>143.251231384123</v>
      </c>
      <c r="Q323" s="654">
        <f t="shared" si="189"/>
        <v>141.99015056903846</v>
      </c>
      <c r="R323" s="654">
        <f t="shared" si="189"/>
        <v>140.96687155253872</v>
      </c>
      <c r="S323" s="654">
        <f t="shared" si="189"/>
        <v>140.12308256260468</v>
      </c>
      <c r="T323" s="654">
        <f t="shared" si="189"/>
        <v>139.32793025778707</v>
      </c>
      <c r="U323" s="654">
        <f t="shared" si="189"/>
        <v>138.4373979279834</v>
      </c>
      <c r="V323" s="654">
        <f t="shared" si="189"/>
        <v>137.2780492015512</v>
      </c>
      <c r="W323" s="654">
        <f t="shared" si="189"/>
        <v>136.28836296431814</v>
      </c>
      <c r="X323" s="654">
        <f t="shared" si="189"/>
        <v>135.3258713632452</v>
      </c>
      <c r="Y323" s="654">
        <f t="shared" si="189"/>
        <v>134.38277894942982</v>
      </c>
      <c r="Z323" s="654">
        <f t="shared" si="189"/>
        <v>133.46828201459178</v>
      </c>
      <c r="AA323" s="654">
        <f t="shared" si="189"/>
        <v>132.5645104203974</v>
      </c>
      <c r="AB323" s="654">
        <f t="shared" si="189"/>
        <v>131.72568398807533</v>
      </c>
      <c r="AC323" s="654">
        <f t="shared" si="189"/>
        <v>130.91879374208492</v>
      </c>
      <c r="AD323" s="654">
        <f t="shared" si="189"/>
        <v>130.12538520594003</v>
      </c>
      <c r="AE323" s="654">
        <f t="shared" si="189"/>
        <v>129.35637930777307</v>
      </c>
      <c r="AF323" s="654">
        <f t="shared" si="189"/>
        <v>128.67472273781991</v>
      </c>
      <c r="AG323" s="654">
        <f t="shared" si="189"/>
        <v>128.0317518653747</v>
      </c>
      <c r="AH323" s="654">
        <f t="shared" si="189"/>
        <v>127.41467418394886</v>
      </c>
      <c r="AI323" s="654">
        <f t="shared" si="189"/>
        <v>126.80776201247988</v>
      </c>
      <c r="AJ323" s="654">
        <f t="shared" si="189"/>
        <v>126.22334090935504</v>
      </c>
      <c r="AK323" s="654">
        <f t="shared" si="189"/>
        <v>125.65877898202143</v>
      </c>
      <c r="AL323" s="654">
        <f t="shared" si="189"/>
        <v>125.57405257808378</v>
      </c>
      <c r="AM323" s="654">
        <f t="shared" si="189"/>
        <v>125.50728529930281</v>
      </c>
      <c r="AN323" s="654">
        <f t="shared" si="189"/>
        <v>125.4582355166484</v>
      </c>
      <c r="AO323" s="654">
        <f t="shared" si="189"/>
        <v>125.43078391119464</v>
      </c>
      <c r="AP323" s="654">
        <f t="shared" si="189"/>
        <v>125.42602205250193</v>
      </c>
      <c r="AQ323" s="654">
        <f t="shared" si="189"/>
        <v>125.4410256617421</v>
      </c>
      <c r="AR323" s="654">
        <f t="shared" si="189"/>
        <v>125.48832927724601</v>
      </c>
      <c r="AS323" s="654">
        <f t="shared" si="189"/>
        <v>125.55197002660665</v>
      </c>
      <c r="AT323" s="654">
        <f t="shared" si="189"/>
        <v>125.63264517588162</v>
      </c>
      <c r="AU323" s="654">
        <f t="shared" si="189"/>
        <v>125.73456503734783</v>
      </c>
      <c r="AV323" s="654">
        <f t="shared" si="189"/>
        <v>125.85575631544346</v>
      </c>
      <c r="AW323" s="654">
        <f t="shared" si="189"/>
        <v>125.97680986323188</v>
      </c>
      <c r="AX323" s="654">
        <f t="shared" si="189"/>
        <v>126.10110343075179</v>
      </c>
      <c r="AY323" s="654">
        <f t="shared" si="189"/>
        <v>126.22899595983421</v>
      </c>
      <c r="AZ323" s="654">
        <f t="shared" si="189"/>
        <v>126.36141288440113</v>
      </c>
      <c r="BA323" s="654">
        <f t="shared" si="189"/>
        <v>126.49529118021749</v>
      </c>
      <c r="BB323" s="654">
        <f t="shared" si="189"/>
        <v>126.62727333882181</v>
      </c>
      <c r="BC323" s="654">
        <f t="shared" si="189"/>
        <v>126.7572151363489</v>
      </c>
      <c r="BD323" s="654">
        <f t="shared" si="189"/>
        <v>126.88618939207475</v>
      </c>
      <c r="BE323" s="654">
        <f t="shared" si="189"/>
        <v>127.01403100709743</v>
      </c>
      <c r="BF323" s="654">
        <f t="shared" si="189"/>
        <v>127.14097538260124</v>
      </c>
      <c r="BG323" s="654">
        <f t="shared" si="189"/>
        <v>127.26627271123733</v>
      </c>
      <c r="BH323" s="654">
        <f t="shared" si="189"/>
        <v>127.39079502293696</v>
      </c>
      <c r="BI323" s="654">
        <f t="shared" si="189"/>
        <v>127.51360527809231</v>
      </c>
      <c r="BJ323" s="654">
        <f t="shared" si="189"/>
        <v>127.63392330990105</v>
      </c>
      <c r="BK323" s="654">
        <f t="shared" si="189"/>
        <v>127.75347321891844</v>
      </c>
      <c r="BL323" s="654">
        <f t="shared" si="189"/>
        <v>127.87010242709833</v>
      </c>
      <c r="BM323" s="654">
        <f t="shared" si="189"/>
        <v>127.98524999741979</v>
      </c>
      <c r="BN323" s="654">
        <f t="shared" si="189"/>
        <v>128.10192408946165</v>
      </c>
      <c r="BO323" s="654">
        <f t="shared" si="189"/>
        <v>128.21787777753022</v>
      </c>
      <c r="BP323" s="654">
        <f t="shared" si="189"/>
        <v>128.33674774695046</v>
      </c>
      <c r="BQ323" s="654">
        <f t="shared" si="189"/>
        <v>128.45745916868674</v>
      </c>
      <c r="BR323" s="654">
        <f t="shared" si="189"/>
        <v>128.58004335237061</v>
      </c>
      <c r="BS323" s="654">
        <f t="shared" si="189"/>
        <v>128.7030073688623</v>
      </c>
      <c r="BT323" s="654">
        <f t="shared" ref="BT323" si="190">(((BT317-BT328)+(BT318-BT329))*1000000)/((BT350+BT351)*1000)</f>
        <v>128.82623145982055</v>
      </c>
      <c r="BU323" s="654"/>
      <c r="BV323" s="654"/>
      <c r="BW323" s="654"/>
      <c r="BX323" s="654"/>
      <c r="BY323" s="654"/>
      <c r="BZ323" s="654"/>
      <c r="CA323" s="654"/>
      <c r="CB323" s="654"/>
      <c r="CC323" s="654"/>
      <c r="CD323" s="654"/>
      <c r="CE323" s="654"/>
      <c r="CF323" s="654"/>
      <c r="CG323" s="654"/>
      <c r="CH323" s="654"/>
      <c r="CI323" s="655"/>
      <c r="CK323" s="1086"/>
    </row>
    <row r="324" spans="2:89" x14ac:dyDescent="0.2">
      <c r="B324" s="856" t="s">
        <v>606</v>
      </c>
      <c r="C324" s="861" t="s">
        <v>396</v>
      </c>
      <c r="D324" s="862" t="s">
        <v>607</v>
      </c>
      <c r="E324" s="863" t="s">
        <v>122</v>
      </c>
      <c r="F324" s="864">
        <v>2</v>
      </c>
      <c r="G324" s="473">
        <f t="shared" ref="G324:AL324" si="191">G234+G292</f>
        <v>28.250725666968052</v>
      </c>
      <c r="H324" s="473">
        <f t="shared" si="191"/>
        <v>28.250725666968052</v>
      </c>
      <c r="I324" s="473">
        <f t="shared" si="191"/>
        <v>28.250725666968052</v>
      </c>
      <c r="J324" s="473">
        <f t="shared" si="191"/>
        <v>28.250725666968052</v>
      </c>
      <c r="K324" s="473">
        <f t="shared" si="191"/>
        <v>28.250725666968052</v>
      </c>
      <c r="L324" s="473">
        <f t="shared" si="191"/>
        <v>28.250725666968052</v>
      </c>
      <c r="M324" s="621">
        <f t="shared" si="191"/>
        <v>28.250725666968052</v>
      </c>
      <c r="N324" s="621">
        <f t="shared" si="191"/>
        <v>28.250725666968052</v>
      </c>
      <c r="O324" s="621">
        <f t="shared" si="191"/>
        <v>28.250725666968052</v>
      </c>
      <c r="P324" s="621">
        <f t="shared" si="191"/>
        <v>28.250725666968052</v>
      </c>
      <c r="Q324" s="621">
        <f t="shared" si="191"/>
        <v>28.250725666968052</v>
      </c>
      <c r="R324" s="621">
        <f t="shared" si="191"/>
        <v>28.250725666968052</v>
      </c>
      <c r="S324" s="621">
        <f t="shared" si="191"/>
        <v>28.250725666968052</v>
      </c>
      <c r="T324" s="621">
        <f t="shared" si="191"/>
        <v>28.250725666968052</v>
      </c>
      <c r="U324" s="621">
        <f t="shared" si="191"/>
        <v>28.250725666968052</v>
      </c>
      <c r="V324" s="621">
        <f t="shared" si="191"/>
        <v>28.250725666968052</v>
      </c>
      <c r="W324" s="621">
        <f t="shared" si="191"/>
        <v>28.250725666968052</v>
      </c>
      <c r="X324" s="621">
        <f t="shared" si="191"/>
        <v>28.250725666968052</v>
      </c>
      <c r="Y324" s="621">
        <f t="shared" si="191"/>
        <v>28.250725666968052</v>
      </c>
      <c r="Z324" s="621">
        <f t="shared" si="191"/>
        <v>28.250725666968052</v>
      </c>
      <c r="AA324" s="621">
        <f t="shared" si="191"/>
        <v>28.250725666968052</v>
      </c>
      <c r="AB324" s="621">
        <f t="shared" si="191"/>
        <v>28.250725666968052</v>
      </c>
      <c r="AC324" s="621">
        <f t="shared" si="191"/>
        <v>28.250725666968052</v>
      </c>
      <c r="AD324" s="621">
        <f t="shared" si="191"/>
        <v>28.250725666968052</v>
      </c>
      <c r="AE324" s="621">
        <f t="shared" si="191"/>
        <v>28.250725666968052</v>
      </c>
      <c r="AF324" s="621">
        <f t="shared" si="191"/>
        <v>28.250725666968052</v>
      </c>
      <c r="AG324" s="621">
        <f t="shared" si="191"/>
        <v>28.250725666968052</v>
      </c>
      <c r="AH324" s="621">
        <f t="shared" si="191"/>
        <v>28.250725666968052</v>
      </c>
      <c r="AI324" s="621">
        <f t="shared" si="191"/>
        <v>28.250725666968052</v>
      </c>
      <c r="AJ324" s="621">
        <f t="shared" si="191"/>
        <v>28.250725666968052</v>
      </c>
      <c r="AK324" s="621">
        <f t="shared" si="191"/>
        <v>28.250725666968052</v>
      </c>
      <c r="AL324" s="621">
        <f t="shared" si="191"/>
        <v>28.250725666968052</v>
      </c>
      <c r="AM324" s="621">
        <f t="shared" ref="AM324:BR324" si="192">AM234+AM292</f>
        <v>28.250725666968052</v>
      </c>
      <c r="AN324" s="621">
        <f t="shared" si="192"/>
        <v>28.250725666968052</v>
      </c>
      <c r="AO324" s="621">
        <f t="shared" si="192"/>
        <v>28.250725666968052</v>
      </c>
      <c r="AP324" s="621">
        <f t="shared" si="192"/>
        <v>28.250725666968052</v>
      </c>
      <c r="AQ324" s="621">
        <f t="shared" si="192"/>
        <v>28.250725666968052</v>
      </c>
      <c r="AR324" s="621">
        <f t="shared" si="192"/>
        <v>28.250725666968052</v>
      </c>
      <c r="AS324" s="621">
        <f t="shared" si="192"/>
        <v>28.250725666968052</v>
      </c>
      <c r="AT324" s="621">
        <f t="shared" si="192"/>
        <v>28.250725666968052</v>
      </c>
      <c r="AU324" s="621">
        <f t="shared" si="192"/>
        <v>28.250725666968052</v>
      </c>
      <c r="AV324" s="621">
        <f t="shared" si="192"/>
        <v>28.250725666968052</v>
      </c>
      <c r="AW324" s="621">
        <f t="shared" si="192"/>
        <v>28.250725666968052</v>
      </c>
      <c r="AX324" s="621">
        <f t="shared" si="192"/>
        <v>28.250725666968052</v>
      </c>
      <c r="AY324" s="621">
        <f t="shared" si="192"/>
        <v>28.250725666968052</v>
      </c>
      <c r="AZ324" s="621">
        <f t="shared" si="192"/>
        <v>28.250725666968052</v>
      </c>
      <c r="BA324" s="621">
        <f t="shared" si="192"/>
        <v>28.250725666968052</v>
      </c>
      <c r="BB324" s="621">
        <f t="shared" si="192"/>
        <v>28.250725666968052</v>
      </c>
      <c r="BC324" s="621">
        <f t="shared" si="192"/>
        <v>28.250725666968052</v>
      </c>
      <c r="BD324" s="621">
        <f t="shared" si="192"/>
        <v>28.250725666968052</v>
      </c>
      <c r="BE324" s="621">
        <f t="shared" si="192"/>
        <v>28.250725666968052</v>
      </c>
      <c r="BF324" s="621">
        <f t="shared" si="192"/>
        <v>28.250725666968052</v>
      </c>
      <c r="BG324" s="621">
        <f t="shared" si="192"/>
        <v>28.250725666968052</v>
      </c>
      <c r="BH324" s="621">
        <f t="shared" si="192"/>
        <v>28.250725666968052</v>
      </c>
      <c r="BI324" s="621">
        <f t="shared" si="192"/>
        <v>28.250725666968052</v>
      </c>
      <c r="BJ324" s="621">
        <f t="shared" si="192"/>
        <v>28.250725666968052</v>
      </c>
      <c r="BK324" s="621">
        <f t="shared" si="192"/>
        <v>28.250725666968052</v>
      </c>
      <c r="BL324" s="621">
        <f t="shared" si="192"/>
        <v>28.250725666968052</v>
      </c>
      <c r="BM324" s="621">
        <f t="shared" si="192"/>
        <v>28.250725666968052</v>
      </c>
      <c r="BN324" s="621">
        <f t="shared" si="192"/>
        <v>28.250725666968052</v>
      </c>
      <c r="BO324" s="621">
        <f t="shared" si="192"/>
        <v>28.250725666968052</v>
      </c>
      <c r="BP324" s="621">
        <f t="shared" si="192"/>
        <v>28.250725666968052</v>
      </c>
      <c r="BQ324" s="621">
        <f t="shared" si="192"/>
        <v>28.250725666968052</v>
      </c>
      <c r="BR324" s="621">
        <f t="shared" si="192"/>
        <v>28.250725666968052</v>
      </c>
      <c r="BS324" s="621">
        <f t="shared" ref="BS324:BT324" si="193">BS234+BS292</f>
        <v>28.250725666968052</v>
      </c>
      <c r="BT324" s="621">
        <f t="shared" si="193"/>
        <v>28.250725666968052</v>
      </c>
      <c r="BU324" s="621"/>
      <c r="BV324" s="621"/>
      <c r="BW324" s="621"/>
      <c r="BX324" s="621"/>
      <c r="BY324" s="621"/>
      <c r="BZ324" s="621"/>
      <c r="CA324" s="621"/>
      <c r="CB324" s="621"/>
      <c r="CC324" s="621"/>
      <c r="CD324" s="621"/>
      <c r="CE324" s="621"/>
      <c r="CF324" s="621"/>
      <c r="CG324" s="621"/>
      <c r="CH324" s="621"/>
      <c r="CI324" s="622"/>
      <c r="CK324" s="1086"/>
    </row>
    <row r="325" spans="2:89" x14ac:dyDescent="0.2">
      <c r="B325" s="865" t="s">
        <v>608</v>
      </c>
      <c r="C325" s="866" t="s">
        <v>398</v>
      </c>
      <c r="D325" s="867" t="s">
        <v>609</v>
      </c>
      <c r="E325" s="868" t="s">
        <v>122</v>
      </c>
      <c r="F325" s="869">
        <v>2</v>
      </c>
      <c r="G325" s="632">
        <f t="shared" ref="G325:AL325" si="194">G235+G293</f>
        <v>2.3567131232212</v>
      </c>
      <c r="H325" s="632">
        <f t="shared" si="194"/>
        <v>2.3567131232212</v>
      </c>
      <c r="I325" s="632">
        <f t="shared" si="194"/>
        <v>2.3567131232212</v>
      </c>
      <c r="J325" s="632">
        <f t="shared" si="194"/>
        <v>2.3567131232212</v>
      </c>
      <c r="K325" s="632">
        <f t="shared" si="194"/>
        <v>2.3567131232212</v>
      </c>
      <c r="L325" s="632">
        <f t="shared" si="194"/>
        <v>2.3567131232212</v>
      </c>
      <c r="M325" s="661">
        <f t="shared" si="194"/>
        <v>2.3567131232212</v>
      </c>
      <c r="N325" s="661">
        <f t="shared" si="194"/>
        <v>2.3567131232212</v>
      </c>
      <c r="O325" s="661">
        <f t="shared" si="194"/>
        <v>2.3567131232212</v>
      </c>
      <c r="P325" s="661">
        <f t="shared" si="194"/>
        <v>2.3567131232212</v>
      </c>
      <c r="Q325" s="661">
        <f t="shared" si="194"/>
        <v>2.3567131232212</v>
      </c>
      <c r="R325" s="661">
        <f t="shared" si="194"/>
        <v>2.3567131232212</v>
      </c>
      <c r="S325" s="661">
        <f t="shared" si="194"/>
        <v>2.3567131232212</v>
      </c>
      <c r="T325" s="661">
        <f t="shared" si="194"/>
        <v>2.3567131232212</v>
      </c>
      <c r="U325" s="661">
        <f t="shared" si="194"/>
        <v>2.3567131232212</v>
      </c>
      <c r="V325" s="661">
        <f t="shared" si="194"/>
        <v>2.3567131232212</v>
      </c>
      <c r="W325" s="661">
        <f t="shared" si="194"/>
        <v>2.3567131232212</v>
      </c>
      <c r="X325" s="661">
        <f t="shared" si="194"/>
        <v>2.3567131232212</v>
      </c>
      <c r="Y325" s="661">
        <f t="shared" si="194"/>
        <v>2.3567131232212</v>
      </c>
      <c r="Z325" s="661">
        <f t="shared" si="194"/>
        <v>2.3567131232212</v>
      </c>
      <c r="AA325" s="661">
        <f t="shared" si="194"/>
        <v>2.3567131232212</v>
      </c>
      <c r="AB325" s="661">
        <f t="shared" si="194"/>
        <v>2.3567131232212</v>
      </c>
      <c r="AC325" s="661">
        <f t="shared" si="194"/>
        <v>2.3567131232212</v>
      </c>
      <c r="AD325" s="661">
        <f t="shared" si="194"/>
        <v>2.3567131232212</v>
      </c>
      <c r="AE325" s="661">
        <f t="shared" si="194"/>
        <v>2.3567131232212</v>
      </c>
      <c r="AF325" s="661">
        <f t="shared" si="194"/>
        <v>2.3567131232212</v>
      </c>
      <c r="AG325" s="661">
        <f t="shared" si="194"/>
        <v>2.3567131232212</v>
      </c>
      <c r="AH325" s="661">
        <f t="shared" si="194"/>
        <v>2.3567131232212</v>
      </c>
      <c r="AI325" s="661">
        <f t="shared" si="194"/>
        <v>2.3567131232212</v>
      </c>
      <c r="AJ325" s="661">
        <f t="shared" si="194"/>
        <v>2.3567131232212</v>
      </c>
      <c r="AK325" s="661">
        <f t="shared" si="194"/>
        <v>2.3567131232212</v>
      </c>
      <c r="AL325" s="661">
        <f t="shared" si="194"/>
        <v>2.3567131232212</v>
      </c>
      <c r="AM325" s="661">
        <f t="shared" ref="AM325:BR325" si="195">AM235+AM293</f>
        <v>2.3567131232212</v>
      </c>
      <c r="AN325" s="661">
        <f t="shared" si="195"/>
        <v>2.3567131232212</v>
      </c>
      <c r="AO325" s="661">
        <f t="shared" si="195"/>
        <v>2.3567131232212</v>
      </c>
      <c r="AP325" s="661">
        <f t="shared" si="195"/>
        <v>2.3567131232212</v>
      </c>
      <c r="AQ325" s="661">
        <f t="shared" si="195"/>
        <v>2.3567131232212</v>
      </c>
      <c r="AR325" s="661">
        <f t="shared" si="195"/>
        <v>2.3567131232212</v>
      </c>
      <c r="AS325" s="661">
        <f t="shared" si="195"/>
        <v>2.3567131232212</v>
      </c>
      <c r="AT325" s="661">
        <f t="shared" si="195"/>
        <v>2.3567131232212</v>
      </c>
      <c r="AU325" s="661">
        <f t="shared" si="195"/>
        <v>2.3567131232212</v>
      </c>
      <c r="AV325" s="661">
        <f t="shared" si="195"/>
        <v>2.3567131232212</v>
      </c>
      <c r="AW325" s="661">
        <f t="shared" si="195"/>
        <v>2.3567131232212</v>
      </c>
      <c r="AX325" s="661">
        <f t="shared" si="195"/>
        <v>2.3567131232212</v>
      </c>
      <c r="AY325" s="661">
        <f t="shared" si="195"/>
        <v>2.3567131232212</v>
      </c>
      <c r="AZ325" s="661">
        <f t="shared" si="195"/>
        <v>2.3567131232212</v>
      </c>
      <c r="BA325" s="661">
        <f t="shared" si="195"/>
        <v>2.3567131232212</v>
      </c>
      <c r="BB325" s="661">
        <f t="shared" si="195"/>
        <v>2.3567131232212</v>
      </c>
      <c r="BC325" s="661">
        <f t="shared" si="195"/>
        <v>2.3567131232212</v>
      </c>
      <c r="BD325" s="661">
        <f t="shared" si="195"/>
        <v>2.3567131232212</v>
      </c>
      <c r="BE325" s="661">
        <f t="shared" si="195"/>
        <v>2.3567131232212</v>
      </c>
      <c r="BF325" s="661">
        <f t="shared" si="195"/>
        <v>2.3567131232212</v>
      </c>
      <c r="BG325" s="661">
        <f t="shared" si="195"/>
        <v>2.3567131232212</v>
      </c>
      <c r="BH325" s="661">
        <f t="shared" si="195"/>
        <v>2.3567131232212</v>
      </c>
      <c r="BI325" s="661">
        <f t="shared" si="195"/>
        <v>2.3567131232212</v>
      </c>
      <c r="BJ325" s="661">
        <f t="shared" si="195"/>
        <v>2.3567131232212</v>
      </c>
      <c r="BK325" s="661">
        <f t="shared" si="195"/>
        <v>2.3567131232212</v>
      </c>
      <c r="BL325" s="661">
        <f t="shared" si="195"/>
        <v>2.3567131232212</v>
      </c>
      <c r="BM325" s="661">
        <f t="shared" si="195"/>
        <v>2.3567131232212</v>
      </c>
      <c r="BN325" s="661">
        <f t="shared" si="195"/>
        <v>2.3567131232212</v>
      </c>
      <c r="BO325" s="661">
        <f t="shared" si="195"/>
        <v>2.3567131232212</v>
      </c>
      <c r="BP325" s="661">
        <f t="shared" si="195"/>
        <v>2.3567131232212</v>
      </c>
      <c r="BQ325" s="661">
        <f t="shared" si="195"/>
        <v>2.3567131232212</v>
      </c>
      <c r="BR325" s="661">
        <f t="shared" si="195"/>
        <v>2.3567131232212</v>
      </c>
      <c r="BS325" s="661">
        <f t="shared" ref="BS325:BT325" si="196">BS235+BS293</f>
        <v>2.3567131232212</v>
      </c>
      <c r="BT325" s="661">
        <f t="shared" si="196"/>
        <v>2.3567131232212</v>
      </c>
      <c r="BU325" s="661"/>
      <c r="BV325" s="661"/>
      <c r="BW325" s="661"/>
      <c r="BX325" s="661"/>
      <c r="BY325" s="661"/>
      <c r="BZ325" s="661"/>
      <c r="CA325" s="661"/>
      <c r="CB325" s="661"/>
      <c r="CC325" s="661"/>
      <c r="CD325" s="661"/>
      <c r="CE325" s="661"/>
      <c r="CF325" s="661"/>
      <c r="CG325" s="661"/>
      <c r="CH325" s="661"/>
      <c r="CI325" s="662"/>
      <c r="CK325" s="1086"/>
    </row>
    <row r="326" spans="2:89" x14ac:dyDescent="0.2">
      <c r="B326" s="836" t="s">
        <v>610</v>
      </c>
      <c r="C326" s="837" t="s">
        <v>400</v>
      </c>
      <c r="D326" s="828" t="s">
        <v>611</v>
      </c>
      <c r="E326" s="838" t="s">
        <v>122</v>
      </c>
      <c r="F326" s="839">
        <v>2</v>
      </c>
      <c r="G326" s="638">
        <f t="shared" ref="G326:AL326" si="197">G236+G294</f>
        <v>2.81</v>
      </c>
      <c r="H326" s="638">
        <f t="shared" si="197"/>
        <v>2.7844804894000217</v>
      </c>
      <c r="I326" s="638">
        <f t="shared" si="197"/>
        <v>2.781784065650899</v>
      </c>
      <c r="J326" s="638">
        <f t="shared" si="197"/>
        <v>2.7790612063748243</v>
      </c>
      <c r="K326" s="638">
        <f t="shared" si="197"/>
        <v>2.7763647826257021</v>
      </c>
      <c r="L326" s="638">
        <f t="shared" si="197"/>
        <v>2.7736683588765794</v>
      </c>
      <c r="M326" s="639">
        <f t="shared" si="197"/>
        <v>2.7547576358161283</v>
      </c>
      <c r="N326" s="639">
        <f t="shared" si="197"/>
        <v>2.6975910560990828</v>
      </c>
      <c r="O326" s="639">
        <f t="shared" si="197"/>
        <v>2.6206546211231219</v>
      </c>
      <c r="P326" s="639">
        <f t="shared" si="197"/>
        <v>2.5477155720520646</v>
      </c>
      <c r="Q326" s="639">
        <f t="shared" si="197"/>
        <v>2.492789050422282</v>
      </c>
      <c r="R326" s="639">
        <f t="shared" si="197"/>
        <v>2.4727130066996108</v>
      </c>
      <c r="S326" s="639">
        <f t="shared" si="197"/>
        <v>2.4715440778343227</v>
      </c>
      <c r="T326" s="639">
        <f t="shared" si="197"/>
        <v>2.4701444820596921</v>
      </c>
      <c r="U326" s="639">
        <f t="shared" si="197"/>
        <v>2.4685213250116882</v>
      </c>
      <c r="V326" s="639">
        <f t="shared" si="197"/>
        <v>2.466682249773489</v>
      </c>
      <c r="W326" s="639">
        <f t="shared" si="197"/>
        <v>2.468561319569591</v>
      </c>
      <c r="X326" s="639">
        <f t="shared" si="197"/>
        <v>2.4700937872165185</v>
      </c>
      <c r="Y326" s="639">
        <f t="shared" si="197"/>
        <v>2.4713705668655428</v>
      </c>
      <c r="Z326" s="639">
        <f t="shared" si="197"/>
        <v>2.4724058351699796</v>
      </c>
      <c r="AA326" s="639">
        <f t="shared" si="197"/>
        <v>2.4731667306510619</v>
      </c>
      <c r="AB326" s="639">
        <f t="shared" si="197"/>
        <v>2.4740511663918183</v>
      </c>
      <c r="AC326" s="639">
        <f t="shared" si="197"/>
        <v>2.4747084722532029</v>
      </c>
      <c r="AD326" s="639">
        <f t="shared" si="197"/>
        <v>2.475173927190315</v>
      </c>
      <c r="AE326" s="639">
        <f t="shared" si="197"/>
        <v>2.4754356152219317</v>
      </c>
      <c r="AF326" s="639">
        <f t="shared" si="197"/>
        <v>2.4754836873276678</v>
      </c>
      <c r="AG326" s="639">
        <f t="shared" si="197"/>
        <v>2.475351071861005</v>
      </c>
      <c r="AH326" s="639">
        <f t="shared" si="197"/>
        <v>2.4750469808190223</v>
      </c>
      <c r="AI326" s="639">
        <f t="shared" si="197"/>
        <v>2.474577682709465</v>
      </c>
      <c r="AJ326" s="639">
        <f t="shared" si="197"/>
        <v>2.4739754938263885</v>
      </c>
      <c r="AK326" s="639">
        <f t="shared" si="197"/>
        <v>2.4732233088353324</v>
      </c>
      <c r="AL326" s="639">
        <f t="shared" si="197"/>
        <v>2.4721866984280543</v>
      </c>
      <c r="AM326" s="639">
        <f t="shared" ref="AM326:BR326" si="198">AM236+AM294</f>
        <v>2.4710341937825198</v>
      </c>
      <c r="AN326" s="639">
        <f t="shared" si="198"/>
        <v>2.4697953072542509</v>
      </c>
      <c r="AO326" s="639">
        <f t="shared" si="198"/>
        <v>2.4684445358526999</v>
      </c>
      <c r="AP326" s="639">
        <f t="shared" si="198"/>
        <v>2.4670493155060793</v>
      </c>
      <c r="AQ326" s="639">
        <f t="shared" si="198"/>
        <v>2.465585510590528</v>
      </c>
      <c r="AR326" s="639">
        <f t="shared" si="198"/>
        <v>2.4640561950778839</v>
      </c>
      <c r="AS326" s="639">
        <f t="shared" si="198"/>
        <v>2.4624344250459314</v>
      </c>
      <c r="AT326" s="639">
        <f t="shared" si="198"/>
        <v>2.4607027562866444</v>
      </c>
      <c r="AU326" s="639">
        <f t="shared" si="198"/>
        <v>2.4589265148374317</v>
      </c>
      <c r="AV326" s="639">
        <f t="shared" si="198"/>
        <v>2.4570930919686127</v>
      </c>
      <c r="AW326" s="639">
        <f t="shared" si="198"/>
        <v>2.4552635427995511</v>
      </c>
      <c r="AX326" s="639">
        <f t="shared" si="198"/>
        <v>2.453476734890049</v>
      </c>
      <c r="AY326" s="639">
        <f t="shared" si="198"/>
        <v>2.4517054749402321</v>
      </c>
      <c r="AZ326" s="639">
        <f t="shared" si="198"/>
        <v>2.4499122987705197</v>
      </c>
      <c r="BA326" s="639">
        <f t="shared" si="198"/>
        <v>2.4481524348051087</v>
      </c>
      <c r="BB326" s="639">
        <f t="shared" si="198"/>
        <v>2.4463759525443884</v>
      </c>
      <c r="BC326" s="639">
        <f t="shared" si="198"/>
        <v>2.4445929329885918</v>
      </c>
      <c r="BD326" s="639">
        <f t="shared" si="198"/>
        <v>2.4427790194531092</v>
      </c>
      <c r="BE326" s="639">
        <f t="shared" si="198"/>
        <v>2.4409418421379478</v>
      </c>
      <c r="BF326" s="639">
        <f t="shared" si="198"/>
        <v>2.439103374371395</v>
      </c>
      <c r="BG326" s="639">
        <f t="shared" si="198"/>
        <v>2.4372283546479543</v>
      </c>
      <c r="BH326" s="639">
        <f t="shared" si="198"/>
        <v>2.435364183018927</v>
      </c>
      <c r="BI326" s="639">
        <f t="shared" si="198"/>
        <v>2.4334656681961508</v>
      </c>
      <c r="BJ326" s="639">
        <f t="shared" si="198"/>
        <v>2.4315422723663382</v>
      </c>
      <c r="BK326" s="639">
        <f t="shared" si="198"/>
        <v>2.4296017122556375</v>
      </c>
      <c r="BL326" s="639">
        <f t="shared" si="198"/>
        <v>2.4276378299745218</v>
      </c>
      <c r="BM326" s="639">
        <f t="shared" si="198"/>
        <v>2.4257060350083686</v>
      </c>
      <c r="BN326" s="639">
        <f t="shared" si="198"/>
        <v>2.4237201048048371</v>
      </c>
      <c r="BO326" s="639">
        <f t="shared" si="198"/>
        <v>2.4217567781222451</v>
      </c>
      <c r="BP326" s="639">
        <f t="shared" si="198"/>
        <v>2.4198131915767789</v>
      </c>
      <c r="BQ326" s="639">
        <f t="shared" si="198"/>
        <v>2.4179004473764909</v>
      </c>
      <c r="BR326" s="639">
        <f t="shared" si="198"/>
        <v>2.4159811325047573</v>
      </c>
      <c r="BS326" s="639">
        <f t="shared" ref="BS326:BT326" si="199">BS236+BS294</f>
        <v>2.4140573922959163</v>
      </c>
      <c r="BT326" s="639">
        <f t="shared" si="199"/>
        <v>2.412153010632494</v>
      </c>
      <c r="BU326" s="639"/>
      <c r="BV326" s="639"/>
      <c r="BW326" s="639"/>
      <c r="BX326" s="639"/>
      <c r="BY326" s="639"/>
      <c r="BZ326" s="639"/>
      <c r="CA326" s="639"/>
      <c r="CB326" s="639"/>
      <c r="CC326" s="639"/>
      <c r="CD326" s="639"/>
      <c r="CE326" s="639"/>
      <c r="CF326" s="639"/>
      <c r="CG326" s="639"/>
      <c r="CH326" s="639"/>
      <c r="CI326" s="640"/>
      <c r="CK326" s="1086"/>
    </row>
    <row r="327" spans="2:89" x14ac:dyDescent="0.2">
      <c r="B327" s="843" t="s">
        <v>612</v>
      </c>
      <c r="C327" s="804" t="s">
        <v>402</v>
      </c>
      <c r="D327" s="810" t="s">
        <v>613</v>
      </c>
      <c r="E327" s="841" t="s">
        <v>122</v>
      </c>
      <c r="F327" s="842">
        <v>2</v>
      </c>
      <c r="G327" s="473">
        <f t="shared" ref="G327:AL327" si="200">G237+G295</f>
        <v>0.59</v>
      </c>
      <c r="H327" s="473">
        <f t="shared" si="200"/>
        <v>0.58153895500125241</v>
      </c>
      <c r="I327" s="473">
        <f t="shared" si="200"/>
        <v>0.57650767729099894</v>
      </c>
      <c r="J327" s="473">
        <f t="shared" si="200"/>
        <v>0.57147639958074548</v>
      </c>
      <c r="K327" s="473">
        <f t="shared" si="200"/>
        <v>0.56640248392379489</v>
      </c>
      <c r="L327" s="473">
        <f t="shared" si="200"/>
        <v>0.56137120621354131</v>
      </c>
      <c r="M327" s="621">
        <f t="shared" si="200"/>
        <v>0.55928194682538512</v>
      </c>
      <c r="N327" s="621">
        <f t="shared" si="200"/>
        <v>0.55715004949053193</v>
      </c>
      <c r="O327" s="621">
        <f t="shared" si="200"/>
        <v>0.55506079010237586</v>
      </c>
      <c r="P327" s="621">
        <f t="shared" si="200"/>
        <v>0.55297153071421978</v>
      </c>
      <c r="Q327" s="621">
        <f t="shared" si="200"/>
        <v>0.5508822713260636</v>
      </c>
      <c r="R327" s="621">
        <f t="shared" si="200"/>
        <v>0.54875037399121041</v>
      </c>
      <c r="S327" s="621">
        <f t="shared" si="200"/>
        <v>0.54666111460305433</v>
      </c>
      <c r="T327" s="621">
        <f t="shared" si="200"/>
        <v>0.54457185521489815</v>
      </c>
      <c r="U327" s="621">
        <f t="shared" si="200"/>
        <v>0.54243995788004495</v>
      </c>
      <c r="V327" s="621">
        <f t="shared" si="200"/>
        <v>0.54035069849188877</v>
      </c>
      <c r="W327" s="621">
        <f t="shared" si="200"/>
        <v>0.53949793955794756</v>
      </c>
      <c r="X327" s="621">
        <f t="shared" si="200"/>
        <v>0.53868781857070336</v>
      </c>
      <c r="Y327" s="621">
        <f t="shared" si="200"/>
        <v>0.53783505963676215</v>
      </c>
      <c r="Z327" s="621">
        <f t="shared" si="200"/>
        <v>0.53698230070282083</v>
      </c>
      <c r="AA327" s="621">
        <f t="shared" si="200"/>
        <v>0.53612954176887961</v>
      </c>
      <c r="AB327" s="621">
        <f t="shared" si="200"/>
        <v>0.53531942078163541</v>
      </c>
      <c r="AC327" s="621">
        <f t="shared" si="200"/>
        <v>0.53446666184769409</v>
      </c>
      <c r="AD327" s="621">
        <f t="shared" si="200"/>
        <v>0.53361390291375277</v>
      </c>
      <c r="AE327" s="621">
        <f t="shared" si="200"/>
        <v>0.53280378192650857</v>
      </c>
      <c r="AF327" s="621">
        <f t="shared" si="200"/>
        <v>0.53195102299256736</v>
      </c>
      <c r="AG327" s="621">
        <f t="shared" si="200"/>
        <v>0.53195102299256736</v>
      </c>
      <c r="AH327" s="621">
        <f t="shared" si="200"/>
        <v>0.53195102299256736</v>
      </c>
      <c r="AI327" s="621">
        <f t="shared" si="200"/>
        <v>0.53195102299256736</v>
      </c>
      <c r="AJ327" s="621">
        <f t="shared" si="200"/>
        <v>0.53195102299256736</v>
      </c>
      <c r="AK327" s="621">
        <f t="shared" si="200"/>
        <v>0.53195102299256736</v>
      </c>
      <c r="AL327" s="621">
        <f t="shared" si="200"/>
        <v>0.53195102299256736</v>
      </c>
      <c r="AM327" s="621">
        <f t="shared" ref="AM327:BR327" si="201">AM237+AM295</f>
        <v>0.53195102299256736</v>
      </c>
      <c r="AN327" s="621">
        <f t="shared" si="201"/>
        <v>0.53195102299256736</v>
      </c>
      <c r="AO327" s="621">
        <f t="shared" si="201"/>
        <v>0.53195102299256736</v>
      </c>
      <c r="AP327" s="621">
        <f t="shared" si="201"/>
        <v>0.53195102299256736</v>
      </c>
      <c r="AQ327" s="621">
        <f t="shared" si="201"/>
        <v>0.53195102299256736</v>
      </c>
      <c r="AR327" s="621">
        <f t="shared" si="201"/>
        <v>0.53195102299256736</v>
      </c>
      <c r="AS327" s="621">
        <f t="shared" si="201"/>
        <v>0.53195102299256736</v>
      </c>
      <c r="AT327" s="621">
        <f t="shared" si="201"/>
        <v>0.53195102299256736</v>
      </c>
      <c r="AU327" s="621">
        <f t="shared" si="201"/>
        <v>0.53195102299256736</v>
      </c>
      <c r="AV327" s="621">
        <f t="shared" si="201"/>
        <v>0.53195102299256736</v>
      </c>
      <c r="AW327" s="621">
        <f t="shared" si="201"/>
        <v>0.53195102299256736</v>
      </c>
      <c r="AX327" s="621">
        <f t="shared" si="201"/>
        <v>0.53195102299256736</v>
      </c>
      <c r="AY327" s="621">
        <f t="shared" si="201"/>
        <v>0.53195102299256736</v>
      </c>
      <c r="AZ327" s="621">
        <f t="shared" si="201"/>
        <v>0.53195102299256736</v>
      </c>
      <c r="BA327" s="621">
        <f t="shared" si="201"/>
        <v>0.53195102299256736</v>
      </c>
      <c r="BB327" s="621">
        <f t="shared" si="201"/>
        <v>0.53195102299256736</v>
      </c>
      <c r="BC327" s="621">
        <f t="shared" si="201"/>
        <v>0.53195102299256736</v>
      </c>
      <c r="BD327" s="621">
        <f t="shared" si="201"/>
        <v>0.53195102299256736</v>
      </c>
      <c r="BE327" s="621">
        <f t="shared" si="201"/>
        <v>0.53195102299256736</v>
      </c>
      <c r="BF327" s="621">
        <f t="shared" si="201"/>
        <v>0.53195102299256736</v>
      </c>
      <c r="BG327" s="621">
        <f t="shared" si="201"/>
        <v>0.53195102299256736</v>
      </c>
      <c r="BH327" s="621">
        <f t="shared" si="201"/>
        <v>0.53195102299256736</v>
      </c>
      <c r="BI327" s="621">
        <f t="shared" si="201"/>
        <v>0.53195102299256736</v>
      </c>
      <c r="BJ327" s="621">
        <f t="shared" si="201"/>
        <v>0.53195102299256736</v>
      </c>
      <c r="BK327" s="621">
        <f t="shared" si="201"/>
        <v>0.53195102299256736</v>
      </c>
      <c r="BL327" s="621">
        <f t="shared" si="201"/>
        <v>0.53195102299256736</v>
      </c>
      <c r="BM327" s="621">
        <f t="shared" si="201"/>
        <v>0.53195102299256736</v>
      </c>
      <c r="BN327" s="621">
        <f t="shared" si="201"/>
        <v>0.53195102299256736</v>
      </c>
      <c r="BO327" s="621">
        <f t="shared" si="201"/>
        <v>0.53195102299256736</v>
      </c>
      <c r="BP327" s="621">
        <f t="shared" si="201"/>
        <v>0.53195102299256736</v>
      </c>
      <c r="BQ327" s="621">
        <f t="shared" si="201"/>
        <v>0.53195102299256736</v>
      </c>
      <c r="BR327" s="621">
        <f t="shared" si="201"/>
        <v>0.53195102299256736</v>
      </c>
      <c r="BS327" s="621">
        <f t="shared" ref="BS327:BT327" si="202">BS237+BS295</f>
        <v>0.53195102299256736</v>
      </c>
      <c r="BT327" s="621">
        <f t="shared" si="202"/>
        <v>0.53195102299256736</v>
      </c>
      <c r="BU327" s="621"/>
      <c r="BV327" s="621"/>
      <c r="BW327" s="621"/>
      <c r="BX327" s="621"/>
      <c r="BY327" s="621"/>
      <c r="BZ327" s="621"/>
      <c r="CA327" s="621"/>
      <c r="CB327" s="621"/>
      <c r="CC327" s="621"/>
      <c r="CD327" s="621"/>
      <c r="CE327" s="621"/>
      <c r="CF327" s="621"/>
      <c r="CG327" s="621"/>
      <c r="CH327" s="621"/>
      <c r="CI327" s="622"/>
      <c r="CK327" s="1086"/>
    </row>
    <row r="328" spans="2:89" x14ac:dyDescent="0.2">
      <c r="B328" s="843" t="s">
        <v>614</v>
      </c>
      <c r="C328" s="804" t="s">
        <v>404</v>
      </c>
      <c r="D328" s="810" t="s">
        <v>615</v>
      </c>
      <c r="E328" s="841" t="s">
        <v>122</v>
      </c>
      <c r="F328" s="842">
        <v>2</v>
      </c>
      <c r="G328" s="473">
        <f t="shared" ref="G328:AL328" si="203">G238+G296</f>
        <v>26.06</v>
      </c>
      <c r="H328" s="473">
        <f t="shared" si="203"/>
        <v>26.805649161850191</v>
      </c>
      <c r="I328" s="473">
        <f t="shared" si="203"/>
        <v>27.946076600704711</v>
      </c>
      <c r="J328" s="473">
        <f t="shared" si="203"/>
        <v>29.052758663025298</v>
      </c>
      <c r="K328" s="473">
        <f t="shared" si="203"/>
        <v>30.126848278890655</v>
      </c>
      <c r="L328" s="473">
        <f t="shared" si="203"/>
        <v>31.221646292707845</v>
      </c>
      <c r="M328" s="621">
        <f t="shared" si="203"/>
        <v>31.69103994113734</v>
      </c>
      <c r="N328" s="621">
        <f t="shared" si="203"/>
        <v>31.204418494398208</v>
      </c>
      <c r="O328" s="621">
        <f t="shared" si="203"/>
        <v>30.354547071525431</v>
      </c>
      <c r="P328" s="621">
        <f t="shared" si="203"/>
        <v>29.482224170024168</v>
      </c>
      <c r="Q328" s="621">
        <f t="shared" si="203"/>
        <v>28.821059241452119</v>
      </c>
      <c r="R328" s="621">
        <f t="shared" si="203"/>
        <v>28.640444047165737</v>
      </c>
      <c r="S328" s="621">
        <f t="shared" si="203"/>
        <v>28.786575857636471</v>
      </c>
      <c r="T328" s="621">
        <f t="shared" si="203"/>
        <v>28.937550146595928</v>
      </c>
      <c r="U328" s="621">
        <f t="shared" si="203"/>
        <v>29.078842578022275</v>
      </c>
      <c r="V328" s="621">
        <f t="shared" si="203"/>
        <v>29.216407875816564</v>
      </c>
      <c r="W328" s="621">
        <f t="shared" si="203"/>
        <v>29.654417598013822</v>
      </c>
      <c r="X328" s="621">
        <f t="shared" si="203"/>
        <v>30.069453149680275</v>
      </c>
      <c r="Y328" s="621">
        <f t="shared" si="203"/>
        <v>30.460323557639626</v>
      </c>
      <c r="Z328" s="621">
        <f t="shared" si="203"/>
        <v>30.825990481759131</v>
      </c>
      <c r="AA328" s="621">
        <f t="shared" si="203"/>
        <v>31.16648678351757</v>
      </c>
      <c r="AB328" s="621">
        <f t="shared" si="203"/>
        <v>31.356996891367093</v>
      </c>
      <c r="AC328" s="621">
        <f t="shared" si="203"/>
        <v>31.522244790446777</v>
      </c>
      <c r="AD328" s="621">
        <f t="shared" si="203"/>
        <v>31.662217373534009</v>
      </c>
      <c r="AE328" s="621">
        <f t="shared" si="203"/>
        <v>31.777059587003713</v>
      </c>
      <c r="AF328" s="621">
        <f t="shared" si="203"/>
        <v>31.866759108143761</v>
      </c>
      <c r="AG328" s="621">
        <f t="shared" si="203"/>
        <v>32.033944690474932</v>
      </c>
      <c r="AH328" s="621">
        <f t="shared" si="203"/>
        <v>32.175812409732202</v>
      </c>
      <c r="AI328" s="621">
        <f t="shared" si="203"/>
        <v>32.292378169140335</v>
      </c>
      <c r="AJ328" s="621">
        <f t="shared" si="203"/>
        <v>32.383587480672958</v>
      </c>
      <c r="AK328" s="621">
        <f t="shared" si="203"/>
        <v>32.449413106199799</v>
      </c>
      <c r="AL328" s="621">
        <f t="shared" si="203"/>
        <v>32.773192867677011</v>
      </c>
      <c r="AM328" s="621">
        <f t="shared" ref="AM328:BR328" si="204">AM238+AM296</f>
        <v>33.069696679561858</v>
      </c>
      <c r="AN328" s="621">
        <f t="shared" si="204"/>
        <v>33.345653144050303</v>
      </c>
      <c r="AO328" s="621">
        <f t="shared" si="204"/>
        <v>33.604568726101022</v>
      </c>
      <c r="AP328" s="621">
        <f t="shared" si="204"/>
        <v>33.856131551990295</v>
      </c>
      <c r="AQ328" s="621">
        <f t="shared" si="204"/>
        <v>34.094512420019214</v>
      </c>
      <c r="AR328" s="621">
        <f t="shared" si="204"/>
        <v>34.31509653590139</v>
      </c>
      <c r="AS328" s="621">
        <f t="shared" si="204"/>
        <v>34.516203620173066</v>
      </c>
      <c r="AT328" s="621">
        <f t="shared" si="204"/>
        <v>34.697585056255114</v>
      </c>
      <c r="AU328" s="621">
        <f t="shared" si="204"/>
        <v>34.869862293070035</v>
      </c>
      <c r="AV328" s="621">
        <f t="shared" si="204"/>
        <v>35.029566977379403</v>
      </c>
      <c r="AW328" s="621">
        <f t="shared" si="204"/>
        <v>35.191396274288131</v>
      </c>
      <c r="AX328" s="621">
        <f t="shared" si="204"/>
        <v>35.360033895212581</v>
      </c>
      <c r="AY328" s="621">
        <f t="shared" si="204"/>
        <v>35.533955012192855</v>
      </c>
      <c r="AZ328" s="621">
        <f t="shared" si="204"/>
        <v>35.715498685771244</v>
      </c>
      <c r="BA328" s="621">
        <f t="shared" si="204"/>
        <v>35.900294727317814</v>
      </c>
      <c r="BB328" s="621">
        <f t="shared" si="204"/>
        <v>36.08242460755352</v>
      </c>
      <c r="BC328" s="621">
        <f t="shared" si="204"/>
        <v>36.259395011462473</v>
      </c>
      <c r="BD328" s="621">
        <f t="shared" si="204"/>
        <v>36.435066005414164</v>
      </c>
      <c r="BE328" s="621">
        <f t="shared" si="204"/>
        <v>36.605638592988285</v>
      </c>
      <c r="BF328" s="621">
        <f t="shared" si="204"/>
        <v>36.77246544825806</v>
      </c>
      <c r="BG328" s="621">
        <f t="shared" si="204"/>
        <v>36.936224812965172</v>
      </c>
      <c r="BH328" s="621">
        <f t="shared" si="204"/>
        <v>37.098620853908642</v>
      </c>
      <c r="BI328" s="621">
        <f t="shared" si="204"/>
        <v>37.258479317101106</v>
      </c>
      <c r="BJ328" s="621">
        <f t="shared" si="204"/>
        <v>37.412686697836278</v>
      </c>
      <c r="BK328" s="621">
        <f t="shared" si="204"/>
        <v>37.563496796080855</v>
      </c>
      <c r="BL328" s="621">
        <f t="shared" si="204"/>
        <v>37.709097687677158</v>
      </c>
      <c r="BM328" s="621">
        <f t="shared" si="204"/>
        <v>37.853979168257759</v>
      </c>
      <c r="BN328" s="621">
        <f t="shared" si="204"/>
        <v>38.002857088627351</v>
      </c>
      <c r="BO328" s="621">
        <f t="shared" si="204"/>
        <v>38.151761012735214</v>
      </c>
      <c r="BP328" s="621">
        <f t="shared" si="204"/>
        <v>38.307252372926158</v>
      </c>
      <c r="BQ328" s="621">
        <f t="shared" si="204"/>
        <v>38.467479813212634</v>
      </c>
      <c r="BR328" s="621">
        <f t="shared" si="204"/>
        <v>38.632303372753057</v>
      </c>
      <c r="BS328" s="621">
        <f t="shared" ref="BS328:BT328" si="205">BS238+BS296</f>
        <v>38.797064842433706</v>
      </c>
      <c r="BT328" s="621">
        <f t="shared" si="205"/>
        <v>38.963425490025585</v>
      </c>
      <c r="BU328" s="621"/>
      <c r="BV328" s="621"/>
      <c r="BW328" s="621"/>
      <c r="BX328" s="621"/>
      <c r="BY328" s="621"/>
      <c r="BZ328" s="621"/>
      <c r="CA328" s="621"/>
      <c r="CB328" s="621"/>
      <c r="CC328" s="621"/>
      <c r="CD328" s="621"/>
      <c r="CE328" s="621"/>
      <c r="CF328" s="621"/>
      <c r="CG328" s="621"/>
      <c r="CH328" s="621"/>
      <c r="CI328" s="622"/>
      <c r="CK328" s="1086"/>
    </row>
    <row r="329" spans="2:89" x14ac:dyDescent="0.2">
      <c r="B329" s="843" t="s">
        <v>616</v>
      </c>
      <c r="C329" s="804" t="s">
        <v>406</v>
      </c>
      <c r="D329" s="810" t="s">
        <v>617</v>
      </c>
      <c r="E329" s="841" t="s">
        <v>122</v>
      </c>
      <c r="F329" s="842">
        <v>2</v>
      </c>
      <c r="G329" s="473">
        <f t="shared" ref="G329:AL329" si="206">G239+G297</f>
        <v>38.6</v>
      </c>
      <c r="H329" s="473">
        <f t="shared" si="206"/>
        <v>37.43345421721444</v>
      </c>
      <c r="I329" s="473">
        <f t="shared" si="206"/>
        <v>36.2887916363904</v>
      </c>
      <c r="J329" s="473">
        <f t="shared" si="206"/>
        <v>35.14412905556636</v>
      </c>
      <c r="K329" s="473">
        <f t="shared" si="206"/>
        <v>33.999466474742306</v>
      </c>
      <c r="L329" s="473">
        <f t="shared" si="206"/>
        <v>32.854803893918266</v>
      </c>
      <c r="M329" s="621">
        <f t="shared" si="206"/>
        <v>31.794931133896007</v>
      </c>
      <c r="N329" s="621">
        <f t="shared" si="206"/>
        <v>30.735058373873745</v>
      </c>
      <c r="O329" s="621">
        <f t="shared" si="206"/>
        <v>29.675185613851482</v>
      </c>
      <c r="P329" s="621">
        <f t="shared" si="206"/>
        <v>28.615312853829224</v>
      </c>
      <c r="Q329" s="621">
        <f t="shared" si="206"/>
        <v>27.555440093806958</v>
      </c>
      <c r="R329" s="621">
        <f t="shared" si="206"/>
        <v>26.622752064987367</v>
      </c>
      <c r="S329" s="621">
        <f t="shared" si="206"/>
        <v>25.750237457381942</v>
      </c>
      <c r="T329" s="621">
        <f t="shared" si="206"/>
        <v>24.907809560383583</v>
      </c>
      <c r="U329" s="621">
        <f t="shared" si="206"/>
        <v>24.095468373992361</v>
      </c>
      <c r="V329" s="621">
        <f t="shared" si="206"/>
        <v>23.313213898208168</v>
      </c>
      <c r="W329" s="621">
        <f t="shared" si="206"/>
        <v>22.561046133031073</v>
      </c>
      <c r="X329" s="621">
        <f t="shared" si="206"/>
        <v>21.838965078461086</v>
      </c>
      <c r="Y329" s="621">
        <f t="shared" si="206"/>
        <v>21.146970734498154</v>
      </c>
      <c r="Z329" s="621">
        <f t="shared" si="206"/>
        <v>20.48506310114233</v>
      </c>
      <c r="AA329" s="621">
        <f t="shared" si="206"/>
        <v>19.853242178393572</v>
      </c>
      <c r="AB329" s="621">
        <f t="shared" si="206"/>
        <v>19.251507966251914</v>
      </c>
      <c r="AC329" s="621">
        <f t="shared" si="206"/>
        <v>18.679860464717315</v>
      </c>
      <c r="AD329" s="621">
        <f t="shared" si="206"/>
        <v>18.138299673789824</v>
      </c>
      <c r="AE329" s="621">
        <f t="shared" si="206"/>
        <v>17.626825593469395</v>
      </c>
      <c r="AF329" s="621">
        <f t="shared" si="206"/>
        <v>17.145438223756027</v>
      </c>
      <c r="AG329" s="621">
        <f t="shared" si="206"/>
        <v>16.694137564649804</v>
      </c>
      <c r="AH329" s="621">
        <f t="shared" si="206"/>
        <v>16.272923616150603</v>
      </c>
      <c r="AI329" s="621">
        <f t="shared" si="206"/>
        <v>15.881796378258544</v>
      </c>
      <c r="AJ329" s="621">
        <f t="shared" si="206"/>
        <v>15.520755850973552</v>
      </c>
      <c r="AK329" s="621">
        <f t="shared" si="206"/>
        <v>15.189802034295617</v>
      </c>
      <c r="AL329" s="621">
        <f t="shared" si="206"/>
        <v>14.88893492822479</v>
      </c>
      <c r="AM329" s="621">
        <f t="shared" ref="AM329:BR329" si="207">AM239+AM297</f>
        <v>14.618154532761022</v>
      </c>
      <c r="AN329" s="621">
        <f t="shared" si="207"/>
        <v>14.377460847904358</v>
      </c>
      <c r="AO329" s="621">
        <f t="shared" si="207"/>
        <v>14.166853873654755</v>
      </c>
      <c r="AP329" s="621">
        <f t="shared" si="207"/>
        <v>13.986333610012259</v>
      </c>
      <c r="AQ329" s="621">
        <f t="shared" si="207"/>
        <v>13.835900056976866</v>
      </c>
      <c r="AR329" s="621">
        <f t="shared" si="207"/>
        <v>13.715553214548535</v>
      </c>
      <c r="AS329" s="621">
        <f t="shared" si="207"/>
        <v>13.625293082727264</v>
      </c>
      <c r="AT329" s="621">
        <f t="shared" si="207"/>
        <v>13.5651196615131</v>
      </c>
      <c r="AU329" s="621">
        <f t="shared" si="207"/>
        <v>13.535032950906038</v>
      </c>
      <c r="AV329" s="621">
        <f t="shared" si="207"/>
        <v>13.535032950906038</v>
      </c>
      <c r="AW329" s="621">
        <f t="shared" si="207"/>
        <v>13.535032950906038</v>
      </c>
      <c r="AX329" s="621">
        <f t="shared" si="207"/>
        <v>13.535032950906038</v>
      </c>
      <c r="AY329" s="621">
        <f t="shared" si="207"/>
        <v>13.535032950906038</v>
      </c>
      <c r="AZ329" s="621">
        <f t="shared" si="207"/>
        <v>13.535032950906038</v>
      </c>
      <c r="BA329" s="621">
        <f t="shared" si="207"/>
        <v>13.535032950906038</v>
      </c>
      <c r="BB329" s="621">
        <f t="shared" si="207"/>
        <v>13.535032950906038</v>
      </c>
      <c r="BC329" s="621">
        <f t="shared" si="207"/>
        <v>13.535032950906038</v>
      </c>
      <c r="BD329" s="621">
        <f t="shared" si="207"/>
        <v>13.535032950906038</v>
      </c>
      <c r="BE329" s="621">
        <f t="shared" si="207"/>
        <v>13.535032950906038</v>
      </c>
      <c r="BF329" s="621">
        <f t="shared" si="207"/>
        <v>13.535032950906038</v>
      </c>
      <c r="BG329" s="621">
        <f t="shared" si="207"/>
        <v>13.535032950906038</v>
      </c>
      <c r="BH329" s="621">
        <f t="shared" si="207"/>
        <v>13.535032950906038</v>
      </c>
      <c r="BI329" s="621">
        <f t="shared" si="207"/>
        <v>13.535032950906038</v>
      </c>
      <c r="BJ329" s="621">
        <f t="shared" si="207"/>
        <v>13.535032950906038</v>
      </c>
      <c r="BK329" s="621">
        <f t="shared" si="207"/>
        <v>13.535032950906038</v>
      </c>
      <c r="BL329" s="621">
        <f t="shared" si="207"/>
        <v>13.535032950906038</v>
      </c>
      <c r="BM329" s="621">
        <f t="shared" si="207"/>
        <v>13.535032950906038</v>
      </c>
      <c r="BN329" s="621">
        <f t="shared" si="207"/>
        <v>13.535032950906038</v>
      </c>
      <c r="BO329" s="621">
        <f t="shared" si="207"/>
        <v>13.535032950906038</v>
      </c>
      <c r="BP329" s="621">
        <f t="shared" si="207"/>
        <v>13.535032950906038</v>
      </c>
      <c r="BQ329" s="621">
        <f t="shared" si="207"/>
        <v>13.535032950906038</v>
      </c>
      <c r="BR329" s="621">
        <f t="shared" si="207"/>
        <v>13.535032950906038</v>
      </c>
      <c r="BS329" s="621">
        <f t="shared" ref="BS329:BT329" si="208">BS239+BS297</f>
        <v>13.535032950906038</v>
      </c>
      <c r="BT329" s="621">
        <f t="shared" si="208"/>
        <v>13.535032950906038</v>
      </c>
      <c r="BU329" s="621"/>
      <c r="BV329" s="621"/>
      <c r="BW329" s="621"/>
      <c r="BX329" s="621"/>
      <c r="BY329" s="621"/>
      <c r="BZ329" s="621"/>
      <c r="CA329" s="621"/>
      <c r="CB329" s="621"/>
      <c r="CC329" s="621"/>
      <c r="CD329" s="621"/>
      <c r="CE329" s="621"/>
      <c r="CF329" s="621"/>
      <c r="CG329" s="621"/>
      <c r="CH329" s="621"/>
      <c r="CI329" s="622"/>
      <c r="CK329" s="1086"/>
    </row>
    <row r="330" spans="2:89" x14ac:dyDescent="0.2">
      <c r="B330" s="843" t="s">
        <v>618</v>
      </c>
      <c r="C330" s="804" t="s">
        <v>408</v>
      </c>
      <c r="D330" s="810" t="s">
        <v>619</v>
      </c>
      <c r="E330" s="841" t="s">
        <v>122</v>
      </c>
      <c r="F330" s="842">
        <v>2</v>
      </c>
      <c r="G330" s="473">
        <f t="shared" ref="G330:AL330" si="209">G240+G298</f>
        <v>5.8029890524201075</v>
      </c>
      <c r="H330" s="473">
        <f t="shared" si="209"/>
        <v>5.5927542897687399</v>
      </c>
      <c r="I330" s="473">
        <f t="shared" si="209"/>
        <v>5.1707169989710691</v>
      </c>
      <c r="J330" s="473">
        <f t="shared" si="209"/>
        <v>4.8210566353649078</v>
      </c>
      <c r="K330" s="473">
        <f t="shared" si="209"/>
        <v>4.7762401705022057</v>
      </c>
      <c r="L330" s="473">
        <f t="shared" si="209"/>
        <v>4.815256594259024</v>
      </c>
      <c r="M330" s="621">
        <f t="shared" si="209"/>
        <v>4.8599176435650291</v>
      </c>
      <c r="N330" s="621">
        <f t="shared" si="209"/>
        <v>4.900835890295248</v>
      </c>
      <c r="O330" s="621">
        <f t="shared" si="209"/>
        <v>4.9389630366293797</v>
      </c>
      <c r="P330" s="621">
        <f t="shared" si="209"/>
        <v>4.9750347105602408</v>
      </c>
      <c r="Q330" s="621">
        <f t="shared" si="209"/>
        <v>5.0096296861086627</v>
      </c>
      <c r="R330" s="621">
        <f t="shared" si="209"/>
        <v>5.0498638282170489</v>
      </c>
      <c r="S330" s="621">
        <f t="shared" si="209"/>
        <v>5.0854017354384311</v>
      </c>
      <c r="T330" s="621">
        <f t="shared" si="209"/>
        <v>5.1190409722523826</v>
      </c>
      <c r="U330" s="621">
        <f t="shared" si="209"/>
        <v>5.1518530138567096</v>
      </c>
      <c r="V330" s="621">
        <f t="shared" si="209"/>
        <v>5.1834930567688833</v>
      </c>
      <c r="W330" s="621">
        <f t="shared" si="209"/>
        <v>5.2144383449382019</v>
      </c>
      <c r="X330" s="621">
        <f t="shared" si="209"/>
        <v>5.2448104016495529</v>
      </c>
      <c r="Y330" s="621">
        <f t="shared" si="209"/>
        <v>5.2745884916893626</v>
      </c>
      <c r="Z330" s="621">
        <f t="shared" si="209"/>
        <v>5.3036756587578529</v>
      </c>
      <c r="AA330" s="621">
        <f t="shared" si="209"/>
        <v>5.3319893656436017</v>
      </c>
      <c r="AB330" s="621">
        <f t="shared" si="209"/>
        <v>5.3595273999556561</v>
      </c>
      <c r="AC330" s="621">
        <f t="shared" si="209"/>
        <v>5.386284073893103</v>
      </c>
      <c r="AD330" s="621">
        <f t="shared" si="209"/>
        <v>5.412257354367763</v>
      </c>
      <c r="AE330" s="621">
        <f t="shared" si="209"/>
        <v>5.4374472127913549</v>
      </c>
      <c r="AF330" s="621">
        <f t="shared" si="209"/>
        <v>5.4618624295862848</v>
      </c>
      <c r="AG330" s="621">
        <f t="shared" si="209"/>
        <v>5.4854989960621374</v>
      </c>
      <c r="AH330" s="621">
        <f t="shared" si="209"/>
        <v>5.5083423169998893</v>
      </c>
      <c r="AI330" s="621">
        <f t="shared" si="209"/>
        <v>5.530392291612575</v>
      </c>
      <c r="AJ330" s="621">
        <f t="shared" si="209"/>
        <v>5.5516487906487768</v>
      </c>
      <c r="AK330" s="621">
        <f t="shared" si="209"/>
        <v>5.5721080548861792</v>
      </c>
      <c r="AL330" s="621">
        <f t="shared" si="209"/>
        <v>5.5917231236231348</v>
      </c>
      <c r="AM330" s="621">
        <f t="shared" ref="AM330:BR330" si="210">AM240+AM298</f>
        <v>5.6074582480024597</v>
      </c>
      <c r="AN330" s="621">
        <f t="shared" si="210"/>
        <v>5.6222366187593957</v>
      </c>
      <c r="AO330" s="621">
        <f t="shared" si="210"/>
        <v>5.636617142114023</v>
      </c>
      <c r="AP330" s="621">
        <f t="shared" si="210"/>
        <v>5.6508937094092957</v>
      </c>
      <c r="AQ330" s="621">
        <f t="shared" si="210"/>
        <v>5.6658614285517652</v>
      </c>
      <c r="AR330" s="621">
        <f t="shared" si="210"/>
        <v>5.6810332666568595</v>
      </c>
      <c r="AS330" s="621">
        <f t="shared" si="210"/>
        <v>5.6960267326062786</v>
      </c>
      <c r="AT330" s="621">
        <f t="shared" si="210"/>
        <v>5.7106995085196957</v>
      </c>
      <c r="AU330" s="621">
        <f t="shared" si="210"/>
        <v>5.7250375884443363</v>
      </c>
      <c r="AV330" s="621">
        <f t="shared" si="210"/>
        <v>5.7399165427127512</v>
      </c>
      <c r="AW330" s="621">
        <f t="shared" si="210"/>
        <v>5.753287047333334</v>
      </c>
      <c r="AX330" s="621">
        <f t="shared" si="210"/>
        <v>5.7668388731698492</v>
      </c>
      <c r="AY330" s="621">
        <f t="shared" si="210"/>
        <v>5.7809597029455757</v>
      </c>
      <c r="AZ330" s="621">
        <f t="shared" si="210"/>
        <v>5.7955236859161454</v>
      </c>
      <c r="BA330" s="621">
        <f t="shared" si="210"/>
        <v>5.8107188712657445</v>
      </c>
      <c r="BB330" s="621">
        <f t="shared" si="210"/>
        <v>5.8261803248688651</v>
      </c>
      <c r="BC330" s="621">
        <f t="shared" si="210"/>
        <v>5.8414163441697546</v>
      </c>
      <c r="BD330" s="621">
        <f t="shared" si="210"/>
        <v>5.8562255400753527</v>
      </c>
      <c r="BE330" s="621">
        <f t="shared" si="210"/>
        <v>5.870920816889404</v>
      </c>
      <c r="BF330" s="621">
        <f t="shared" si="210"/>
        <v>5.8851908697841937</v>
      </c>
      <c r="BG330" s="621">
        <f t="shared" si="210"/>
        <v>5.8991495224816006</v>
      </c>
      <c r="BH330" s="621">
        <f t="shared" si="210"/>
        <v>5.9128512144741272</v>
      </c>
      <c r="BI330" s="621">
        <f t="shared" si="210"/>
        <v>5.9264393153102004</v>
      </c>
      <c r="BJ330" s="621">
        <f t="shared" si="210"/>
        <v>5.9398107681369892</v>
      </c>
      <c r="BK330" s="621">
        <f t="shared" si="210"/>
        <v>5.9527115346247959</v>
      </c>
      <c r="BL330" s="621">
        <f t="shared" si="210"/>
        <v>5.9653265734594942</v>
      </c>
      <c r="BM330" s="621">
        <f t="shared" si="210"/>
        <v>5.9775096635927349</v>
      </c>
      <c r="BN330" s="621">
        <f t="shared" si="210"/>
        <v>5.9896392752995933</v>
      </c>
      <c r="BO330" s="621">
        <f t="shared" si="210"/>
        <v>6.0020961419275674</v>
      </c>
      <c r="BP330" s="621">
        <f t="shared" si="210"/>
        <v>6.0145600977129972</v>
      </c>
      <c r="BQ330" s="621">
        <f t="shared" si="210"/>
        <v>6.0275726596901924</v>
      </c>
      <c r="BR330" s="621">
        <f t="shared" si="210"/>
        <v>6.0409819398378559</v>
      </c>
      <c r="BS330" s="621">
        <f t="shared" ref="BS330:BT330" si="211">BS240+BS298</f>
        <v>6.0547696611715089</v>
      </c>
      <c r="BT330" s="621">
        <f t="shared" si="211"/>
        <v>6.0685531641018464</v>
      </c>
      <c r="BU330" s="621"/>
      <c r="BV330" s="621"/>
      <c r="BW330" s="621"/>
      <c r="BX330" s="621"/>
      <c r="BY330" s="621"/>
      <c r="BZ330" s="621"/>
      <c r="CA330" s="621"/>
      <c r="CB330" s="621"/>
      <c r="CC330" s="621"/>
      <c r="CD330" s="621"/>
      <c r="CE330" s="621"/>
      <c r="CF330" s="621"/>
      <c r="CG330" s="621"/>
      <c r="CH330" s="621"/>
      <c r="CI330" s="622"/>
      <c r="CK330" s="1086"/>
    </row>
    <row r="331" spans="2:89" x14ac:dyDescent="0.2">
      <c r="B331" s="843" t="s">
        <v>620</v>
      </c>
      <c r="C331" s="807" t="s">
        <v>410</v>
      </c>
      <c r="D331" s="810" t="s">
        <v>621</v>
      </c>
      <c r="E331" s="841" t="s">
        <v>122</v>
      </c>
      <c r="F331" s="842">
        <v>2</v>
      </c>
      <c r="G331" s="473">
        <f t="shared" ref="G331:AL331" si="212">G241+G299</f>
        <v>223.36538100000001</v>
      </c>
      <c r="H331" s="473">
        <f t="shared" si="212"/>
        <v>215.15823951820272</v>
      </c>
      <c r="I331" s="473">
        <f t="shared" si="212"/>
        <v>213.29223965242934</v>
      </c>
      <c r="J331" s="473">
        <f t="shared" si="212"/>
        <v>205.98763467152526</v>
      </c>
      <c r="K331" s="473">
        <f t="shared" si="212"/>
        <v>194.21079444075264</v>
      </c>
      <c r="L331" s="473">
        <f t="shared" si="212"/>
        <v>182.62937028546207</v>
      </c>
      <c r="M331" s="621">
        <f t="shared" si="212"/>
        <v>178.73528517699842</v>
      </c>
      <c r="N331" s="621">
        <f t="shared" si="212"/>
        <v>171.86135337989552</v>
      </c>
      <c r="O331" s="621">
        <f t="shared" si="212"/>
        <v>166.22229248233921</v>
      </c>
      <c r="P331" s="621">
        <f t="shared" si="212"/>
        <v>161.5165306237482</v>
      </c>
      <c r="Q331" s="621">
        <f t="shared" si="212"/>
        <v>158.00412781272001</v>
      </c>
      <c r="R331" s="621">
        <f t="shared" si="212"/>
        <v>154.49747336677515</v>
      </c>
      <c r="S331" s="621">
        <f t="shared" si="212"/>
        <v>150.13978157594192</v>
      </c>
      <c r="T331" s="621">
        <f t="shared" si="212"/>
        <v>145.47266490932964</v>
      </c>
      <c r="U331" s="621">
        <f t="shared" si="212"/>
        <v>141.26672297507304</v>
      </c>
      <c r="V331" s="621">
        <f t="shared" si="212"/>
        <v>137.80605777577711</v>
      </c>
      <c r="W331" s="621">
        <f t="shared" si="212"/>
        <v>134.7434555977255</v>
      </c>
      <c r="X331" s="621">
        <f t="shared" si="212"/>
        <v>131.71169601325801</v>
      </c>
      <c r="Y331" s="621">
        <f t="shared" si="212"/>
        <v>128.62342529550668</v>
      </c>
      <c r="Z331" s="621">
        <f t="shared" si="212"/>
        <v>125.81075252830401</v>
      </c>
      <c r="AA331" s="621">
        <f t="shared" si="212"/>
        <v>123.52412378386144</v>
      </c>
      <c r="AB331" s="621">
        <f t="shared" si="212"/>
        <v>121.37084691108799</v>
      </c>
      <c r="AC331" s="621">
        <f t="shared" si="212"/>
        <v>118.82686813767802</v>
      </c>
      <c r="AD331" s="621">
        <f t="shared" si="212"/>
        <v>116.23017196304045</v>
      </c>
      <c r="AE331" s="621">
        <f t="shared" si="212"/>
        <v>113.93173671142323</v>
      </c>
      <c r="AF331" s="621">
        <f t="shared" si="212"/>
        <v>111.9148282450298</v>
      </c>
      <c r="AG331" s="621">
        <f t="shared" si="212"/>
        <v>109.79564524179567</v>
      </c>
      <c r="AH331" s="621">
        <f t="shared" si="212"/>
        <v>107.26137040314187</v>
      </c>
      <c r="AI331" s="621">
        <f t="shared" si="212"/>
        <v>104.79677276912264</v>
      </c>
      <c r="AJ331" s="621">
        <f t="shared" si="212"/>
        <v>104.1068215147219</v>
      </c>
      <c r="AK331" s="621">
        <f t="shared" si="212"/>
        <v>104.03156474262667</v>
      </c>
      <c r="AL331" s="621">
        <f t="shared" si="212"/>
        <v>103.9900736288906</v>
      </c>
      <c r="AM331" s="621">
        <f t="shared" ref="AM331:BR331" si="213">AM241+AM299</f>
        <v>103.94976759273571</v>
      </c>
      <c r="AN331" s="621">
        <f t="shared" si="213"/>
        <v>103.90096532887527</v>
      </c>
      <c r="AO331" s="621">
        <f t="shared" si="213"/>
        <v>103.83962696912103</v>
      </c>
      <c r="AP331" s="621">
        <f t="shared" si="213"/>
        <v>103.75570305992558</v>
      </c>
      <c r="AQ331" s="621">
        <f t="shared" si="213"/>
        <v>103.65425183070519</v>
      </c>
      <c r="AR331" s="621">
        <f t="shared" si="213"/>
        <v>103.54037203465889</v>
      </c>
      <c r="AS331" s="621">
        <f t="shared" si="213"/>
        <v>103.41615338629099</v>
      </c>
      <c r="AT331" s="621">
        <f t="shared" si="213"/>
        <v>103.28200426426908</v>
      </c>
      <c r="AU331" s="621">
        <f t="shared" si="213"/>
        <v>103.12725189958576</v>
      </c>
      <c r="AV331" s="621">
        <f t="shared" si="213"/>
        <v>102.9545016838768</v>
      </c>
      <c r="AW331" s="621">
        <f t="shared" si="213"/>
        <v>102.78113143151653</v>
      </c>
      <c r="AX331" s="621">
        <f t="shared" si="213"/>
        <v>102.60072879266504</v>
      </c>
      <c r="AY331" s="621">
        <f t="shared" si="213"/>
        <v>102.41445810585887</v>
      </c>
      <c r="AZ331" s="621">
        <f t="shared" si="213"/>
        <v>102.22014362547965</v>
      </c>
      <c r="BA331" s="621">
        <f t="shared" si="213"/>
        <v>102.02191226254884</v>
      </c>
      <c r="BB331" s="621">
        <f t="shared" si="213"/>
        <v>101.82609741097082</v>
      </c>
      <c r="BC331" s="621">
        <f t="shared" si="213"/>
        <v>101.63567400731669</v>
      </c>
      <c r="BD331" s="621">
        <f t="shared" si="213"/>
        <v>101.44700773099494</v>
      </c>
      <c r="BE331" s="621">
        <f t="shared" si="213"/>
        <v>101.26357704392186</v>
      </c>
      <c r="BF331" s="621">
        <f t="shared" si="213"/>
        <v>101.08431860352393</v>
      </c>
      <c r="BG331" s="621">
        <f t="shared" si="213"/>
        <v>100.90847560584278</v>
      </c>
      <c r="BH331" s="621">
        <f t="shared" si="213"/>
        <v>100.73424204453583</v>
      </c>
      <c r="BI331" s="621">
        <f t="shared" si="213"/>
        <v>100.56269399533009</v>
      </c>
      <c r="BJ331" s="621">
        <f t="shared" si="213"/>
        <v>100.39703855759792</v>
      </c>
      <c r="BK331" s="621">
        <f t="shared" si="213"/>
        <v>100.23526825297618</v>
      </c>
      <c r="BL331" s="621">
        <f t="shared" si="213"/>
        <v>100.07901620482632</v>
      </c>
      <c r="BM331" s="621">
        <f t="shared" si="213"/>
        <v>99.923883429078614</v>
      </c>
      <c r="BN331" s="621">
        <f t="shared" si="213"/>
        <v>99.764861827205777</v>
      </c>
      <c r="BO331" s="621">
        <f t="shared" si="213"/>
        <v>99.605464363152507</v>
      </c>
      <c r="BP331" s="621">
        <f t="shared" si="213"/>
        <v>99.439452633721586</v>
      </c>
      <c r="BQ331" s="621">
        <f t="shared" si="213"/>
        <v>99.268125375658158</v>
      </c>
      <c r="BR331" s="621">
        <f t="shared" si="213"/>
        <v>99.091811850841836</v>
      </c>
      <c r="BS331" s="621">
        <f t="shared" ref="BS331:BT331" si="214">BS241+BS299</f>
        <v>98.915186400036433</v>
      </c>
      <c r="BT331" s="621">
        <f t="shared" si="214"/>
        <v>98.736946631177631</v>
      </c>
      <c r="BU331" s="621"/>
      <c r="BV331" s="621"/>
      <c r="BW331" s="621"/>
      <c r="BX331" s="621"/>
      <c r="BY331" s="621"/>
      <c r="BZ331" s="621"/>
      <c r="CA331" s="621"/>
      <c r="CB331" s="621"/>
      <c r="CC331" s="621"/>
      <c r="CD331" s="621"/>
      <c r="CE331" s="621"/>
      <c r="CF331" s="621"/>
      <c r="CG331" s="621"/>
      <c r="CH331" s="621"/>
      <c r="CI331" s="622"/>
      <c r="CK331" s="1086"/>
    </row>
    <row r="332" spans="2:89" x14ac:dyDescent="0.2">
      <c r="B332" s="843" t="s">
        <v>622</v>
      </c>
      <c r="C332" s="807" t="s">
        <v>129</v>
      </c>
      <c r="D332" s="810" t="s">
        <v>623</v>
      </c>
      <c r="E332" s="841" t="s">
        <v>122</v>
      </c>
      <c r="F332" s="842">
        <v>2</v>
      </c>
      <c r="G332" s="473">
        <f>SUM(G326:G331)</f>
        <v>297.22837005242013</v>
      </c>
      <c r="H332" s="473">
        <f t="shared" ref="H332:BS332" si="215">SUM(H326:H331)</f>
        <v>288.35611663143737</v>
      </c>
      <c r="I332" s="473">
        <f t="shared" si="215"/>
        <v>286.05611663143742</v>
      </c>
      <c r="J332" s="473">
        <f t="shared" si="215"/>
        <v>278.35611663143737</v>
      </c>
      <c r="K332" s="473">
        <f t="shared" si="215"/>
        <v>266.45611663143728</v>
      </c>
      <c r="L332" s="473">
        <f t="shared" si="215"/>
        <v>254.85611663143732</v>
      </c>
      <c r="M332" s="621">
        <f t="shared" si="215"/>
        <v>250.3952134782383</v>
      </c>
      <c r="N332" s="621">
        <f t="shared" si="215"/>
        <v>241.95640724405234</v>
      </c>
      <c r="O332" s="621">
        <f t="shared" si="215"/>
        <v>234.366703615571</v>
      </c>
      <c r="P332" s="621">
        <f t="shared" si="215"/>
        <v>227.68978946092813</v>
      </c>
      <c r="Q332" s="621">
        <f t="shared" si="215"/>
        <v>222.4339281558361</v>
      </c>
      <c r="R332" s="621">
        <f t="shared" si="215"/>
        <v>217.83199668783612</v>
      </c>
      <c r="S332" s="621">
        <f t="shared" si="215"/>
        <v>212.78020181883613</v>
      </c>
      <c r="T332" s="621">
        <f t="shared" si="215"/>
        <v>207.45178192583612</v>
      </c>
      <c r="U332" s="621">
        <f t="shared" si="215"/>
        <v>202.60384822383611</v>
      </c>
      <c r="V332" s="621">
        <f t="shared" si="215"/>
        <v>198.52620555483611</v>
      </c>
      <c r="W332" s="621">
        <f t="shared" si="215"/>
        <v>195.18141693283613</v>
      </c>
      <c r="X332" s="621">
        <f t="shared" si="215"/>
        <v>191.87370624883613</v>
      </c>
      <c r="Y332" s="621">
        <f t="shared" si="215"/>
        <v>188.51451370583612</v>
      </c>
      <c r="Z332" s="621">
        <f t="shared" si="215"/>
        <v>185.43486990583614</v>
      </c>
      <c r="AA332" s="621">
        <f t="shared" si="215"/>
        <v>182.88513838383614</v>
      </c>
      <c r="AB332" s="621">
        <f t="shared" si="215"/>
        <v>180.34824975583609</v>
      </c>
      <c r="AC332" s="621">
        <f t="shared" si="215"/>
        <v>177.4244326008361</v>
      </c>
      <c r="AD332" s="621">
        <f t="shared" si="215"/>
        <v>174.45173419483609</v>
      </c>
      <c r="AE332" s="621">
        <f t="shared" si="215"/>
        <v>171.78130850183612</v>
      </c>
      <c r="AF332" s="621">
        <f t="shared" si="215"/>
        <v>169.3963227168361</v>
      </c>
      <c r="AG332" s="621">
        <f t="shared" si="215"/>
        <v>167.01652858783609</v>
      </c>
      <c r="AH332" s="621">
        <f t="shared" si="215"/>
        <v>164.22544674983615</v>
      </c>
      <c r="AI332" s="621">
        <f t="shared" si="215"/>
        <v>161.50786831383613</v>
      </c>
      <c r="AJ332" s="621">
        <f t="shared" si="215"/>
        <v>160.56874015383613</v>
      </c>
      <c r="AK332" s="621">
        <f t="shared" si="215"/>
        <v>160.24806226983617</v>
      </c>
      <c r="AL332" s="621">
        <f t="shared" si="215"/>
        <v>160.24806226983617</v>
      </c>
      <c r="AM332" s="621">
        <f t="shared" si="215"/>
        <v>160.24806226983614</v>
      </c>
      <c r="AN332" s="621">
        <f t="shared" si="215"/>
        <v>160.24806226983614</v>
      </c>
      <c r="AO332" s="621">
        <f t="shared" si="215"/>
        <v>160.24806226983611</v>
      </c>
      <c r="AP332" s="621">
        <f t="shared" si="215"/>
        <v>160.24806226983608</v>
      </c>
      <c r="AQ332" s="621">
        <f t="shared" si="215"/>
        <v>160.24806226983614</v>
      </c>
      <c r="AR332" s="621">
        <f t="shared" si="215"/>
        <v>160.24806226983611</v>
      </c>
      <c r="AS332" s="621">
        <f t="shared" si="215"/>
        <v>160.24806226983608</v>
      </c>
      <c r="AT332" s="621">
        <f t="shared" si="215"/>
        <v>160.2480622698362</v>
      </c>
      <c r="AU332" s="621">
        <f t="shared" si="215"/>
        <v>160.24806226983617</v>
      </c>
      <c r="AV332" s="621">
        <f t="shared" si="215"/>
        <v>160.24806226983617</v>
      </c>
      <c r="AW332" s="621">
        <f t="shared" si="215"/>
        <v>160.24806226983614</v>
      </c>
      <c r="AX332" s="621">
        <f t="shared" si="215"/>
        <v>160.24806226983611</v>
      </c>
      <c r="AY332" s="621">
        <f t="shared" si="215"/>
        <v>160.24806226983614</v>
      </c>
      <c r="AZ332" s="621">
        <f t="shared" si="215"/>
        <v>160.24806226983617</v>
      </c>
      <c r="BA332" s="621">
        <f t="shared" si="215"/>
        <v>160.24806226983611</v>
      </c>
      <c r="BB332" s="621">
        <f t="shared" si="215"/>
        <v>160.2480622698362</v>
      </c>
      <c r="BC332" s="621">
        <f t="shared" si="215"/>
        <v>160.24806226983611</v>
      </c>
      <c r="BD332" s="621">
        <f t="shared" si="215"/>
        <v>160.24806226983617</v>
      </c>
      <c r="BE332" s="621">
        <f t="shared" si="215"/>
        <v>160.24806226983611</v>
      </c>
      <c r="BF332" s="621">
        <f t="shared" si="215"/>
        <v>160.24806226983617</v>
      </c>
      <c r="BG332" s="621">
        <f t="shared" si="215"/>
        <v>160.24806226983611</v>
      </c>
      <c r="BH332" s="621">
        <f t="shared" si="215"/>
        <v>160.24806226983611</v>
      </c>
      <c r="BI332" s="621">
        <f t="shared" si="215"/>
        <v>160.24806226983617</v>
      </c>
      <c r="BJ332" s="621">
        <f t="shared" si="215"/>
        <v>160.24806226983614</v>
      </c>
      <c r="BK332" s="621">
        <f t="shared" si="215"/>
        <v>160.24806226983608</v>
      </c>
      <c r="BL332" s="621">
        <f t="shared" si="215"/>
        <v>160.24806226983608</v>
      </c>
      <c r="BM332" s="621">
        <f t="shared" si="215"/>
        <v>160.24806226983608</v>
      </c>
      <c r="BN332" s="621">
        <f t="shared" si="215"/>
        <v>160.24806226983617</v>
      </c>
      <c r="BO332" s="621">
        <f t="shared" si="215"/>
        <v>160.24806226983614</v>
      </c>
      <c r="BP332" s="621">
        <f t="shared" si="215"/>
        <v>160.24806226983611</v>
      </c>
      <c r="BQ332" s="621">
        <f t="shared" si="215"/>
        <v>160.24806226983608</v>
      </c>
      <c r="BR332" s="621">
        <f t="shared" si="215"/>
        <v>160.24806226983611</v>
      </c>
      <c r="BS332" s="621">
        <f t="shared" si="215"/>
        <v>160.24806226983617</v>
      </c>
      <c r="BT332" s="621">
        <f t="shared" ref="BT332" si="216">SUM(BT326:BT331)</f>
        <v>160.24806226983617</v>
      </c>
      <c r="BU332" s="621"/>
      <c r="BV332" s="621"/>
      <c r="BW332" s="621"/>
      <c r="BX332" s="621"/>
      <c r="BY332" s="621"/>
      <c r="BZ332" s="621"/>
      <c r="CA332" s="621"/>
      <c r="CB332" s="621"/>
      <c r="CC332" s="621"/>
      <c r="CD332" s="621"/>
      <c r="CE332" s="621"/>
      <c r="CF332" s="621"/>
      <c r="CG332" s="621"/>
      <c r="CH332" s="621"/>
      <c r="CI332" s="622"/>
      <c r="CK332" s="1086"/>
    </row>
    <row r="333" spans="2:89" x14ac:dyDescent="0.2">
      <c r="B333" s="870" t="s">
        <v>624</v>
      </c>
      <c r="C333" s="871" t="s">
        <v>414</v>
      </c>
      <c r="D333" s="872" t="s">
        <v>625</v>
      </c>
      <c r="E333" s="873" t="s">
        <v>416</v>
      </c>
      <c r="F333" s="850">
        <v>2</v>
      </c>
      <c r="G333" s="632">
        <f>(G332*1000000)/(G347*1000)</f>
        <v>128.5254174510751</v>
      </c>
      <c r="H333" s="632">
        <f t="shared" ref="H333:BS333" si="217">(H332*1000000)/(H347*1000)</f>
        <v>123.39835443502652</v>
      </c>
      <c r="I333" s="632">
        <f t="shared" si="217"/>
        <v>122.00747979779302</v>
      </c>
      <c r="J333" s="632">
        <f t="shared" si="217"/>
        <v>117.80251274429683</v>
      </c>
      <c r="K333" s="632">
        <f t="shared" si="217"/>
        <v>111.92980392436667</v>
      </c>
      <c r="L333" s="632">
        <f t="shared" si="217"/>
        <v>106.20072741700311</v>
      </c>
      <c r="M333" s="661">
        <f t="shared" si="217"/>
        <v>103.49581164414025</v>
      </c>
      <c r="N333" s="661">
        <f t="shared" si="217"/>
        <v>99.122624424119792</v>
      </c>
      <c r="O333" s="661">
        <f t="shared" si="217"/>
        <v>95.215544903120744</v>
      </c>
      <c r="P333" s="661">
        <f t="shared" si="217"/>
        <v>91.767192354908929</v>
      </c>
      <c r="Q333" s="661">
        <f t="shared" si="217"/>
        <v>88.951792445974291</v>
      </c>
      <c r="R333" s="661">
        <f t="shared" si="217"/>
        <v>86.470023886848068</v>
      </c>
      <c r="S333" s="661">
        <f t="shared" si="217"/>
        <v>83.855125952423265</v>
      </c>
      <c r="T333" s="661">
        <f t="shared" si="217"/>
        <v>81.184862784858865</v>
      </c>
      <c r="U333" s="661">
        <f t="shared" si="217"/>
        <v>78.760205161306246</v>
      </c>
      <c r="V333" s="661">
        <f t="shared" si="217"/>
        <v>76.677226191084685</v>
      </c>
      <c r="W333" s="661">
        <f t="shared" si="217"/>
        <v>74.911670550476373</v>
      </c>
      <c r="X333" s="661">
        <f t="shared" si="217"/>
        <v>73.19205748213686</v>
      </c>
      <c r="Y333" s="661">
        <f t="shared" si="217"/>
        <v>71.485243577154861</v>
      </c>
      <c r="Z333" s="661">
        <f t="shared" si="217"/>
        <v>69.916104260763646</v>
      </c>
      <c r="AA333" s="661">
        <f t="shared" si="217"/>
        <v>68.575097270070842</v>
      </c>
      <c r="AB333" s="661">
        <f t="shared" si="217"/>
        <v>67.265420068940912</v>
      </c>
      <c r="AC333" s="661">
        <f t="shared" si="217"/>
        <v>65.837103575146671</v>
      </c>
      <c r="AD333" s="661">
        <f t="shared" si="217"/>
        <v>64.416272997250914</v>
      </c>
      <c r="AE333" s="661">
        <f t="shared" si="217"/>
        <v>63.130883407344605</v>
      </c>
      <c r="AF333" s="661">
        <f t="shared" si="217"/>
        <v>61.972502847046783</v>
      </c>
      <c r="AG333" s="661">
        <f t="shared" si="217"/>
        <v>60.836285082349121</v>
      </c>
      <c r="AH333" s="661">
        <f t="shared" si="217"/>
        <v>59.5707533695211</v>
      </c>
      <c r="AI333" s="661">
        <f t="shared" si="217"/>
        <v>58.352031198490948</v>
      </c>
      <c r="AJ333" s="661">
        <f t="shared" si="217"/>
        <v>57.792605139112389</v>
      </c>
      <c r="AK333" s="661">
        <f t="shared" si="217"/>
        <v>57.468716962996183</v>
      </c>
      <c r="AL333" s="661">
        <f t="shared" si="217"/>
        <v>57.307370597607544</v>
      </c>
      <c r="AM333" s="661">
        <f t="shared" si="217"/>
        <v>57.158268213164625</v>
      </c>
      <c r="AN333" s="661">
        <f t="shared" si="217"/>
        <v>57.014485411515224</v>
      </c>
      <c r="AO333" s="661">
        <f t="shared" si="217"/>
        <v>56.87298463622745</v>
      </c>
      <c r="AP333" s="661">
        <f t="shared" si="217"/>
        <v>56.724518400197162</v>
      </c>
      <c r="AQ333" s="661">
        <f t="shared" si="217"/>
        <v>56.574422241477443</v>
      </c>
      <c r="AR333" s="661">
        <f t="shared" si="217"/>
        <v>56.427277984885514</v>
      </c>
      <c r="AS333" s="661">
        <f t="shared" si="217"/>
        <v>56.284495503709927</v>
      </c>
      <c r="AT333" s="661">
        <f t="shared" si="217"/>
        <v>56.146418109867234</v>
      </c>
      <c r="AU333" s="661">
        <f t="shared" si="217"/>
        <v>56.002785830187683</v>
      </c>
      <c r="AV333" s="661">
        <f t="shared" si="217"/>
        <v>55.857325714907134</v>
      </c>
      <c r="AW333" s="661">
        <f t="shared" si="217"/>
        <v>55.710601902983207</v>
      </c>
      <c r="AX333" s="661">
        <f t="shared" si="217"/>
        <v>55.558417189120803</v>
      </c>
      <c r="AY333" s="661">
        <f t="shared" si="217"/>
        <v>55.402266046213079</v>
      </c>
      <c r="AZ333" s="661">
        <f t="shared" si="217"/>
        <v>55.240250426710212</v>
      </c>
      <c r="BA333" s="661">
        <f t="shared" si="217"/>
        <v>55.076200657390849</v>
      </c>
      <c r="BB333" s="661">
        <f t="shared" si="217"/>
        <v>54.915479148025206</v>
      </c>
      <c r="BC333" s="661">
        <f t="shared" si="217"/>
        <v>54.760372396442492</v>
      </c>
      <c r="BD333" s="661">
        <f t="shared" si="217"/>
        <v>54.607304183002888</v>
      </c>
      <c r="BE333" s="661">
        <f t="shared" si="217"/>
        <v>54.459530848929376</v>
      </c>
      <c r="BF333" s="661">
        <f t="shared" si="217"/>
        <v>54.315819396581347</v>
      </c>
      <c r="BG333" s="661">
        <f t="shared" si="217"/>
        <v>54.175539445819318</v>
      </c>
      <c r="BH333" s="661">
        <f t="shared" si="217"/>
        <v>54.037123633321244</v>
      </c>
      <c r="BI333" s="661">
        <f t="shared" si="217"/>
        <v>53.901498638628567</v>
      </c>
      <c r="BJ333" s="661">
        <f t="shared" si="217"/>
        <v>53.77144348026146</v>
      </c>
      <c r="BK333" s="661">
        <f t="shared" si="217"/>
        <v>53.644827736538048</v>
      </c>
      <c r="BL333" s="661">
        <f t="shared" si="217"/>
        <v>53.523279630546639</v>
      </c>
      <c r="BM333" s="661">
        <f t="shared" si="217"/>
        <v>53.402838862533791</v>
      </c>
      <c r="BN333" s="661">
        <f t="shared" si="217"/>
        <v>53.279630525118968</v>
      </c>
      <c r="BO333" s="661">
        <f t="shared" si="217"/>
        <v>53.156971002670048</v>
      </c>
      <c r="BP333" s="661">
        <f t="shared" si="217"/>
        <v>53.029383410671471</v>
      </c>
      <c r="BQ333" s="661">
        <f t="shared" si="217"/>
        <v>52.89857696626121</v>
      </c>
      <c r="BR333" s="661">
        <f t="shared" si="217"/>
        <v>52.764609783711045</v>
      </c>
      <c r="BS333" s="661">
        <f t="shared" si="217"/>
        <v>52.631321683904666</v>
      </c>
      <c r="BT333" s="661">
        <f t="shared" ref="BT333" si="218">(BT332*1000000)/(BT347*1000)</f>
        <v>52.49744701888018</v>
      </c>
      <c r="BU333" s="661"/>
      <c r="BV333" s="661"/>
      <c r="BW333" s="661"/>
      <c r="BX333" s="661"/>
      <c r="BY333" s="661"/>
      <c r="BZ333" s="661"/>
      <c r="CA333" s="661"/>
      <c r="CB333" s="661"/>
      <c r="CC333" s="661"/>
      <c r="CD333" s="661"/>
      <c r="CE333" s="661"/>
      <c r="CF333" s="661"/>
      <c r="CG333" s="661"/>
      <c r="CH333" s="661"/>
      <c r="CI333" s="662"/>
      <c r="CK333" s="1086"/>
    </row>
    <row r="334" spans="2:89" x14ac:dyDescent="0.2">
      <c r="B334" s="851" t="s">
        <v>626</v>
      </c>
      <c r="C334" s="852" t="s">
        <v>418</v>
      </c>
      <c r="D334" s="817" t="s">
        <v>121</v>
      </c>
      <c r="E334" s="874" t="s">
        <v>230</v>
      </c>
      <c r="F334" s="875">
        <v>2</v>
      </c>
      <c r="G334" s="1303">
        <v>105.42292114974629</v>
      </c>
      <c r="H334" s="1115">
        <v>105.29843617706871</v>
      </c>
      <c r="I334" s="1115">
        <v>105.1964361770687</v>
      </c>
      <c r="J334" s="1115">
        <v>105.09343617706871</v>
      </c>
      <c r="K334" s="1115">
        <v>104.98543617706871</v>
      </c>
      <c r="L334" s="1115">
        <v>104.8894361770687</v>
      </c>
      <c r="M334" s="496">
        <v>104.7874361770687</v>
      </c>
      <c r="N334" s="496">
        <v>104.68543617706871</v>
      </c>
      <c r="O334" s="496">
        <v>104.58343617706871</v>
      </c>
      <c r="P334" s="496">
        <v>104.4814361770687</v>
      </c>
      <c r="Q334" s="496">
        <v>104.37943617706871</v>
      </c>
      <c r="R334" s="496">
        <v>104.27743617706871</v>
      </c>
      <c r="S334" s="496">
        <v>104.1754361770687</v>
      </c>
      <c r="T334" s="496">
        <v>104.0734361770687</v>
      </c>
      <c r="U334" s="496">
        <v>103.97143617706871</v>
      </c>
      <c r="V334" s="496">
        <v>103.86943617706871</v>
      </c>
      <c r="W334" s="496">
        <v>103.7674361770687</v>
      </c>
      <c r="X334" s="496">
        <v>103.66443617706871</v>
      </c>
      <c r="Y334" s="496">
        <v>103.5624361770687</v>
      </c>
      <c r="Z334" s="496">
        <v>103.4604361770687</v>
      </c>
      <c r="AA334" s="496">
        <v>103.35843617706871</v>
      </c>
      <c r="AB334" s="496">
        <v>103.25643617706871</v>
      </c>
      <c r="AC334" s="496">
        <v>103.1544361770687</v>
      </c>
      <c r="AD334" s="496">
        <v>103.0524361770687</v>
      </c>
      <c r="AE334" s="496">
        <v>102.95043617706871</v>
      </c>
      <c r="AF334" s="496">
        <v>102.84843617706871</v>
      </c>
      <c r="AG334" s="496">
        <v>102.7464361770687</v>
      </c>
      <c r="AH334" s="496">
        <v>102.64443617706871</v>
      </c>
      <c r="AI334" s="496">
        <v>102.54243617706871</v>
      </c>
      <c r="AJ334" s="496">
        <v>102.4404361770687</v>
      </c>
      <c r="AK334" s="496">
        <v>102.3384361770687</v>
      </c>
      <c r="AL334" s="496">
        <v>102.23543617706871</v>
      </c>
      <c r="AM334" s="496">
        <v>102.1334361770687</v>
      </c>
      <c r="AN334" s="496">
        <v>102.0314361770687</v>
      </c>
      <c r="AO334" s="496">
        <v>101.92943617706871</v>
      </c>
      <c r="AP334" s="496">
        <v>101.82743617706871</v>
      </c>
      <c r="AQ334" s="496">
        <v>101.7254361770687</v>
      </c>
      <c r="AR334" s="496">
        <v>101.62343617706871</v>
      </c>
      <c r="AS334" s="496">
        <v>101.52143617706871</v>
      </c>
      <c r="AT334" s="496">
        <v>101.4194361770687</v>
      </c>
      <c r="AU334" s="496">
        <v>101.3174361770687</v>
      </c>
      <c r="AV334" s="496">
        <v>101.21543617706871</v>
      </c>
      <c r="AW334" s="496">
        <v>101.11343617706871</v>
      </c>
      <c r="AX334" s="496">
        <v>101.0114361770687</v>
      </c>
      <c r="AY334" s="496">
        <v>100.9094361770687</v>
      </c>
      <c r="AZ334" s="496">
        <v>100.8064361770687</v>
      </c>
      <c r="BA334" s="496">
        <v>100.7044361770687</v>
      </c>
      <c r="BB334" s="496">
        <v>100.60243617706871</v>
      </c>
      <c r="BC334" s="496">
        <v>100.50043617706871</v>
      </c>
      <c r="BD334" s="496">
        <v>100.3984361770687</v>
      </c>
      <c r="BE334" s="496">
        <v>100.2964361770687</v>
      </c>
      <c r="BF334" s="496">
        <v>100.19443617706871</v>
      </c>
      <c r="BG334" s="496">
        <v>100.09243617706871</v>
      </c>
      <c r="BH334" s="496">
        <v>99.990436177068702</v>
      </c>
      <c r="BI334" s="496">
        <v>99.888436177068712</v>
      </c>
      <c r="BJ334" s="496">
        <v>99.786436177068708</v>
      </c>
      <c r="BK334" s="496">
        <v>99.684436177068704</v>
      </c>
      <c r="BL334" s="496">
        <v>99.582436177068701</v>
      </c>
      <c r="BM334" s="496">
        <v>99.480436177068711</v>
      </c>
      <c r="BN334" s="496">
        <v>99.377436177068702</v>
      </c>
      <c r="BO334" s="496">
        <v>99.275436177068713</v>
      </c>
      <c r="BP334" s="496">
        <v>99.173436177068709</v>
      </c>
      <c r="BQ334" s="496">
        <v>99.071436177068705</v>
      </c>
      <c r="BR334" s="496">
        <v>98.969436177068701</v>
      </c>
      <c r="BS334" s="496">
        <v>98.867436177068711</v>
      </c>
      <c r="BT334" s="496">
        <v>98.765436177068707</v>
      </c>
      <c r="BU334" s="496"/>
      <c r="BV334" s="496"/>
      <c r="BW334" s="496"/>
      <c r="BX334" s="496"/>
      <c r="BY334" s="496"/>
      <c r="BZ334" s="496"/>
      <c r="CA334" s="496"/>
      <c r="CB334" s="496"/>
      <c r="CC334" s="496"/>
      <c r="CD334" s="496"/>
      <c r="CE334" s="496"/>
      <c r="CF334" s="496"/>
      <c r="CG334" s="496"/>
      <c r="CH334" s="496"/>
      <c r="CI334" s="496"/>
      <c r="CK334" s="1086"/>
    </row>
    <row r="335" spans="2:89" x14ac:dyDescent="0.2">
      <c r="B335" s="856" t="s">
        <v>627</v>
      </c>
      <c r="C335" s="857" t="s">
        <v>420</v>
      </c>
      <c r="D335" s="821" t="s">
        <v>121</v>
      </c>
      <c r="E335" s="863" t="s">
        <v>230</v>
      </c>
      <c r="F335" s="864">
        <v>2</v>
      </c>
      <c r="G335" s="1304">
        <v>13.763989071038251</v>
      </c>
      <c r="H335" s="1116">
        <v>13.638999999999999</v>
      </c>
      <c r="I335" s="1116">
        <v>13.521000000000001</v>
      </c>
      <c r="J335" s="1116">
        <v>13.403</v>
      </c>
      <c r="K335" s="1116">
        <v>13.284000000000001</v>
      </c>
      <c r="L335" s="1116">
        <v>13.166</v>
      </c>
      <c r="M335" s="499">
        <v>13.117000000000001</v>
      </c>
      <c r="N335" s="499">
        <v>13.067</v>
      </c>
      <c r="O335" s="499">
        <v>13.018000000000001</v>
      </c>
      <c r="P335" s="499">
        <v>12.968999999999999</v>
      </c>
      <c r="Q335" s="499">
        <v>12.92</v>
      </c>
      <c r="R335" s="499">
        <v>12.87</v>
      </c>
      <c r="S335" s="499">
        <v>12.821</v>
      </c>
      <c r="T335" s="499">
        <v>12.772</v>
      </c>
      <c r="U335" s="499">
        <v>12.722</v>
      </c>
      <c r="V335" s="499">
        <v>12.673</v>
      </c>
      <c r="W335" s="499">
        <v>12.653</v>
      </c>
      <c r="X335" s="499">
        <v>12.634</v>
      </c>
      <c r="Y335" s="499">
        <v>12.614000000000001</v>
      </c>
      <c r="Z335" s="499">
        <v>12.593999999999999</v>
      </c>
      <c r="AA335" s="499">
        <v>12.574</v>
      </c>
      <c r="AB335" s="499">
        <v>12.555</v>
      </c>
      <c r="AC335" s="499">
        <v>12.535</v>
      </c>
      <c r="AD335" s="499">
        <v>12.515000000000001</v>
      </c>
      <c r="AE335" s="499">
        <v>12.496</v>
      </c>
      <c r="AF335" s="499">
        <v>12.476000000000001</v>
      </c>
      <c r="AG335" s="499">
        <v>12.476000000000001</v>
      </c>
      <c r="AH335" s="499">
        <v>12.476000000000001</v>
      </c>
      <c r="AI335" s="499">
        <v>12.476000000000001</v>
      </c>
      <c r="AJ335" s="499">
        <v>12.476000000000001</v>
      </c>
      <c r="AK335" s="499">
        <v>12.476000000000001</v>
      </c>
      <c r="AL335" s="499">
        <v>12.476000000000001</v>
      </c>
      <c r="AM335" s="499">
        <v>12.476000000000001</v>
      </c>
      <c r="AN335" s="499">
        <v>12.476000000000001</v>
      </c>
      <c r="AO335" s="499">
        <v>12.476000000000001</v>
      </c>
      <c r="AP335" s="499">
        <v>12.476000000000001</v>
      </c>
      <c r="AQ335" s="499">
        <v>12.476000000000001</v>
      </c>
      <c r="AR335" s="499">
        <v>12.476000000000001</v>
      </c>
      <c r="AS335" s="499">
        <v>12.476000000000001</v>
      </c>
      <c r="AT335" s="499">
        <v>12.476000000000001</v>
      </c>
      <c r="AU335" s="499">
        <v>12.476000000000001</v>
      </c>
      <c r="AV335" s="499">
        <v>12.476000000000001</v>
      </c>
      <c r="AW335" s="499">
        <v>12.476000000000001</v>
      </c>
      <c r="AX335" s="499">
        <v>12.476000000000001</v>
      </c>
      <c r="AY335" s="499">
        <v>12.476000000000001</v>
      </c>
      <c r="AZ335" s="499">
        <v>12.476000000000001</v>
      </c>
      <c r="BA335" s="499">
        <v>12.476000000000001</v>
      </c>
      <c r="BB335" s="499">
        <v>12.476000000000001</v>
      </c>
      <c r="BC335" s="499">
        <v>12.476000000000001</v>
      </c>
      <c r="BD335" s="499">
        <v>12.476000000000001</v>
      </c>
      <c r="BE335" s="499">
        <v>12.476000000000001</v>
      </c>
      <c r="BF335" s="499">
        <v>12.476000000000001</v>
      </c>
      <c r="BG335" s="499">
        <v>12.476000000000001</v>
      </c>
      <c r="BH335" s="499">
        <v>12.476000000000001</v>
      </c>
      <c r="BI335" s="499">
        <v>12.476000000000001</v>
      </c>
      <c r="BJ335" s="499">
        <v>12.476000000000001</v>
      </c>
      <c r="BK335" s="499">
        <v>12.476000000000001</v>
      </c>
      <c r="BL335" s="499">
        <v>12.476000000000001</v>
      </c>
      <c r="BM335" s="499">
        <v>12.476000000000001</v>
      </c>
      <c r="BN335" s="499">
        <v>12.476000000000001</v>
      </c>
      <c r="BO335" s="499">
        <v>12.476000000000001</v>
      </c>
      <c r="BP335" s="499">
        <v>12.476000000000001</v>
      </c>
      <c r="BQ335" s="499">
        <v>12.476000000000001</v>
      </c>
      <c r="BR335" s="499">
        <v>12.476000000000001</v>
      </c>
      <c r="BS335" s="499">
        <v>12.476000000000001</v>
      </c>
      <c r="BT335" s="499">
        <v>12.476000000000001</v>
      </c>
      <c r="BU335" s="499"/>
      <c r="BV335" s="499"/>
      <c r="BW335" s="499"/>
      <c r="BX335" s="499"/>
      <c r="BY335" s="499"/>
      <c r="BZ335" s="499"/>
      <c r="CA335" s="499"/>
      <c r="CB335" s="499"/>
      <c r="CC335" s="499"/>
      <c r="CD335" s="499"/>
      <c r="CE335" s="499"/>
      <c r="CF335" s="499"/>
      <c r="CG335" s="499"/>
      <c r="CH335" s="499"/>
      <c r="CI335" s="499"/>
      <c r="CK335" s="1086"/>
    </row>
    <row r="336" spans="2:89" x14ac:dyDescent="0.2">
      <c r="B336" s="876" t="s">
        <v>628</v>
      </c>
      <c r="C336" s="877" t="s">
        <v>422</v>
      </c>
      <c r="D336" s="821" t="s">
        <v>121</v>
      </c>
      <c r="E336" s="863" t="s">
        <v>230</v>
      </c>
      <c r="F336" s="864">
        <v>2</v>
      </c>
      <c r="G336" s="1304">
        <v>20.665003358309889</v>
      </c>
      <c r="H336" s="1116">
        <v>22.072403999999999</v>
      </c>
      <c r="I336" s="1116">
        <v>20.753699999999998</v>
      </c>
      <c r="J336" s="1116">
        <v>20.753699999999998</v>
      </c>
      <c r="K336" s="1116">
        <v>20.753699999999998</v>
      </c>
      <c r="L336" s="1116">
        <v>20.753699999999998</v>
      </c>
      <c r="M336" s="499">
        <v>20.753699999999998</v>
      </c>
      <c r="N336" s="499">
        <v>20.753699999999998</v>
      </c>
      <c r="O336" s="499">
        <v>20.753699999999998</v>
      </c>
      <c r="P336" s="499">
        <v>20.753699999999998</v>
      </c>
      <c r="Q336" s="499">
        <v>20.753699999999998</v>
      </c>
      <c r="R336" s="499">
        <v>20.753699999999998</v>
      </c>
      <c r="S336" s="499">
        <v>20.753699999999998</v>
      </c>
      <c r="T336" s="499">
        <v>20.753699999999998</v>
      </c>
      <c r="U336" s="499">
        <v>20.753699999999998</v>
      </c>
      <c r="V336" s="499">
        <v>20.753699999999998</v>
      </c>
      <c r="W336" s="499">
        <v>20.753699999999998</v>
      </c>
      <c r="X336" s="499">
        <v>20.753699999999998</v>
      </c>
      <c r="Y336" s="499">
        <v>20.753699999999998</v>
      </c>
      <c r="Z336" s="499">
        <v>20.753699999999998</v>
      </c>
      <c r="AA336" s="499">
        <v>20.753699999999998</v>
      </c>
      <c r="AB336" s="499">
        <v>20.753699999999998</v>
      </c>
      <c r="AC336" s="499">
        <v>20.753699999999998</v>
      </c>
      <c r="AD336" s="499">
        <v>20.753699999999998</v>
      </c>
      <c r="AE336" s="499">
        <v>20.753699999999998</v>
      </c>
      <c r="AF336" s="499">
        <v>20.753699999999998</v>
      </c>
      <c r="AG336" s="499">
        <v>20.753699999999998</v>
      </c>
      <c r="AH336" s="499">
        <v>20.753699999999998</v>
      </c>
      <c r="AI336" s="499">
        <v>20.753699999999998</v>
      </c>
      <c r="AJ336" s="499">
        <v>20.753699999999998</v>
      </c>
      <c r="AK336" s="499">
        <v>20.753699999999998</v>
      </c>
      <c r="AL336" s="499">
        <v>20.753699999999998</v>
      </c>
      <c r="AM336" s="499">
        <v>20.753699999999998</v>
      </c>
      <c r="AN336" s="499">
        <v>20.753699999999998</v>
      </c>
      <c r="AO336" s="499">
        <v>20.753699999999998</v>
      </c>
      <c r="AP336" s="499">
        <v>20.753699999999998</v>
      </c>
      <c r="AQ336" s="499">
        <v>20.753699999999998</v>
      </c>
      <c r="AR336" s="499">
        <v>20.753699999999998</v>
      </c>
      <c r="AS336" s="499">
        <v>20.753699999999998</v>
      </c>
      <c r="AT336" s="499">
        <v>20.753699999999998</v>
      </c>
      <c r="AU336" s="499">
        <v>20.753699999999998</v>
      </c>
      <c r="AV336" s="499">
        <v>20.753699999999998</v>
      </c>
      <c r="AW336" s="499">
        <v>20.753699999999998</v>
      </c>
      <c r="AX336" s="499">
        <v>20.753699999999998</v>
      </c>
      <c r="AY336" s="499">
        <v>20.753699999999998</v>
      </c>
      <c r="AZ336" s="499">
        <v>20.753699999999998</v>
      </c>
      <c r="BA336" s="499">
        <v>20.753699999999998</v>
      </c>
      <c r="BB336" s="499">
        <v>20.753699999999998</v>
      </c>
      <c r="BC336" s="499">
        <v>20.753699999999998</v>
      </c>
      <c r="BD336" s="499">
        <v>20.753699999999998</v>
      </c>
      <c r="BE336" s="499">
        <v>20.753699999999998</v>
      </c>
      <c r="BF336" s="499">
        <v>20.753699999999998</v>
      </c>
      <c r="BG336" s="499">
        <v>20.753699999999998</v>
      </c>
      <c r="BH336" s="499">
        <v>20.753699999999998</v>
      </c>
      <c r="BI336" s="499">
        <v>20.753699999999998</v>
      </c>
      <c r="BJ336" s="499">
        <v>20.753699999999998</v>
      </c>
      <c r="BK336" s="499">
        <v>20.753699999999998</v>
      </c>
      <c r="BL336" s="499">
        <v>20.753699999999998</v>
      </c>
      <c r="BM336" s="499">
        <v>20.753699999999998</v>
      </c>
      <c r="BN336" s="499">
        <v>20.753699999999998</v>
      </c>
      <c r="BO336" s="499">
        <v>20.753699999999998</v>
      </c>
      <c r="BP336" s="499">
        <v>20.753699999999998</v>
      </c>
      <c r="BQ336" s="499">
        <v>20.753699999999998</v>
      </c>
      <c r="BR336" s="499">
        <v>20.753699999999998</v>
      </c>
      <c r="BS336" s="499">
        <v>20.753699999999998</v>
      </c>
      <c r="BT336" s="499">
        <v>20.753699999999998</v>
      </c>
      <c r="BU336" s="499"/>
      <c r="BV336" s="499"/>
      <c r="BW336" s="499"/>
      <c r="BX336" s="499"/>
      <c r="BY336" s="499"/>
      <c r="BZ336" s="499"/>
      <c r="CA336" s="499"/>
      <c r="CB336" s="499"/>
      <c r="CC336" s="499"/>
      <c r="CD336" s="499"/>
      <c r="CE336" s="499"/>
      <c r="CF336" s="499"/>
      <c r="CG336" s="499"/>
      <c r="CH336" s="499"/>
      <c r="CI336" s="499"/>
      <c r="CK336" s="1086"/>
    </row>
    <row r="337" spans="2:89" ht="28.5" x14ac:dyDescent="0.2">
      <c r="B337" s="876" t="s">
        <v>629</v>
      </c>
      <c r="C337" s="877" t="s">
        <v>424</v>
      </c>
      <c r="D337" s="503" t="s">
        <v>425</v>
      </c>
      <c r="E337" s="504" t="s">
        <v>230</v>
      </c>
      <c r="F337" s="505">
        <v>2</v>
      </c>
      <c r="G337" s="1304">
        <v>1163.28</v>
      </c>
      <c r="H337" s="455">
        <f>G337+SUM(H338:H343)</f>
        <v>1208.0043364443129</v>
      </c>
      <c r="I337" s="455">
        <f t="shared" ref="I337" si="219">H337+SUM(I338:I343)</f>
        <v>1258.4486728886259</v>
      </c>
      <c r="J337" s="455">
        <f t="shared" ref="J337:L337" si="220">I337+SUM(J338:J343)</f>
        <v>1306.9880093329389</v>
      </c>
      <c r="K337" s="455">
        <f t="shared" si="220"/>
        <v>1350.7857274800961</v>
      </c>
      <c r="L337" s="455">
        <f t="shared" si="220"/>
        <v>1396.0644456272532</v>
      </c>
      <c r="M337" s="455">
        <f>L337+SUM(M338:M343)</f>
        <v>1439.7051637744105</v>
      </c>
      <c r="N337" s="455">
        <f t="shared" ref="N337:BT337" si="221">M337+SUM(N338:N343)</f>
        <v>1485.4031637744106</v>
      </c>
      <c r="O337" s="455">
        <f t="shared" si="221"/>
        <v>1529.9971637744106</v>
      </c>
      <c r="P337" s="455">
        <f t="shared" si="221"/>
        <v>1573.9091637744107</v>
      </c>
      <c r="Q337" s="455">
        <f t="shared" si="221"/>
        <v>1617.5491637744108</v>
      </c>
      <c r="R337" s="455">
        <f t="shared" si="221"/>
        <v>1657.3491637744107</v>
      </c>
      <c r="S337" s="455">
        <f t="shared" si="221"/>
        <v>1695.5091637744108</v>
      </c>
      <c r="T337" s="455">
        <f t="shared" si="221"/>
        <v>1732.4991637744108</v>
      </c>
      <c r="U337" s="455">
        <f t="shared" si="221"/>
        <v>1768.0991637744107</v>
      </c>
      <c r="V337" s="455">
        <f t="shared" si="221"/>
        <v>1802.5991637744107</v>
      </c>
      <c r="W337" s="455">
        <f t="shared" si="221"/>
        <v>1836.0491637744108</v>
      </c>
      <c r="X337" s="455">
        <f t="shared" si="221"/>
        <v>1868.4591637744111</v>
      </c>
      <c r="Y337" s="455">
        <f t="shared" si="221"/>
        <v>1899.759163774411</v>
      </c>
      <c r="Z337" s="455">
        <f t="shared" si="221"/>
        <v>1929.9091637744109</v>
      </c>
      <c r="AA337" s="455">
        <f t="shared" si="221"/>
        <v>1958.9191637744109</v>
      </c>
      <c r="AB337" s="455">
        <f t="shared" si="221"/>
        <v>1986.7691637744106</v>
      </c>
      <c r="AC337" s="455">
        <f t="shared" si="221"/>
        <v>2013.4791637744108</v>
      </c>
      <c r="AD337" s="455">
        <f t="shared" si="221"/>
        <v>2039.0391637744108</v>
      </c>
      <c r="AE337" s="455">
        <f t="shared" si="221"/>
        <v>2063.4591637744106</v>
      </c>
      <c r="AF337" s="455">
        <f t="shared" si="221"/>
        <v>2086.7291637744106</v>
      </c>
      <c r="AG337" s="455">
        <f t="shared" si="221"/>
        <v>2108.8491637744105</v>
      </c>
      <c r="AH337" s="455">
        <f t="shared" si="221"/>
        <v>2129.8191637744103</v>
      </c>
      <c r="AI337" s="455">
        <f t="shared" si="221"/>
        <v>2149.6391637744105</v>
      </c>
      <c r="AJ337" s="455">
        <f t="shared" si="221"/>
        <v>2168.3091637744105</v>
      </c>
      <c r="AK337" s="455">
        <f t="shared" si="221"/>
        <v>2185.8291637744105</v>
      </c>
      <c r="AL337" s="455">
        <f t="shared" si="221"/>
        <v>2200.5091637744104</v>
      </c>
      <c r="AM337" s="455">
        <f t="shared" si="221"/>
        <v>2213.94916377441</v>
      </c>
      <c r="AN337" s="455">
        <f t="shared" si="221"/>
        <v>2226.4691637744099</v>
      </c>
      <c r="AO337" s="455">
        <f t="shared" si="221"/>
        <v>2238.2091637744106</v>
      </c>
      <c r="AP337" s="455">
        <f t="shared" si="221"/>
        <v>2249.6091637744107</v>
      </c>
      <c r="AQ337" s="455">
        <f t="shared" si="221"/>
        <v>2260.4191637744107</v>
      </c>
      <c r="AR337" s="455">
        <f t="shared" si="221"/>
        <v>2270.4191637744107</v>
      </c>
      <c r="AS337" s="455">
        <f t="shared" si="221"/>
        <v>2279.5391637744106</v>
      </c>
      <c r="AT337" s="455">
        <f t="shared" si="221"/>
        <v>2287.7591637744104</v>
      </c>
      <c r="AU337" s="455">
        <f t="shared" si="221"/>
        <v>2295.5791637744105</v>
      </c>
      <c r="AV337" s="455">
        <f t="shared" si="221"/>
        <v>2302.8191637744103</v>
      </c>
      <c r="AW337" s="455">
        <f t="shared" si="221"/>
        <v>2310.1591637744104</v>
      </c>
      <c r="AX337" s="455">
        <f t="shared" si="221"/>
        <v>2317.8091637744105</v>
      </c>
      <c r="AY337" s="455">
        <f t="shared" si="221"/>
        <v>2325.6991637744104</v>
      </c>
      <c r="AZ337" s="455">
        <f t="shared" si="221"/>
        <v>2333.9291637744104</v>
      </c>
      <c r="BA337" s="455">
        <f t="shared" si="221"/>
        <v>2342.3091637744105</v>
      </c>
      <c r="BB337" s="455">
        <f t="shared" si="221"/>
        <v>2350.5691637744108</v>
      </c>
      <c r="BC337" s="455">
        <f t="shared" si="221"/>
        <v>2358.5891637744107</v>
      </c>
      <c r="BD337" s="455">
        <f t="shared" si="221"/>
        <v>2366.5491637744108</v>
      </c>
      <c r="BE337" s="455">
        <f t="shared" si="221"/>
        <v>2374.2791637744108</v>
      </c>
      <c r="BF337" s="455">
        <f t="shared" si="221"/>
        <v>2381.8391637744107</v>
      </c>
      <c r="BG337" s="455">
        <f t="shared" si="221"/>
        <v>2389.2591637744108</v>
      </c>
      <c r="BH337" s="455">
        <f t="shared" si="221"/>
        <v>2396.6191637744109</v>
      </c>
      <c r="BI337" s="455">
        <f t="shared" si="221"/>
        <v>2403.8691637744109</v>
      </c>
      <c r="BJ337" s="455">
        <f t="shared" si="221"/>
        <v>2410.8591637744107</v>
      </c>
      <c r="BK337" s="455">
        <f t="shared" si="221"/>
        <v>2417.6991637744109</v>
      </c>
      <c r="BL337" s="455">
        <f t="shared" si="221"/>
        <v>2424.2991637744108</v>
      </c>
      <c r="BM337" s="455">
        <f t="shared" si="221"/>
        <v>2430.8691637744109</v>
      </c>
      <c r="BN337" s="455">
        <f t="shared" si="221"/>
        <v>2437.6191637744109</v>
      </c>
      <c r="BO337" s="455">
        <f t="shared" si="221"/>
        <v>2444.3691637744109</v>
      </c>
      <c r="BP337" s="455">
        <f t="shared" si="221"/>
        <v>2451.4191637744111</v>
      </c>
      <c r="BQ337" s="455">
        <f t="shared" si="221"/>
        <v>2458.6791637744113</v>
      </c>
      <c r="BR337" s="455">
        <f t="shared" si="221"/>
        <v>2466.1491637744111</v>
      </c>
      <c r="BS337" s="455">
        <f t="shared" si="221"/>
        <v>2473.6191637744109</v>
      </c>
      <c r="BT337" s="455">
        <f t="shared" si="221"/>
        <v>2481.1591637744109</v>
      </c>
      <c r="BU337" s="455"/>
      <c r="BV337" s="455"/>
      <c r="BW337" s="455"/>
      <c r="BX337" s="455"/>
      <c r="BY337" s="455"/>
      <c r="BZ337" s="455"/>
      <c r="CA337" s="455"/>
      <c r="CB337" s="455"/>
      <c r="CC337" s="455"/>
      <c r="CD337" s="455"/>
      <c r="CE337" s="455"/>
      <c r="CF337" s="455"/>
      <c r="CG337" s="455"/>
      <c r="CH337" s="455"/>
      <c r="CI337" s="451"/>
      <c r="CK337" s="1086"/>
    </row>
    <row r="338" spans="2:89" x14ac:dyDescent="0.2">
      <c r="B338" s="876" t="s">
        <v>630</v>
      </c>
      <c r="C338" s="877" t="s">
        <v>427</v>
      </c>
      <c r="D338" s="503" t="s">
        <v>428</v>
      </c>
      <c r="E338" s="504" t="s">
        <v>230</v>
      </c>
      <c r="F338" s="505">
        <v>2</v>
      </c>
      <c r="G338" s="1304">
        <v>9.41</v>
      </c>
      <c r="H338" s="1116">
        <v>23.844336444312944</v>
      </c>
      <c r="I338" s="1116">
        <v>23.594336444312944</v>
      </c>
      <c r="J338" s="1116">
        <v>21.689336444312943</v>
      </c>
      <c r="K338" s="1116">
        <v>16.947718147157172</v>
      </c>
      <c r="L338" s="1116">
        <v>18.42871814715717</v>
      </c>
      <c r="M338" s="499">
        <v>18.780718147157167</v>
      </c>
      <c r="N338" s="499">
        <v>20.838000000000001</v>
      </c>
      <c r="O338" s="499">
        <v>19.734000000000002</v>
      </c>
      <c r="P338" s="499">
        <v>19.052</v>
      </c>
      <c r="Q338" s="499">
        <v>18.78</v>
      </c>
      <c r="R338" s="499">
        <v>17.93</v>
      </c>
      <c r="S338" s="499">
        <v>17.7</v>
      </c>
      <c r="T338" s="499">
        <v>17.23</v>
      </c>
      <c r="U338" s="499">
        <v>16.55</v>
      </c>
      <c r="V338" s="499">
        <v>16.149999999999999</v>
      </c>
      <c r="W338" s="499">
        <v>15.81</v>
      </c>
      <c r="X338" s="499">
        <v>15.47</v>
      </c>
      <c r="Y338" s="499">
        <v>15.07</v>
      </c>
      <c r="Z338" s="499">
        <v>14.63</v>
      </c>
      <c r="AA338" s="499">
        <v>14.19</v>
      </c>
      <c r="AB338" s="499">
        <v>13.74</v>
      </c>
      <c r="AC338" s="499">
        <v>13.3</v>
      </c>
      <c r="AD338" s="499">
        <v>12.86</v>
      </c>
      <c r="AE338" s="499">
        <v>12.42</v>
      </c>
      <c r="AF338" s="499">
        <v>11.98</v>
      </c>
      <c r="AG338" s="499">
        <v>11.54</v>
      </c>
      <c r="AH338" s="499">
        <v>11.09</v>
      </c>
      <c r="AI338" s="499">
        <v>10.65</v>
      </c>
      <c r="AJ338" s="499">
        <v>10.199999999999999</v>
      </c>
      <c r="AK338" s="499">
        <v>9.76</v>
      </c>
      <c r="AL338" s="499">
        <v>7.62</v>
      </c>
      <c r="AM338" s="499">
        <v>7.09</v>
      </c>
      <c r="AN338" s="499">
        <v>6.87</v>
      </c>
      <c r="AO338" s="499">
        <v>6.8</v>
      </c>
      <c r="AP338" s="499">
        <v>7.17</v>
      </c>
      <c r="AQ338" s="499">
        <v>7.28</v>
      </c>
      <c r="AR338" s="499">
        <v>7.18</v>
      </c>
      <c r="AS338" s="499">
        <v>7</v>
      </c>
      <c r="AT338" s="499">
        <v>6.81</v>
      </c>
      <c r="AU338" s="499">
        <v>7.11</v>
      </c>
      <c r="AV338" s="499">
        <v>7.24</v>
      </c>
      <c r="AW338" s="499">
        <v>7.34</v>
      </c>
      <c r="AX338" s="499">
        <v>7.65</v>
      </c>
      <c r="AY338" s="499">
        <v>7.89</v>
      </c>
      <c r="AZ338" s="499">
        <v>8.23</v>
      </c>
      <c r="BA338" s="499">
        <v>8.3800000000000008</v>
      </c>
      <c r="BB338" s="499">
        <v>8.26</v>
      </c>
      <c r="BC338" s="499">
        <v>8.02</v>
      </c>
      <c r="BD338" s="499">
        <v>7.96</v>
      </c>
      <c r="BE338" s="499">
        <v>7.73</v>
      </c>
      <c r="BF338" s="499">
        <v>7.56</v>
      </c>
      <c r="BG338" s="499">
        <v>7.42</v>
      </c>
      <c r="BH338" s="499">
        <v>7.36</v>
      </c>
      <c r="BI338" s="499">
        <v>7.25</v>
      </c>
      <c r="BJ338" s="499">
        <v>6.99</v>
      </c>
      <c r="BK338" s="499">
        <v>6.84</v>
      </c>
      <c r="BL338" s="499">
        <v>6.6</v>
      </c>
      <c r="BM338" s="499">
        <v>6.57</v>
      </c>
      <c r="BN338" s="499">
        <v>6.75</v>
      </c>
      <c r="BO338" s="499">
        <v>6.75</v>
      </c>
      <c r="BP338" s="499">
        <v>7.05</v>
      </c>
      <c r="BQ338" s="499">
        <v>7.26</v>
      </c>
      <c r="BR338" s="499">
        <v>7.47</v>
      </c>
      <c r="BS338" s="499">
        <v>7.47</v>
      </c>
      <c r="BT338" s="499">
        <v>7.54</v>
      </c>
      <c r="BU338" s="499"/>
      <c r="BV338" s="499"/>
      <c r="BW338" s="499"/>
      <c r="BX338" s="499"/>
      <c r="BY338" s="499"/>
      <c r="BZ338" s="499"/>
      <c r="CA338" s="499"/>
      <c r="CB338" s="499"/>
      <c r="CC338" s="499"/>
      <c r="CD338" s="499"/>
      <c r="CE338" s="499"/>
      <c r="CF338" s="499"/>
      <c r="CG338" s="499"/>
      <c r="CH338" s="499"/>
      <c r="CI338" s="499"/>
      <c r="CK338" s="1086"/>
    </row>
    <row r="339" spans="2:89" x14ac:dyDescent="0.2">
      <c r="B339" s="876" t="s">
        <v>631</v>
      </c>
      <c r="C339" s="877" t="s">
        <v>430</v>
      </c>
      <c r="D339" s="503" t="s">
        <v>431</v>
      </c>
      <c r="E339" s="504" t="s">
        <v>230</v>
      </c>
      <c r="F339" s="505">
        <v>2</v>
      </c>
      <c r="G339" s="1304">
        <v>32.14</v>
      </c>
      <c r="H339" s="1116">
        <v>20.88</v>
      </c>
      <c r="I339" s="1116">
        <v>26.85</v>
      </c>
      <c r="J339" s="1116">
        <v>26.85</v>
      </c>
      <c r="K339" s="1116">
        <v>26.85</v>
      </c>
      <c r="L339" s="1116">
        <v>26.85</v>
      </c>
      <c r="M339" s="499">
        <v>24.86</v>
      </c>
      <c r="N339" s="499">
        <v>24.86</v>
      </c>
      <c r="O339" s="499">
        <v>24.86</v>
      </c>
      <c r="P339" s="499">
        <v>24.86</v>
      </c>
      <c r="Q339" s="499">
        <v>24.86</v>
      </c>
      <c r="R339" s="499">
        <v>21.87</v>
      </c>
      <c r="S339" s="499">
        <v>20.46</v>
      </c>
      <c r="T339" s="499">
        <v>19.760000000000002</v>
      </c>
      <c r="U339" s="499">
        <v>19.05</v>
      </c>
      <c r="V339" s="499">
        <v>18.350000000000001</v>
      </c>
      <c r="W339" s="499">
        <v>17.64</v>
      </c>
      <c r="X339" s="499">
        <v>16.940000000000001</v>
      </c>
      <c r="Y339" s="499">
        <v>16.23</v>
      </c>
      <c r="Z339" s="499">
        <v>15.52</v>
      </c>
      <c r="AA339" s="499">
        <v>14.82</v>
      </c>
      <c r="AB339" s="499">
        <v>14.11</v>
      </c>
      <c r="AC339" s="499">
        <v>13.41</v>
      </c>
      <c r="AD339" s="499">
        <v>12.7</v>
      </c>
      <c r="AE339" s="499">
        <v>12</v>
      </c>
      <c r="AF339" s="499">
        <v>11.29</v>
      </c>
      <c r="AG339" s="499">
        <v>10.58</v>
      </c>
      <c r="AH339" s="499">
        <v>9.8800000000000008</v>
      </c>
      <c r="AI339" s="499">
        <v>9.17</v>
      </c>
      <c r="AJ339" s="499">
        <v>8.4700000000000006</v>
      </c>
      <c r="AK339" s="499">
        <v>7.76</v>
      </c>
      <c r="AL339" s="499">
        <v>7.06</v>
      </c>
      <c r="AM339" s="499">
        <v>6.35</v>
      </c>
      <c r="AN339" s="499">
        <v>5.65</v>
      </c>
      <c r="AO339" s="499">
        <v>4.9400000000000004</v>
      </c>
      <c r="AP339" s="499">
        <v>4.2300000000000004</v>
      </c>
      <c r="AQ339" s="499">
        <v>3.53</v>
      </c>
      <c r="AR339" s="499">
        <v>2.82</v>
      </c>
      <c r="AS339" s="499">
        <v>2.12</v>
      </c>
      <c r="AT339" s="499">
        <v>1.41</v>
      </c>
      <c r="AU339" s="499">
        <v>0.71</v>
      </c>
      <c r="AV339" s="499">
        <v>0</v>
      </c>
      <c r="AW339" s="499">
        <v>0</v>
      </c>
      <c r="AX339" s="499">
        <v>0</v>
      </c>
      <c r="AY339" s="499">
        <v>0</v>
      </c>
      <c r="AZ339" s="499">
        <v>0</v>
      </c>
      <c r="BA339" s="499">
        <v>0</v>
      </c>
      <c r="BB339" s="499">
        <v>0</v>
      </c>
      <c r="BC339" s="499">
        <v>0</v>
      </c>
      <c r="BD339" s="499">
        <v>0</v>
      </c>
      <c r="BE339" s="499">
        <v>0</v>
      </c>
      <c r="BF339" s="499">
        <v>0</v>
      </c>
      <c r="BG339" s="499">
        <v>0</v>
      </c>
      <c r="BH339" s="499">
        <v>0</v>
      </c>
      <c r="BI339" s="499">
        <v>0</v>
      </c>
      <c r="BJ339" s="499">
        <v>0</v>
      </c>
      <c r="BK339" s="499">
        <v>0</v>
      </c>
      <c r="BL339" s="499">
        <v>0</v>
      </c>
      <c r="BM339" s="499">
        <v>0</v>
      </c>
      <c r="BN339" s="499">
        <v>0</v>
      </c>
      <c r="BO339" s="499">
        <v>0</v>
      </c>
      <c r="BP339" s="499">
        <v>0</v>
      </c>
      <c r="BQ339" s="499">
        <v>0</v>
      </c>
      <c r="BR339" s="499">
        <v>0</v>
      </c>
      <c r="BS339" s="499">
        <v>0</v>
      </c>
      <c r="BT339" s="499">
        <v>0</v>
      </c>
      <c r="BU339" s="499"/>
      <c r="BV339" s="499"/>
      <c r="BW339" s="499"/>
      <c r="BX339" s="499"/>
      <c r="BY339" s="499"/>
      <c r="BZ339" s="499"/>
      <c r="CA339" s="499"/>
      <c r="CB339" s="499"/>
      <c r="CC339" s="499"/>
      <c r="CD339" s="499"/>
      <c r="CE339" s="499"/>
      <c r="CF339" s="499"/>
      <c r="CG339" s="499"/>
      <c r="CH339" s="499"/>
      <c r="CI339" s="499"/>
      <c r="CK339" s="1086"/>
    </row>
    <row r="340" spans="2:89" x14ac:dyDescent="0.2">
      <c r="B340" s="876" t="s">
        <v>632</v>
      </c>
      <c r="C340" s="877" t="s">
        <v>433</v>
      </c>
      <c r="D340" s="503" t="s">
        <v>434</v>
      </c>
      <c r="E340" s="504" t="s">
        <v>230</v>
      </c>
      <c r="F340" s="505">
        <v>2</v>
      </c>
      <c r="G340" s="1304">
        <v>0</v>
      </c>
      <c r="H340" s="1116">
        <v>0</v>
      </c>
      <c r="I340" s="1116">
        <v>0</v>
      </c>
      <c r="J340" s="1116">
        <v>0</v>
      </c>
      <c r="K340" s="1116">
        <v>0</v>
      </c>
      <c r="L340" s="1116">
        <v>0</v>
      </c>
      <c r="M340" s="499">
        <v>0</v>
      </c>
      <c r="N340" s="499">
        <v>0</v>
      </c>
      <c r="O340" s="499">
        <v>0</v>
      </c>
      <c r="P340" s="499">
        <v>0</v>
      </c>
      <c r="Q340" s="499">
        <v>0</v>
      </c>
      <c r="R340" s="499">
        <v>0</v>
      </c>
      <c r="S340" s="499">
        <v>0</v>
      </c>
      <c r="T340" s="499">
        <v>0</v>
      </c>
      <c r="U340" s="499">
        <v>0</v>
      </c>
      <c r="V340" s="499">
        <v>0</v>
      </c>
      <c r="W340" s="499">
        <v>0</v>
      </c>
      <c r="X340" s="499">
        <v>0</v>
      </c>
      <c r="Y340" s="499">
        <v>0</v>
      </c>
      <c r="Z340" s="499">
        <v>0</v>
      </c>
      <c r="AA340" s="499">
        <v>0</v>
      </c>
      <c r="AB340" s="499">
        <v>0</v>
      </c>
      <c r="AC340" s="499">
        <v>0</v>
      </c>
      <c r="AD340" s="499">
        <v>0</v>
      </c>
      <c r="AE340" s="499">
        <v>0</v>
      </c>
      <c r="AF340" s="499">
        <v>0</v>
      </c>
      <c r="AG340" s="499">
        <v>0</v>
      </c>
      <c r="AH340" s="499">
        <v>0</v>
      </c>
      <c r="AI340" s="499">
        <v>0</v>
      </c>
      <c r="AJ340" s="499">
        <v>0</v>
      </c>
      <c r="AK340" s="499">
        <v>0</v>
      </c>
      <c r="AL340" s="499">
        <v>0</v>
      </c>
      <c r="AM340" s="499">
        <v>0</v>
      </c>
      <c r="AN340" s="499">
        <v>0</v>
      </c>
      <c r="AO340" s="499">
        <v>0</v>
      </c>
      <c r="AP340" s="499">
        <v>0</v>
      </c>
      <c r="AQ340" s="499">
        <v>0</v>
      </c>
      <c r="AR340" s="499">
        <v>0</v>
      </c>
      <c r="AS340" s="499">
        <v>0</v>
      </c>
      <c r="AT340" s="499">
        <v>0</v>
      </c>
      <c r="AU340" s="499">
        <v>0</v>
      </c>
      <c r="AV340" s="499">
        <v>0</v>
      </c>
      <c r="AW340" s="499">
        <v>0</v>
      </c>
      <c r="AX340" s="499">
        <v>0</v>
      </c>
      <c r="AY340" s="499">
        <v>0</v>
      </c>
      <c r="AZ340" s="499">
        <v>0</v>
      </c>
      <c r="BA340" s="499">
        <v>0</v>
      </c>
      <c r="BB340" s="499">
        <v>0</v>
      </c>
      <c r="BC340" s="499">
        <v>0</v>
      </c>
      <c r="BD340" s="499">
        <v>0</v>
      </c>
      <c r="BE340" s="499">
        <v>0</v>
      </c>
      <c r="BF340" s="499">
        <v>0</v>
      </c>
      <c r="BG340" s="499">
        <v>0</v>
      </c>
      <c r="BH340" s="499">
        <v>0</v>
      </c>
      <c r="BI340" s="499">
        <v>0</v>
      </c>
      <c r="BJ340" s="499">
        <v>0</v>
      </c>
      <c r="BK340" s="499">
        <v>0</v>
      </c>
      <c r="BL340" s="499">
        <v>0</v>
      </c>
      <c r="BM340" s="499">
        <v>0</v>
      </c>
      <c r="BN340" s="499">
        <v>0</v>
      </c>
      <c r="BO340" s="499">
        <v>0</v>
      </c>
      <c r="BP340" s="499">
        <v>0</v>
      </c>
      <c r="BQ340" s="499">
        <v>0</v>
      </c>
      <c r="BR340" s="499">
        <v>0</v>
      </c>
      <c r="BS340" s="499">
        <v>0</v>
      </c>
      <c r="BT340" s="499">
        <v>0</v>
      </c>
      <c r="BU340" s="499"/>
      <c r="BV340" s="499"/>
      <c r="BW340" s="499"/>
      <c r="BX340" s="499"/>
      <c r="BY340" s="499"/>
      <c r="BZ340" s="499"/>
      <c r="CA340" s="499"/>
      <c r="CB340" s="499"/>
      <c r="CC340" s="499"/>
      <c r="CD340" s="499"/>
      <c r="CE340" s="499"/>
      <c r="CF340" s="499"/>
      <c r="CG340" s="499"/>
      <c r="CH340" s="499"/>
      <c r="CI340" s="499"/>
      <c r="CK340" s="1086"/>
    </row>
    <row r="341" spans="2:89" ht="28.5" x14ac:dyDescent="0.2">
      <c r="B341" s="876" t="s">
        <v>633</v>
      </c>
      <c r="C341" s="877" t="s">
        <v>436</v>
      </c>
      <c r="D341" s="503" t="s">
        <v>437</v>
      </c>
      <c r="E341" s="504" t="s">
        <v>230</v>
      </c>
      <c r="F341" s="505">
        <v>2</v>
      </c>
      <c r="G341" s="1304">
        <v>0</v>
      </c>
      <c r="H341" s="1116">
        <v>0</v>
      </c>
      <c r="I341" s="1116">
        <v>0</v>
      </c>
      <c r="J341" s="1116">
        <v>0</v>
      </c>
      <c r="K341" s="1116">
        <v>0</v>
      </c>
      <c r="L341" s="1116">
        <v>0</v>
      </c>
      <c r="M341" s="499">
        <v>0</v>
      </c>
      <c r="N341" s="499">
        <v>0</v>
      </c>
      <c r="O341" s="499">
        <v>0</v>
      </c>
      <c r="P341" s="499">
        <v>0</v>
      </c>
      <c r="Q341" s="499">
        <v>0</v>
      </c>
      <c r="R341" s="499">
        <v>0</v>
      </c>
      <c r="S341" s="499">
        <v>0</v>
      </c>
      <c r="T341" s="499">
        <v>0</v>
      </c>
      <c r="U341" s="499">
        <v>0</v>
      </c>
      <c r="V341" s="499">
        <v>0</v>
      </c>
      <c r="W341" s="499">
        <v>0</v>
      </c>
      <c r="X341" s="499">
        <v>0</v>
      </c>
      <c r="Y341" s="499">
        <v>0</v>
      </c>
      <c r="Z341" s="499">
        <v>0</v>
      </c>
      <c r="AA341" s="499">
        <v>0</v>
      </c>
      <c r="AB341" s="499">
        <v>0</v>
      </c>
      <c r="AC341" s="499">
        <v>0</v>
      </c>
      <c r="AD341" s="499">
        <v>0</v>
      </c>
      <c r="AE341" s="499">
        <v>0</v>
      </c>
      <c r="AF341" s="499">
        <v>0</v>
      </c>
      <c r="AG341" s="499">
        <v>0</v>
      </c>
      <c r="AH341" s="499">
        <v>0</v>
      </c>
      <c r="AI341" s="499">
        <v>0</v>
      </c>
      <c r="AJ341" s="499">
        <v>0</v>
      </c>
      <c r="AK341" s="499">
        <v>0</v>
      </c>
      <c r="AL341" s="499">
        <v>0</v>
      </c>
      <c r="AM341" s="499">
        <v>0</v>
      </c>
      <c r="AN341" s="499">
        <v>0</v>
      </c>
      <c r="AO341" s="499">
        <v>0</v>
      </c>
      <c r="AP341" s="499">
        <v>0</v>
      </c>
      <c r="AQ341" s="499">
        <v>0</v>
      </c>
      <c r="AR341" s="499">
        <v>0</v>
      </c>
      <c r="AS341" s="499">
        <v>0</v>
      </c>
      <c r="AT341" s="499">
        <v>0</v>
      </c>
      <c r="AU341" s="499">
        <v>0</v>
      </c>
      <c r="AV341" s="499">
        <v>0</v>
      </c>
      <c r="AW341" s="499">
        <v>0</v>
      </c>
      <c r="AX341" s="499">
        <v>0</v>
      </c>
      <c r="AY341" s="499">
        <v>0</v>
      </c>
      <c r="AZ341" s="499">
        <v>0</v>
      </c>
      <c r="BA341" s="499">
        <v>0</v>
      </c>
      <c r="BB341" s="499">
        <v>0</v>
      </c>
      <c r="BC341" s="499">
        <v>0</v>
      </c>
      <c r="BD341" s="499">
        <v>0</v>
      </c>
      <c r="BE341" s="499">
        <v>0</v>
      </c>
      <c r="BF341" s="499">
        <v>0</v>
      </c>
      <c r="BG341" s="499">
        <v>0</v>
      </c>
      <c r="BH341" s="499">
        <v>0</v>
      </c>
      <c r="BI341" s="499">
        <v>0</v>
      </c>
      <c r="BJ341" s="499">
        <v>0</v>
      </c>
      <c r="BK341" s="499">
        <v>0</v>
      </c>
      <c r="BL341" s="499">
        <v>0</v>
      </c>
      <c r="BM341" s="499">
        <v>0</v>
      </c>
      <c r="BN341" s="499">
        <v>0</v>
      </c>
      <c r="BO341" s="499">
        <v>0</v>
      </c>
      <c r="BP341" s="499">
        <v>0</v>
      </c>
      <c r="BQ341" s="499">
        <v>0</v>
      </c>
      <c r="BR341" s="499">
        <v>0</v>
      </c>
      <c r="BS341" s="499">
        <v>0</v>
      </c>
      <c r="BT341" s="499">
        <v>0</v>
      </c>
      <c r="BU341" s="499"/>
      <c r="BV341" s="499"/>
      <c r="BW341" s="499"/>
      <c r="BX341" s="499"/>
      <c r="BY341" s="499"/>
      <c r="BZ341" s="499"/>
      <c r="CA341" s="499"/>
      <c r="CB341" s="499"/>
      <c r="CC341" s="499"/>
      <c r="CD341" s="499"/>
      <c r="CE341" s="499"/>
      <c r="CF341" s="499"/>
      <c r="CG341" s="499"/>
      <c r="CH341" s="499"/>
      <c r="CI341" s="499"/>
      <c r="CK341" s="1086"/>
    </row>
    <row r="342" spans="2:89" x14ac:dyDescent="0.2">
      <c r="B342" s="876" t="s">
        <v>634</v>
      </c>
      <c r="C342" s="877" t="s">
        <v>439</v>
      </c>
      <c r="D342" s="503" t="s">
        <v>440</v>
      </c>
      <c r="E342" s="504" t="s">
        <v>230</v>
      </c>
      <c r="F342" s="505">
        <v>2</v>
      </c>
      <c r="G342" s="1304">
        <v>0</v>
      </c>
      <c r="H342" s="1116">
        <v>0</v>
      </c>
      <c r="I342" s="1116">
        <v>0</v>
      </c>
      <c r="J342" s="1116">
        <v>0</v>
      </c>
      <c r="K342" s="1116">
        <v>0</v>
      </c>
      <c r="L342" s="1116">
        <v>0</v>
      </c>
      <c r="M342" s="499">
        <v>0</v>
      </c>
      <c r="N342" s="499">
        <v>0</v>
      </c>
      <c r="O342" s="499">
        <v>0</v>
      </c>
      <c r="P342" s="499">
        <v>0</v>
      </c>
      <c r="Q342" s="499">
        <v>0</v>
      </c>
      <c r="R342" s="499">
        <v>0</v>
      </c>
      <c r="S342" s="499">
        <v>0</v>
      </c>
      <c r="T342" s="499">
        <v>0</v>
      </c>
      <c r="U342" s="499">
        <v>0</v>
      </c>
      <c r="V342" s="499">
        <v>0</v>
      </c>
      <c r="W342" s="499">
        <v>0</v>
      </c>
      <c r="X342" s="499">
        <v>0</v>
      </c>
      <c r="Y342" s="499">
        <v>0</v>
      </c>
      <c r="Z342" s="499">
        <v>0</v>
      </c>
      <c r="AA342" s="499">
        <v>0</v>
      </c>
      <c r="AB342" s="499">
        <v>0</v>
      </c>
      <c r="AC342" s="499">
        <v>0</v>
      </c>
      <c r="AD342" s="499">
        <v>0</v>
      </c>
      <c r="AE342" s="499">
        <v>0</v>
      </c>
      <c r="AF342" s="499">
        <v>0</v>
      </c>
      <c r="AG342" s="499">
        <v>0</v>
      </c>
      <c r="AH342" s="499">
        <v>0</v>
      </c>
      <c r="AI342" s="499">
        <v>0</v>
      </c>
      <c r="AJ342" s="499">
        <v>0</v>
      </c>
      <c r="AK342" s="499">
        <v>0</v>
      </c>
      <c r="AL342" s="499">
        <v>0</v>
      </c>
      <c r="AM342" s="499">
        <v>0</v>
      </c>
      <c r="AN342" s="499">
        <v>0</v>
      </c>
      <c r="AO342" s="499">
        <v>0</v>
      </c>
      <c r="AP342" s="499">
        <v>0</v>
      </c>
      <c r="AQ342" s="499">
        <v>0</v>
      </c>
      <c r="AR342" s="499">
        <v>0</v>
      </c>
      <c r="AS342" s="499">
        <v>0</v>
      </c>
      <c r="AT342" s="499">
        <v>0</v>
      </c>
      <c r="AU342" s="499">
        <v>0</v>
      </c>
      <c r="AV342" s="499">
        <v>0</v>
      </c>
      <c r="AW342" s="499">
        <v>0</v>
      </c>
      <c r="AX342" s="499">
        <v>0</v>
      </c>
      <c r="AY342" s="499">
        <v>0</v>
      </c>
      <c r="AZ342" s="499">
        <v>0</v>
      </c>
      <c r="BA342" s="499">
        <v>0</v>
      </c>
      <c r="BB342" s="499">
        <v>0</v>
      </c>
      <c r="BC342" s="499">
        <v>0</v>
      </c>
      <c r="BD342" s="499">
        <v>0</v>
      </c>
      <c r="BE342" s="499">
        <v>0</v>
      </c>
      <c r="BF342" s="499">
        <v>0</v>
      </c>
      <c r="BG342" s="499">
        <v>0</v>
      </c>
      <c r="BH342" s="499">
        <v>0</v>
      </c>
      <c r="BI342" s="499">
        <v>0</v>
      </c>
      <c r="BJ342" s="499">
        <v>0</v>
      </c>
      <c r="BK342" s="499">
        <v>0</v>
      </c>
      <c r="BL342" s="499">
        <v>0</v>
      </c>
      <c r="BM342" s="499">
        <v>0</v>
      </c>
      <c r="BN342" s="499">
        <v>0</v>
      </c>
      <c r="BO342" s="499">
        <v>0</v>
      </c>
      <c r="BP342" s="499">
        <v>0</v>
      </c>
      <c r="BQ342" s="499">
        <v>0</v>
      </c>
      <c r="BR342" s="499">
        <v>0</v>
      </c>
      <c r="BS342" s="499">
        <v>0</v>
      </c>
      <c r="BT342" s="499">
        <v>0</v>
      </c>
      <c r="BU342" s="499"/>
      <c r="BV342" s="499"/>
      <c r="BW342" s="499"/>
      <c r="BX342" s="499"/>
      <c r="BY342" s="499"/>
      <c r="BZ342" s="499"/>
      <c r="CA342" s="499"/>
      <c r="CB342" s="499"/>
      <c r="CC342" s="499"/>
      <c r="CD342" s="499"/>
      <c r="CE342" s="499"/>
      <c r="CF342" s="499"/>
      <c r="CG342" s="499"/>
      <c r="CH342" s="499"/>
      <c r="CI342" s="499"/>
      <c r="CK342" s="1086"/>
    </row>
    <row r="343" spans="2:89" ht="28.5" x14ac:dyDescent="0.2">
      <c r="B343" s="876" t="s">
        <v>635</v>
      </c>
      <c r="C343" s="877" t="s">
        <v>442</v>
      </c>
      <c r="D343" s="503" t="s">
        <v>443</v>
      </c>
      <c r="E343" s="504" t="s">
        <v>230</v>
      </c>
      <c r="F343" s="505">
        <v>2</v>
      </c>
      <c r="G343" s="1304">
        <v>0</v>
      </c>
      <c r="H343" s="1116">
        <v>0</v>
      </c>
      <c r="I343" s="1116">
        <v>0</v>
      </c>
      <c r="J343" s="1116">
        <v>0</v>
      </c>
      <c r="K343" s="1116">
        <v>0</v>
      </c>
      <c r="L343" s="1116">
        <v>0</v>
      </c>
      <c r="M343" s="499">
        <v>0</v>
      </c>
      <c r="N343" s="499">
        <v>0</v>
      </c>
      <c r="O343" s="499">
        <v>0</v>
      </c>
      <c r="P343" s="499">
        <v>0</v>
      </c>
      <c r="Q343" s="499">
        <v>0</v>
      </c>
      <c r="R343" s="499">
        <v>0</v>
      </c>
      <c r="S343" s="499">
        <v>0</v>
      </c>
      <c r="T343" s="499">
        <v>0</v>
      </c>
      <c r="U343" s="499">
        <v>0</v>
      </c>
      <c r="V343" s="499">
        <v>0</v>
      </c>
      <c r="W343" s="499">
        <v>0</v>
      </c>
      <c r="X343" s="499">
        <v>2.3283064365386999E-13</v>
      </c>
      <c r="Y343" s="499">
        <v>0</v>
      </c>
      <c r="Z343" s="499">
        <v>-2.3283064365386999E-13</v>
      </c>
      <c r="AA343" s="499">
        <v>0</v>
      </c>
      <c r="AB343" s="499">
        <v>-2.3283064365386999E-13</v>
      </c>
      <c r="AC343" s="499">
        <v>2.3283064365386999E-13</v>
      </c>
      <c r="AD343" s="499">
        <v>0</v>
      </c>
      <c r="AE343" s="499">
        <v>0</v>
      </c>
      <c r="AF343" s="499">
        <v>0</v>
      </c>
      <c r="AG343" s="499">
        <v>0</v>
      </c>
      <c r="AH343" s="499">
        <v>0</v>
      </c>
      <c r="AI343" s="499">
        <v>0</v>
      </c>
      <c r="AJ343" s="499">
        <v>0</v>
      </c>
      <c r="AK343" s="499">
        <v>0</v>
      </c>
      <c r="AL343" s="499">
        <v>0</v>
      </c>
      <c r="AM343" s="499">
        <v>-4.6566128730773896E-13</v>
      </c>
      <c r="AN343" s="499">
        <v>0</v>
      </c>
      <c r="AO343" s="499">
        <v>4.6566128730773896E-13</v>
      </c>
      <c r="AP343" s="499">
        <v>0</v>
      </c>
      <c r="AQ343" s="499">
        <v>0</v>
      </c>
      <c r="AR343" s="499">
        <v>0</v>
      </c>
      <c r="AS343" s="499">
        <v>0</v>
      </c>
      <c r="AT343" s="499">
        <v>0</v>
      </c>
      <c r="AU343" s="499">
        <v>0</v>
      </c>
      <c r="AV343" s="499">
        <v>0</v>
      </c>
      <c r="AW343" s="499">
        <v>0</v>
      </c>
      <c r="AX343" s="499">
        <v>0</v>
      </c>
      <c r="AY343" s="499">
        <v>0</v>
      </c>
      <c r="AZ343" s="499">
        <v>0</v>
      </c>
      <c r="BA343" s="499">
        <v>0</v>
      </c>
      <c r="BB343" s="499">
        <v>0</v>
      </c>
      <c r="BC343" s="499">
        <v>0</v>
      </c>
      <c r="BD343" s="499">
        <v>0</v>
      </c>
      <c r="BE343" s="499">
        <v>0</v>
      </c>
      <c r="BF343" s="499">
        <v>0</v>
      </c>
      <c r="BG343" s="499">
        <v>0</v>
      </c>
      <c r="BH343" s="499">
        <v>0</v>
      </c>
      <c r="BI343" s="499">
        <v>0</v>
      </c>
      <c r="BJ343" s="499">
        <v>0</v>
      </c>
      <c r="BK343" s="499">
        <v>0</v>
      </c>
      <c r="BL343" s="499">
        <v>0</v>
      </c>
      <c r="BM343" s="499">
        <v>0</v>
      </c>
      <c r="BN343" s="499">
        <v>0</v>
      </c>
      <c r="BO343" s="499">
        <v>0</v>
      </c>
      <c r="BP343" s="499">
        <v>0</v>
      </c>
      <c r="BQ343" s="499">
        <v>0</v>
      </c>
      <c r="BR343" s="499">
        <v>0</v>
      </c>
      <c r="BS343" s="499">
        <v>0</v>
      </c>
      <c r="BT343" s="499">
        <v>0</v>
      </c>
      <c r="BU343" s="499"/>
      <c r="BV343" s="499"/>
      <c r="BW343" s="499"/>
      <c r="BX343" s="499"/>
      <c r="BY343" s="499"/>
      <c r="BZ343" s="499"/>
      <c r="CA343" s="499"/>
      <c r="CB343" s="499"/>
      <c r="CC343" s="499"/>
      <c r="CD343" s="499"/>
      <c r="CE343" s="499"/>
      <c r="CF343" s="499"/>
      <c r="CG343" s="499"/>
      <c r="CH343" s="499"/>
      <c r="CI343" s="499"/>
      <c r="CK343" s="1086"/>
    </row>
    <row r="344" spans="2:89" x14ac:dyDescent="0.2">
      <c r="B344" s="876" t="s">
        <v>636</v>
      </c>
      <c r="C344" s="877" t="s">
        <v>445</v>
      </c>
      <c r="D344" s="821" t="s">
        <v>121</v>
      </c>
      <c r="E344" s="863" t="s">
        <v>230</v>
      </c>
      <c r="F344" s="864">
        <v>2</v>
      </c>
      <c r="G344" s="1304">
        <v>51.235165300546456</v>
      </c>
      <c r="H344" s="1116">
        <v>51.977992687104603</v>
      </c>
      <c r="I344" s="1116">
        <v>47.028651455634098</v>
      </c>
      <c r="J344" s="1116">
        <v>47.1339843479427</v>
      </c>
      <c r="K344" s="1116">
        <v>49.225535325944499</v>
      </c>
      <c r="L344" s="1116">
        <v>51.377586822688102</v>
      </c>
      <c r="M344" s="499">
        <v>53.466629662968799</v>
      </c>
      <c r="N344" s="499">
        <v>55.5128152400655</v>
      </c>
      <c r="O344" s="499">
        <v>57.531855988731103</v>
      </c>
      <c r="P344" s="499">
        <v>59.535849946947103</v>
      </c>
      <c r="Q344" s="499">
        <v>61.5414190693905</v>
      </c>
      <c r="R344" s="499">
        <v>63.379850443709202</v>
      </c>
      <c r="S344" s="499">
        <v>65.151154759021097</v>
      </c>
      <c r="T344" s="499">
        <v>66.879469276014504</v>
      </c>
      <c r="U344" s="499">
        <v>68.554969089214197</v>
      </c>
      <c r="V344" s="499">
        <v>70.187562912198302</v>
      </c>
      <c r="W344" s="499">
        <v>71.778997296500293</v>
      </c>
      <c r="X344" s="499">
        <v>73.327779001817404</v>
      </c>
      <c r="Y344" s="499">
        <v>74.830649662227998</v>
      </c>
      <c r="Z344" s="499">
        <v>76.284676498926004</v>
      </c>
      <c r="AA344" s="499">
        <v>77.688862502011105</v>
      </c>
      <c r="AB344" s="499">
        <v>79.042175955786703</v>
      </c>
      <c r="AC344" s="499">
        <v>80.343718542183694</v>
      </c>
      <c r="AD344" s="499">
        <v>81.592682922551205</v>
      </c>
      <c r="AE344" s="499">
        <v>82.788522209635502</v>
      </c>
      <c r="AF344" s="499">
        <v>83.930440289597897</v>
      </c>
      <c r="AG344" s="499">
        <v>85.017431987841306</v>
      </c>
      <c r="AH344" s="499">
        <v>86.048877732446599</v>
      </c>
      <c r="AI344" s="499">
        <v>87.024203612098404</v>
      </c>
      <c r="AJ344" s="499">
        <v>87.942795450033898</v>
      </c>
      <c r="AK344" s="499">
        <v>88.804040641973899</v>
      </c>
      <c r="AL344" s="499">
        <v>89.535299640943293</v>
      </c>
      <c r="AM344" s="499">
        <v>90.204579285087902</v>
      </c>
      <c r="AN344" s="499">
        <v>90.824576807642799</v>
      </c>
      <c r="AO344" s="499">
        <v>91.401678854286899</v>
      </c>
      <c r="AP344" s="499">
        <v>91.954429952588598</v>
      </c>
      <c r="AQ344" s="499">
        <v>92.471296376268995</v>
      </c>
      <c r="AR344" s="499">
        <v>92.943161182925905</v>
      </c>
      <c r="AS344" s="499">
        <v>93.366544249138798</v>
      </c>
      <c r="AT344" s="499">
        <v>93.740783711760997</v>
      </c>
      <c r="AU344" s="499">
        <v>94.086415259525296</v>
      </c>
      <c r="AV344" s="499">
        <v>94.396641978469106</v>
      </c>
      <c r="AW344" s="499">
        <v>94.710998465596106</v>
      </c>
      <c r="AX344" s="499">
        <v>95.038610859138799</v>
      </c>
      <c r="AY344" s="499">
        <v>95.376482085908904</v>
      </c>
      <c r="AZ344" s="499">
        <v>95.729112852225796</v>
      </c>
      <c r="BA344" s="499">
        <v>96.088064019791204</v>
      </c>
      <c r="BB344" s="499">
        <v>96.441851807871004</v>
      </c>
      <c r="BC344" s="499">
        <v>96.785675233269302</v>
      </c>
      <c r="BD344" s="499">
        <v>97.126946898487205</v>
      </c>
      <c r="BE344" s="499">
        <v>97.458337015725903</v>
      </c>
      <c r="BF344" s="499">
        <v>97.782501321360797</v>
      </c>
      <c r="BG344" s="499">
        <v>98.100681619073299</v>
      </c>
      <c r="BH344" s="499">
        <v>98.416263376122203</v>
      </c>
      <c r="BI344" s="499">
        <v>98.7268882476166</v>
      </c>
      <c r="BJ344" s="499">
        <v>99.026553356097196</v>
      </c>
      <c r="BK344" s="499">
        <v>99.319630133384905</v>
      </c>
      <c r="BL344" s="499">
        <v>99.602601783090407</v>
      </c>
      <c r="BM344" s="499">
        <v>99.884256720712003</v>
      </c>
      <c r="BN344" s="499">
        <v>100.17359932154299</v>
      </c>
      <c r="BO344" s="499">
        <v>100.462997678821</v>
      </c>
      <c r="BP344" s="499">
        <v>100.76518798025</v>
      </c>
      <c r="BQ344" s="499">
        <v>101.076612423236</v>
      </c>
      <c r="BR344" s="499">
        <v>101.396929103991</v>
      </c>
      <c r="BS344" s="499">
        <v>101.71713244232301</v>
      </c>
      <c r="BT344" s="499">
        <v>102.040482041366</v>
      </c>
      <c r="BU344" s="499"/>
      <c r="BV344" s="499"/>
      <c r="BW344" s="499"/>
      <c r="BX344" s="499"/>
      <c r="BY344" s="499"/>
      <c r="BZ344" s="499"/>
      <c r="CA344" s="499"/>
      <c r="CB344" s="499"/>
      <c r="CC344" s="499"/>
      <c r="CD344" s="499"/>
      <c r="CE344" s="499"/>
      <c r="CF344" s="499"/>
      <c r="CG344" s="499"/>
      <c r="CH344" s="499"/>
      <c r="CI344" s="499"/>
      <c r="CK344" s="1086"/>
    </row>
    <row r="345" spans="2:89" ht="28.5" x14ac:dyDescent="0.2">
      <c r="B345" s="876" t="s">
        <v>637</v>
      </c>
      <c r="C345" s="877" t="s">
        <v>447</v>
      </c>
      <c r="D345" s="821" t="s">
        <v>121</v>
      </c>
      <c r="E345" s="863" t="s">
        <v>230</v>
      </c>
      <c r="F345" s="864">
        <v>2</v>
      </c>
      <c r="G345" s="1304">
        <v>898.81784430000005</v>
      </c>
      <c r="H345" s="1116">
        <v>877.93754430000001</v>
      </c>
      <c r="I345" s="1116">
        <v>851.09144430000003</v>
      </c>
      <c r="J345" s="1116">
        <v>824.24534430000006</v>
      </c>
      <c r="K345" s="1116">
        <v>797.39924429999996</v>
      </c>
      <c r="L345" s="1116">
        <v>770.55314429999999</v>
      </c>
      <c r="M345" s="499">
        <v>745.69564430000003</v>
      </c>
      <c r="N345" s="499">
        <v>720.83814429999995</v>
      </c>
      <c r="O345" s="499">
        <v>695.98064429999999</v>
      </c>
      <c r="P345" s="499">
        <v>671.12314430000004</v>
      </c>
      <c r="Q345" s="499">
        <v>646.26564429999996</v>
      </c>
      <c r="R345" s="499">
        <v>624.39104429999998</v>
      </c>
      <c r="S345" s="499">
        <v>603.92770881612898</v>
      </c>
      <c r="T345" s="499">
        <v>584.17000559032203</v>
      </c>
      <c r="U345" s="499">
        <v>565.11793462258095</v>
      </c>
      <c r="V345" s="499">
        <v>546.77149591290299</v>
      </c>
      <c r="W345" s="499">
        <v>529.13068946128999</v>
      </c>
      <c r="X345" s="499">
        <v>512.19551526774205</v>
      </c>
      <c r="Y345" s="499">
        <v>495.96597333225799</v>
      </c>
      <c r="Z345" s="499">
        <v>480.44206365483899</v>
      </c>
      <c r="AA345" s="499">
        <v>465.62378623548398</v>
      </c>
      <c r="AB345" s="499">
        <v>451.51114107419397</v>
      </c>
      <c r="AC345" s="499">
        <v>438.10412817096801</v>
      </c>
      <c r="AD345" s="499">
        <v>425.402747525807</v>
      </c>
      <c r="AE345" s="499">
        <v>413.40699913870998</v>
      </c>
      <c r="AF345" s="499">
        <v>402.116883009677</v>
      </c>
      <c r="AG345" s="499">
        <v>391.53239913870999</v>
      </c>
      <c r="AH345" s="499">
        <v>381.653547525806</v>
      </c>
      <c r="AI345" s="499">
        <v>372.48032817096799</v>
      </c>
      <c r="AJ345" s="499">
        <v>364.01274107419403</v>
      </c>
      <c r="AK345" s="499">
        <v>356.25078623548399</v>
      </c>
      <c r="AL345" s="499">
        <v>349.19446365483901</v>
      </c>
      <c r="AM345" s="499">
        <v>342.84377333225802</v>
      </c>
      <c r="AN345" s="499">
        <v>337.19871526774199</v>
      </c>
      <c r="AO345" s="499">
        <v>332.25928946129</v>
      </c>
      <c r="AP345" s="499">
        <v>328.02549591290301</v>
      </c>
      <c r="AQ345" s="499">
        <v>324.49733462258098</v>
      </c>
      <c r="AR345" s="499">
        <v>321.67480559032299</v>
      </c>
      <c r="AS345" s="499">
        <v>319.55790881612899</v>
      </c>
      <c r="AT345" s="499">
        <v>318.14664429999999</v>
      </c>
      <c r="AU345" s="499">
        <v>317.44101204193601</v>
      </c>
      <c r="AV345" s="499">
        <v>317.44101204193601</v>
      </c>
      <c r="AW345" s="499">
        <v>317.44101204193601</v>
      </c>
      <c r="AX345" s="499">
        <v>317.44101204193601</v>
      </c>
      <c r="AY345" s="499">
        <v>317.44101204193601</v>
      </c>
      <c r="AZ345" s="499">
        <v>317.44101204193601</v>
      </c>
      <c r="BA345" s="499">
        <v>317.44101204193601</v>
      </c>
      <c r="BB345" s="499">
        <v>317.44101204193601</v>
      </c>
      <c r="BC345" s="499">
        <v>317.44101204193601</v>
      </c>
      <c r="BD345" s="499">
        <v>317.44101204193601</v>
      </c>
      <c r="BE345" s="499">
        <v>317.44101204193601</v>
      </c>
      <c r="BF345" s="499">
        <v>317.44101204193601</v>
      </c>
      <c r="BG345" s="499">
        <v>317.44101204193601</v>
      </c>
      <c r="BH345" s="499">
        <v>317.44101204193601</v>
      </c>
      <c r="BI345" s="499">
        <v>317.44101204193601</v>
      </c>
      <c r="BJ345" s="499">
        <v>317.44101204193601</v>
      </c>
      <c r="BK345" s="499">
        <v>317.44101204193601</v>
      </c>
      <c r="BL345" s="499">
        <v>317.44101204193601</v>
      </c>
      <c r="BM345" s="499">
        <v>317.44101204193601</v>
      </c>
      <c r="BN345" s="499">
        <v>317.44101204193601</v>
      </c>
      <c r="BO345" s="499">
        <v>317.44101204193601</v>
      </c>
      <c r="BP345" s="499">
        <v>317.44101204193601</v>
      </c>
      <c r="BQ345" s="499">
        <v>317.44101204193601</v>
      </c>
      <c r="BR345" s="499">
        <v>317.44101204193601</v>
      </c>
      <c r="BS345" s="499">
        <v>317.44101204193601</v>
      </c>
      <c r="BT345" s="499">
        <v>317.44101204193601</v>
      </c>
      <c r="BU345" s="499"/>
      <c r="BV345" s="499"/>
      <c r="BW345" s="499"/>
      <c r="BX345" s="499"/>
      <c r="BY345" s="499"/>
      <c r="BZ345" s="499"/>
      <c r="CA345" s="499"/>
      <c r="CB345" s="499"/>
      <c r="CC345" s="499"/>
      <c r="CD345" s="499"/>
      <c r="CE345" s="499"/>
      <c r="CF345" s="499"/>
      <c r="CG345" s="499"/>
      <c r="CH345" s="499"/>
      <c r="CI345" s="499"/>
      <c r="CK345" s="1086"/>
    </row>
    <row r="346" spans="2:89" x14ac:dyDescent="0.2">
      <c r="B346" s="876" t="s">
        <v>638</v>
      </c>
      <c r="C346" s="877" t="s">
        <v>449</v>
      </c>
      <c r="D346" s="821" t="s">
        <v>121</v>
      </c>
      <c r="E346" s="863" t="s">
        <v>230</v>
      </c>
      <c r="F346" s="864">
        <v>2</v>
      </c>
      <c r="G346" s="1304">
        <v>59.418886612021858</v>
      </c>
      <c r="H346" s="1116">
        <v>57.860902049737497</v>
      </c>
      <c r="I346" s="1116">
        <v>48.538616967068997</v>
      </c>
      <c r="J346" s="1116">
        <v>45.2872733463714</v>
      </c>
      <c r="K346" s="1116">
        <v>44.130847042339298</v>
      </c>
      <c r="L346" s="1116">
        <v>42.954359447525803</v>
      </c>
      <c r="M346" s="499">
        <v>41.849756356853803</v>
      </c>
      <c r="N346" s="499">
        <v>40.720380899736199</v>
      </c>
      <c r="O346" s="499">
        <v>39.568402227231303</v>
      </c>
      <c r="P346" s="499">
        <v>38.395360799010099</v>
      </c>
      <c r="Q346" s="499">
        <v>37.202732730296603</v>
      </c>
      <c r="R346" s="499">
        <v>36.140786488998103</v>
      </c>
      <c r="S346" s="499">
        <v>35.135835851307597</v>
      </c>
      <c r="T346" s="499">
        <v>34.153482210683499</v>
      </c>
      <c r="U346" s="499">
        <v>33.194717921740498</v>
      </c>
      <c r="V346" s="499">
        <v>32.261281114927399</v>
      </c>
      <c r="W346" s="499">
        <v>31.354456015966999</v>
      </c>
      <c r="X346" s="499">
        <v>30.4753461938007</v>
      </c>
      <c r="Y346" s="499">
        <v>29.624958579816798</v>
      </c>
      <c r="Z346" s="499">
        <v>28.804277596014</v>
      </c>
      <c r="AA346" s="499">
        <v>28.0143002522926</v>
      </c>
      <c r="AB346" s="499">
        <v>27.255971670712999</v>
      </c>
      <c r="AC346" s="499">
        <v>26.530190169344699</v>
      </c>
      <c r="AD346" s="499">
        <v>25.8378063836563</v>
      </c>
      <c r="AE346" s="499">
        <v>25.179626981809498</v>
      </c>
      <c r="AF346" s="499">
        <v>24.556404780824501</v>
      </c>
      <c r="AG346" s="499">
        <v>23.968841877573301</v>
      </c>
      <c r="AH346" s="499">
        <v>23.417601140792701</v>
      </c>
      <c r="AI346" s="499">
        <v>22.903299778616201</v>
      </c>
      <c r="AJ346" s="499">
        <v>22.4265086709886</v>
      </c>
      <c r="AK346" s="499">
        <v>21.987753828553</v>
      </c>
      <c r="AL346" s="499">
        <v>21.586546472776099</v>
      </c>
      <c r="AM346" s="499">
        <v>21.224327861495201</v>
      </c>
      <c r="AN346" s="499">
        <v>20.901649587766801</v>
      </c>
      <c r="AO346" s="499">
        <v>20.618922606328699</v>
      </c>
      <c r="AP346" s="499">
        <v>20.376652989508301</v>
      </c>
      <c r="AQ346" s="499">
        <v>20.174944103647402</v>
      </c>
      <c r="AR346" s="499">
        <v>20.013907153015701</v>
      </c>
      <c r="AS346" s="499">
        <v>19.893688406051702</v>
      </c>
      <c r="AT346" s="499">
        <v>19.814430164086701</v>
      </c>
      <c r="AU346" s="499">
        <v>19.7764658046375</v>
      </c>
      <c r="AV346" s="499">
        <v>19.7797946412493</v>
      </c>
      <c r="AW346" s="499">
        <v>19.783150204200499</v>
      </c>
      <c r="AX346" s="499">
        <v>19.786628577480801</v>
      </c>
      <c r="AY346" s="499">
        <v>19.790196057022801</v>
      </c>
      <c r="AZ346" s="499">
        <v>19.793898102390902</v>
      </c>
      <c r="BA346" s="499">
        <v>19.797644378748199</v>
      </c>
      <c r="BB346" s="499">
        <v>19.801315119619701</v>
      </c>
      <c r="BC346" s="499">
        <v>19.804862064592101</v>
      </c>
      <c r="BD346" s="499">
        <v>19.808362960667701</v>
      </c>
      <c r="BE346" s="499">
        <v>19.811743839777499</v>
      </c>
      <c r="BF346" s="499">
        <v>19.815033368258501</v>
      </c>
      <c r="BG346" s="499">
        <v>19.8182453501494</v>
      </c>
      <c r="BH346" s="499">
        <v>19.821414766809301</v>
      </c>
      <c r="BI346" s="499">
        <v>19.824518638142401</v>
      </c>
      <c r="BJ346" s="499">
        <v>19.827498287095299</v>
      </c>
      <c r="BK346" s="499">
        <v>19.830398557277601</v>
      </c>
      <c r="BL346" s="499">
        <v>19.833185906007198</v>
      </c>
      <c r="BM346" s="499">
        <v>19.835947765464301</v>
      </c>
      <c r="BN346" s="499">
        <v>19.838772092124302</v>
      </c>
      <c r="BO346" s="499">
        <v>19.841583959154502</v>
      </c>
      <c r="BP346" s="499">
        <v>19.844506333781901</v>
      </c>
      <c r="BQ346" s="499">
        <v>19.847503382711199</v>
      </c>
      <c r="BR346" s="499">
        <v>19.8505706351845</v>
      </c>
      <c r="BS346" s="499">
        <v>19.8536213396278</v>
      </c>
      <c r="BT346" s="499">
        <v>19.856686451070502</v>
      </c>
      <c r="BU346" s="499"/>
      <c r="BV346" s="499"/>
      <c r="BW346" s="499"/>
      <c r="BX346" s="499"/>
      <c r="BY346" s="499"/>
      <c r="BZ346" s="499"/>
      <c r="CA346" s="499"/>
      <c r="CB346" s="499"/>
      <c r="CC346" s="499"/>
      <c r="CD346" s="499"/>
      <c r="CE346" s="499"/>
      <c r="CF346" s="499"/>
      <c r="CG346" s="499"/>
      <c r="CH346" s="499"/>
      <c r="CI346" s="499"/>
      <c r="CK346" s="1086"/>
    </row>
    <row r="347" spans="2:89" ht="28.5" x14ac:dyDescent="0.2">
      <c r="B347" s="878" t="s">
        <v>639</v>
      </c>
      <c r="C347" s="879" t="s">
        <v>451</v>
      </c>
      <c r="D347" s="880" t="s">
        <v>640</v>
      </c>
      <c r="E347" s="881" t="s">
        <v>230</v>
      </c>
      <c r="F347" s="882">
        <v>2</v>
      </c>
      <c r="G347" s="632">
        <f>SUM(G334:G337)+G344+G345+G346</f>
        <v>2312.6038097916626</v>
      </c>
      <c r="H347" s="632">
        <f t="shared" ref="H347:BS347" si="222">SUM(H334:H337)+H344+H345+H346</f>
        <v>2336.7906156582239</v>
      </c>
      <c r="I347" s="632">
        <f t="shared" si="222"/>
        <v>2344.5785217883981</v>
      </c>
      <c r="J347" s="632">
        <f t="shared" si="222"/>
        <v>2362.9047475043217</v>
      </c>
      <c r="K347" s="632">
        <f t="shared" si="222"/>
        <v>2380.5644903254483</v>
      </c>
      <c r="L347" s="632">
        <f t="shared" si="222"/>
        <v>2399.7586723745358</v>
      </c>
      <c r="M347" s="632">
        <f t="shared" si="222"/>
        <v>2419.3753302713021</v>
      </c>
      <c r="N347" s="632">
        <f t="shared" si="222"/>
        <v>2440.9806403912808</v>
      </c>
      <c r="O347" s="632">
        <f t="shared" si="222"/>
        <v>2461.4332024674418</v>
      </c>
      <c r="P347" s="632">
        <f t="shared" si="222"/>
        <v>2481.1676549974368</v>
      </c>
      <c r="Q347" s="632">
        <f t="shared" si="222"/>
        <v>2500.6120960511666</v>
      </c>
      <c r="R347" s="632">
        <f t="shared" si="222"/>
        <v>2519.1619811841865</v>
      </c>
      <c r="S347" s="632">
        <f t="shared" si="222"/>
        <v>2537.4739993779372</v>
      </c>
      <c r="T347" s="632">
        <f t="shared" si="222"/>
        <v>2555.3012570284995</v>
      </c>
      <c r="U347" s="632">
        <f t="shared" si="222"/>
        <v>2572.413921585015</v>
      </c>
      <c r="V347" s="632">
        <f t="shared" si="222"/>
        <v>2589.1156398915082</v>
      </c>
      <c r="W347" s="632">
        <f t="shared" si="222"/>
        <v>2605.4874427252371</v>
      </c>
      <c r="X347" s="632">
        <f t="shared" si="222"/>
        <v>2621.50994041484</v>
      </c>
      <c r="Y347" s="632">
        <f t="shared" si="222"/>
        <v>2637.1108815257826</v>
      </c>
      <c r="Z347" s="632">
        <f t="shared" si="222"/>
        <v>2652.2483177012582</v>
      </c>
      <c r="AA347" s="632">
        <f t="shared" si="222"/>
        <v>2666.9322489412671</v>
      </c>
      <c r="AB347" s="632">
        <f t="shared" si="222"/>
        <v>2681.1435886521726</v>
      </c>
      <c r="AC347" s="632">
        <f t="shared" si="222"/>
        <v>2694.9003368339759</v>
      </c>
      <c r="AD347" s="632">
        <f t="shared" si="222"/>
        <v>2708.1935367834944</v>
      </c>
      <c r="AE347" s="632">
        <f t="shared" si="222"/>
        <v>2721.0344482816345</v>
      </c>
      <c r="AF347" s="632">
        <f t="shared" si="222"/>
        <v>2733.4110280315786</v>
      </c>
      <c r="AG347" s="632">
        <f t="shared" si="222"/>
        <v>2745.3439729556039</v>
      </c>
      <c r="AH347" s="632">
        <f t="shared" si="222"/>
        <v>2756.8133263505242</v>
      </c>
      <c r="AI347" s="632">
        <f t="shared" si="222"/>
        <v>2767.8191315131617</v>
      </c>
      <c r="AJ347" s="632">
        <f t="shared" si="222"/>
        <v>2778.3613451466958</v>
      </c>
      <c r="AK347" s="632">
        <f t="shared" si="222"/>
        <v>2788.4398806574904</v>
      </c>
      <c r="AL347" s="632">
        <f t="shared" si="222"/>
        <v>2796.290609720038</v>
      </c>
      <c r="AM347" s="632">
        <f t="shared" si="222"/>
        <v>2803.5849804303198</v>
      </c>
      <c r="AN347" s="632">
        <f t="shared" si="222"/>
        <v>2810.6552416146301</v>
      </c>
      <c r="AO347" s="632">
        <f t="shared" si="222"/>
        <v>2817.6481908733849</v>
      </c>
      <c r="AP347" s="632">
        <f t="shared" si="222"/>
        <v>2825.0228788064792</v>
      </c>
      <c r="AQ347" s="632">
        <f t="shared" si="222"/>
        <v>2832.5178750539767</v>
      </c>
      <c r="AR347" s="632">
        <f t="shared" si="222"/>
        <v>2839.9041738777441</v>
      </c>
      <c r="AS347" s="632">
        <f t="shared" si="222"/>
        <v>2847.1084414227985</v>
      </c>
      <c r="AT347" s="632">
        <f t="shared" si="222"/>
        <v>2854.1101581273269</v>
      </c>
      <c r="AU347" s="632">
        <f t="shared" si="222"/>
        <v>2861.4301930575784</v>
      </c>
      <c r="AV347" s="632">
        <f t="shared" si="222"/>
        <v>2868.8817486131338</v>
      </c>
      <c r="AW347" s="632">
        <f t="shared" si="222"/>
        <v>2876.4374606632118</v>
      </c>
      <c r="AX347" s="632">
        <f t="shared" si="222"/>
        <v>2884.3165514300349</v>
      </c>
      <c r="AY347" s="632">
        <f t="shared" si="222"/>
        <v>2892.4459901363471</v>
      </c>
      <c r="AZ347" s="632">
        <f t="shared" si="222"/>
        <v>2900.9293229480318</v>
      </c>
      <c r="BA347" s="632">
        <f t="shared" si="222"/>
        <v>2909.570020391955</v>
      </c>
      <c r="BB347" s="632">
        <f t="shared" si="222"/>
        <v>2918.0854789209061</v>
      </c>
      <c r="BC347" s="632">
        <f t="shared" si="222"/>
        <v>2926.350849291277</v>
      </c>
      <c r="BD347" s="632">
        <f t="shared" si="222"/>
        <v>2934.5536218525708</v>
      </c>
      <c r="BE347" s="632">
        <f t="shared" si="222"/>
        <v>2942.5163928489192</v>
      </c>
      <c r="BF347" s="632">
        <f t="shared" si="222"/>
        <v>2950.3018466830349</v>
      </c>
      <c r="BG347" s="632">
        <f t="shared" si="222"/>
        <v>2957.9412389626386</v>
      </c>
      <c r="BH347" s="632">
        <f t="shared" si="222"/>
        <v>2965.5179901363467</v>
      </c>
      <c r="BI347" s="632">
        <f t="shared" si="222"/>
        <v>2972.9797188791745</v>
      </c>
      <c r="BJ347" s="632">
        <f t="shared" si="222"/>
        <v>2980.1703636366083</v>
      </c>
      <c r="BK347" s="632">
        <f t="shared" si="222"/>
        <v>2987.204340684078</v>
      </c>
      <c r="BL347" s="632">
        <f t="shared" si="222"/>
        <v>2993.9880996825132</v>
      </c>
      <c r="BM347" s="632">
        <f t="shared" si="222"/>
        <v>3000.7405164795923</v>
      </c>
      <c r="BN347" s="632">
        <f t="shared" si="222"/>
        <v>3007.6796834070828</v>
      </c>
      <c r="BO347" s="632">
        <f t="shared" si="222"/>
        <v>3014.6198936313913</v>
      </c>
      <c r="BP347" s="632">
        <f t="shared" si="222"/>
        <v>3021.8730063074477</v>
      </c>
      <c r="BQ347" s="632">
        <f t="shared" si="222"/>
        <v>3029.3454277993633</v>
      </c>
      <c r="BR347" s="632">
        <f t="shared" si="222"/>
        <v>3037.0368117325916</v>
      </c>
      <c r="BS347" s="632">
        <f t="shared" si="222"/>
        <v>3044.7280657753663</v>
      </c>
      <c r="BT347" s="632">
        <f t="shared" ref="BT347" si="223">SUM(BT334:BT337)+BT344+BT345+BT346</f>
        <v>3052.492480485852</v>
      </c>
      <c r="BU347" s="632"/>
      <c r="BV347" s="632"/>
      <c r="BW347" s="632"/>
      <c r="BX347" s="632"/>
      <c r="BY347" s="632"/>
      <c r="BZ347" s="632"/>
      <c r="CA347" s="632"/>
      <c r="CB347" s="632"/>
      <c r="CC347" s="632"/>
      <c r="CD347" s="632"/>
      <c r="CE347" s="632"/>
      <c r="CF347" s="632"/>
      <c r="CG347" s="632"/>
      <c r="CH347" s="632"/>
      <c r="CI347" s="632"/>
      <c r="CK347" s="1086"/>
    </row>
    <row r="348" spans="2:89" x14ac:dyDescent="0.2">
      <c r="B348" s="836" t="s">
        <v>641</v>
      </c>
      <c r="C348" s="837" t="s">
        <v>454</v>
      </c>
      <c r="D348" s="828" t="s">
        <v>121</v>
      </c>
      <c r="E348" s="883" t="s">
        <v>230</v>
      </c>
      <c r="F348" s="884">
        <v>2</v>
      </c>
      <c r="G348" s="1115">
        <v>92.950935036736212</v>
      </c>
      <c r="H348" s="1115">
        <v>93.380074439332162</v>
      </c>
      <c r="I348" s="1115">
        <v>94.061201988037411</v>
      </c>
      <c r="J348" s="1115">
        <v>94.7918259019836</v>
      </c>
      <c r="K348" s="1115">
        <v>95.373556330230315</v>
      </c>
      <c r="L348" s="1115">
        <v>95.923540320224262</v>
      </c>
      <c r="M348" s="496">
        <v>96.36792265329909</v>
      </c>
      <c r="N348" s="496">
        <v>97.161973235425322</v>
      </c>
      <c r="O348" s="496">
        <v>98.063673783702626</v>
      </c>
      <c r="P348" s="496">
        <v>98.97946289725391</v>
      </c>
      <c r="Q348" s="496">
        <v>99.854781137069892</v>
      </c>
      <c r="R348" s="496">
        <v>100.76284904234248</v>
      </c>
      <c r="S348" s="496">
        <v>102.23001109986322</v>
      </c>
      <c r="T348" s="496">
        <v>103.47124473531146</v>
      </c>
      <c r="U348" s="496">
        <v>104.44742635958299</v>
      </c>
      <c r="V348" s="496">
        <v>105.29946487919592</v>
      </c>
      <c r="W348" s="496">
        <v>106.10048368008657</v>
      </c>
      <c r="X348" s="496">
        <v>106.8777592087136</v>
      </c>
      <c r="Y348" s="496">
        <v>107.7366132916307</v>
      </c>
      <c r="Z348" s="496">
        <v>108.60997278043928</v>
      </c>
      <c r="AA348" s="496">
        <v>109.38745614148175</v>
      </c>
      <c r="AB348" s="496">
        <v>110.29383970099819</v>
      </c>
      <c r="AC348" s="496">
        <v>111.26177510921573</v>
      </c>
      <c r="AD348" s="496">
        <v>112.34160478352867</v>
      </c>
      <c r="AE348" s="496">
        <v>113.44892886321077</v>
      </c>
      <c r="AF348" s="496">
        <v>114.59869398557521</v>
      </c>
      <c r="AG348" s="496">
        <v>115.804504573191</v>
      </c>
      <c r="AH348" s="496">
        <v>117.01706601353217</v>
      </c>
      <c r="AI348" s="496">
        <v>118.17911193992431</v>
      </c>
      <c r="AJ348" s="496">
        <v>119.29093746063766</v>
      </c>
      <c r="AK348" s="496">
        <v>120.29917067686715</v>
      </c>
      <c r="AL348" s="496">
        <v>121.20368197927553</v>
      </c>
      <c r="AM348" s="496">
        <v>121.98143781394383</v>
      </c>
      <c r="AN348" s="496">
        <v>122.6264805365159</v>
      </c>
      <c r="AO348" s="496">
        <v>123.24974565914735</v>
      </c>
      <c r="AP348" s="496">
        <v>123.78872567250384</v>
      </c>
      <c r="AQ348" s="496">
        <v>124.36529198795884</v>
      </c>
      <c r="AR348" s="496">
        <v>124.72736890752357</v>
      </c>
      <c r="AS348" s="496">
        <v>125.01784200177882</v>
      </c>
      <c r="AT348" s="496">
        <v>125.21326804993667</v>
      </c>
      <c r="AU348" s="496">
        <v>125.46540248796957</v>
      </c>
      <c r="AV348" s="496">
        <v>125.70567236240396</v>
      </c>
      <c r="AW348" s="496">
        <v>125.91558229752376</v>
      </c>
      <c r="AX348" s="496">
        <v>126.27752493632275</v>
      </c>
      <c r="AY348" s="496">
        <v>126.85796906354533</v>
      </c>
      <c r="AZ348" s="496">
        <v>127.65889813459023</v>
      </c>
      <c r="BA348" s="496">
        <v>128.50665268339378</v>
      </c>
      <c r="BB348" s="496">
        <v>129.38450610940117</v>
      </c>
      <c r="BC348" s="496">
        <v>130.26097589963626</v>
      </c>
      <c r="BD348" s="496">
        <v>131.14591301063817</v>
      </c>
      <c r="BE348" s="496">
        <v>132.04239879711145</v>
      </c>
      <c r="BF348" s="496">
        <v>132.94772045543979</v>
      </c>
      <c r="BG348" s="496">
        <v>133.80183687368577</v>
      </c>
      <c r="BH348" s="496">
        <v>134.64923938668403</v>
      </c>
      <c r="BI348" s="496">
        <v>135.39974851339642</v>
      </c>
      <c r="BJ348" s="496">
        <v>136.07301117026299</v>
      </c>
      <c r="BK348" s="496">
        <v>136.77189977509025</v>
      </c>
      <c r="BL348" s="496">
        <v>137.37496844392098</v>
      </c>
      <c r="BM348" s="496">
        <v>137.83452334080951</v>
      </c>
      <c r="BN348" s="496">
        <v>138.27872479753742</v>
      </c>
      <c r="BO348" s="496">
        <v>138.62553520969075</v>
      </c>
      <c r="BP348" s="496">
        <v>138.98835213336096</v>
      </c>
      <c r="BQ348" s="496">
        <v>139.35304640352575</v>
      </c>
      <c r="BR348" s="496">
        <v>139.71837016900784</v>
      </c>
      <c r="BS348" s="496">
        <v>140.13099726546159</v>
      </c>
      <c r="BT348" s="496">
        <v>140.47610500507986</v>
      </c>
      <c r="BU348" s="496"/>
      <c r="BV348" s="496"/>
      <c r="BW348" s="496"/>
      <c r="BX348" s="496"/>
      <c r="BY348" s="496"/>
      <c r="BZ348" s="496"/>
      <c r="CA348" s="496"/>
      <c r="CB348" s="496"/>
      <c r="CC348" s="496"/>
      <c r="CD348" s="496"/>
      <c r="CE348" s="496"/>
      <c r="CF348" s="496"/>
      <c r="CG348" s="496"/>
      <c r="CH348" s="496"/>
      <c r="CI348" s="496"/>
      <c r="CK348" s="1086"/>
    </row>
    <row r="349" spans="2:89" x14ac:dyDescent="0.2">
      <c r="B349" s="843" t="s">
        <v>642</v>
      </c>
      <c r="C349" s="804" t="s">
        <v>456</v>
      </c>
      <c r="D349" s="810" t="s">
        <v>121</v>
      </c>
      <c r="E349" s="885" t="s">
        <v>230</v>
      </c>
      <c r="F349" s="886">
        <v>2</v>
      </c>
      <c r="G349" s="1116">
        <v>2.6525705737704914</v>
      </c>
      <c r="H349" s="1116">
        <v>2.6819999999999999</v>
      </c>
      <c r="I349" s="1116">
        <v>2.6659999999999999</v>
      </c>
      <c r="J349" s="1116">
        <v>2.65</v>
      </c>
      <c r="K349" s="1116">
        <v>2.6339999999999999</v>
      </c>
      <c r="L349" s="1116">
        <v>2.6190000000000002</v>
      </c>
      <c r="M349" s="499">
        <v>2.6160000000000001</v>
      </c>
      <c r="N349" s="499">
        <v>2.613</v>
      </c>
      <c r="O349" s="499">
        <v>2.6110000000000002</v>
      </c>
      <c r="P349" s="499">
        <v>2.609</v>
      </c>
      <c r="Q349" s="499">
        <v>2.609</v>
      </c>
      <c r="R349" s="499">
        <v>2.6080000000000001</v>
      </c>
      <c r="S349" s="499">
        <v>2.6059999999999999</v>
      </c>
      <c r="T349" s="499">
        <v>2.6059999999999999</v>
      </c>
      <c r="U349" s="499">
        <v>2.6059999999999999</v>
      </c>
      <c r="V349" s="499">
        <v>2.6070000000000002</v>
      </c>
      <c r="W349" s="499">
        <v>2.6139999999999999</v>
      </c>
      <c r="X349" s="499">
        <v>2.621</v>
      </c>
      <c r="Y349" s="499">
        <v>2.6280000000000001</v>
      </c>
      <c r="Z349" s="499">
        <v>2.6360000000000001</v>
      </c>
      <c r="AA349" s="499">
        <v>2.645</v>
      </c>
      <c r="AB349" s="499">
        <v>2.653</v>
      </c>
      <c r="AC349" s="499">
        <v>2.661</v>
      </c>
      <c r="AD349" s="499">
        <v>2.67</v>
      </c>
      <c r="AE349" s="499">
        <v>2.6789999999999998</v>
      </c>
      <c r="AF349" s="499">
        <v>2.6869999999999998</v>
      </c>
      <c r="AG349" s="499">
        <v>2.6989999999999998</v>
      </c>
      <c r="AH349" s="499">
        <v>2.71</v>
      </c>
      <c r="AI349" s="499">
        <v>2.722</v>
      </c>
      <c r="AJ349" s="499">
        <v>2.734</v>
      </c>
      <c r="AK349" s="499">
        <v>2.7450000000000001</v>
      </c>
      <c r="AL349" s="499">
        <v>2.7549999999999999</v>
      </c>
      <c r="AM349" s="499">
        <v>2.7650000000000001</v>
      </c>
      <c r="AN349" s="499">
        <v>2.7730000000000001</v>
      </c>
      <c r="AO349" s="499">
        <v>2.7810000000000001</v>
      </c>
      <c r="AP349" s="499">
        <v>2.7869999999999999</v>
      </c>
      <c r="AQ349" s="499">
        <v>2.7909999999999999</v>
      </c>
      <c r="AR349" s="499">
        <v>2.794</v>
      </c>
      <c r="AS349" s="499">
        <v>2.7970000000000002</v>
      </c>
      <c r="AT349" s="499">
        <v>2.798</v>
      </c>
      <c r="AU349" s="499">
        <v>2.7970000000000002</v>
      </c>
      <c r="AV349" s="499">
        <v>2.7949999999999999</v>
      </c>
      <c r="AW349" s="499">
        <v>2.7930000000000001</v>
      </c>
      <c r="AX349" s="499">
        <v>2.7909999999999999</v>
      </c>
      <c r="AY349" s="499">
        <v>2.7890000000000001</v>
      </c>
      <c r="AZ349" s="499">
        <v>2.7850000000000001</v>
      </c>
      <c r="BA349" s="499">
        <v>2.782</v>
      </c>
      <c r="BB349" s="499">
        <v>2.7789999999999999</v>
      </c>
      <c r="BC349" s="499">
        <v>2.7759999999999998</v>
      </c>
      <c r="BD349" s="499">
        <v>2.774</v>
      </c>
      <c r="BE349" s="499">
        <v>2.7709999999999999</v>
      </c>
      <c r="BF349" s="499">
        <v>2.7690000000000001</v>
      </c>
      <c r="BG349" s="499">
        <v>2.766</v>
      </c>
      <c r="BH349" s="499">
        <v>2.7639999999999998</v>
      </c>
      <c r="BI349" s="499">
        <v>2.762</v>
      </c>
      <c r="BJ349" s="499">
        <v>2.76</v>
      </c>
      <c r="BK349" s="499">
        <v>2.7589999999999999</v>
      </c>
      <c r="BL349" s="499">
        <v>2.7570000000000001</v>
      </c>
      <c r="BM349" s="499">
        <v>2.7559999999999998</v>
      </c>
      <c r="BN349" s="499">
        <v>2.7549999999999999</v>
      </c>
      <c r="BO349" s="499">
        <v>2.7530000000000001</v>
      </c>
      <c r="BP349" s="499">
        <v>2.7519999999999998</v>
      </c>
      <c r="BQ349" s="499">
        <v>2.75</v>
      </c>
      <c r="BR349" s="499">
        <v>2.7480000000000002</v>
      </c>
      <c r="BS349" s="499">
        <v>2.746</v>
      </c>
      <c r="BT349" s="499">
        <v>2.7440000000000002</v>
      </c>
      <c r="BU349" s="499"/>
      <c r="BV349" s="499"/>
      <c r="BW349" s="499"/>
      <c r="BX349" s="499"/>
      <c r="BY349" s="499"/>
      <c r="BZ349" s="499"/>
      <c r="CA349" s="499"/>
      <c r="CB349" s="499"/>
      <c r="CC349" s="499"/>
      <c r="CD349" s="499"/>
      <c r="CE349" s="499"/>
      <c r="CF349" s="499"/>
      <c r="CG349" s="499"/>
      <c r="CH349" s="499"/>
      <c r="CI349" s="499"/>
      <c r="CK349" s="1086"/>
    </row>
    <row r="350" spans="2:89" x14ac:dyDescent="0.2">
      <c r="B350" s="840" t="s">
        <v>643</v>
      </c>
      <c r="C350" s="887" t="s">
        <v>458</v>
      </c>
      <c r="D350" s="810" t="s">
        <v>121</v>
      </c>
      <c r="E350" s="885" t="s">
        <v>230</v>
      </c>
      <c r="F350" s="886">
        <v>2</v>
      </c>
      <c r="G350" s="1116">
        <v>2673.2860724663515</v>
      </c>
      <c r="H350" s="1116">
        <v>2775.3854794489721</v>
      </c>
      <c r="I350" s="1116">
        <v>2890.0378091435232</v>
      </c>
      <c r="J350" s="1116">
        <v>2998.9037562151943</v>
      </c>
      <c r="K350" s="1116">
        <v>3095.2962149687328</v>
      </c>
      <c r="L350" s="1116">
        <v>3195.6638521137183</v>
      </c>
      <c r="M350" s="499">
        <v>3290.6376552907318</v>
      </c>
      <c r="N350" s="499">
        <v>3389.8792325400673</v>
      </c>
      <c r="O350" s="499">
        <v>3486.0126873108097</v>
      </c>
      <c r="P350" s="499">
        <v>3580.741321126176</v>
      </c>
      <c r="Q350" s="499">
        <v>3674.724455408646</v>
      </c>
      <c r="R350" s="499">
        <v>3759.3715417152957</v>
      </c>
      <c r="S350" s="499">
        <v>3840.1108160706858</v>
      </c>
      <c r="T350" s="499">
        <v>3919.0479448281858</v>
      </c>
      <c r="U350" s="499">
        <v>3995.875065549516</v>
      </c>
      <c r="V350" s="499">
        <v>4070.7894627610563</v>
      </c>
      <c r="W350" s="499">
        <v>4142.1890594362758</v>
      </c>
      <c r="X350" s="499">
        <v>4211.2741858529453</v>
      </c>
      <c r="Y350" s="499">
        <v>4278.0785066704557</v>
      </c>
      <c r="Z350" s="499">
        <v>4342.9208672859959</v>
      </c>
      <c r="AA350" s="499">
        <v>4406.7176430502159</v>
      </c>
      <c r="AB350" s="499">
        <v>4466.6851940710858</v>
      </c>
      <c r="AC350" s="499">
        <v>4524.0532312595351</v>
      </c>
      <c r="AD350" s="499">
        <v>4579.0282326904753</v>
      </c>
      <c r="AE350" s="499">
        <v>4632.4919510725658</v>
      </c>
      <c r="AF350" s="499">
        <v>4683.2312116840358</v>
      </c>
      <c r="AG350" s="499">
        <v>4730.437644823025</v>
      </c>
      <c r="AH350" s="499">
        <v>4775.0212111527753</v>
      </c>
      <c r="AI350" s="499">
        <v>4818.221777073325</v>
      </c>
      <c r="AJ350" s="499">
        <v>4859.3140853603454</v>
      </c>
      <c r="AK350" s="499">
        <v>4897.6867144954758</v>
      </c>
      <c r="AL350" s="499">
        <v>4929.4462470084354</v>
      </c>
      <c r="AM350" s="499">
        <v>4958.8025474750557</v>
      </c>
      <c r="AN350" s="499">
        <v>4986.1372145444057</v>
      </c>
      <c r="AO350" s="499">
        <v>5011.3754208611654</v>
      </c>
      <c r="AP350" s="499">
        <v>5035.0177484691658</v>
      </c>
      <c r="AQ350" s="499">
        <v>5056.6718823879255</v>
      </c>
      <c r="AR350" s="499">
        <v>5076.6233714415057</v>
      </c>
      <c r="AS350" s="499">
        <v>5094.8897241264358</v>
      </c>
      <c r="AT350" s="499">
        <v>5111.2932738953459</v>
      </c>
      <c r="AU350" s="499">
        <v>5126.1472966132851</v>
      </c>
      <c r="AV350" s="499">
        <v>5139.4575247126659</v>
      </c>
      <c r="AW350" s="499">
        <v>5153.0128199471455</v>
      </c>
      <c r="AX350" s="499">
        <v>5166.6465441509154</v>
      </c>
      <c r="AY350" s="499">
        <v>5180.1148697964854</v>
      </c>
      <c r="AZ350" s="499">
        <v>5193.4838147899654</v>
      </c>
      <c r="BA350" s="499">
        <v>5206.8936152098058</v>
      </c>
      <c r="BB350" s="499">
        <v>5220.3744723900054</v>
      </c>
      <c r="BC350" s="499">
        <v>5233.6860164305554</v>
      </c>
      <c r="BD350" s="499">
        <v>5247.0299281908956</v>
      </c>
      <c r="BE350" s="499">
        <v>5260.0289298397656</v>
      </c>
      <c r="BF350" s="499">
        <v>5272.7861653382352</v>
      </c>
      <c r="BG350" s="499">
        <v>5285.5231663218156</v>
      </c>
      <c r="BH350" s="499">
        <v>5298.2543661917753</v>
      </c>
      <c r="BI350" s="499">
        <v>5311.0374638394451</v>
      </c>
      <c r="BJ350" s="499">
        <v>5323.6950188227956</v>
      </c>
      <c r="BK350" s="499">
        <v>5336.1257133271656</v>
      </c>
      <c r="BL350" s="499">
        <v>5348.5674787258758</v>
      </c>
      <c r="BM350" s="499">
        <v>5361.2214118995753</v>
      </c>
      <c r="BN350" s="499">
        <v>5373.9834886951157</v>
      </c>
      <c r="BO350" s="499">
        <v>5386.8803626128156</v>
      </c>
      <c r="BP350" s="499">
        <v>5399.8879869904358</v>
      </c>
      <c r="BQ350" s="499">
        <v>5413.0231309008259</v>
      </c>
      <c r="BR350" s="499">
        <v>5426.2592262646558</v>
      </c>
      <c r="BS350" s="499">
        <v>5439.3969680793953</v>
      </c>
      <c r="BT350" s="499">
        <v>5452.6406986791753</v>
      </c>
      <c r="BU350" s="499"/>
      <c r="BV350" s="499"/>
      <c r="BW350" s="499"/>
      <c r="BX350" s="499"/>
      <c r="BY350" s="499"/>
      <c r="BZ350" s="499"/>
      <c r="CA350" s="499"/>
      <c r="CB350" s="499"/>
      <c r="CC350" s="499"/>
      <c r="CD350" s="499"/>
      <c r="CE350" s="499"/>
      <c r="CF350" s="499"/>
      <c r="CG350" s="499"/>
      <c r="CH350" s="499"/>
      <c r="CI350" s="499"/>
      <c r="CK350" s="1086"/>
    </row>
    <row r="351" spans="2:89" x14ac:dyDescent="0.2">
      <c r="B351" s="840" t="s">
        <v>644</v>
      </c>
      <c r="C351" s="887" t="s">
        <v>460</v>
      </c>
      <c r="D351" s="810" t="s">
        <v>121</v>
      </c>
      <c r="E351" s="885" t="s">
        <v>230</v>
      </c>
      <c r="F351" s="886">
        <v>2</v>
      </c>
      <c r="G351" s="1116">
        <v>2402.0808219999999</v>
      </c>
      <c r="H351" s="1116">
        <v>2350.4432826314301</v>
      </c>
      <c r="I351" s="1116">
        <v>2284.9843663216702</v>
      </c>
      <c r="J351" s="1116">
        <v>2219.0624766388701</v>
      </c>
      <c r="K351" s="1116">
        <v>2152.8989696119602</v>
      </c>
      <c r="L351" s="1116">
        <v>2087.1165312462399</v>
      </c>
      <c r="M351" s="499">
        <v>2025.06713846671</v>
      </c>
      <c r="N351" s="499">
        <v>1963.0150072802001</v>
      </c>
      <c r="O351" s="499">
        <v>1901.0796086984501</v>
      </c>
      <c r="P351" s="499">
        <v>1839.5899216591499</v>
      </c>
      <c r="Q351" s="499">
        <v>1778.34304032512</v>
      </c>
      <c r="R351" s="499">
        <v>1723.9929914577499</v>
      </c>
      <c r="S351" s="499">
        <v>1673.0749202556001</v>
      </c>
      <c r="T351" s="499">
        <v>1624.37827039593</v>
      </c>
      <c r="U351" s="499">
        <v>1577.89536705862</v>
      </c>
      <c r="V351" s="499">
        <v>1533.3831374884001</v>
      </c>
      <c r="W351" s="499">
        <v>1490.1688285026701</v>
      </c>
      <c r="X351" s="499">
        <v>1448.71404471246</v>
      </c>
      <c r="Y351" s="499">
        <v>1409.05656819141</v>
      </c>
      <c r="Z351" s="499">
        <v>1371.31139213709</v>
      </c>
      <c r="AA351" s="499">
        <v>1335.7220680821199</v>
      </c>
      <c r="AB351" s="499">
        <v>1301.42806768479</v>
      </c>
      <c r="AC351" s="499">
        <v>1268.8106265577901</v>
      </c>
      <c r="AD351" s="499">
        <v>1237.9220204445801</v>
      </c>
      <c r="AE351" s="499">
        <v>1208.9792267703999</v>
      </c>
      <c r="AF351" s="499">
        <v>1181.6514913557501</v>
      </c>
      <c r="AG351" s="499">
        <v>1155.7525071248999</v>
      </c>
      <c r="AH351" s="499">
        <v>1131.5178713206899</v>
      </c>
      <c r="AI351" s="499">
        <v>1109.23125099252</v>
      </c>
      <c r="AJ351" s="499">
        <v>1088.71119995751</v>
      </c>
      <c r="AK351" s="499">
        <v>1069.8218836214701</v>
      </c>
      <c r="AL351" s="499">
        <v>1052.58504215023</v>
      </c>
      <c r="AM351" s="499">
        <v>1037.0971819617801</v>
      </c>
      <c r="AN351" s="499">
        <v>1023.2903216910501</v>
      </c>
      <c r="AO351" s="499">
        <v>1011.08125433799</v>
      </c>
      <c r="AP351" s="499">
        <v>1000.37531252821</v>
      </c>
      <c r="AQ351" s="499">
        <v>991.23001106454001</v>
      </c>
      <c r="AR351" s="499">
        <v>983.80360832112694</v>
      </c>
      <c r="AS351" s="499">
        <v>978.13782149595295</v>
      </c>
      <c r="AT351" s="499">
        <v>974.20814275868599</v>
      </c>
      <c r="AU351" s="499">
        <v>971.86704034101103</v>
      </c>
      <c r="AV351" s="499">
        <v>971.19194102780602</v>
      </c>
      <c r="AW351" s="499">
        <v>970.52518488015096</v>
      </c>
      <c r="AX351" s="499">
        <v>969.74336874482299</v>
      </c>
      <c r="AY351" s="499">
        <v>968.83299637805601</v>
      </c>
      <c r="AZ351" s="499">
        <v>967.76278410905195</v>
      </c>
      <c r="BA351" s="499">
        <v>966.645019855844</v>
      </c>
      <c r="BB351" s="499">
        <v>965.60004113094999</v>
      </c>
      <c r="BC351" s="499">
        <v>964.63040811907695</v>
      </c>
      <c r="BD351" s="499">
        <v>963.69878887577102</v>
      </c>
      <c r="BE351" s="499">
        <v>962.80804659114597</v>
      </c>
      <c r="BF351" s="499">
        <v>961.95023124539398</v>
      </c>
      <c r="BG351" s="499">
        <v>961.15270463665297</v>
      </c>
      <c r="BH351" s="499">
        <v>960.384558510695</v>
      </c>
      <c r="BI351" s="499">
        <v>959.67852451639203</v>
      </c>
      <c r="BJ351" s="499">
        <v>959.05986239465994</v>
      </c>
      <c r="BK351" s="499">
        <v>958.46767654318205</v>
      </c>
      <c r="BL351" s="499">
        <v>957.97742143001199</v>
      </c>
      <c r="BM351" s="499">
        <v>957.54014498026095</v>
      </c>
      <c r="BN351" s="499">
        <v>957.05168502060906</v>
      </c>
      <c r="BO351" s="499">
        <v>956.58935466401999</v>
      </c>
      <c r="BP351" s="499">
        <v>956.02886145876096</v>
      </c>
      <c r="BQ351" s="499">
        <v>955.40758822302098</v>
      </c>
      <c r="BR351" s="499">
        <v>954.72482472588194</v>
      </c>
      <c r="BS351" s="499">
        <v>954.03040945836699</v>
      </c>
      <c r="BT351" s="499">
        <v>953.32969289240305</v>
      </c>
      <c r="BU351" s="499"/>
      <c r="BV351" s="499"/>
      <c r="BW351" s="499"/>
      <c r="BX351" s="499"/>
      <c r="BY351" s="499"/>
      <c r="BZ351" s="499"/>
      <c r="CA351" s="499"/>
      <c r="CB351" s="499"/>
      <c r="CC351" s="499"/>
      <c r="CD351" s="499"/>
      <c r="CE351" s="499"/>
      <c r="CF351" s="499"/>
      <c r="CG351" s="499"/>
      <c r="CH351" s="499"/>
      <c r="CI351" s="499"/>
      <c r="CK351" s="1086"/>
    </row>
    <row r="352" spans="2:89" x14ac:dyDescent="0.2">
      <c r="B352" s="888" t="s">
        <v>645</v>
      </c>
      <c r="C352" s="887" t="s">
        <v>462</v>
      </c>
      <c r="D352" s="889" t="s">
        <v>646</v>
      </c>
      <c r="E352" s="885" t="s">
        <v>230</v>
      </c>
      <c r="F352" s="886">
        <v>2</v>
      </c>
      <c r="G352" s="473">
        <f>SUM(G348:G351)</f>
        <v>5170.9704000768579</v>
      </c>
      <c r="H352" s="473">
        <f t="shared" ref="H352:BS352" si="224">SUM(H348:H351)</f>
        <v>5221.8908365197349</v>
      </c>
      <c r="I352" s="473">
        <f t="shared" si="224"/>
        <v>5271.7493774532304</v>
      </c>
      <c r="J352" s="473">
        <f t="shared" si="224"/>
        <v>5315.4080587560475</v>
      </c>
      <c r="K352" s="473">
        <f t="shared" si="224"/>
        <v>5346.2027409109232</v>
      </c>
      <c r="L352" s="473">
        <f t="shared" si="224"/>
        <v>5381.3229236801826</v>
      </c>
      <c r="M352" s="621">
        <f t="shared" si="224"/>
        <v>5414.6887164107411</v>
      </c>
      <c r="N352" s="621">
        <f t="shared" si="224"/>
        <v>5452.669213055693</v>
      </c>
      <c r="O352" s="621">
        <f t="shared" si="224"/>
        <v>5487.7669697929623</v>
      </c>
      <c r="P352" s="621">
        <f t="shared" si="224"/>
        <v>5521.9197056825797</v>
      </c>
      <c r="Q352" s="621">
        <f t="shared" si="224"/>
        <v>5555.5312768708354</v>
      </c>
      <c r="R352" s="621">
        <f t="shared" si="224"/>
        <v>5586.7353822153882</v>
      </c>
      <c r="S352" s="621">
        <f t="shared" si="224"/>
        <v>5618.021747426149</v>
      </c>
      <c r="T352" s="621">
        <f t="shared" si="224"/>
        <v>5649.5034599594273</v>
      </c>
      <c r="U352" s="621">
        <f t="shared" si="224"/>
        <v>5680.8238589677185</v>
      </c>
      <c r="V352" s="621">
        <f t="shared" si="224"/>
        <v>5712.0790651286525</v>
      </c>
      <c r="W352" s="621">
        <f t="shared" si="224"/>
        <v>5741.0723716190323</v>
      </c>
      <c r="X352" s="621">
        <f t="shared" si="224"/>
        <v>5769.4869897741191</v>
      </c>
      <c r="Y352" s="621">
        <f t="shared" si="224"/>
        <v>5797.4996881534971</v>
      </c>
      <c r="Z352" s="621">
        <f t="shared" si="224"/>
        <v>5825.4782322035244</v>
      </c>
      <c r="AA352" s="621">
        <f t="shared" si="224"/>
        <v>5854.4721672738178</v>
      </c>
      <c r="AB352" s="621">
        <f t="shared" si="224"/>
        <v>5881.0601014568738</v>
      </c>
      <c r="AC352" s="621">
        <f t="shared" si="224"/>
        <v>5906.7866329265407</v>
      </c>
      <c r="AD352" s="621">
        <f t="shared" si="224"/>
        <v>5931.9618579185844</v>
      </c>
      <c r="AE352" s="621">
        <f t="shared" si="224"/>
        <v>5957.5991067061759</v>
      </c>
      <c r="AF352" s="621">
        <f t="shared" si="224"/>
        <v>5982.1683970253616</v>
      </c>
      <c r="AG352" s="621">
        <f t="shared" si="224"/>
        <v>6004.6936565211163</v>
      </c>
      <c r="AH352" s="621">
        <f t="shared" si="224"/>
        <v>6026.2661484869968</v>
      </c>
      <c r="AI352" s="621">
        <f t="shared" si="224"/>
        <v>6048.3541400057693</v>
      </c>
      <c r="AJ352" s="621">
        <f t="shared" si="224"/>
        <v>6070.0502227784928</v>
      </c>
      <c r="AK352" s="621">
        <f t="shared" si="224"/>
        <v>6090.5527687938129</v>
      </c>
      <c r="AL352" s="621">
        <f t="shared" si="224"/>
        <v>6105.9899711379412</v>
      </c>
      <c r="AM352" s="621">
        <f t="shared" si="224"/>
        <v>6120.6461672507794</v>
      </c>
      <c r="AN352" s="621">
        <f t="shared" si="224"/>
        <v>6134.8270167719711</v>
      </c>
      <c r="AO352" s="621">
        <f t="shared" si="224"/>
        <v>6148.4874208583024</v>
      </c>
      <c r="AP352" s="621">
        <f t="shared" si="224"/>
        <v>6161.9687866698796</v>
      </c>
      <c r="AQ352" s="621">
        <f t="shared" si="224"/>
        <v>6175.0581854404245</v>
      </c>
      <c r="AR352" s="621">
        <f t="shared" si="224"/>
        <v>6187.9483486701565</v>
      </c>
      <c r="AS352" s="621">
        <f t="shared" si="224"/>
        <v>6200.8423876241677</v>
      </c>
      <c r="AT352" s="621">
        <f t="shared" si="224"/>
        <v>6213.5126847039692</v>
      </c>
      <c r="AU352" s="621">
        <f t="shared" si="224"/>
        <v>6226.2767394422663</v>
      </c>
      <c r="AV352" s="621">
        <f t="shared" si="224"/>
        <v>6239.1501381028756</v>
      </c>
      <c r="AW352" s="621">
        <f t="shared" si="224"/>
        <v>6252.2465871248205</v>
      </c>
      <c r="AX352" s="621">
        <f t="shared" si="224"/>
        <v>6265.4584378320606</v>
      </c>
      <c r="AY352" s="621">
        <f t="shared" si="224"/>
        <v>6278.5948352380865</v>
      </c>
      <c r="AZ352" s="621">
        <f t="shared" si="224"/>
        <v>6291.6904970336072</v>
      </c>
      <c r="BA352" s="621">
        <f t="shared" si="224"/>
        <v>6304.8272877490435</v>
      </c>
      <c r="BB352" s="621">
        <f t="shared" si="224"/>
        <v>6318.1380196303562</v>
      </c>
      <c r="BC352" s="621">
        <f t="shared" si="224"/>
        <v>6331.3534004492685</v>
      </c>
      <c r="BD352" s="621">
        <f t="shared" si="224"/>
        <v>6344.6486300773049</v>
      </c>
      <c r="BE352" s="621">
        <f t="shared" si="224"/>
        <v>6357.6503752280232</v>
      </c>
      <c r="BF352" s="621">
        <f t="shared" si="224"/>
        <v>6370.4531170390692</v>
      </c>
      <c r="BG352" s="621">
        <f t="shared" si="224"/>
        <v>6383.2437078321536</v>
      </c>
      <c r="BH352" s="621">
        <f t="shared" si="224"/>
        <v>6396.0521640891538</v>
      </c>
      <c r="BI352" s="621">
        <f t="shared" si="224"/>
        <v>6408.8777368692336</v>
      </c>
      <c r="BJ352" s="621">
        <f t="shared" si="224"/>
        <v>6421.5878923877181</v>
      </c>
      <c r="BK352" s="621">
        <f t="shared" si="224"/>
        <v>6434.1242896454378</v>
      </c>
      <c r="BL352" s="621">
        <f t="shared" si="224"/>
        <v>6446.6768685998095</v>
      </c>
      <c r="BM352" s="621">
        <f t="shared" si="224"/>
        <v>6459.3520802206458</v>
      </c>
      <c r="BN352" s="621">
        <f t="shared" si="224"/>
        <v>6472.068898513262</v>
      </c>
      <c r="BO352" s="621">
        <f t="shared" si="224"/>
        <v>6484.8482524865267</v>
      </c>
      <c r="BP352" s="621">
        <f t="shared" si="224"/>
        <v>6497.6572005825574</v>
      </c>
      <c r="BQ352" s="621">
        <f t="shared" si="224"/>
        <v>6510.5337655273725</v>
      </c>
      <c r="BR352" s="621">
        <f t="shared" si="224"/>
        <v>6523.4504211595458</v>
      </c>
      <c r="BS352" s="621">
        <f t="shared" si="224"/>
        <v>6536.3043748032242</v>
      </c>
      <c r="BT352" s="621">
        <f t="shared" ref="BT352" si="225">SUM(BT348:BT351)</f>
        <v>6549.190496576658</v>
      </c>
      <c r="BU352" s="621"/>
      <c r="BV352" s="621"/>
      <c r="BW352" s="621"/>
      <c r="BX352" s="621"/>
      <c r="BY352" s="621"/>
      <c r="BZ352" s="621"/>
      <c r="CA352" s="621"/>
      <c r="CB352" s="621"/>
      <c r="CC352" s="621"/>
      <c r="CD352" s="621"/>
      <c r="CE352" s="621"/>
      <c r="CF352" s="621"/>
      <c r="CG352" s="621"/>
      <c r="CH352" s="621"/>
      <c r="CI352" s="622"/>
      <c r="CK352" s="1086"/>
    </row>
    <row r="353" spans="2:89" ht="28.5" x14ac:dyDescent="0.2">
      <c r="B353" s="888" t="s">
        <v>647</v>
      </c>
      <c r="C353" s="887" t="s">
        <v>465</v>
      </c>
      <c r="D353" s="889" t="s">
        <v>648</v>
      </c>
      <c r="E353" s="885" t="s">
        <v>467</v>
      </c>
      <c r="F353" s="886">
        <v>1</v>
      </c>
      <c r="G353" s="653">
        <f>(G351+G350)/(G337+G345)</f>
        <v>2.4612638573361374</v>
      </c>
      <c r="H353" s="653">
        <f t="shared" ref="H353:BS353" si="226">(H351+H350)/(H337+H345)</f>
        <v>2.4573209874147528</v>
      </c>
      <c r="I353" s="653">
        <f t="shared" si="226"/>
        <v>2.4531518188722199</v>
      </c>
      <c r="J353" s="653">
        <f t="shared" si="226"/>
        <v>2.4483317248950827</v>
      </c>
      <c r="K353" s="653">
        <f t="shared" si="226"/>
        <v>2.4430834651225446</v>
      </c>
      <c r="L353" s="653">
        <f t="shared" si="226"/>
        <v>2.4382615593632906</v>
      </c>
      <c r="M353" s="653">
        <f t="shared" si="226"/>
        <v>2.4323706544435613</v>
      </c>
      <c r="N353" s="653">
        <f t="shared" si="226"/>
        <v>2.4262505738740927</v>
      </c>
      <c r="O353" s="653">
        <f t="shared" si="226"/>
        <v>2.4201015286263705</v>
      </c>
      <c r="P353" s="653">
        <f t="shared" si="226"/>
        <v>2.4143666989961519</v>
      </c>
      <c r="Q353" s="653">
        <f t="shared" si="226"/>
        <v>2.4087957532056774</v>
      </c>
      <c r="R353" s="653">
        <f t="shared" si="226"/>
        <v>2.4031502419815474</v>
      </c>
      <c r="S353" s="653">
        <f t="shared" si="226"/>
        <v>2.3976243062133493</v>
      </c>
      <c r="T353" s="653">
        <f t="shared" si="226"/>
        <v>2.3928432633064354</v>
      </c>
      <c r="U353" s="653">
        <f t="shared" si="226"/>
        <v>2.3888777587124346</v>
      </c>
      <c r="V353" s="653">
        <f t="shared" si="226"/>
        <v>2.3853931167231552</v>
      </c>
      <c r="W353" s="653">
        <f t="shared" si="226"/>
        <v>2.3813655778580896</v>
      </c>
      <c r="X353" s="653">
        <f t="shared" si="226"/>
        <v>2.3774923261204264</v>
      </c>
      <c r="Y353" s="653">
        <f t="shared" si="226"/>
        <v>2.3738679311643622</v>
      </c>
      <c r="Z353" s="653">
        <f t="shared" si="226"/>
        <v>2.3707052293443462</v>
      </c>
      <c r="AA353" s="653">
        <f t="shared" si="226"/>
        <v>2.3684627699042826</v>
      </c>
      <c r="AB353" s="653">
        <f t="shared" si="226"/>
        <v>2.3656481374540017</v>
      </c>
      <c r="AC353" s="653">
        <f t="shared" si="226"/>
        <v>2.3629072187143909</v>
      </c>
      <c r="AD353" s="653">
        <f t="shared" si="226"/>
        <v>2.3603519427512429</v>
      </c>
      <c r="AE353" s="653">
        <f t="shared" si="226"/>
        <v>2.3584121198428529</v>
      </c>
      <c r="AF353" s="653">
        <f t="shared" si="226"/>
        <v>2.3564666487177766</v>
      </c>
      <c r="AG353" s="653">
        <f t="shared" si="226"/>
        <v>2.3541167633191549</v>
      </c>
      <c r="AH353" s="653">
        <f t="shared" si="226"/>
        <v>2.3518229188385593</v>
      </c>
      <c r="AI353" s="653">
        <f t="shared" si="226"/>
        <v>2.3501872322051809</v>
      </c>
      <c r="AJ353" s="653">
        <f t="shared" si="226"/>
        <v>2.3488424887567603</v>
      </c>
      <c r="AK353" s="653">
        <f t="shared" si="226"/>
        <v>2.3474905256593988</v>
      </c>
      <c r="AL353" s="653">
        <f t="shared" si="226"/>
        <v>2.3461673054095611</v>
      </c>
      <c r="AM353" s="653">
        <f t="shared" si="226"/>
        <v>2.3450861594689592</v>
      </c>
      <c r="AN353" s="653">
        <f t="shared" si="226"/>
        <v>2.3440741233925833</v>
      </c>
      <c r="AO353" s="653">
        <f t="shared" si="226"/>
        <v>2.3429412905721909</v>
      </c>
      <c r="AP353" s="653">
        <f t="shared" si="226"/>
        <v>2.3414462706400427</v>
      </c>
      <c r="AQ353" s="653">
        <f t="shared" si="226"/>
        <v>2.3396894627749125</v>
      </c>
      <c r="AR353" s="653">
        <f t="shared" si="226"/>
        <v>2.3380429303062313</v>
      </c>
      <c r="AS353" s="653">
        <f t="shared" si="226"/>
        <v>2.3365912761270424</v>
      </c>
      <c r="AT353" s="653">
        <f t="shared" si="226"/>
        <v>2.3352729779403694</v>
      </c>
      <c r="AU353" s="653">
        <f t="shared" si="226"/>
        <v>2.3337035027099189</v>
      </c>
      <c r="AV353" s="653">
        <f t="shared" si="226"/>
        <v>2.3320773723688295</v>
      </c>
      <c r="AW353" s="653">
        <f t="shared" si="226"/>
        <v>2.3304679536812816</v>
      </c>
      <c r="AX353" s="653">
        <f t="shared" si="226"/>
        <v>2.3285796427258791</v>
      </c>
      <c r="AY353" s="653">
        <f t="shared" si="226"/>
        <v>2.3263797820618461</v>
      </c>
      <c r="AZ353" s="653">
        <f t="shared" si="226"/>
        <v>2.3237972030827394</v>
      </c>
      <c r="BA353" s="653">
        <f t="shared" si="226"/>
        <v>2.3210971809300962</v>
      </c>
      <c r="BB353" s="653">
        <f t="shared" si="226"/>
        <v>2.3185723089036556</v>
      </c>
      <c r="BC353" s="653">
        <f t="shared" si="226"/>
        <v>2.3162356241587525</v>
      </c>
      <c r="BD353" s="653">
        <f t="shared" si="226"/>
        <v>2.3139908532555071</v>
      </c>
      <c r="BE353" s="653">
        <f t="shared" si="226"/>
        <v>2.3118439399235267</v>
      </c>
      <c r="BF353" s="653">
        <f t="shared" si="226"/>
        <v>2.3097774186031095</v>
      </c>
      <c r="BG353" s="653">
        <f t="shared" si="226"/>
        <v>2.3078566022091667</v>
      </c>
      <c r="BH353" s="653">
        <f t="shared" si="226"/>
        <v>2.3060059539099824</v>
      </c>
      <c r="BI353" s="653">
        <f t="shared" si="226"/>
        <v>2.3043003491782144</v>
      </c>
      <c r="BJ353" s="653">
        <f t="shared" si="226"/>
        <v>2.3028092498427393</v>
      </c>
      <c r="BK353" s="653">
        <f t="shared" si="226"/>
        <v>2.3013787174515192</v>
      </c>
      <c r="BL353" s="653">
        <f t="shared" si="226"/>
        <v>2.3001978654954525</v>
      </c>
      <c r="BM353" s="653">
        <f t="shared" si="226"/>
        <v>2.2991442568897584</v>
      </c>
      <c r="BN353" s="653">
        <f t="shared" si="226"/>
        <v>2.2979662038923658</v>
      </c>
      <c r="BO353" s="653">
        <f t="shared" si="226"/>
        <v>2.2968521779024176</v>
      </c>
      <c r="BP353" s="653">
        <f t="shared" si="226"/>
        <v>2.2954993913967763</v>
      </c>
      <c r="BQ353" s="653">
        <f t="shared" si="226"/>
        <v>2.2940039752605963</v>
      </c>
      <c r="BR353" s="653">
        <f t="shared" si="226"/>
        <v>2.2923575842550812</v>
      </c>
      <c r="BS353" s="653">
        <f t="shared" si="226"/>
        <v>2.2906805926059159</v>
      </c>
      <c r="BT353" s="653">
        <f t="shared" ref="BT353" si="227">(BT351+BT350)/(BT337+BT345)</f>
        <v>2.2889909201492018</v>
      </c>
      <c r="BU353" s="653"/>
      <c r="BV353" s="653"/>
      <c r="BW353" s="653"/>
      <c r="BX353" s="653"/>
      <c r="BY353" s="653"/>
      <c r="BZ353" s="653"/>
      <c r="CA353" s="653"/>
      <c r="CB353" s="653"/>
      <c r="CC353" s="653"/>
      <c r="CD353" s="653"/>
      <c r="CE353" s="653"/>
      <c r="CF353" s="653"/>
      <c r="CG353" s="653"/>
      <c r="CH353" s="653"/>
      <c r="CI353" s="653"/>
      <c r="CK353" s="1086"/>
    </row>
    <row r="354" spans="2:89" ht="28.5" x14ac:dyDescent="0.2">
      <c r="B354" s="888" t="s">
        <v>649</v>
      </c>
      <c r="C354" s="887" t="s">
        <v>469</v>
      </c>
      <c r="D354" s="889" t="s">
        <v>650</v>
      </c>
      <c r="E354" s="885" t="s">
        <v>261</v>
      </c>
      <c r="F354" s="886">
        <v>1</v>
      </c>
      <c r="G354" s="646">
        <f>G337/(G337+G345)</f>
        <v>0.56412454104227394</v>
      </c>
      <c r="H354" s="646">
        <f t="shared" ref="H354:BS354" si="228">H337/(H337+H345)</f>
        <v>0.57911696754142961</v>
      </c>
      <c r="I354" s="646">
        <f t="shared" si="228"/>
        <v>0.59655119266741152</v>
      </c>
      <c r="J354" s="646">
        <f t="shared" si="228"/>
        <v>0.61325429573679646</v>
      </c>
      <c r="K354" s="646">
        <f t="shared" si="228"/>
        <v>0.62880326658312191</v>
      </c>
      <c r="L354" s="646">
        <f t="shared" si="228"/>
        <v>0.64435203153415177</v>
      </c>
      <c r="M354" s="647">
        <f t="shared" si="228"/>
        <v>0.65878312044871823</v>
      </c>
      <c r="N354" s="647">
        <f t="shared" si="228"/>
        <v>0.67327320830143389</v>
      </c>
      <c r="O354" s="647">
        <f t="shared" si="228"/>
        <v>0.68733711460400382</v>
      </c>
      <c r="P354" s="647">
        <f t="shared" si="228"/>
        <v>0.70106303509029244</v>
      </c>
      <c r="Q354" s="647">
        <f t="shared" si="228"/>
        <v>0.71452362534472935</v>
      </c>
      <c r="R354" s="647">
        <f t="shared" si="228"/>
        <v>0.72635313955091707</v>
      </c>
      <c r="S354" s="647">
        <f t="shared" si="228"/>
        <v>0.73735843065970086</v>
      </c>
      <c r="T354" s="647">
        <f t="shared" si="228"/>
        <v>0.74784055776487479</v>
      </c>
      <c r="U354" s="647">
        <f t="shared" si="228"/>
        <v>0.75779453398878382</v>
      </c>
      <c r="V354" s="647">
        <f t="shared" si="228"/>
        <v>0.76726895193895261</v>
      </c>
      <c r="W354" s="647">
        <f t="shared" si="228"/>
        <v>0.77628310644646792</v>
      </c>
      <c r="X354" s="647">
        <f t="shared" si="228"/>
        <v>0.78485098247267771</v>
      </c>
      <c r="Y354" s="647">
        <f t="shared" si="228"/>
        <v>0.79297876636581144</v>
      </c>
      <c r="Z354" s="647">
        <f t="shared" si="228"/>
        <v>0.80067549567568519</v>
      </c>
      <c r="AA354" s="647">
        <f t="shared" si="228"/>
        <v>0.80795399552167813</v>
      </c>
      <c r="AB354" s="647">
        <f t="shared" si="228"/>
        <v>0.81482393957070964</v>
      </c>
      <c r="AC354" s="647">
        <f t="shared" si="228"/>
        <v>0.82129747351013971</v>
      </c>
      <c r="AD354" s="647">
        <f t="shared" si="228"/>
        <v>0.82738373926558961</v>
      </c>
      <c r="AE354" s="647">
        <f t="shared" si="228"/>
        <v>0.83309271799632123</v>
      </c>
      <c r="AF354" s="647">
        <f t="shared" si="228"/>
        <v>0.83843239981465933</v>
      </c>
      <c r="AG354" s="647">
        <f t="shared" si="228"/>
        <v>0.8434109397757088</v>
      </c>
      <c r="AH354" s="647">
        <f t="shared" si="228"/>
        <v>0.84803595682780886</v>
      </c>
      <c r="AI354" s="647">
        <f t="shared" si="228"/>
        <v>0.85231455949628154</v>
      </c>
      <c r="AJ354" s="647">
        <f t="shared" si="228"/>
        <v>0.85625336953519882</v>
      </c>
      <c r="AK354" s="647">
        <f t="shared" si="228"/>
        <v>0.85985854369604009</v>
      </c>
      <c r="AL354" s="647">
        <f t="shared" si="228"/>
        <v>0.8630450771225846</v>
      </c>
      <c r="AM354" s="647">
        <f t="shared" si="228"/>
        <v>0.86590866692543789</v>
      </c>
      <c r="AN354" s="647">
        <f t="shared" si="228"/>
        <v>0.86847020317088519</v>
      </c>
      <c r="AO354" s="647">
        <f t="shared" si="228"/>
        <v>0.87073979101239596</v>
      </c>
      <c r="AP354" s="647">
        <f t="shared" si="228"/>
        <v>0.87274166465751402</v>
      </c>
      <c r="AQ354" s="647">
        <f t="shared" si="228"/>
        <v>0.87446506112525701</v>
      </c>
      <c r="AR354" s="647">
        <f t="shared" si="228"/>
        <v>0.87590156476111136</v>
      </c>
      <c r="AS354" s="647">
        <f t="shared" si="228"/>
        <v>0.87705041408952722</v>
      </c>
      <c r="AT354" s="647">
        <f t="shared" si="228"/>
        <v>0.87791322183855569</v>
      </c>
      <c r="AU354" s="647">
        <f t="shared" si="228"/>
        <v>0.87851566743346599</v>
      </c>
      <c r="AV354" s="647">
        <f t="shared" si="228"/>
        <v>0.87885133889689526</v>
      </c>
      <c r="AW354" s="647">
        <f t="shared" si="228"/>
        <v>0.87918975841013824</v>
      </c>
      <c r="AX354" s="647">
        <f t="shared" si="228"/>
        <v>0.87954046452398038</v>
      </c>
      <c r="AY354" s="647">
        <f t="shared" si="228"/>
        <v>0.87990004656340526</v>
      </c>
      <c r="AZ354" s="647">
        <f t="shared" si="228"/>
        <v>0.88027284347641221</v>
      </c>
      <c r="BA354" s="647">
        <f t="shared" si="228"/>
        <v>0.88065006445783756</v>
      </c>
      <c r="BB354" s="647">
        <f t="shared" si="228"/>
        <v>0.88101956472305931</v>
      </c>
      <c r="BC354" s="647">
        <f t="shared" si="228"/>
        <v>0.88137614631154226</v>
      </c>
      <c r="BD354" s="647">
        <f t="shared" si="228"/>
        <v>0.88172795306697238</v>
      </c>
      <c r="BE354" s="647">
        <f t="shared" si="228"/>
        <v>0.88206760312829979</v>
      </c>
      <c r="BF354" s="647">
        <f t="shared" si="228"/>
        <v>0.88239790189770428</v>
      </c>
      <c r="BG354" s="647">
        <f t="shared" si="228"/>
        <v>0.88272028986505857</v>
      </c>
      <c r="BH354" s="647">
        <f t="shared" si="228"/>
        <v>0.88303832948491834</v>
      </c>
      <c r="BI354" s="647">
        <f t="shared" si="228"/>
        <v>0.88334993384327853</v>
      </c>
      <c r="BJ354" s="647">
        <f t="shared" si="228"/>
        <v>0.88364879537239582</v>
      </c>
      <c r="BK354" s="647">
        <f t="shared" si="228"/>
        <v>0.88393976482496339</v>
      </c>
      <c r="BL354" s="647">
        <f t="shared" si="228"/>
        <v>0.88421914853860328</v>
      </c>
      <c r="BM354" s="647">
        <f t="shared" si="228"/>
        <v>0.88449592959512124</v>
      </c>
      <c r="BN354" s="647">
        <f t="shared" si="228"/>
        <v>0.88477891886776094</v>
      </c>
      <c r="BO354" s="647">
        <f t="shared" si="228"/>
        <v>0.88506052486097975</v>
      </c>
      <c r="BP354" s="647">
        <f t="shared" si="228"/>
        <v>0.88535318077289893</v>
      </c>
      <c r="BQ354" s="647">
        <f t="shared" si="228"/>
        <v>0.88565300061313479</v>
      </c>
      <c r="BR354" s="647">
        <f t="shared" si="228"/>
        <v>0.88595986047089714</v>
      </c>
      <c r="BS354" s="647">
        <f t="shared" si="228"/>
        <v>0.88626507776777375</v>
      </c>
      <c r="BT354" s="647">
        <f t="shared" ref="BT354" si="229">BT337/(BT337+BT345)</f>
        <v>0.8865715028588036</v>
      </c>
      <c r="BU354" s="647"/>
      <c r="BV354" s="647"/>
      <c r="BW354" s="647"/>
      <c r="BX354" s="647"/>
      <c r="BY354" s="647"/>
      <c r="BZ354" s="647"/>
      <c r="CA354" s="647"/>
      <c r="CB354" s="647"/>
      <c r="CC354" s="647"/>
      <c r="CD354" s="647"/>
      <c r="CE354" s="647"/>
      <c r="CF354" s="647"/>
      <c r="CG354" s="647"/>
      <c r="CH354" s="647"/>
      <c r="CI354" s="648"/>
      <c r="CK354" s="1086"/>
    </row>
    <row r="355" spans="2:89" ht="28.5" x14ac:dyDescent="0.2">
      <c r="B355" s="890" t="s">
        <v>651</v>
      </c>
      <c r="C355" s="891" t="s">
        <v>472</v>
      </c>
      <c r="D355" s="892" t="s">
        <v>652</v>
      </c>
      <c r="E355" s="893" t="s">
        <v>261</v>
      </c>
      <c r="F355" s="894">
        <v>1</v>
      </c>
      <c r="G355" s="688">
        <f>(G337)/(G337+G346+G345+G344)</f>
        <v>0.53539476919926798</v>
      </c>
      <c r="H355" s="688">
        <f t="shared" ref="H355:BS355" si="230">(H337)/(H337+H346+H345+H344)</f>
        <v>0.55014797011309402</v>
      </c>
      <c r="I355" s="688">
        <f t="shared" si="230"/>
        <v>0.57069722821673019</v>
      </c>
      <c r="J355" s="688">
        <f t="shared" si="230"/>
        <v>0.58776574503754653</v>
      </c>
      <c r="K355" s="688">
        <f t="shared" si="230"/>
        <v>0.60261468073306867</v>
      </c>
      <c r="L355" s="688">
        <f t="shared" si="230"/>
        <v>0.61746820230901578</v>
      </c>
      <c r="M355" s="688">
        <f t="shared" si="230"/>
        <v>0.63125106764768213</v>
      </c>
      <c r="N355" s="688">
        <f t="shared" si="230"/>
        <v>0.64513338195740333</v>
      </c>
      <c r="O355" s="688">
        <f t="shared" si="230"/>
        <v>0.65860772652276811</v>
      </c>
      <c r="P355" s="688">
        <f t="shared" si="230"/>
        <v>0.67175999589052093</v>
      </c>
      <c r="Q355" s="688">
        <f t="shared" si="230"/>
        <v>0.68465980796543202</v>
      </c>
      <c r="R355" s="688">
        <f t="shared" si="230"/>
        <v>0.6959964790289308</v>
      </c>
      <c r="S355" s="688">
        <f t="shared" si="230"/>
        <v>0.70654344434149108</v>
      </c>
      <c r="T355" s="688">
        <f t="shared" si="230"/>
        <v>0.71658917317915283</v>
      </c>
      <c r="U355" s="688">
        <f t="shared" si="230"/>
        <v>0.72612865784047609</v>
      </c>
      <c r="V355" s="688">
        <f t="shared" si="230"/>
        <v>0.73520875457737511</v>
      </c>
      <c r="W355" s="688">
        <f t="shared" si="230"/>
        <v>0.74384769506511639</v>
      </c>
      <c r="X355" s="688">
        <f t="shared" si="230"/>
        <v>0.75205912557152577</v>
      </c>
      <c r="Y355" s="688">
        <f t="shared" si="230"/>
        <v>0.75984872986030505</v>
      </c>
      <c r="Z355" s="688">
        <f t="shared" si="230"/>
        <v>0.76722522680106597</v>
      </c>
      <c r="AA355" s="688">
        <f t="shared" si="230"/>
        <v>0.77420103676569463</v>
      </c>
      <c r="AB355" s="688">
        <f t="shared" si="230"/>
        <v>0.780785187362522</v>
      </c>
      <c r="AC355" s="688">
        <f t="shared" si="230"/>
        <v>0.78698958233791516</v>
      </c>
      <c r="AD355" s="688">
        <f t="shared" si="230"/>
        <v>0.79282283339314286</v>
      </c>
      <c r="AE355" s="688">
        <f t="shared" si="230"/>
        <v>0.79829455764781576</v>
      </c>
      <c r="AF355" s="688">
        <f t="shared" si="230"/>
        <v>0.80341228893631522</v>
      </c>
      <c r="AG355" s="688">
        <f t="shared" si="230"/>
        <v>0.80818393407421873</v>
      </c>
      <c r="AH355" s="688">
        <f t="shared" si="230"/>
        <v>0.81261677941999766</v>
      </c>
      <c r="AI355" s="688">
        <f t="shared" si="230"/>
        <v>0.81671762228543243</v>
      </c>
      <c r="AJ355" s="688">
        <f t="shared" si="230"/>
        <v>0.8204928205061931</v>
      </c>
      <c r="AK355" s="688">
        <f t="shared" si="230"/>
        <v>0.82394829992149354</v>
      </c>
      <c r="AL355" s="688">
        <f t="shared" si="230"/>
        <v>0.82700244178148452</v>
      </c>
      <c r="AM355" s="688">
        <f t="shared" si="230"/>
        <v>0.82974703491868851</v>
      </c>
      <c r="AN355" s="688">
        <f t="shared" si="230"/>
        <v>0.83220231338973905</v>
      </c>
      <c r="AO355" s="688">
        <f t="shared" si="230"/>
        <v>0.83437774325897396</v>
      </c>
      <c r="AP355" s="688">
        <f t="shared" si="230"/>
        <v>0.83629658479421509</v>
      </c>
      <c r="AQ355" s="688">
        <f t="shared" si="230"/>
        <v>0.83794869020006713</v>
      </c>
      <c r="AR355" s="688">
        <f t="shared" si="230"/>
        <v>0.83932581386867033</v>
      </c>
      <c r="AS355" s="688">
        <f t="shared" si="230"/>
        <v>0.84042731367499257</v>
      </c>
      <c r="AT355" s="688">
        <f t="shared" si="230"/>
        <v>0.8412546255705281</v>
      </c>
      <c r="AU355" s="688">
        <f t="shared" si="230"/>
        <v>0.84183264037750827</v>
      </c>
      <c r="AV355" s="688">
        <f t="shared" si="230"/>
        <v>0.84215488971341201</v>
      </c>
      <c r="AW355" s="688">
        <f t="shared" si="230"/>
        <v>0.84247983125355264</v>
      </c>
      <c r="AX355" s="688">
        <f t="shared" si="230"/>
        <v>0.8428165827449523</v>
      </c>
      <c r="AY355" s="688">
        <f t="shared" si="230"/>
        <v>0.84316186954910333</v>
      </c>
      <c r="AZ355" s="688">
        <f t="shared" si="230"/>
        <v>0.84351979141564448</v>
      </c>
      <c r="BA355" s="688">
        <f t="shared" si="230"/>
        <v>0.8438820009120015</v>
      </c>
      <c r="BB355" s="688">
        <f t="shared" si="230"/>
        <v>0.84423681124432526</v>
      </c>
      <c r="BC355" s="688">
        <f t="shared" si="230"/>
        <v>0.84457912694639281</v>
      </c>
      <c r="BD355" s="688">
        <f t="shared" si="230"/>
        <v>0.84491685904441971</v>
      </c>
      <c r="BE355" s="688">
        <f t="shared" si="230"/>
        <v>0.84524293316257548</v>
      </c>
      <c r="BF355" s="688">
        <f t="shared" si="230"/>
        <v>0.84556001664218006</v>
      </c>
      <c r="BG355" s="688">
        <f t="shared" si="230"/>
        <v>0.84586950552666806</v>
      </c>
      <c r="BH355" s="688">
        <f t="shared" si="230"/>
        <v>0.84617483306855223</v>
      </c>
      <c r="BI355" s="688">
        <f t="shared" si="230"/>
        <v>0.84647406000934333</v>
      </c>
      <c r="BJ355" s="688">
        <f t="shared" si="230"/>
        <v>0.84676100104544516</v>
      </c>
      <c r="BK355" s="688">
        <f t="shared" si="230"/>
        <v>0.84704041654797102</v>
      </c>
      <c r="BL355" s="688">
        <f t="shared" si="230"/>
        <v>0.84730865724323268</v>
      </c>
      <c r="BM355" s="688">
        <f t="shared" si="230"/>
        <v>0.84757441220619134</v>
      </c>
      <c r="BN355" s="688">
        <f t="shared" si="230"/>
        <v>0.84784614082970977</v>
      </c>
      <c r="BO355" s="688">
        <f t="shared" si="230"/>
        <v>0.8481165288274094</v>
      </c>
      <c r="BP355" s="688">
        <f t="shared" si="230"/>
        <v>0.84839755178474929</v>
      </c>
      <c r="BQ355" s="688">
        <f t="shared" si="230"/>
        <v>0.84868538975549923</v>
      </c>
      <c r="BR355" s="688">
        <f t="shared" si="230"/>
        <v>0.84898002546830209</v>
      </c>
      <c r="BS355" s="688">
        <f t="shared" si="230"/>
        <v>0.84927312232984009</v>
      </c>
      <c r="BT355" s="688">
        <f t="shared" ref="BT355" si="231">(BT337)/(BT337+BT346+BT345+BT344)</f>
        <v>0.84956734119600641</v>
      </c>
      <c r="BU355" s="688"/>
      <c r="BV355" s="688"/>
      <c r="BW355" s="688"/>
      <c r="BX355" s="688"/>
      <c r="BY355" s="688"/>
      <c r="BZ355" s="688"/>
      <c r="CA355" s="688"/>
      <c r="CB355" s="688"/>
      <c r="CC355" s="688"/>
      <c r="CD355" s="688"/>
      <c r="CE355" s="688"/>
      <c r="CF355" s="688"/>
      <c r="CG355" s="688"/>
      <c r="CH355" s="688"/>
      <c r="CI355" s="688"/>
      <c r="CK355" s="1086"/>
    </row>
    <row r="356" spans="2:89" ht="28.5" x14ac:dyDescent="0.2">
      <c r="B356" s="895" t="s">
        <v>653</v>
      </c>
      <c r="C356" s="896" t="s">
        <v>131</v>
      </c>
      <c r="D356" s="896" t="s">
        <v>672</v>
      </c>
      <c r="E356" s="896" t="s">
        <v>122</v>
      </c>
      <c r="F356" s="897">
        <v>2</v>
      </c>
      <c r="G356" s="530">
        <f>SUM(G316:G318)+G314+G325+G330+G331+G324</f>
        <v>1390.5347531266418</v>
      </c>
      <c r="H356" s="530">
        <f t="shared" ref="H356:BS356" si="232">SUM(H316:H318)+H314+H325+H330+H331+H324</f>
        <v>1433.7994194395426</v>
      </c>
      <c r="I356" s="530">
        <f t="shared" si="232"/>
        <v>1394.7247568541798</v>
      </c>
      <c r="J356" s="530">
        <f t="shared" si="232"/>
        <v>1385.4005350597897</v>
      </c>
      <c r="K356" s="530">
        <f t="shared" si="232"/>
        <v>1374.3993726145702</v>
      </c>
      <c r="L356" s="530">
        <f t="shared" si="232"/>
        <v>1362.3598914996905</v>
      </c>
      <c r="M356" s="530">
        <f t="shared" si="232"/>
        <v>1357.6270851771524</v>
      </c>
      <c r="N356" s="530">
        <f t="shared" si="232"/>
        <v>1346.0880360383387</v>
      </c>
      <c r="O356" s="530">
        <f t="shared" si="232"/>
        <v>1334.9124381576132</v>
      </c>
      <c r="P356" s="530">
        <f t="shared" si="232"/>
        <v>1323.7159313902093</v>
      </c>
      <c r="Q356" s="530">
        <f t="shared" si="232"/>
        <v>1314.519107837529</v>
      </c>
      <c r="R356" s="530">
        <f t="shared" si="232"/>
        <v>1307.119138034454</v>
      </c>
      <c r="S356" s="530">
        <f t="shared" si="232"/>
        <v>1300.4492338551172</v>
      </c>
      <c r="T356" s="530">
        <f t="shared" si="232"/>
        <v>1293.9322704482172</v>
      </c>
      <c r="U356" s="530">
        <f t="shared" si="232"/>
        <v>1287.3515908567974</v>
      </c>
      <c r="V356" s="530">
        <f t="shared" si="232"/>
        <v>1280.0003268394316</v>
      </c>
      <c r="W356" s="530">
        <f t="shared" si="232"/>
        <v>1274.2753702366458</v>
      </c>
      <c r="X356" s="530">
        <f t="shared" si="232"/>
        <v>1268.6422282103588</v>
      </c>
      <c r="Y356" s="530">
        <f t="shared" si="232"/>
        <v>1262.9600051750317</v>
      </c>
      <c r="Z356" s="530">
        <f t="shared" si="232"/>
        <v>1257.6947598322413</v>
      </c>
      <c r="AA356" s="530">
        <f t="shared" si="232"/>
        <v>1253.1186727413253</v>
      </c>
      <c r="AB356" s="530">
        <f t="shared" si="232"/>
        <v>1248.5778716495229</v>
      </c>
      <c r="AC356" s="530">
        <f t="shared" si="232"/>
        <v>1243.6923922499268</v>
      </c>
      <c r="AD356" s="530">
        <f t="shared" si="232"/>
        <v>1238.7101320243828</v>
      </c>
      <c r="AE356" s="530">
        <f t="shared" si="232"/>
        <v>1234.2023422100283</v>
      </c>
      <c r="AF356" s="530">
        <f t="shared" si="232"/>
        <v>1230.3012253932902</v>
      </c>
      <c r="AG356" s="530">
        <f t="shared" si="232"/>
        <v>1226.6970630761682</v>
      </c>
      <c r="AH356" s="530">
        <f t="shared" si="232"/>
        <v>1222.6959860824113</v>
      </c>
      <c r="AI356" s="530">
        <f t="shared" si="232"/>
        <v>1218.8861340082269</v>
      </c>
      <c r="AJ356" s="530">
        <f t="shared" si="232"/>
        <v>1216.9200339696033</v>
      </c>
      <c r="AK356" s="530">
        <f t="shared" si="232"/>
        <v>1215.540969099841</v>
      </c>
      <c r="AL356" s="530">
        <f t="shared" si="232"/>
        <v>1216.7713625107563</v>
      </c>
      <c r="AM356" s="530">
        <f t="shared" si="232"/>
        <v>1218.024902752923</v>
      </c>
      <c r="AN356" s="530">
        <f t="shared" si="232"/>
        <v>1219.3403609669811</v>
      </c>
      <c r="AO356" s="530">
        <f t="shared" si="232"/>
        <v>1220.7329590430177</v>
      </c>
      <c r="AP356" s="530">
        <f t="shared" si="232"/>
        <v>1222.250177008016</v>
      </c>
      <c r="AQ356" s="530">
        <f t="shared" si="232"/>
        <v>1223.8441156726362</v>
      </c>
      <c r="AR356" s="530">
        <f t="shared" si="232"/>
        <v>1225.6471483902783</v>
      </c>
      <c r="AS356" s="530">
        <f t="shared" si="232"/>
        <v>1227.5600800751222</v>
      </c>
      <c r="AT356" s="530">
        <f t="shared" si="232"/>
        <v>1229.5623856289262</v>
      </c>
      <c r="AU356" s="530">
        <f t="shared" si="232"/>
        <v>1231.7120888891052</v>
      </c>
      <c r="AV356" s="530">
        <f t="shared" si="232"/>
        <v>1234.0413187299728</v>
      </c>
      <c r="AW356" s="530">
        <f t="shared" si="232"/>
        <v>1236.4046915650479</v>
      </c>
      <c r="AX356" s="530">
        <f t="shared" si="232"/>
        <v>1238.7864477381329</v>
      </c>
      <c r="AY356" s="530">
        <f t="shared" si="232"/>
        <v>1241.1564239972229</v>
      </c>
      <c r="AZ356" s="530">
        <f t="shared" si="232"/>
        <v>1243.5247340067363</v>
      </c>
      <c r="BA356" s="530">
        <f t="shared" si="232"/>
        <v>1245.904475895597</v>
      </c>
      <c r="BB356" s="530">
        <f t="shared" si="232"/>
        <v>1248.2939942312485</v>
      </c>
      <c r="BC356" s="530">
        <f t="shared" si="232"/>
        <v>1250.6622371504479</v>
      </c>
      <c r="BD356" s="530">
        <f t="shared" si="232"/>
        <v>1253.0366088971639</v>
      </c>
      <c r="BE356" s="530">
        <f t="shared" si="232"/>
        <v>1255.3685173171534</v>
      </c>
      <c r="BF356" s="530">
        <f t="shared" si="232"/>
        <v>1257.6713753556926</v>
      </c>
      <c r="BG356" s="530">
        <f t="shared" si="232"/>
        <v>1259.9720635727517</v>
      </c>
      <c r="BH356" s="530">
        <f t="shared" si="232"/>
        <v>1262.2738970199923</v>
      </c>
      <c r="BI356" s="530">
        <f t="shared" si="232"/>
        <v>1264.5825119908741</v>
      </c>
      <c r="BJ356" s="530">
        <f t="shared" si="232"/>
        <v>1266.8735633248605</v>
      </c>
      <c r="BK356" s="530">
        <f t="shared" si="232"/>
        <v>1269.1370766974276</v>
      </c>
      <c r="BL356" s="530">
        <f t="shared" si="232"/>
        <v>1271.3994509846734</v>
      </c>
      <c r="BM356" s="530">
        <f t="shared" si="232"/>
        <v>1273.6891861719967</v>
      </c>
      <c r="BN356" s="530">
        <f t="shared" si="232"/>
        <v>1275.9986958716888</v>
      </c>
      <c r="BO356" s="530">
        <f t="shared" si="232"/>
        <v>1278.3271335359107</v>
      </c>
      <c r="BP356" s="530">
        <f t="shared" si="232"/>
        <v>1280.6786059206622</v>
      </c>
      <c r="BQ356" s="530">
        <f t="shared" si="232"/>
        <v>1283.0533377111071</v>
      </c>
      <c r="BR356" s="530">
        <f t="shared" si="232"/>
        <v>1285.4481145477939</v>
      </c>
      <c r="BS356" s="530">
        <f t="shared" si="232"/>
        <v>1287.8342395241739</v>
      </c>
      <c r="BT356" s="530">
        <f t="shared" ref="BT356" si="233">SUM(BT316:BT318)+BT314+BT325+BT330+BT331+BT324</f>
        <v>1290.2379330300028</v>
      </c>
      <c r="BU356" s="530"/>
      <c r="BV356" s="530"/>
      <c r="BW356" s="530"/>
      <c r="BX356" s="530"/>
      <c r="BY356" s="530"/>
      <c r="BZ356" s="530"/>
      <c r="CA356" s="530"/>
      <c r="CB356" s="530"/>
      <c r="CC356" s="530"/>
      <c r="CD356" s="530"/>
      <c r="CE356" s="530"/>
      <c r="CF356" s="530"/>
      <c r="CG356" s="530"/>
      <c r="CH356" s="530"/>
      <c r="CI356" s="530"/>
      <c r="CK356" s="1086"/>
    </row>
    <row r="357" spans="2:89" ht="28.5" x14ac:dyDescent="0.2">
      <c r="B357" s="826" t="s">
        <v>655</v>
      </c>
      <c r="C357" s="827" t="s">
        <v>477</v>
      </c>
      <c r="D357" s="828" t="s">
        <v>121</v>
      </c>
      <c r="E357" s="827" t="s">
        <v>122</v>
      </c>
      <c r="F357" s="898">
        <v>2</v>
      </c>
      <c r="G357" s="1117">
        <v>0</v>
      </c>
      <c r="H357" s="1117">
        <v>0</v>
      </c>
      <c r="I357" s="1117">
        <v>0</v>
      </c>
      <c r="J357" s="1117">
        <v>0</v>
      </c>
      <c r="K357" s="1117">
        <v>0</v>
      </c>
      <c r="L357" s="1117">
        <v>0</v>
      </c>
      <c r="M357" s="534">
        <v>0</v>
      </c>
      <c r="N357" s="534">
        <v>0</v>
      </c>
      <c r="O357" s="534">
        <v>0</v>
      </c>
      <c r="P357" s="534">
        <v>0</v>
      </c>
      <c r="Q357" s="534">
        <v>0</v>
      </c>
      <c r="R357" s="534">
        <v>0</v>
      </c>
      <c r="S357" s="534">
        <v>0</v>
      </c>
      <c r="T357" s="534">
        <v>0</v>
      </c>
      <c r="U357" s="534">
        <v>0</v>
      </c>
      <c r="V357" s="534">
        <v>0</v>
      </c>
      <c r="W357" s="534">
        <v>0</v>
      </c>
      <c r="X357" s="534">
        <v>0</v>
      </c>
      <c r="Y357" s="534">
        <v>0</v>
      </c>
      <c r="Z357" s="534">
        <v>0</v>
      </c>
      <c r="AA357" s="534">
        <v>0</v>
      </c>
      <c r="AB357" s="534">
        <v>0</v>
      </c>
      <c r="AC357" s="534">
        <v>0</v>
      </c>
      <c r="AD357" s="534">
        <v>0</v>
      </c>
      <c r="AE357" s="534">
        <v>0</v>
      </c>
      <c r="AF357" s="534">
        <v>0</v>
      </c>
      <c r="AG357" s="534">
        <v>0</v>
      </c>
      <c r="AH357" s="534">
        <v>0</v>
      </c>
      <c r="AI357" s="534">
        <v>0</v>
      </c>
      <c r="AJ357" s="534">
        <v>0</v>
      </c>
      <c r="AK357" s="534">
        <v>0</v>
      </c>
      <c r="AL357" s="534">
        <v>0</v>
      </c>
      <c r="AM357" s="534">
        <v>0</v>
      </c>
      <c r="AN357" s="534">
        <v>0</v>
      </c>
      <c r="AO357" s="534">
        <v>0</v>
      </c>
      <c r="AP357" s="534">
        <v>0</v>
      </c>
      <c r="AQ357" s="534">
        <v>0</v>
      </c>
      <c r="AR357" s="534">
        <v>0</v>
      </c>
      <c r="AS357" s="534">
        <v>0</v>
      </c>
      <c r="AT357" s="534">
        <v>0</v>
      </c>
      <c r="AU357" s="534">
        <v>0</v>
      </c>
      <c r="AV357" s="534">
        <v>0</v>
      </c>
      <c r="AW357" s="534">
        <v>0</v>
      </c>
      <c r="AX357" s="534">
        <v>0</v>
      </c>
      <c r="AY357" s="534">
        <v>0</v>
      </c>
      <c r="AZ357" s="534">
        <v>0</v>
      </c>
      <c r="BA357" s="534">
        <v>0</v>
      </c>
      <c r="BB357" s="534">
        <v>0</v>
      </c>
      <c r="BC357" s="534">
        <v>0</v>
      </c>
      <c r="BD357" s="534">
        <v>0</v>
      </c>
      <c r="BE357" s="534">
        <v>0</v>
      </c>
      <c r="BF357" s="534">
        <v>0</v>
      </c>
      <c r="BG357" s="534">
        <v>0</v>
      </c>
      <c r="BH357" s="534">
        <v>0</v>
      </c>
      <c r="BI357" s="534">
        <v>0</v>
      </c>
      <c r="BJ357" s="534">
        <v>0</v>
      </c>
      <c r="BK357" s="534">
        <v>0</v>
      </c>
      <c r="BL357" s="534">
        <v>0</v>
      </c>
      <c r="BM357" s="534">
        <v>0</v>
      </c>
      <c r="BN357" s="534">
        <v>0</v>
      </c>
      <c r="BO357" s="534">
        <v>0</v>
      </c>
      <c r="BP357" s="534">
        <v>0</v>
      </c>
      <c r="BQ357" s="534">
        <v>0</v>
      </c>
      <c r="BR357" s="534">
        <v>0</v>
      </c>
      <c r="BS357" s="534">
        <v>0</v>
      </c>
      <c r="BT357" s="534">
        <v>0</v>
      </c>
      <c r="BU357" s="534"/>
      <c r="BV357" s="534"/>
      <c r="BW357" s="534"/>
      <c r="BX357" s="534"/>
      <c r="BY357" s="534"/>
      <c r="BZ357" s="534"/>
      <c r="CA357" s="534"/>
      <c r="CB357" s="534"/>
      <c r="CC357" s="534"/>
      <c r="CD357" s="534"/>
      <c r="CE357" s="534"/>
      <c r="CF357" s="534"/>
      <c r="CG357" s="534"/>
      <c r="CH357" s="534"/>
      <c r="CI357" s="534"/>
    </row>
    <row r="358" spans="2:89" x14ac:dyDescent="0.2">
      <c r="B358" s="808" t="s">
        <v>656</v>
      </c>
      <c r="C358" s="809" t="s">
        <v>479</v>
      </c>
      <c r="D358" s="810" t="s">
        <v>121</v>
      </c>
      <c r="E358" s="809" t="s">
        <v>122</v>
      </c>
      <c r="F358" s="805">
        <v>2</v>
      </c>
      <c r="G358" s="1118">
        <v>75.323601960000005</v>
      </c>
      <c r="H358" s="1118">
        <v>75.323601960000005</v>
      </c>
      <c r="I358" s="1118">
        <v>74.982449419999995</v>
      </c>
      <c r="J358" s="1118">
        <v>74.641296870000005</v>
      </c>
      <c r="K358" s="1118">
        <v>74.300144329999995</v>
      </c>
      <c r="L358" s="1118">
        <v>73.958991780000005</v>
      </c>
      <c r="M358" s="1118">
        <f>73.61783924-9.25</f>
        <v>64.367839239999995</v>
      </c>
      <c r="N358" s="539">
        <v>71.356097009999999</v>
      </c>
      <c r="O358" s="539">
        <v>69.094354780000003</v>
      </c>
      <c r="P358" s="539">
        <v>66.832612560000001</v>
      </c>
      <c r="Q358" s="539">
        <v>64.570870330000005</v>
      </c>
      <c r="R358" s="539">
        <v>62.309128100000002</v>
      </c>
      <c r="S358" s="539">
        <v>60.198127290000002</v>
      </c>
      <c r="T358" s="539">
        <v>58.087126470000001</v>
      </c>
      <c r="U358" s="539">
        <v>55.97612565</v>
      </c>
      <c r="V358" s="539">
        <v>53.86512484</v>
      </c>
      <c r="W358" s="539">
        <v>51.754124019999999</v>
      </c>
      <c r="X358" s="539">
        <v>50.000231319999997</v>
      </c>
      <c r="Y358" s="539">
        <v>48.246338620000003</v>
      </c>
      <c r="Z358" s="539">
        <v>46.492445910000001</v>
      </c>
      <c r="AA358" s="539">
        <v>44.738553209999999</v>
      </c>
      <c r="AB358" s="539">
        <v>42.984660509999998</v>
      </c>
      <c r="AC358" s="539">
        <v>41.242662699999997</v>
      </c>
      <c r="AD358" s="539">
        <v>39.500664880000002</v>
      </c>
      <c r="AE358" s="539">
        <v>37.758667070000001</v>
      </c>
      <c r="AF358" s="539">
        <v>36.01666926</v>
      </c>
      <c r="AG358" s="539">
        <v>34.27467145</v>
      </c>
      <c r="AH358" s="539">
        <v>32.859856960000002</v>
      </c>
      <c r="AI358" s="539">
        <v>31.445042470000001</v>
      </c>
      <c r="AJ358" s="539">
        <v>30.030227979999999</v>
      </c>
      <c r="AK358" s="539">
        <v>28.615413480000001</v>
      </c>
      <c r="AL358" s="539">
        <v>27.20059899</v>
      </c>
      <c r="AM358" s="539">
        <v>27.27771371</v>
      </c>
      <c r="AN358" s="539">
        <v>27.35482842</v>
      </c>
      <c r="AO358" s="539">
        <v>27.431943140000001</v>
      </c>
      <c r="AP358" s="539">
        <v>27.509057850000001</v>
      </c>
      <c r="AQ358" s="539">
        <v>27.586172569999999</v>
      </c>
      <c r="AR358" s="539">
        <v>27.657037249999998</v>
      </c>
      <c r="AS358" s="539">
        <v>27.727901930000002</v>
      </c>
      <c r="AT358" s="539">
        <v>27.7987666</v>
      </c>
      <c r="AU358" s="539">
        <v>27.86963128</v>
      </c>
      <c r="AV358" s="539">
        <v>27.94049596</v>
      </c>
      <c r="AW358" s="539">
        <v>28.131331500000002</v>
      </c>
      <c r="AX358" s="539">
        <v>28.322167050000001</v>
      </c>
      <c r="AY358" s="539">
        <v>28.513002589999999</v>
      </c>
      <c r="AZ358" s="539">
        <v>28.703838130000001</v>
      </c>
      <c r="BA358" s="539">
        <v>28.89467368</v>
      </c>
      <c r="BB358" s="539">
        <v>28.989998150000002</v>
      </c>
      <c r="BC358" s="539">
        <v>29.08532263</v>
      </c>
      <c r="BD358" s="539">
        <v>29.180647100000002</v>
      </c>
      <c r="BE358" s="539">
        <v>29.27597158</v>
      </c>
      <c r="BF358" s="539">
        <v>29.371296050000002</v>
      </c>
      <c r="BG358" s="539">
        <v>29.384721970000001</v>
      </c>
      <c r="BH358" s="539">
        <v>29.398147890000001</v>
      </c>
      <c r="BI358" s="539">
        <v>29.41157381</v>
      </c>
      <c r="BJ358" s="539">
        <v>29.42499973</v>
      </c>
      <c r="BK358" s="539">
        <v>29.43842566</v>
      </c>
      <c r="BL358" s="539">
        <v>29.559411069999999</v>
      </c>
      <c r="BM358" s="539">
        <v>29.680396479999999</v>
      </c>
      <c r="BN358" s="539">
        <v>29.801381889999998</v>
      </c>
      <c r="BO358" s="539">
        <v>29.922367300000001</v>
      </c>
      <c r="BP358" s="539">
        <v>30.043352710000001</v>
      </c>
      <c r="BQ358" s="539">
        <v>30.195449069999999</v>
      </c>
      <c r="BR358" s="539">
        <v>30.34754543</v>
      </c>
      <c r="BS358" s="539">
        <v>30.499641789999998</v>
      </c>
      <c r="BT358" s="539">
        <v>30.65173815</v>
      </c>
      <c r="BU358" s="539"/>
      <c r="BV358" s="539"/>
      <c r="BW358" s="539"/>
      <c r="BX358" s="539"/>
      <c r="BY358" s="539"/>
      <c r="BZ358" s="539"/>
      <c r="CA358" s="539"/>
      <c r="CB358" s="539"/>
      <c r="CC358" s="539"/>
      <c r="CD358" s="539"/>
      <c r="CE358" s="539"/>
      <c r="CF358" s="539"/>
      <c r="CG358" s="539"/>
      <c r="CH358" s="539"/>
      <c r="CI358" s="539"/>
    </row>
    <row r="359" spans="2:89" x14ac:dyDescent="0.2">
      <c r="B359" s="808" t="s">
        <v>657</v>
      </c>
      <c r="C359" s="809" t="s">
        <v>270</v>
      </c>
      <c r="D359" s="810" t="s">
        <v>658</v>
      </c>
      <c r="E359" s="809" t="s">
        <v>122</v>
      </c>
      <c r="F359" s="805">
        <v>2</v>
      </c>
      <c r="G359" s="698">
        <f t="shared" ref="G359:BR359" si="234">G357+G358</f>
        <v>75.323601960000005</v>
      </c>
      <c r="H359" s="698">
        <f t="shared" si="234"/>
        <v>75.323601960000005</v>
      </c>
      <c r="I359" s="698">
        <f t="shared" si="234"/>
        <v>74.982449419999995</v>
      </c>
      <c r="J359" s="698">
        <f t="shared" si="234"/>
        <v>74.641296870000005</v>
      </c>
      <c r="K359" s="698">
        <f t="shared" si="234"/>
        <v>74.300144329999995</v>
      </c>
      <c r="L359" s="698">
        <f t="shared" si="234"/>
        <v>73.958991780000005</v>
      </c>
      <c r="M359" s="699">
        <f>M357+M358</f>
        <v>64.367839239999995</v>
      </c>
      <c r="N359" s="699">
        <f t="shared" si="234"/>
        <v>71.356097009999999</v>
      </c>
      <c r="O359" s="699">
        <f t="shared" si="234"/>
        <v>69.094354780000003</v>
      </c>
      <c r="P359" s="699">
        <f t="shared" si="234"/>
        <v>66.832612560000001</v>
      </c>
      <c r="Q359" s="699">
        <f t="shared" si="234"/>
        <v>64.570870330000005</v>
      </c>
      <c r="R359" s="699">
        <f t="shared" si="234"/>
        <v>62.309128100000002</v>
      </c>
      <c r="S359" s="699">
        <f t="shared" si="234"/>
        <v>60.198127290000002</v>
      </c>
      <c r="T359" s="699">
        <f t="shared" si="234"/>
        <v>58.087126470000001</v>
      </c>
      <c r="U359" s="699">
        <f t="shared" si="234"/>
        <v>55.97612565</v>
      </c>
      <c r="V359" s="699">
        <f t="shared" si="234"/>
        <v>53.86512484</v>
      </c>
      <c r="W359" s="699">
        <f t="shared" si="234"/>
        <v>51.754124019999999</v>
      </c>
      <c r="X359" s="699">
        <f t="shared" si="234"/>
        <v>50.000231319999997</v>
      </c>
      <c r="Y359" s="699">
        <f t="shared" si="234"/>
        <v>48.246338620000003</v>
      </c>
      <c r="Z359" s="699">
        <f t="shared" si="234"/>
        <v>46.492445910000001</v>
      </c>
      <c r="AA359" s="699">
        <f t="shared" si="234"/>
        <v>44.738553209999999</v>
      </c>
      <c r="AB359" s="699">
        <f t="shared" si="234"/>
        <v>42.984660509999998</v>
      </c>
      <c r="AC359" s="699">
        <f t="shared" si="234"/>
        <v>41.242662699999997</v>
      </c>
      <c r="AD359" s="699">
        <f t="shared" si="234"/>
        <v>39.500664880000002</v>
      </c>
      <c r="AE359" s="699">
        <f t="shared" si="234"/>
        <v>37.758667070000001</v>
      </c>
      <c r="AF359" s="699">
        <f t="shared" si="234"/>
        <v>36.01666926</v>
      </c>
      <c r="AG359" s="699">
        <f t="shared" si="234"/>
        <v>34.27467145</v>
      </c>
      <c r="AH359" s="699">
        <f t="shared" si="234"/>
        <v>32.859856960000002</v>
      </c>
      <c r="AI359" s="699">
        <f t="shared" si="234"/>
        <v>31.445042470000001</v>
      </c>
      <c r="AJ359" s="699">
        <f t="shared" si="234"/>
        <v>30.030227979999999</v>
      </c>
      <c r="AK359" s="699">
        <f t="shared" si="234"/>
        <v>28.615413480000001</v>
      </c>
      <c r="AL359" s="699">
        <f t="shared" si="234"/>
        <v>27.20059899</v>
      </c>
      <c r="AM359" s="699">
        <f t="shared" si="234"/>
        <v>27.27771371</v>
      </c>
      <c r="AN359" s="699">
        <f t="shared" si="234"/>
        <v>27.35482842</v>
      </c>
      <c r="AO359" s="699">
        <f t="shared" si="234"/>
        <v>27.431943140000001</v>
      </c>
      <c r="AP359" s="699">
        <f t="shared" si="234"/>
        <v>27.509057850000001</v>
      </c>
      <c r="AQ359" s="699">
        <f t="shared" si="234"/>
        <v>27.586172569999999</v>
      </c>
      <c r="AR359" s="699">
        <f t="shared" si="234"/>
        <v>27.657037249999998</v>
      </c>
      <c r="AS359" s="699">
        <f t="shared" si="234"/>
        <v>27.727901930000002</v>
      </c>
      <c r="AT359" s="699">
        <f t="shared" si="234"/>
        <v>27.7987666</v>
      </c>
      <c r="AU359" s="699">
        <f t="shared" si="234"/>
        <v>27.86963128</v>
      </c>
      <c r="AV359" s="699">
        <f t="shared" si="234"/>
        <v>27.94049596</v>
      </c>
      <c r="AW359" s="699">
        <f t="shared" si="234"/>
        <v>28.131331500000002</v>
      </c>
      <c r="AX359" s="699">
        <f t="shared" si="234"/>
        <v>28.322167050000001</v>
      </c>
      <c r="AY359" s="699">
        <f t="shared" si="234"/>
        <v>28.513002589999999</v>
      </c>
      <c r="AZ359" s="699">
        <f t="shared" si="234"/>
        <v>28.703838130000001</v>
      </c>
      <c r="BA359" s="699">
        <f t="shared" si="234"/>
        <v>28.89467368</v>
      </c>
      <c r="BB359" s="699">
        <f t="shared" si="234"/>
        <v>28.989998150000002</v>
      </c>
      <c r="BC359" s="699">
        <f t="shared" si="234"/>
        <v>29.08532263</v>
      </c>
      <c r="BD359" s="699">
        <f t="shared" si="234"/>
        <v>29.180647100000002</v>
      </c>
      <c r="BE359" s="699">
        <f t="shared" si="234"/>
        <v>29.27597158</v>
      </c>
      <c r="BF359" s="699">
        <f t="shared" si="234"/>
        <v>29.371296050000002</v>
      </c>
      <c r="BG359" s="699">
        <f t="shared" si="234"/>
        <v>29.384721970000001</v>
      </c>
      <c r="BH359" s="699">
        <f t="shared" si="234"/>
        <v>29.398147890000001</v>
      </c>
      <c r="BI359" s="699">
        <f t="shared" si="234"/>
        <v>29.41157381</v>
      </c>
      <c r="BJ359" s="699">
        <f t="shared" si="234"/>
        <v>29.42499973</v>
      </c>
      <c r="BK359" s="699">
        <f t="shared" si="234"/>
        <v>29.43842566</v>
      </c>
      <c r="BL359" s="699">
        <f t="shared" si="234"/>
        <v>29.559411069999999</v>
      </c>
      <c r="BM359" s="699">
        <f t="shared" si="234"/>
        <v>29.680396479999999</v>
      </c>
      <c r="BN359" s="699">
        <f t="shared" si="234"/>
        <v>29.801381889999998</v>
      </c>
      <c r="BO359" s="699">
        <f t="shared" si="234"/>
        <v>29.922367300000001</v>
      </c>
      <c r="BP359" s="699">
        <f t="shared" si="234"/>
        <v>30.043352710000001</v>
      </c>
      <c r="BQ359" s="699">
        <f t="shared" si="234"/>
        <v>30.195449069999999</v>
      </c>
      <c r="BR359" s="699">
        <f t="shared" si="234"/>
        <v>30.34754543</v>
      </c>
      <c r="BS359" s="699">
        <f t="shared" ref="BS359:BT359" si="235">BS357+BS358</f>
        <v>30.499641789999998</v>
      </c>
      <c r="BT359" s="699">
        <f t="shared" si="235"/>
        <v>30.65173815</v>
      </c>
      <c r="BU359" s="699"/>
      <c r="BV359" s="699"/>
      <c r="BW359" s="699"/>
      <c r="BX359" s="699"/>
      <c r="BY359" s="699"/>
      <c r="BZ359" s="699"/>
      <c r="CA359" s="699"/>
      <c r="CB359" s="699"/>
      <c r="CC359" s="699"/>
      <c r="CD359" s="699"/>
      <c r="CE359" s="699"/>
      <c r="CF359" s="699"/>
      <c r="CG359" s="699"/>
      <c r="CH359" s="699"/>
      <c r="CI359" s="700"/>
    </row>
    <row r="360" spans="2:89" x14ac:dyDescent="0.2">
      <c r="B360" s="968" t="s">
        <v>659</v>
      </c>
      <c r="C360" s="969" t="s">
        <v>483</v>
      </c>
      <c r="D360" s="970" t="s">
        <v>660</v>
      </c>
      <c r="E360" s="969" t="s">
        <v>122</v>
      </c>
      <c r="F360" s="971">
        <v>2</v>
      </c>
      <c r="G360" s="701">
        <f>G313-G356</f>
        <v>-9.5366682556953037</v>
      </c>
      <c r="H360" s="701">
        <f t="shared" ref="H360:BS360" si="236">H313-H356</f>
        <v>-52.848556689201132</v>
      </c>
      <c r="I360" s="701">
        <f t="shared" si="236"/>
        <v>-13.864814476834454</v>
      </c>
      <c r="J360" s="701">
        <f t="shared" si="236"/>
        <v>-5.3800134684317982</v>
      </c>
      <c r="K360" s="701">
        <f t="shared" si="236"/>
        <v>5.5013976445318349</v>
      </c>
      <c r="L360" s="701">
        <f t="shared" si="236"/>
        <v>17.493866700939179</v>
      </c>
      <c r="M360" s="702">
        <f>M313-M356</f>
        <v>64.858106518821842</v>
      </c>
      <c r="N360" s="702">
        <f t="shared" si="236"/>
        <v>77.289640659898396</v>
      </c>
      <c r="O360" s="702">
        <f t="shared" si="236"/>
        <v>103.36748070163412</v>
      </c>
      <c r="P360" s="702">
        <f t="shared" si="236"/>
        <v>135.46599216235063</v>
      </c>
      <c r="Q360" s="702">
        <f t="shared" si="236"/>
        <v>102.86458805661709</v>
      </c>
      <c r="R360" s="702">
        <f t="shared" si="236"/>
        <v>110.21610272659132</v>
      </c>
      <c r="S360" s="702">
        <f t="shared" si="236"/>
        <v>116.83732895311846</v>
      </c>
      <c r="T360" s="702">
        <f t="shared" si="236"/>
        <v>123.30539603571287</v>
      </c>
      <c r="U360" s="702">
        <f t="shared" si="236"/>
        <v>129.83696518668035</v>
      </c>
      <c r="V360" s="702">
        <f t="shared" si="236"/>
        <v>137.13890872259663</v>
      </c>
      <c r="W360" s="702">
        <f t="shared" si="236"/>
        <v>149.48092086891461</v>
      </c>
      <c r="X360" s="702">
        <f t="shared" si="236"/>
        <v>155.07742047270472</v>
      </c>
      <c r="Y360" s="702">
        <f t="shared" si="236"/>
        <v>160.72285461169531</v>
      </c>
      <c r="Z360" s="702">
        <f t="shared" si="236"/>
        <v>165.95116713426637</v>
      </c>
      <c r="AA360" s="702">
        <f t="shared" si="236"/>
        <v>171.01017993433061</v>
      </c>
      <c r="AB360" s="702">
        <f t="shared" si="236"/>
        <v>214.56884950254016</v>
      </c>
      <c r="AC360" s="702">
        <f t="shared" si="236"/>
        <v>219.45432890213624</v>
      </c>
      <c r="AD360" s="702">
        <f t="shared" si="236"/>
        <v>224.43658912768024</v>
      </c>
      <c r="AE360" s="702">
        <f t="shared" si="236"/>
        <v>228.94437894203475</v>
      </c>
      <c r="AF360" s="702">
        <f t="shared" si="236"/>
        <v>232.84549575877281</v>
      </c>
      <c r="AG360" s="702">
        <f t="shared" si="236"/>
        <v>236.44965807589483</v>
      </c>
      <c r="AH360" s="702">
        <f t="shared" si="236"/>
        <v>240.45073506965173</v>
      </c>
      <c r="AI360" s="702">
        <f t="shared" si="236"/>
        <v>244.26058714383612</v>
      </c>
      <c r="AJ360" s="702">
        <f t="shared" si="236"/>
        <v>246.22668718245973</v>
      </c>
      <c r="AK360" s="702">
        <f t="shared" si="236"/>
        <v>247.60575205222199</v>
      </c>
      <c r="AL360" s="702">
        <f t="shared" si="236"/>
        <v>246.37535864130678</v>
      </c>
      <c r="AM360" s="702">
        <f t="shared" si="236"/>
        <v>245.12181839914001</v>
      </c>
      <c r="AN360" s="702">
        <f t="shared" si="236"/>
        <v>243.80636018508199</v>
      </c>
      <c r="AO360" s="702">
        <f t="shared" si="236"/>
        <v>242.41376210904536</v>
      </c>
      <c r="AP360" s="702">
        <f t="shared" si="236"/>
        <v>240.89654414404708</v>
      </c>
      <c r="AQ360" s="702">
        <f t="shared" si="236"/>
        <v>239.3026054794268</v>
      </c>
      <c r="AR360" s="702">
        <f t="shared" si="236"/>
        <v>237.49957276178475</v>
      </c>
      <c r="AS360" s="702">
        <f t="shared" si="236"/>
        <v>235.58664107694085</v>
      </c>
      <c r="AT360" s="702">
        <f t="shared" si="236"/>
        <v>233.58433552313682</v>
      </c>
      <c r="AU360" s="702">
        <f t="shared" si="236"/>
        <v>231.43463226295785</v>
      </c>
      <c r="AV360" s="702">
        <f t="shared" si="236"/>
        <v>229.10540242209026</v>
      </c>
      <c r="AW360" s="702">
        <f t="shared" si="236"/>
        <v>226.74202958701517</v>
      </c>
      <c r="AX360" s="702">
        <f t="shared" si="236"/>
        <v>224.36027341393014</v>
      </c>
      <c r="AY360" s="702">
        <f t="shared" si="236"/>
        <v>221.99029715484016</v>
      </c>
      <c r="AZ360" s="702">
        <f t="shared" si="236"/>
        <v>219.62198714532678</v>
      </c>
      <c r="BA360" s="702">
        <f t="shared" si="236"/>
        <v>217.24224525646605</v>
      </c>
      <c r="BB360" s="702">
        <f t="shared" si="236"/>
        <v>214.85272692081458</v>
      </c>
      <c r="BC360" s="702">
        <f t="shared" si="236"/>
        <v>212.4844840016151</v>
      </c>
      <c r="BD360" s="702">
        <f t="shared" si="236"/>
        <v>210.11011225489915</v>
      </c>
      <c r="BE360" s="702">
        <f t="shared" si="236"/>
        <v>207.77820383490962</v>
      </c>
      <c r="BF360" s="702">
        <f t="shared" si="236"/>
        <v>205.47534579637045</v>
      </c>
      <c r="BG360" s="702">
        <f t="shared" si="236"/>
        <v>203.17465757931132</v>
      </c>
      <c r="BH360" s="702">
        <f t="shared" si="236"/>
        <v>200.87282413207072</v>
      </c>
      <c r="BI360" s="702">
        <f t="shared" si="236"/>
        <v>232.06420916118896</v>
      </c>
      <c r="BJ360" s="702">
        <f t="shared" si="236"/>
        <v>229.77315782720257</v>
      </c>
      <c r="BK360" s="702">
        <f t="shared" si="236"/>
        <v>227.50964445463546</v>
      </c>
      <c r="BL360" s="702">
        <f t="shared" si="236"/>
        <v>225.24727016738962</v>
      </c>
      <c r="BM360" s="702">
        <f t="shared" si="236"/>
        <v>222.95753498006638</v>
      </c>
      <c r="BN360" s="702">
        <f t="shared" si="236"/>
        <v>220.64802528037421</v>
      </c>
      <c r="BO360" s="702">
        <f t="shared" si="236"/>
        <v>218.31958761615238</v>
      </c>
      <c r="BP360" s="702">
        <f t="shared" si="236"/>
        <v>215.96811523140082</v>
      </c>
      <c r="BQ360" s="702">
        <f t="shared" si="236"/>
        <v>213.5933834409559</v>
      </c>
      <c r="BR360" s="702">
        <f t="shared" si="236"/>
        <v>221.79860660426903</v>
      </c>
      <c r="BS360" s="702">
        <f t="shared" si="236"/>
        <v>219.41248162788906</v>
      </c>
      <c r="BT360" s="702">
        <f t="shared" ref="BT360" si="237">BT313-BT356</f>
        <v>217.0087881220602</v>
      </c>
      <c r="BU360" s="702"/>
      <c r="BV360" s="702"/>
      <c r="BW360" s="702"/>
      <c r="BX360" s="702"/>
      <c r="BY360" s="702"/>
      <c r="BZ360" s="702"/>
      <c r="CA360" s="702"/>
      <c r="CB360" s="702"/>
      <c r="CC360" s="702"/>
      <c r="CD360" s="702"/>
      <c r="CE360" s="702"/>
      <c r="CF360" s="702"/>
      <c r="CG360" s="702"/>
      <c r="CH360" s="702"/>
      <c r="CI360" s="703"/>
    </row>
    <row r="361" spans="2:89" x14ac:dyDescent="0.2">
      <c r="B361" s="808" t="s">
        <v>661</v>
      </c>
      <c r="C361" s="809" t="s">
        <v>486</v>
      </c>
      <c r="D361" s="810" t="s">
        <v>662</v>
      </c>
      <c r="E361" s="809" t="s">
        <v>122</v>
      </c>
      <c r="F361" s="805">
        <v>2</v>
      </c>
      <c r="G361" s="701">
        <f t="shared" ref="G361:BR361" si="238">G304-G315</f>
        <v>9</v>
      </c>
      <c r="H361" s="701">
        <f t="shared" si="238"/>
        <v>9</v>
      </c>
      <c r="I361" s="701">
        <f t="shared" si="238"/>
        <v>9</v>
      </c>
      <c r="J361" s="701">
        <f t="shared" si="238"/>
        <v>9</v>
      </c>
      <c r="K361" s="701">
        <f t="shared" si="238"/>
        <v>9</v>
      </c>
      <c r="L361" s="701">
        <f t="shared" si="238"/>
        <v>9</v>
      </c>
      <c r="M361" s="701">
        <f t="shared" si="238"/>
        <v>9</v>
      </c>
      <c r="N361" s="701">
        <f t="shared" si="238"/>
        <v>9</v>
      </c>
      <c r="O361" s="701">
        <f t="shared" si="238"/>
        <v>9</v>
      </c>
      <c r="P361" s="701">
        <f t="shared" si="238"/>
        <v>9</v>
      </c>
      <c r="Q361" s="701">
        <f t="shared" si="238"/>
        <v>9</v>
      </c>
      <c r="R361" s="701">
        <f t="shared" si="238"/>
        <v>9</v>
      </c>
      <c r="S361" s="701">
        <f t="shared" si="238"/>
        <v>9</v>
      </c>
      <c r="T361" s="701">
        <f t="shared" si="238"/>
        <v>9</v>
      </c>
      <c r="U361" s="701">
        <f t="shared" si="238"/>
        <v>9</v>
      </c>
      <c r="V361" s="701">
        <f t="shared" si="238"/>
        <v>9</v>
      </c>
      <c r="W361" s="701">
        <f t="shared" si="238"/>
        <v>9</v>
      </c>
      <c r="X361" s="701">
        <f t="shared" si="238"/>
        <v>9</v>
      </c>
      <c r="Y361" s="701">
        <f t="shared" si="238"/>
        <v>9</v>
      </c>
      <c r="Z361" s="701">
        <f t="shared" si="238"/>
        <v>9</v>
      </c>
      <c r="AA361" s="701">
        <f t="shared" si="238"/>
        <v>9</v>
      </c>
      <c r="AB361" s="701">
        <f t="shared" si="238"/>
        <v>9</v>
      </c>
      <c r="AC361" s="701">
        <f t="shared" si="238"/>
        <v>9</v>
      </c>
      <c r="AD361" s="701">
        <f t="shared" si="238"/>
        <v>9</v>
      </c>
      <c r="AE361" s="701">
        <f t="shared" si="238"/>
        <v>9</v>
      </c>
      <c r="AF361" s="701">
        <f t="shared" si="238"/>
        <v>9</v>
      </c>
      <c r="AG361" s="701">
        <f t="shared" si="238"/>
        <v>9</v>
      </c>
      <c r="AH361" s="701">
        <f t="shared" si="238"/>
        <v>9</v>
      </c>
      <c r="AI361" s="701">
        <f t="shared" si="238"/>
        <v>9</v>
      </c>
      <c r="AJ361" s="701">
        <f t="shared" si="238"/>
        <v>9</v>
      </c>
      <c r="AK361" s="701">
        <f t="shared" si="238"/>
        <v>9</v>
      </c>
      <c r="AL361" s="701">
        <f t="shared" si="238"/>
        <v>9</v>
      </c>
      <c r="AM361" s="701">
        <f t="shared" si="238"/>
        <v>9</v>
      </c>
      <c r="AN361" s="701">
        <f t="shared" si="238"/>
        <v>9</v>
      </c>
      <c r="AO361" s="701">
        <f t="shared" si="238"/>
        <v>9</v>
      </c>
      <c r="AP361" s="701">
        <f t="shared" si="238"/>
        <v>9</v>
      </c>
      <c r="AQ361" s="701">
        <f t="shared" si="238"/>
        <v>9</v>
      </c>
      <c r="AR361" s="701">
        <f t="shared" si="238"/>
        <v>9</v>
      </c>
      <c r="AS361" s="701">
        <f t="shared" si="238"/>
        <v>9</v>
      </c>
      <c r="AT361" s="701">
        <f t="shared" si="238"/>
        <v>9</v>
      </c>
      <c r="AU361" s="701">
        <f t="shared" si="238"/>
        <v>9</v>
      </c>
      <c r="AV361" s="701">
        <f t="shared" si="238"/>
        <v>9</v>
      </c>
      <c r="AW361" s="701">
        <f t="shared" si="238"/>
        <v>9</v>
      </c>
      <c r="AX361" s="701">
        <f t="shared" si="238"/>
        <v>9</v>
      </c>
      <c r="AY361" s="701">
        <f t="shared" si="238"/>
        <v>9</v>
      </c>
      <c r="AZ361" s="701">
        <f t="shared" si="238"/>
        <v>9</v>
      </c>
      <c r="BA361" s="701">
        <f t="shared" si="238"/>
        <v>9</v>
      </c>
      <c r="BB361" s="701">
        <f t="shared" si="238"/>
        <v>9</v>
      </c>
      <c r="BC361" s="701">
        <f t="shared" si="238"/>
        <v>9</v>
      </c>
      <c r="BD361" s="701">
        <f t="shared" si="238"/>
        <v>9</v>
      </c>
      <c r="BE361" s="701">
        <f t="shared" si="238"/>
        <v>9</v>
      </c>
      <c r="BF361" s="701">
        <f t="shared" si="238"/>
        <v>9</v>
      </c>
      <c r="BG361" s="701">
        <f t="shared" si="238"/>
        <v>9</v>
      </c>
      <c r="BH361" s="701">
        <f t="shared" si="238"/>
        <v>9</v>
      </c>
      <c r="BI361" s="701">
        <f t="shared" si="238"/>
        <v>9</v>
      </c>
      <c r="BJ361" s="701">
        <f t="shared" si="238"/>
        <v>9</v>
      </c>
      <c r="BK361" s="701">
        <f t="shared" si="238"/>
        <v>9</v>
      </c>
      <c r="BL361" s="701">
        <f t="shared" si="238"/>
        <v>9</v>
      </c>
      <c r="BM361" s="701">
        <f t="shared" si="238"/>
        <v>9</v>
      </c>
      <c r="BN361" s="701">
        <f t="shared" si="238"/>
        <v>9</v>
      </c>
      <c r="BO361" s="701">
        <f t="shared" si="238"/>
        <v>9</v>
      </c>
      <c r="BP361" s="701">
        <f t="shared" si="238"/>
        <v>9</v>
      </c>
      <c r="BQ361" s="701">
        <f t="shared" si="238"/>
        <v>9</v>
      </c>
      <c r="BR361" s="701">
        <f t="shared" si="238"/>
        <v>9</v>
      </c>
      <c r="BS361" s="701">
        <f t="shared" ref="BS361:BT361" si="239">BS304-BS315</f>
        <v>9</v>
      </c>
      <c r="BT361" s="701">
        <f t="shared" si="239"/>
        <v>9</v>
      </c>
      <c r="BU361" s="701"/>
      <c r="BV361" s="701"/>
      <c r="BW361" s="701"/>
      <c r="BX361" s="701"/>
      <c r="BY361" s="701"/>
      <c r="BZ361" s="701"/>
      <c r="CA361" s="701"/>
      <c r="CB361" s="701"/>
      <c r="CC361" s="701"/>
      <c r="CD361" s="701"/>
      <c r="CE361" s="701"/>
      <c r="CF361" s="701"/>
      <c r="CG361" s="701"/>
      <c r="CH361" s="701"/>
      <c r="CI361" s="701"/>
    </row>
    <row r="362" spans="2:89" x14ac:dyDescent="0.2">
      <c r="B362" s="899" t="s">
        <v>663</v>
      </c>
      <c r="C362" s="900" t="s">
        <v>279</v>
      </c>
      <c r="D362" s="901" t="s">
        <v>664</v>
      </c>
      <c r="E362" s="900" t="s">
        <v>122</v>
      </c>
      <c r="F362" s="902">
        <v>2</v>
      </c>
      <c r="G362" s="708">
        <f>G360-G359</f>
        <v>-84.860270215695309</v>
      </c>
      <c r="H362" s="708">
        <f t="shared" ref="H362:BS362" si="240">H360-H359</f>
        <v>-128.17215864920115</v>
      </c>
      <c r="I362" s="708">
        <f t="shared" si="240"/>
        <v>-88.847263896834448</v>
      </c>
      <c r="J362" s="708">
        <f t="shared" si="240"/>
        <v>-80.021310338431803</v>
      </c>
      <c r="K362" s="708">
        <f t="shared" si="240"/>
        <v>-68.79874668546816</v>
      </c>
      <c r="L362" s="708">
        <f t="shared" si="240"/>
        <v>-56.465125079060826</v>
      </c>
      <c r="M362" s="709">
        <f t="shared" si="240"/>
        <v>0.49026727882184673</v>
      </c>
      <c r="N362" s="709">
        <f t="shared" si="240"/>
        <v>5.9335436498983967</v>
      </c>
      <c r="O362" s="709">
        <f t="shared" si="240"/>
        <v>34.273125921634119</v>
      </c>
      <c r="P362" s="709">
        <f t="shared" si="240"/>
        <v>68.63337960235063</v>
      </c>
      <c r="Q362" s="709">
        <f t="shared" si="240"/>
        <v>38.293717726617089</v>
      </c>
      <c r="R362" s="709">
        <f t="shared" si="240"/>
        <v>47.906974626591314</v>
      </c>
      <c r="S362" s="709">
        <f t="shared" si="240"/>
        <v>56.639201663118456</v>
      </c>
      <c r="T362" s="709">
        <f t="shared" si="240"/>
        <v>65.218269565712873</v>
      </c>
      <c r="U362" s="709">
        <f t="shared" si="240"/>
        <v>73.860839536680345</v>
      </c>
      <c r="V362" s="709">
        <f t="shared" si="240"/>
        <v>83.273783882596632</v>
      </c>
      <c r="W362" s="709">
        <f t="shared" si="240"/>
        <v>97.726796848914603</v>
      </c>
      <c r="X362" s="709">
        <f t="shared" si="240"/>
        <v>105.07718915270472</v>
      </c>
      <c r="Y362" s="709">
        <f t="shared" si="240"/>
        <v>112.47651599169531</v>
      </c>
      <c r="Z362" s="709">
        <f t="shared" si="240"/>
        <v>119.45872122426637</v>
      </c>
      <c r="AA362" s="709">
        <f t="shared" si="240"/>
        <v>126.27162672433062</v>
      </c>
      <c r="AB362" s="709">
        <f t="shared" si="240"/>
        <v>171.58418899254016</v>
      </c>
      <c r="AC362" s="709">
        <f t="shared" si="240"/>
        <v>178.21166620213626</v>
      </c>
      <c r="AD362" s="709">
        <f t="shared" si="240"/>
        <v>184.93592424768025</v>
      </c>
      <c r="AE362" s="709">
        <f t="shared" si="240"/>
        <v>191.18571187203474</v>
      </c>
      <c r="AF362" s="709">
        <f t="shared" si="240"/>
        <v>196.8288264987728</v>
      </c>
      <c r="AG362" s="709">
        <f t="shared" si="240"/>
        <v>202.17498662589483</v>
      </c>
      <c r="AH362" s="709">
        <f t="shared" si="240"/>
        <v>207.59087810965173</v>
      </c>
      <c r="AI362" s="709">
        <f t="shared" si="240"/>
        <v>212.81554467383611</v>
      </c>
      <c r="AJ362" s="709">
        <f t="shared" si="240"/>
        <v>216.19645920245972</v>
      </c>
      <c r="AK362" s="709">
        <f t="shared" si="240"/>
        <v>218.99033857222199</v>
      </c>
      <c r="AL362" s="709">
        <f t="shared" si="240"/>
        <v>219.17475965130677</v>
      </c>
      <c r="AM362" s="709">
        <f t="shared" si="240"/>
        <v>217.84410468914001</v>
      </c>
      <c r="AN362" s="709">
        <f t="shared" si="240"/>
        <v>216.451531765082</v>
      </c>
      <c r="AO362" s="709">
        <f t="shared" si="240"/>
        <v>214.98181896904538</v>
      </c>
      <c r="AP362" s="709">
        <f t="shared" si="240"/>
        <v>213.38748629404708</v>
      </c>
      <c r="AQ362" s="709">
        <f t="shared" si="240"/>
        <v>211.7164329094268</v>
      </c>
      <c r="AR362" s="709">
        <f t="shared" si="240"/>
        <v>209.84253551178475</v>
      </c>
      <c r="AS362" s="709">
        <f t="shared" si="240"/>
        <v>207.85873914694085</v>
      </c>
      <c r="AT362" s="709">
        <f t="shared" si="240"/>
        <v>205.78556892313682</v>
      </c>
      <c r="AU362" s="709">
        <f t="shared" si="240"/>
        <v>203.56500098295786</v>
      </c>
      <c r="AV362" s="709">
        <f t="shared" si="240"/>
        <v>201.16490646209027</v>
      </c>
      <c r="AW362" s="709">
        <f t="shared" si="240"/>
        <v>198.61069808701518</v>
      </c>
      <c r="AX362" s="709">
        <f t="shared" si="240"/>
        <v>196.03810636393015</v>
      </c>
      <c r="AY362" s="709">
        <f t="shared" si="240"/>
        <v>193.47729456484018</v>
      </c>
      <c r="AZ362" s="709">
        <f t="shared" si="240"/>
        <v>190.91814901532678</v>
      </c>
      <c r="BA362" s="709">
        <f t="shared" si="240"/>
        <v>188.34757157646604</v>
      </c>
      <c r="BB362" s="709">
        <f t="shared" si="240"/>
        <v>185.86272877081458</v>
      </c>
      <c r="BC362" s="709">
        <f t="shared" si="240"/>
        <v>183.39916137161509</v>
      </c>
      <c r="BD362" s="709">
        <f t="shared" si="240"/>
        <v>180.92946515489916</v>
      </c>
      <c r="BE362" s="709">
        <f t="shared" si="240"/>
        <v>178.50223225490961</v>
      </c>
      <c r="BF362" s="709">
        <f t="shared" si="240"/>
        <v>176.10404974637044</v>
      </c>
      <c r="BG362" s="709">
        <f t="shared" si="240"/>
        <v>173.78993560931133</v>
      </c>
      <c r="BH362" s="709">
        <f t="shared" si="240"/>
        <v>171.47467624207073</v>
      </c>
      <c r="BI362" s="709">
        <f t="shared" si="240"/>
        <v>202.65263535118896</v>
      </c>
      <c r="BJ362" s="709">
        <f t="shared" si="240"/>
        <v>200.34815809720257</v>
      </c>
      <c r="BK362" s="709">
        <f t="shared" si="240"/>
        <v>198.07121879463546</v>
      </c>
      <c r="BL362" s="709">
        <f t="shared" si="240"/>
        <v>195.68785909738961</v>
      </c>
      <c r="BM362" s="709">
        <f t="shared" si="240"/>
        <v>193.27713850006637</v>
      </c>
      <c r="BN362" s="709">
        <f t="shared" si="240"/>
        <v>190.84664339037423</v>
      </c>
      <c r="BO362" s="709">
        <f t="shared" si="240"/>
        <v>188.39722031615239</v>
      </c>
      <c r="BP362" s="709">
        <f t="shared" si="240"/>
        <v>185.92476252140082</v>
      </c>
      <c r="BQ362" s="709">
        <f t="shared" si="240"/>
        <v>183.39793437095591</v>
      </c>
      <c r="BR362" s="709">
        <f t="shared" si="240"/>
        <v>191.45106117426903</v>
      </c>
      <c r="BS362" s="709">
        <f t="shared" si="240"/>
        <v>188.91283983788907</v>
      </c>
      <c r="BT362" s="709">
        <f t="shared" ref="BT362" si="241">BT360-BT359</f>
        <v>186.3570499720602</v>
      </c>
      <c r="BU362" s="709"/>
      <c r="BV362" s="709"/>
      <c r="BW362" s="709"/>
      <c r="BX362" s="709"/>
      <c r="BY362" s="709"/>
      <c r="BZ362" s="709"/>
      <c r="CA362" s="709"/>
      <c r="CB362" s="709"/>
      <c r="CC362" s="709"/>
      <c r="CD362" s="709"/>
      <c r="CE362" s="709"/>
      <c r="CF362" s="709"/>
      <c r="CG362" s="709"/>
      <c r="CH362" s="709"/>
      <c r="CI362" s="710"/>
    </row>
    <row r="365" spans="2:89" ht="45" x14ac:dyDescent="0.2">
      <c r="B365" s="1088" t="s">
        <v>673</v>
      </c>
      <c r="C365" s="1089"/>
      <c r="D365" s="1089"/>
      <c r="E365" s="1089"/>
      <c r="F365" s="1089"/>
      <c r="G365" s="1089"/>
      <c r="H365" s="1089"/>
      <c r="I365" s="1089"/>
      <c r="J365" s="1089"/>
      <c r="K365" s="1089"/>
      <c r="L365" s="1089"/>
      <c r="M365" s="1089"/>
      <c r="N365" s="1089"/>
      <c r="O365" s="1089"/>
      <c r="P365" s="1089"/>
      <c r="Q365" s="1089"/>
      <c r="R365" s="1089"/>
      <c r="S365" s="1089"/>
      <c r="T365" s="1089"/>
      <c r="U365" s="1089"/>
      <c r="V365" s="1089"/>
      <c r="W365" s="1089"/>
      <c r="X365" s="1089"/>
      <c r="Y365" s="1089"/>
      <c r="Z365" s="1089"/>
      <c r="AA365" s="1089"/>
      <c r="AB365" s="1089"/>
      <c r="AC365" s="1089"/>
      <c r="AD365" s="1089"/>
      <c r="AE365" s="1089"/>
      <c r="AF365" s="1089"/>
      <c r="AG365" s="1089"/>
      <c r="AH365" s="1089"/>
      <c r="AI365" s="1089"/>
      <c r="AJ365" s="1089"/>
      <c r="AK365" s="1089"/>
      <c r="AL365" s="1089"/>
      <c r="AM365" s="1089"/>
      <c r="AN365" s="1089"/>
      <c r="AO365" s="1089"/>
      <c r="AP365" s="1089"/>
      <c r="AQ365" s="1089"/>
      <c r="AR365" s="1089"/>
      <c r="AS365" s="1089"/>
      <c r="AT365" s="1089"/>
      <c r="AU365" s="1089"/>
      <c r="AV365" s="1089"/>
      <c r="AW365" s="1089"/>
      <c r="AX365" s="1089"/>
      <c r="AY365" s="1089"/>
      <c r="AZ365" s="1089"/>
      <c r="BA365" s="1089"/>
      <c r="BB365" s="1089"/>
      <c r="BC365" s="1089"/>
      <c r="BD365" s="1089"/>
      <c r="BE365" s="1089"/>
      <c r="BF365" s="1089"/>
      <c r="BG365" s="1089"/>
      <c r="BH365" s="1089"/>
      <c r="BI365" s="1089"/>
      <c r="BJ365" s="1089"/>
      <c r="BK365" s="1089"/>
      <c r="BL365" s="1089"/>
      <c r="BM365" s="1089"/>
      <c r="BN365" s="1089"/>
      <c r="BO365" s="1089"/>
      <c r="BP365" s="1089"/>
      <c r="BQ365" s="1089"/>
      <c r="BR365" s="1089"/>
      <c r="BS365" s="1089"/>
      <c r="BT365" s="1089"/>
      <c r="BU365" s="1089"/>
      <c r="BV365" s="1089"/>
      <c r="BW365" s="1089"/>
      <c r="BX365" s="1089"/>
      <c r="BY365" s="1089"/>
      <c r="BZ365" s="1089"/>
      <c r="CA365" s="1089"/>
      <c r="CB365" s="1089"/>
      <c r="CC365" s="1089"/>
      <c r="CD365" s="1089"/>
      <c r="CE365" s="1089"/>
      <c r="CF365" s="1089"/>
      <c r="CG365" s="1089"/>
      <c r="CH365" s="1089"/>
      <c r="CI365" s="1090"/>
    </row>
    <row r="366" spans="2:89" x14ac:dyDescent="0.2">
      <c r="B366" s="1091"/>
      <c r="C366" s="1092"/>
      <c r="D366" s="1092"/>
      <c r="E366" s="1092"/>
      <c r="F366" s="1092"/>
      <c r="G366" s="1092"/>
      <c r="H366" s="1092"/>
      <c r="I366" s="1092"/>
      <c r="J366" s="1092"/>
      <c r="K366" s="1092"/>
      <c r="L366" s="1092"/>
      <c r="M366" s="1092"/>
      <c r="N366" s="1092"/>
      <c r="O366" s="1092"/>
      <c r="P366" s="1092"/>
      <c r="Q366" s="1092"/>
      <c r="R366" s="1092"/>
      <c r="S366" s="1092"/>
      <c r="T366" s="1092"/>
      <c r="U366" s="1092"/>
      <c r="V366" s="1092"/>
      <c r="W366" s="1092"/>
      <c r="X366" s="1092"/>
      <c r="Y366" s="1092"/>
      <c r="Z366" s="1092"/>
      <c r="AA366" s="1092"/>
      <c r="AB366" s="1092"/>
      <c r="AC366" s="1092"/>
      <c r="AD366" s="1092"/>
      <c r="AE366" s="1092"/>
      <c r="AF366" s="1092"/>
      <c r="AG366" s="1092"/>
      <c r="AH366" s="1092"/>
      <c r="AI366" s="1092"/>
      <c r="AJ366" s="1092"/>
      <c r="AK366" s="1092"/>
      <c r="AL366" s="1092"/>
      <c r="AM366" s="1092"/>
      <c r="AN366" s="1092"/>
      <c r="AO366" s="1092"/>
      <c r="AP366" s="1092"/>
      <c r="AQ366" s="1092"/>
      <c r="AR366" s="1092"/>
      <c r="AS366" s="1092"/>
      <c r="AT366" s="1092"/>
      <c r="AU366" s="1092"/>
      <c r="AV366" s="1092"/>
      <c r="AW366" s="1092"/>
      <c r="AX366" s="1092"/>
      <c r="AY366" s="1092"/>
      <c r="AZ366" s="1092"/>
      <c r="BA366" s="1092"/>
      <c r="BB366" s="1092"/>
      <c r="BC366" s="1092"/>
      <c r="BD366" s="1092"/>
      <c r="BE366" s="1092"/>
      <c r="BF366" s="1092"/>
      <c r="BG366" s="1092"/>
      <c r="BH366" s="1092"/>
      <c r="BI366" s="1092"/>
      <c r="BJ366" s="1092"/>
      <c r="BK366" s="1092"/>
      <c r="BL366" s="1092"/>
      <c r="BM366" s="1092"/>
      <c r="BN366" s="1092"/>
      <c r="BO366" s="1092"/>
      <c r="BP366" s="1092"/>
      <c r="BQ366" s="1092"/>
      <c r="BR366" s="1092"/>
      <c r="BS366" s="1092"/>
      <c r="BT366" s="1092"/>
      <c r="BU366" s="1092"/>
      <c r="BV366" s="1092"/>
      <c r="BW366" s="1092"/>
      <c r="BX366" s="1092"/>
      <c r="BY366" s="1092"/>
      <c r="BZ366" s="1092"/>
      <c r="CA366" s="1092"/>
      <c r="CB366" s="1092"/>
      <c r="CC366" s="1092"/>
      <c r="CD366" s="1092"/>
      <c r="CE366" s="1092"/>
      <c r="CF366" s="1092"/>
      <c r="CG366" s="1092"/>
      <c r="CH366" s="1092"/>
      <c r="CI366" s="1093"/>
    </row>
    <row r="367" spans="2:89" ht="42.75" x14ac:dyDescent="0.2">
      <c r="B367" s="1091" t="s">
        <v>674</v>
      </c>
      <c r="C367" s="1092"/>
      <c r="D367" s="1092"/>
      <c r="E367" s="1092"/>
      <c r="F367" s="1092"/>
      <c r="G367" s="903" t="s">
        <v>93</v>
      </c>
      <c r="H367" s="903" t="s">
        <v>94</v>
      </c>
      <c r="I367" s="903" t="s">
        <v>95</v>
      </c>
      <c r="J367" s="903" t="s">
        <v>96</v>
      </c>
      <c r="K367" s="903" t="s">
        <v>97</v>
      </c>
      <c r="L367" s="903" t="s">
        <v>98</v>
      </c>
      <c r="M367" s="903" t="s">
        <v>99</v>
      </c>
      <c r="N367" s="903" t="s">
        <v>100</v>
      </c>
      <c r="O367" s="903" t="s">
        <v>101</v>
      </c>
      <c r="P367" s="903" t="s">
        <v>102</v>
      </c>
      <c r="Q367" s="903" t="s">
        <v>103</v>
      </c>
      <c r="R367" s="903" t="s">
        <v>133</v>
      </c>
      <c r="S367" s="903" t="s">
        <v>134</v>
      </c>
      <c r="T367" s="903" t="s">
        <v>135</v>
      </c>
      <c r="U367" s="903" t="s">
        <v>136</v>
      </c>
      <c r="V367" s="903" t="s">
        <v>104</v>
      </c>
      <c r="W367" s="903" t="s">
        <v>137</v>
      </c>
      <c r="X367" s="903" t="s">
        <v>138</v>
      </c>
      <c r="Y367" s="903" t="s">
        <v>139</v>
      </c>
      <c r="Z367" s="903" t="s">
        <v>140</v>
      </c>
      <c r="AA367" s="903" t="s">
        <v>105</v>
      </c>
      <c r="AB367" s="903" t="s">
        <v>141</v>
      </c>
      <c r="AC367" s="903" t="s">
        <v>142</v>
      </c>
      <c r="AD367" s="903" t="s">
        <v>143</v>
      </c>
      <c r="AE367" s="903" t="s">
        <v>144</v>
      </c>
      <c r="AF367" s="903" t="s">
        <v>106</v>
      </c>
      <c r="AG367" s="903" t="s">
        <v>145</v>
      </c>
      <c r="AH367" s="903" t="s">
        <v>146</v>
      </c>
      <c r="AI367" s="903" t="s">
        <v>147</v>
      </c>
      <c r="AJ367" s="903" t="s">
        <v>148</v>
      </c>
      <c r="AK367" s="903" t="s">
        <v>107</v>
      </c>
      <c r="AL367" s="903" t="s">
        <v>149</v>
      </c>
      <c r="AM367" s="903" t="s">
        <v>150</v>
      </c>
      <c r="AN367" s="903" t="s">
        <v>151</v>
      </c>
      <c r="AO367" s="903" t="s">
        <v>152</v>
      </c>
      <c r="AP367" s="903" t="s">
        <v>108</v>
      </c>
      <c r="AQ367" s="903" t="s">
        <v>153</v>
      </c>
      <c r="AR367" s="903" t="s">
        <v>154</v>
      </c>
      <c r="AS367" s="903" t="s">
        <v>155</v>
      </c>
      <c r="AT367" s="903" t="s">
        <v>156</v>
      </c>
      <c r="AU367" s="903" t="s">
        <v>109</v>
      </c>
      <c r="AV367" s="903" t="s">
        <v>157</v>
      </c>
      <c r="AW367" s="903" t="s">
        <v>158</v>
      </c>
      <c r="AX367" s="903" t="s">
        <v>159</v>
      </c>
      <c r="AY367" s="903" t="s">
        <v>160</v>
      </c>
      <c r="AZ367" s="903" t="s">
        <v>110</v>
      </c>
      <c r="BA367" s="903" t="s">
        <v>161</v>
      </c>
      <c r="BB367" s="903" t="s">
        <v>162</v>
      </c>
      <c r="BC367" s="903" t="s">
        <v>163</v>
      </c>
      <c r="BD367" s="903" t="s">
        <v>164</v>
      </c>
      <c r="BE367" s="903" t="s">
        <v>111</v>
      </c>
      <c r="BF367" s="903" t="s">
        <v>165</v>
      </c>
      <c r="BG367" s="903" t="s">
        <v>166</v>
      </c>
      <c r="BH367" s="903" t="s">
        <v>167</v>
      </c>
      <c r="BI367" s="903" t="s">
        <v>168</v>
      </c>
      <c r="BJ367" s="903" t="s">
        <v>112</v>
      </c>
      <c r="BK367" s="903" t="s">
        <v>169</v>
      </c>
      <c r="BL367" s="903" t="s">
        <v>170</v>
      </c>
      <c r="BM367" s="903" t="s">
        <v>171</v>
      </c>
      <c r="BN367" s="903" t="s">
        <v>172</v>
      </c>
      <c r="BO367" s="903" t="s">
        <v>113</v>
      </c>
      <c r="BP367" s="903" t="s">
        <v>173</v>
      </c>
      <c r="BQ367" s="903" t="s">
        <v>174</v>
      </c>
      <c r="BR367" s="903" t="s">
        <v>175</v>
      </c>
      <c r="BS367" s="903" t="s">
        <v>176</v>
      </c>
      <c r="BT367" s="903" t="s">
        <v>114</v>
      </c>
      <c r="BU367" s="903" t="s">
        <v>177</v>
      </c>
      <c r="BV367" s="903" t="s">
        <v>178</v>
      </c>
      <c r="BW367" s="903" t="s">
        <v>179</v>
      </c>
      <c r="BX367" s="903" t="s">
        <v>180</v>
      </c>
      <c r="BY367" s="903" t="s">
        <v>115</v>
      </c>
      <c r="BZ367" s="903" t="s">
        <v>181</v>
      </c>
      <c r="CA367" s="903" t="s">
        <v>182</v>
      </c>
      <c r="CB367" s="903" t="s">
        <v>183</v>
      </c>
      <c r="CC367" s="903" t="s">
        <v>184</v>
      </c>
      <c r="CD367" s="903" t="s">
        <v>116</v>
      </c>
      <c r="CE367" s="903" t="s">
        <v>185</v>
      </c>
      <c r="CF367" s="903" t="s">
        <v>186</v>
      </c>
      <c r="CG367" s="903" t="s">
        <v>187</v>
      </c>
      <c r="CH367" s="903" t="s">
        <v>188</v>
      </c>
      <c r="CI367" s="904" t="s">
        <v>117</v>
      </c>
    </row>
    <row r="368" spans="2:89" x14ac:dyDescent="0.2">
      <c r="B368" s="1091"/>
      <c r="C368" s="1092" t="s">
        <v>675</v>
      </c>
      <c r="D368" s="1092"/>
      <c r="E368" s="1092" t="s">
        <v>122</v>
      </c>
      <c r="F368" s="1092">
        <v>2</v>
      </c>
      <c r="G368" s="905">
        <f t="shared" ref="G368:AL368" si="242">G46-G57</f>
        <v>290.5667516520727</v>
      </c>
      <c r="H368" s="905">
        <f t="shared" si="242"/>
        <v>335.74276998841259</v>
      </c>
      <c r="I368" s="905">
        <f t="shared" si="242"/>
        <v>326.72206613358765</v>
      </c>
      <c r="J368" s="905">
        <f t="shared" si="242"/>
        <v>329.57684010343587</v>
      </c>
      <c r="K368" s="905">
        <f t="shared" si="242"/>
        <v>339.55762330119688</v>
      </c>
      <c r="L368" s="905">
        <f t="shared" si="242"/>
        <v>349.91767771033005</v>
      </c>
      <c r="M368" s="905">
        <f t="shared" si="242"/>
        <v>359.95705370734294</v>
      </c>
      <c r="N368" s="905">
        <f t="shared" si="242"/>
        <v>370.65809225830537</v>
      </c>
      <c r="O368" s="905">
        <f t="shared" si="242"/>
        <v>381.04770457527508</v>
      </c>
      <c r="P368" s="905">
        <f t="shared" si="242"/>
        <v>391.27596297670669</v>
      </c>
      <c r="Q368" s="905">
        <f t="shared" si="242"/>
        <v>401.42403996671555</v>
      </c>
      <c r="R368" s="905">
        <f t="shared" si="242"/>
        <v>410.57442665239245</v>
      </c>
      <c r="S368" s="905">
        <f t="shared" si="242"/>
        <v>419.31080213376191</v>
      </c>
      <c r="T368" s="905">
        <f t="shared" si="242"/>
        <v>427.83275991843675</v>
      </c>
      <c r="U368" s="905">
        <f t="shared" si="242"/>
        <v>436.09966075028262</v>
      </c>
      <c r="V368" s="905">
        <f t="shared" si="242"/>
        <v>444.10146072823778</v>
      </c>
      <c r="W368" s="905">
        <f t="shared" si="242"/>
        <v>451.7582459396566</v>
      </c>
      <c r="X368" s="905">
        <f t="shared" si="242"/>
        <v>459.1651845623976</v>
      </c>
      <c r="Y368" s="905">
        <f t="shared" si="242"/>
        <v>466.30121649509528</v>
      </c>
      <c r="Z368" s="905">
        <f t="shared" si="242"/>
        <v>473.24678946130268</v>
      </c>
      <c r="AA368" s="905">
        <f t="shared" si="242"/>
        <v>480.01401859346061</v>
      </c>
      <c r="AB368" s="905">
        <f t="shared" si="242"/>
        <v>486.41624970361715</v>
      </c>
      <c r="AC368" s="905">
        <f t="shared" si="242"/>
        <v>492.54148683853526</v>
      </c>
      <c r="AD368" s="905">
        <f t="shared" si="242"/>
        <v>498.41055489683652</v>
      </c>
      <c r="AE368" s="905">
        <f t="shared" si="242"/>
        <v>504.08976371895227</v>
      </c>
      <c r="AF368" s="905">
        <f t="shared" si="242"/>
        <v>509.73491434172337</v>
      </c>
      <c r="AG368" s="905">
        <f t="shared" si="242"/>
        <v>515.03914158105567</v>
      </c>
      <c r="AH368" s="905">
        <f t="shared" si="242"/>
        <v>520.072665434231</v>
      </c>
      <c r="AI368" s="905">
        <f t="shared" si="242"/>
        <v>524.9321255853597</v>
      </c>
      <c r="AJ368" s="905">
        <f t="shared" si="242"/>
        <v>529.56042900867533</v>
      </c>
      <c r="AK368" s="905">
        <f t="shared" si="242"/>
        <v>533.90261665104333</v>
      </c>
      <c r="AL368" s="905">
        <f t="shared" si="242"/>
        <v>537.5115810861621</v>
      </c>
      <c r="AM368" s="905">
        <f t="shared" ref="AM368:BR368" si="243">AM46-AM57</f>
        <v>540.85291262158887</v>
      </c>
      <c r="AN368" s="905">
        <f t="shared" si="243"/>
        <v>543.97723122611274</v>
      </c>
      <c r="AO368" s="905">
        <f t="shared" si="243"/>
        <v>546.88921833159657</v>
      </c>
      <c r="AP368" s="905">
        <f t="shared" si="243"/>
        <v>549.6579994367728</v>
      </c>
      <c r="AQ368" s="905">
        <f t="shared" si="243"/>
        <v>552.23471642090863</v>
      </c>
      <c r="AR368" s="905">
        <f t="shared" si="243"/>
        <v>554.62751475151606</v>
      </c>
      <c r="AS368" s="905">
        <f t="shared" si="243"/>
        <v>556.83242022556203</v>
      </c>
      <c r="AT368" s="905">
        <f t="shared" si="243"/>
        <v>558.83451043179321</v>
      </c>
      <c r="AU368" s="905">
        <f t="shared" si="243"/>
        <v>560.69110813859163</v>
      </c>
      <c r="AV368" s="905">
        <f t="shared" si="243"/>
        <v>562.39184439786231</v>
      </c>
      <c r="AW368" s="905">
        <f t="shared" si="243"/>
        <v>564.11928377427466</v>
      </c>
      <c r="AX368" s="905">
        <f t="shared" si="243"/>
        <v>565.8748460900872</v>
      </c>
      <c r="AY368" s="905">
        <f t="shared" si="243"/>
        <v>567.63457897709873</v>
      </c>
      <c r="AZ368" s="905">
        <f t="shared" si="243"/>
        <v>569.41085179912716</v>
      </c>
      <c r="BA368" s="905">
        <f t="shared" si="243"/>
        <v>571.20127251300664</v>
      </c>
      <c r="BB368" s="905">
        <f t="shared" si="243"/>
        <v>572.9899591337894</v>
      </c>
      <c r="BC368" s="905">
        <f t="shared" si="243"/>
        <v>574.75031195740712</v>
      </c>
      <c r="BD368" s="905">
        <f t="shared" si="243"/>
        <v>576.51002788811911</v>
      </c>
      <c r="BE368" s="905">
        <f t="shared" si="243"/>
        <v>578.22767302582326</v>
      </c>
      <c r="BF368" s="905">
        <f t="shared" si="243"/>
        <v>579.91557673585464</v>
      </c>
      <c r="BG368" s="905">
        <f t="shared" si="243"/>
        <v>581.59318785426842</v>
      </c>
      <c r="BH368" s="905">
        <f t="shared" si="243"/>
        <v>583.26702303369098</v>
      </c>
      <c r="BI368" s="905">
        <f t="shared" si="243"/>
        <v>584.93788850892213</v>
      </c>
      <c r="BJ368" s="905">
        <f t="shared" si="243"/>
        <v>586.58218764511889</v>
      </c>
      <c r="BK368" s="905">
        <f t="shared" si="243"/>
        <v>588.19887909643671</v>
      </c>
      <c r="BL368" s="905">
        <f t="shared" si="243"/>
        <v>589.80113095487991</v>
      </c>
      <c r="BM368" s="905">
        <f t="shared" si="243"/>
        <v>591.41884542744071</v>
      </c>
      <c r="BN368" s="905">
        <f t="shared" si="243"/>
        <v>593.05818763051116</v>
      </c>
      <c r="BO368" s="905">
        <f t="shared" si="243"/>
        <v>594.70909096248749</v>
      </c>
      <c r="BP368" s="905">
        <f t="shared" si="243"/>
        <v>596.39000089887725</v>
      </c>
      <c r="BQ368" s="905">
        <f t="shared" si="243"/>
        <v>598.09657316363484</v>
      </c>
      <c r="BR368" s="905">
        <f t="shared" si="243"/>
        <v>599.82618769624423</v>
      </c>
      <c r="BS368" s="905">
        <f t="shared" ref="BS368:BT368" si="244">BS46-BS57</f>
        <v>601.54868874095928</v>
      </c>
      <c r="BT368" s="905">
        <f t="shared" si="244"/>
        <v>603.28545793553315</v>
      </c>
      <c r="BU368" s="905"/>
      <c r="BV368" s="905"/>
      <c r="BW368" s="905"/>
      <c r="BX368" s="905"/>
      <c r="BY368" s="905"/>
      <c r="BZ368" s="905"/>
      <c r="CA368" s="905"/>
      <c r="CB368" s="905"/>
      <c r="CC368" s="905"/>
      <c r="CD368" s="905"/>
      <c r="CE368" s="905"/>
      <c r="CF368" s="905"/>
      <c r="CG368" s="905"/>
      <c r="CH368" s="905"/>
      <c r="CI368" s="906"/>
    </row>
    <row r="369" spans="2:87" x14ac:dyDescent="0.2">
      <c r="B369" s="1091"/>
      <c r="C369" s="1092" t="s">
        <v>676</v>
      </c>
      <c r="D369" s="1092"/>
      <c r="E369" s="1092" t="s">
        <v>122</v>
      </c>
      <c r="F369" s="1092">
        <v>2</v>
      </c>
      <c r="G369" s="905">
        <f t="shared" ref="G369:AL369" si="245">G47-G58</f>
        <v>371.03919700189397</v>
      </c>
      <c r="H369" s="905">
        <f t="shared" si="245"/>
        <v>404.17359928727723</v>
      </c>
      <c r="I369" s="905">
        <f t="shared" si="245"/>
        <v>367.32552842147982</v>
      </c>
      <c r="J369" s="905">
        <f t="shared" si="245"/>
        <v>346.8414314621312</v>
      </c>
      <c r="K369" s="905">
        <f t="shared" si="245"/>
        <v>335.97262216293495</v>
      </c>
      <c r="L369" s="905">
        <f t="shared" si="245"/>
        <v>325.18288827890109</v>
      </c>
      <c r="M369" s="905">
        <f t="shared" si="245"/>
        <v>315.28000230758232</v>
      </c>
      <c r="N369" s="905">
        <f t="shared" si="245"/>
        <v>305.38762292488707</v>
      </c>
      <c r="O369" s="905">
        <f t="shared" si="245"/>
        <v>295.52757851324691</v>
      </c>
      <c r="P369" s="905">
        <f t="shared" si="245"/>
        <v>285.71732019773361</v>
      </c>
      <c r="Q369" s="905">
        <f t="shared" si="245"/>
        <v>275.93602300970088</v>
      </c>
      <c r="R369" s="905">
        <f t="shared" si="245"/>
        <v>267.2612931589432</v>
      </c>
      <c r="S369" s="905">
        <f t="shared" si="245"/>
        <v>259.1397622674433</v>
      </c>
      <c r="T369" s="905">
        <f t="shared" si="245"/>
        <v>251.35838165751218</v>
      </c>
      <c r="U369" s="905">
        <f t="shared" si="245"/>
        <v>243.91543954499505</v>
      </c>
      <c r="V369" s="905">
        <f t="shared" si="245"/>
        <v>236.84852255551829</v>
      </c>
      <c r="W369" s="905">
        <f t="shared" si="245"/>
        <v>230.00392742328296</v>
      </c>
      <c r="X369" s="905">
        <f t="shared" si="245"/>
        <v>223.43705188558948</v>
      </c>
      <c r="Y369" s="905">
        <f t="shared" si="245"/>
        <v>217.14234075466825</v>
      </c>
      <c r="Z369" s="905">
        <f t="shared" si="245"/>
        <v>211.16233872104516</v>
      </c>
      <c r="AA369" s="905">
        <f t="shared" si="245"/>
        <v>205.49643898476543</v>
      </c>
      <c r="AB369" s="905">
        <f t="shared" si="245"/>
        <v>200.05679840002045</v>
      </c>
      <c r="AC369" s="905">
        <f t="shared" si="245"/>
        <v>194.88561597975979</v>
      </c>
      <c r="AD369" s="905">
        <f t="shared" si="245"/>
        <v>189.98916059987249</v>
      </c>
      <c r="AE369" s="905">
        <f t="shared" si="245"/>
        <v>185.3934324338698</v>
      </c>
      <c r="AF369" s="905">
        <f t="shared" si="245"/>
        <v>181.14050664054056</v>
      </c>
      <c r="AG369" s="905">
        <f t="shared" si="245"/>
        <v>177.12339729907654</v>
      </c>
      <c r="AH369" s="905">
        <f t="shared" si="245"/>
        <v>173.37039537696347</v>
      </c>
      <c r="AI369" s="905">
        <f t="shared" si="245"/>
        <v>169.91586450278245</v>
      </c>
      <c r="AJ369" s="905">
        <f t="shared" si="245"/>
        <v>166.73859561925929</v>
      </c>
      <c r="AK369" s="905">
        <f t="shared" si="245"/>
        <v>163.82084167419825</v>
      </c>
      <c r="AL369" s="905">
        <f t="shared" si="245"/>
        <v>161.11070275825094</v>
      </c>
      <c r="AM369" s="905">
        <f t="shared" ref="AM369:BR369" si="246">AM47-AM58</f>
        <v>158.67735730303394</v>
      </c>
      <c r="AN369" s="905">
        <f t="shared" si="246"/>
        <v>156.51311292942765</v>
      </c>
      <c r="AO369" s="905">
        <f t="shared" si="246"/>
        <v>154.60837265445372</v>
      </c>
      <c r="AP369" s="905">
        <f t="shared" si="246"/>
        <v>152.95219104277967</v>
      </c>
      <c r="AQ369" s="905">
        <f t="shared" si="246"/>
        <v>151.55174426087217</v>
      </c>
      <c r="AR369" s="905">
        <f t="shared" si="246"/>
        <v>150.42633743871193</v>
      </c>
      <c r="AS369" s="905">
        <f t="shared" si="246"/>
        <v>149.581292773059</v>
      </c>
      <c r="AT369" s="905">
        <f t="shared" si="246"/>
        <v>149.01395875755296</v>
      </c>
      <c r="AU369" s="905">
        <f t="shared" si="246"/>
        <v>148.70694794406572</v>
      </c>
      <c r="AV369" s="905">
        <f t="shared" si="246"/>
        <v>148.66980673525407</v>
      </c>
      <c r="AW369" s="905">
        <f t="shared" si="246"/>
        <v>148.63363723864197</v>
      </c>
      <c r="AX369" s="905">
        <f t="shared" si="246"/>
        <v>148.58360532419437</v>
      </c>
      <c r="AY369" s="905">
        <f t="shared" si="246"/>
        <v>148.51805682849815</v>
      </c>
      <c r="AZ369" s="905">
        <f t="shared" si="246"/>
        <v>148.43322619351514</v>
      </c>
      <c r="BA369" s="905">
        <f t="shared" si="246"/>
        <v>148.34260159223015</v>
      </c>
      <c r="BB369" s="905">
        <f t="shared" si="246"/>
        <v>148.26065313752974</v>
      </c>
      <c r="BC369" s="905">
        <f t="shared" si="246"/>
        <v>148.18767594965573</v>
      </c>
      <c r="BD369" s="905">
        <f t="shared" si="246"/>
        <v>148.11920463291221</v>
      </c>
      <c r="BE369" s="905">
        <f t="shared" si="246"/>
        <v>148.05555869959812</v>
      </c>
      <c r="BF369" s="905">
        <f t="shared" si="246"/>
        <v>147.9957920103239</v>
      </c>
      <c r="BG369" s="905">
        <f t="shared" si="246"/>
        <v>147.94322279465575</v>
      </c>
      <c r="BH369" s="905">
        <f t="shared" si="246"/>
        <v>147.89413242497432</v>
      </c>
      <c r="BI369" s="905">
        <f t="shared" si="246"/>
        <v>147.85247560621306</v>
      </c>
      <c r="BJ369" s="905">
        <f t="shared" si="246"/>
        <v>147.82128831870327</v>
      </c>
      <c r="BK369" s="905">
        <f t="shared" si="246"/>
        <v>147.79323328114847</v>
      </c>
      <c r="BL369" s="905">
        <f t="shared" si="246"/>
        <v>147.77743021303283</v>
      </c>
      <c r="BM369" s="905">
        <f t="shared" si="246"/>
        <v>147.7679970848086</v>
      </c>
      <c r="BN369" s="905">
        <f t="shared" si="246"/>
        <v>147.75236382603774</v>
      </c>
      <c r="BO369" s="905">
        <f t="shared" si="246"/>
        <v>147.73985740921546</v>
      </c>
      <c r="BP369" s="905">
        <f t="shared" si="246"/>
        <v>147.71547184103534</v>
      </c>
      <c r="BQ369" s="905">
        <f t="shared" si="246"/>
        <v>147.68371028526758</v>
      </c>
      <c r="BR369" s="905">
        <f t="shared" si="246"/>
        <v>147.64448113847516</v>
      </c>
      <c r="BS369" s="905">
        <f t="shared" ref="BS369:BT369" si="247">BS47-BS58</f>
        <v>147.60378640692082</v>
      </c>
      <c r="BT369" s="905">
        <f t="shared" si="247"/>
        <v>147.56228452026258</v>
      </c>
      <c r="BU369" s="905"/>
      <c r="BV369" s="905"/>
      <c r="BW369" s="905"/>
      <c r="BX369" s="905"/>
      <c r="BY369" s="905"/>
      <c r="BZ369" s="905"/>
      <c r="CA369" s="905"/>
      <c r="CB369" s="905"/>
      <c r="CC369" s="905"/>
      <c r="CD369" s="905"/>
      <c r="CE369" s="905"/>
      <c r="CF369" s="905"/>
      <c r="CG369" s="905"/>
      <c r="CH369" s="905"/>
      <c r="CI369" s="906"/>
    </row>
    <row r="370" spans="2:87" x14ac:dyDescent="0.2">
      <c r="B370" s="1091"/>
      <c r="C370" s="1092" t="s">
        <v>677</v>
      </c>
      <c r="D370" s="1092"/>
      <c r="E370" s="1092" t="s">
        <v>122</v>
      </c>
      <c r="F370" s="1092">
        <v>2</v>
      </c>
      <c r="G370" s="905">
        <f t="shared" ref="G370:AL370" si="248">G43+G45-G55-G56</f>
        <v>284.19731387583408</v>
      </c>
      <c r="H370" s="905">
        <f t="shared" si="248"/>
        <v>247.14131503503114</v>
      </c>
      <c r="I370" s="905">
        <f t="shared" si="248"/>
        <v>262.27426629599751</v>
      </c>
      <c r="J370" s="905">
        <f t="shared" si="248"/>
        <v>280.1404917968311</v>
      </c>
      <c r="K370" s="905">
        <f t="shared" si="248"/>
        <v>281.42471647705787</v>
      </c>
      <c r="L370" s="905">
        <f t="shared" si="248"/>
        <v>280.94732988987141</v>
      </c>
      <c r="M370" s="905">
        <f t="shared" si="248"/>
        <v>282.38264811048293</v>
      </c>
      <c r="N370" s="905">
        <f t="shared" si="248"/>
        <v>282.00365057108058</v>
      </c>
      <c r="O370" s="905">
        <f t="shared" si="248"/>
        <v>281.63587221173259</v>
      </c>
      <c r="P370" s="905">
        <f t="shared" si="248"/>
        <v>281.27858049072972</v>
      </c>
      <c r="Q370" s="905">
        <f t="shared" si="248"/>
        <v>280.95257947497913</v>
      </c>
      <c r="R370" s="905">
        <f t="shared" si="248"/>
        <v>280.62592288671476</v>
      </c>
      <c r="S370" s="905">
        <f t="shared" si="248"/>
        <v>280.33127574460229</v>
      </c>
      <c r="T370" s="905">
        <f t="shared" si="248"/>
        <v>280.03669299815886</v>
      </c>
      <c r="U370" s="905">
        <f t="shared" si="248"/>
        <v>279.76225142095603</v>
      </c>
      <c r="V370" s="905">
        <f t="shared" si="248"/>
        <v>279.49900019743592</v>
      </c>
      <c r="W370" s="905">
        <f t="shared" si="248"/>
        <v>279.26589078854909</v>
      </c>
      <c r="X370" s="905">
        <f t="shared" si="248"/>
        <v>279.04396632619063</v>
      </c>
      <c r="Y370" s="905">
        <f t="shared" si="248"/>
        <v>278.83176656812395</v>
      </c>
      <c r="Z370" s="905">
        <f t="shared" si="248"/>
        <v>278.64042206097571</v>
      </c>
      <c r="AA370" s="905">
        <f t="shared" si="248"/>
        <v>278.44912222753879</v>
      </c>
      <c r="AB370" s="905">
        <f t="shared" si="248"/>
        <v>278.2690243510134</v>
      </c>
      <c r="AC370" s="905">
        <f t="shared" si="248"/>
        <v>278.10904592968512</v>
      </c>
      <c r="AD370" s="905">
        <f t="shared" si="248"/>
        <v>277.94910609227566</v>
      </c>
      <c r="AE370" s="905">
        <f t="shared" si="248"/>
        <v>277.80033664449218</v>
      </c>
      <c r="AF370" s="905">
        <f t="shared" si="248"/>
        <v>277.65087325741388</v>
      </c>
      <c r="AG370" s="905">
        <f t="shared" si="248"/>
        <v>277.52545575574084</v>
      </c>
      <c r="AH370" s="905">
        <f t="shared" si="248"/>
        <v>277.41047482176054</v>
      </c>
      <c r="AI370" s="905">
        <f t="shared" si="248"/>
        <v>277.30592912933741</v>
      </c>
      <c r="AJ370" s="905">
        <f t="shared" si="248"/>
        <v>277.20141352155315</v>
      </c>
      <c r="AK370" s="905">
        <f t="shared" si="248"/>
        <v>277.10733076418182</v>
      </c>
      <c r="AL370" s="905">
        <f t="shared" si="248"/>
        <v>277.02367974305082</v>
      </c>
      <c r="AM370" s="905">
        <f t="shared" ref="AM370:BR370" si="249">AM43+AM45-AM55-AM56</f>
        <v>276.94005554756626</v>
      </c>
      <c r="AN370" s="905">
        <f t="shared" si="249"/>
        <v>276.856457226609</v>
      </c>
      <c r="AO370" s="905">
        <f t="shared" si="249"/>
        <v>276.78328770747805</v>
      </c>
      <c r="AP370" s="905">
        <f t="shared" si="249"/>
        <v>276.71014227624232</v>
      </c>
      <c r="AQ370" s="905">
        <f t="shared" si="249"/>
        <v>276.64742392527398</v>
      </c>
      <c r="AR370" s="905">
        <f t="shared" si="249"/>
        <v>276.59513184736011</v>
      </c>
      <c r="AS370" s="905">
        <f t="shared" si="249"/>
        <v>276.5428614912488</v>
      </c>
      <c r="AT370" s="905">
        <f t="shared" si="249"/>
        <v>276.49061215752408</v>
      </c>
      <c r="AU370" s="905">
        <f t="shared" si="249"/>
        <v>276.448786946849</v>
      </c>
      <c r="AV370" s="905">
        <f t="shared" si="249"/>
        <v>276.448786946849</v>
      </c>
      <c r="AW370" s="905">
        <f t="shared" si="249"/>
        <v>276.448786946849</v>
      </c>
      <c r="AX370" s="905">
        <f t="shared" si="249"/>
        <v>276.448786946849</v>
      </c>
      <c r="AY370" s="905">
        <f t="shared" si="249"/>
        <v>276.448786946849</v>
      </c>
      <c r="AZ370" s="905">
        <f t="shared" si="249"/>
        <v>276.448786946849</v>
      </c>
      <c r="BA370" s="905">
        <f t="shared" si="249"/>
        <v>276.448786946849</v>
      </c>
      <c r="BB370" s="905">
        <f t="shared" si="249"/>
        <v>276.448786946849</v>
      </c>
      <c r="BC370" s="905">
        <f t="shared" si="249"/>
        <v>276.448786946849</v>
      </c>
      <c r="BD370" s="905">
        <f t="shared" si="249"/>
        <v>276.448786946849</v>
      </c>
      <c r="BE370" s="905">
        <f t="shared" si="249"/>
        <v>276.448786946849</v>
      </c>
      <c r="BF370" s="905">
        <f t="shared" si="249"/>
        <v>276.448786946849</v>
      </c>
      <c r="BG370" s="905">
        <f t="shared" si="249"/>
        <v>276.448786946849</v>
      </c>
      <c r="BH370" s="905">
        <f t="shared" si="249"/>
        <v>276.448786946849</v>
      </c>
      <c r="BI370" s="905">
        <f t="shared" si="249"/>
        <v>276.448786946849</v>
      </c>
      <c r="BJ370" s="905">
        <f t="shared" si="249"/>
        <v>276.448786946849</v>
      </c>
      <c r="BK370" s="905">
        <f t="shared" si="249"/>
        <v>276.448786946849</v>
      </c>
      <c r="BL370" s="905">
        <f t="shared" si="249"/>
        <v>276.448786946849</v>
      </c>
      <c r="BM370" s="905">
        <f t="shared" si="249"/>
        <v>276.448786946849</v>
      </c>
      <c r="BN370" s="905">
        <f t="shared" si="249"/>
        <v>276.448786946849</v>
      </c>
      <c r="BO370" s="905">
        <f t="shared" si="249"/>
        <v>276.448786946849</v>
      </c>
      <c r="BP370" s="905">
        <f t="shared" si="249"/>
        <v>276.448786946849</v>
      </c>
      <c r="BQ370" s="905">
        <f t="shared" si="249"/>
        <v>276.448786946849</v>
      </c>
      <c r="BR370" s="905">
        <f t="shared" si="249"/>
        <v>276.448786946849</v>
      </c>
      <c r="BS370" s="905">
        <f t="shared" ref="BS370:BT370" si="250">BS43+BS45-BS55-BS56</f>
        <v>276.448786946849</v>
      </c>
      <c r="BT370" s="905">
        <f t="shared" si="250"/>
        <v>276.448786946849</v>
      </c>
      <c r="BU370" s="905"/>
      <c r="BV370" s="905"/>
      <c r="BW370" s="905"/>
      <c r="BX370" s="905"/>
      <c r="BY370" s="905"/>
      <c r="BZ370" s="905"/>
      <c r="CA370" s="905"/>
      <c r="CB370" s="905"/>
      <c r="CC370" s="905"/>
      <c r="CD370" s="905"/>
      <c r="CE370" s="905"/>
      <c r="CF370" s="905"/>
      <c r="CG370" s="905"/>
      <c r="CH370" s="905"/>
      <c r="CI370" s="906"/>
    </row>
    <row r="371" spans="2:87" x14ac:dyDescent="0.2">
      <c r="B371" s="1091"/>
      <c r="C371" s="1092" t="s">
        <v>129</v>
      </c>
      <c r="D371" s="1092"/>
      <c r="E371" s="1092" t="s">
        <v>122</v>
      </c>
      <c r="F371" s="1092">
        <v>2</v>
      </c>
      <c r="G371" s="905">
        <f t="shared" ref="G371:AL371" si="251">G61</f>
        <v>297.22837005242013</v>
      </c>
      <c r="H371" s="905">
        <f t="shared" si="251"/>
        <v>288.35611663143737</v>
      </c>
      <c r="I371" s="905">
        <f t="shared" si="251"/>
        <v>286.05611663143742</v>
      </c>
      <c r="J371" s="905">
        <f t="shared" si="251"/>
        <v>278.35611663143737</v>
      </c>
      <c r="K371" s="905">
        <f t="shared" si="251"/>
        <v>266.45611663143728</v>
      </c>
      <c r="L371" s="905">
        <f t="shared" si="251"/>
        <v>254.85611663143732</v>
      </c>
      <c r="M371" s="905">
        <f t="shared" si="251"/>
        <v>254.85611663143735</v>
      </c>
      <c r="N371" s="905">
        <f t="shared" si="251"/>
        <v>254.85611663143735</v>
      </c>
      <c r="O371" s="905">
        <f t="shared" si="251"/>
        <v>254.85611663143735</v>
      </c>
      <c r="P371" s="905">
        <f t="shared" si="251"/>
        <v>254.85611663143735</v>
      </c>
      <c r="Q371" s="905">
        <f t="shared" si="251"/>
        <v>254.85611663143735</v>
      </c>
      <c r="R371" s="905">
        <f t="shared" si="251"/>
        <v>254.85611663143735</v>
      </c>
      <c r="S371" s="905">
        <f t="shared" si="251"/>
        <v>254.85611663143735</v>
      </c>
      <c r="T371" s="905">
        <f t="shared" si="251"/>
        <v>254.85611663143735</v>
      </c>
      <c r="U371" s="905">
        <f t="shared" si="251"/>
        <v>254.85611663143735</v>
      </c>
      <c r="V371" s="905">
        <f t="shared" si="251"/>
        <v>254.85611663143732</v>
      </c>
      <c r="W371" s="905">
        <f t="shared" si="251"/>
        <v>254.85611663143735</v>
      </c>
      <c r="X371" s="905">
        <f t="shared" si="251"/>
        <v>254.85611663143737</v>
      </c>
      <c r="Y371" s="905">
        <f t="shared" si="251"/>
        <v>254.85611663143735</v>
      </c>
      <c r="Z371" s="905">
        <f t="shared" si="251"/>
        <v>254.85611663143735</v>
      </c>
      <c r="AA371" s="905">
        <f t="shared" si="251"/>
        <v>254.85611663143737</v>
      </c>
      <c r="AB371" s="905">
        <f t="shared" si="251"/>
        <v>254.85611663143735</v>
      </c>
      <c r="AC371" s="905">
        <f t="shared" si="251"/>
        <v>254.85611663143735</v>
      </c>
      <c r="AD371" s="905">
        <f t="shared" si="251"/>
        <v>254.85611663143735</v>
      </c>
      <c r="AE371" s="905">
        <f t="shared" si="251"/>
        <v>254.85611663143735</v>
      </c>
      <c r="AF371" s="905">
        <f t="shared" si="251"/>
        <v>254.85611663143735</v>
      </c>
      <c r="AG371" s="905">
        <f t="shared" si="251"/>
        <v>254.85611663143737</v>
      </c>
      <c r="AH371" s="905">
        <f t="shared" si="251"/>
        <v>254.85611663143735</v>
      </c>
      <c r="AI371" s="905">
        <f t="shared" si="251"/>
        <v>254.85611663143735</v>
      </c>
      <c r="AJ371" s="905">
        <f t="shared" si="251"/>
        <v>254.85611663143735</v>
      </c>
      <c r="AK371" s="905">
        <f t="shared" si="251"/>
        <v>254.85611663143735</v>
      </c>
      <c r="AL371" s="905">
        <f t="shared" si="251"/>
        <v>254.85611663143735</v>
      </c>
      <c r="AM371" s="905">
        <f t="shared" ref="AM371:BR371" si="252">AM61</f>
        <v>254.85611663143735</v>
      </c>
      <c r="AN371" s="905">
        <f t="shared" si="252"/>
        <v>254.85611663143732</v>
      </c>
      <c r="AO371" s="905">
        <f t="shared" si="252"/>
        <v>254.85611663143735</v>
      </c>
      <c r="AP371" s="905">
        <f t="shared" si="252"/>
        <v>254.85611663143735</v>
      </c>
      <c r="AQ371" s="905">
        <f t="shared" si="252"/>
        <v>254.85611663143735</v>
      </c>
      <c r="AR371" s="905">
        <f t="shared" si="252"/>
        <v>254.85611663143735</v>
      </c>
      <c r="AS371" s="905">
        <f t="shared" si="252"/>
        <v>254.85611663143737</v>
      </c>
      <c r="AT371" s="905">
        <f t="shared" si="252"/>
        <v>254.85611663143735</v>
      </c>
      <c r="AU371" s="905">
        <f t="shared" si="252"/>
        <v>254.85611663143737</v>
      </c>
      <c r="AV371" s="905">
        <f t="shared" si="252"/>
        <v>254.85611663143737</v>
      </c>
      <c r="AW371" s="905">
        <f t="shared" si="252"/>
        <v>254.85611663143735</v>
      </c>
      <c r="AX371" s="905">
        <f t="shared" si="252"/>
        <v>254.85611663143735</v>
      </c>
      <c r="AY371" s="905">
        <f t="shared" si="252"/>
        <v>254.85611663143737</v>
      </c>
      <c r="AZ371" s="905">
        <f t="shared" si="252"/>
        <v>254.85611663143735</v>
      </c>
      <c r="BA371" s="905">
        <f t="shared" si="252"/>
        <v>254.85611663143735</v>
      </c>
      <c r="BB371" s="905">
        <f t="shared" si="252"/>
        <v>254.85611663143735</v>
      </c>
      <c r="BC371" s="905">
        <f t="shared" si="252"/>
        <v>254.85611663143735</v>
      </c>
      <c r="BD371" s="905">
        <f t="shared" si="252"/>
        <v>254.85611663143735</v>
      </c>
      <c r="BE371" s="905">
        <f t="shared" si="252"/>
        <v>254.85611663143735</v>
      </c>
      <c r="BF371" s="905">
        <f t="shared" si="252"/>
        <v>254.85611663143737</v>
      </c>
      <c r="BG371" s="905">
        <f t="shared" si="252"/>
        <v>254.85611663143735</v>
      </c>
      <c r="BH371" s="905">
        <f t="shared" si="252"/>
        <v>254.85611663143735</v>
      </c>
      <c r="BI371" s="905">
        <f t="shared" si="252"/>
        <v>254.85611663143737</v>
      </c>
      <c r="BJ371" s="905">
        <f t="shared" si="252"/>
        <v>254.85611663143735</v>
      </c>
      <c r="BK371" s="905">
        <f t="shared" si="252"/>
        <v>254.85611663143732</v>
      </c>
      <c r="BL371" s="905">
        <f t="shared" si="252"/>
        <v>254.85611663143732</v>
      </c>
      <c r="BM371" s="905">
        <f t="shared" si="252"/>
        <v>254.85611663143732</v>
      </c>
      <c r="BN371" s="905">
        <f t="shared" si="252"/>
        <v>254.85611663143737</v>
      </c>
      <c r="BO371" s="905">
        <f t="shared" si="252"/>
        <v>254.85611663143735</v>
      </c>
      <c r="BP371" s="905">
        <f t="shared" si="252"/>
        <v>254.85611663143732</v>
      </c>
      <c r="BQ371" s="905">
        <f t="shared" si="252"/>
        <v>254.85611663143735</v>
      </c>
      <c r="BR371" s="905">
        <f t="shared" si="252"/>
        <v>254.85611663143735</v>
      </c>
      <c r="BS371" s="905">
        <f t="shared" ref="BS371:BT371" si="253">BS61</f>
        <v>254.85611663143735</v>
      </c>
      <c r="BT371" s="905">
        <f t="shared" si="253"/>
        <v>254.85611663143735</v>
      </c>
      <c r="BU371" s="905"/>
      <c r="BV371" s="905"/>
      <c r="BW371" s="905"/>
      <c r="BX371" s="905"/>
      <c r="BY371" s="905"/>
      <c r="BZ371" s="905"/>
      <c r="CA371" s="905"/>
      <c r="CB371" s="905"/>
      <c r="CC371" s="905"/>
      <c r="CD371" s="905"/>
      <c r="CE371" s="905"/>
      <c r="CF371" s="905"/>
      <c r="CG371" s="905"/>
      <c r="CH371" s="905"/>
      <c r="CI371" s="906"/>
    </row>
    <row r="372" spans="2:87" x14ac:dyDescent="0.2">
      <c r="B372" s="1091"/>
      <c r="C372" s="1092" t="s">
        <v>678</v>
      </c>
      <c r="D372" s="1092"/>
      <c r="E372" s="1092" t="s">
        <v>122</v>
      </c>
      <c r="F372" s="1092">
        <v>2</v>
      </c>
      <c r="G372" s="905">
        <f t="shared" ref="G372:AL372" si="254">G85-SUM(G368:G371)</f>
        <v>30.607438790189235</v>
      </c>
      <c r="H372" s="905">
        <f t="shared" si="254"/>
        <v>30.607438790189235</v>
      </c>
      <c r="I372" s="905">
        <f t="shared" si="254"/>
        <v>30.607438790189235</v>
      </c>
      <c r="J372" s="905">
        <f t="shared" si="254"/>
        <v>30.607438790189008</v>
      </c>
      <c r="K372" s="905">
        <f t="shared" si="254"/>
        <v>30.607438790189235</v>
      </c>
      <c r="L372" s="905">
        <f t="shared" si="254"/>
        <v>30.607438790189235</v>
      </c>
      <c r="M372" s="905">
        <f t="shared" si="254"/>
        <v>30.607438790189462</v>
      </c>
      <c r="N372" s="905">
        <f t="shared" si="254"/>
        <v>30.607438790189008</v>
      </c>
      <c r="O372" s="905">
        <f t="shared" si="254"/>
        <v>30.607438790189008</v>
      </c>
      <c r="P372" s="905">
        <f t="shared" si="254"/>
        <v>30.607438790189235</v>
      </c>
      <c r="Q372" s="905">
        <f t="shared" si="254"/>
        <v>30.607438790189462</v>
      </c>
      <c r="R372" s="905">
        <f t="shared" si="254"/>
        <v>30.607438790189235</v>
      </c>
      <c r="S372" s="905">
        <f t="shared" si="254"/>
        <v>30.607438790189235</v>
      </c>
      <c r="T372" s="905">
        <f t="shared" si="254"/>
        <v>30.607438790189235</v>
      </c>
      <c r="U372" s="905">
        <f t="shared" si="254"/>
        <v>30.607438790189235</v>
      </c>
      <c r="V372" s="905">
        <f t="shared" si="254"/>
        <v>30.607438790189008</v>
      </c>
      <c r="W372" s="905">
        <f t="shared" si="254"/>
        <v>30.607438790189235</v>
      </c>
      <c r="X372" s="905">
        <f t="shared" si="254"/>
        <v>30.607438790189235</v>
      </c>
      <c r="Y372" s="905">
        <f t="shared" si="254"/>
        <v>30.607438790189235</v>
      </c>
      <c r="Z372" s="905">
        <f t="shared" si="254"/>
        <v>30.607438790189235</v>
      </c>
      <c r="AA372" s="905">
        <f t="shared" si="254"/>
        <v>30.607438790189235</v>
      </c>
      <c r="AB372" s="905">
        <f t="shared" si="254"/>
        <v>30.607438790189008</v>
      </c>
      <c r="AC372" s="905">
        <f t="shared" si="254"/>
        <v>30.607438790189462</v>
      </c>
      <c r="AD372" s="905">
        <f t="shared" si="254"/>
        <v>30.607438790189462</v>
      </c>
      <c r="AE372" s="905">
        <f t="shared" si="254"/>
        <v>30.607438790189235</v>
      </c>
      <c r="AF372" s="905">
        <f t="shared" si="254"/>
        <v>30.607438790189235</v>
      </c>
      <c r="AG372" s="905">
        <f t="shared" si="254"/>
        <v>30.607438790189235</v>
      </c>
      <c r="AH372" s="905">
        <f t="shared" si="254"/>
        <v>30.607438790189008</v>
      </c>
      <c r="AI372" s="905">
        <f t="shared" si="254"/>
        <v>30.607438790189008</v>
      </c>
      <c r="AJ372" s="905">
        <f t="shared" si="254"/>
        <v>30.607438790189462</v>
      </c>
      <c r="AK372" s="905">
        <f t="shared" si="254"/>
        <v>30.607438790189235</v>
      </c>
      <c r="AL372" s="905">
        <f t="shared" si="254"/>
        <v>30.60743879018878</v>
      </c>
      <c r="AM372" s="905">
        <f t="shared" ref="AM372:BR372" si="255">AM85-SUM(AM368:AM371)</f>
        <v>30.607438790189235</v>
      </c>
      <c r="AN372" s="905">
        <f t="shared" si="255"/>
        <v>30.607438790189462</v>
      </c>
      <c r="AO372" s="905">
        <f t="shared" si="255"/>
        <v>30.607438790189462</v>
      </c>
      <c r="AP372" s="905">
        <f t="shared" si="255"/>
        <v>30.607438790189235</v>
      </c>
      <c r="AQ372" s="905">
        <f t="shared" si="255"/>
        <v>30.607438790189235</v>
      </c>
      <c r="AR372" s="905">
        <f t="shared" si="255"/>
        <v>30.607438790189235</v>
      </c>
      <c r="AS372" s="905">
        <f t="shared" si="255"/>
        <v>30.607438790189235</v>
      </c>
      <c r="AT372" s="905">
        <f t="shared" si="255"/>
        <v>30.607438790189235</v>
      </c>
      <c r="AU372" s="905">
        <f t="shared" si="255"/>
        <v>30.607438790189235</v>
      </c>
      <c r="AV372" s="905">
        <f t="shared" si="255"/>
        <v>30.607438790189235</v>
      </c>
      <c r="AW372" s="905">
        <f t="shared" si="255"/>
        <v>30.607438790189235</v>
      </c>
      <c r="AX372" s="905">
        <f t="shared" si="255"/>
        <v>30.607438790189235</v>
      </c>
      <c r="AY372" s="905">
        <f t="shared" si="255"/>
        <v>30.607438790189235</v>
      </c>
      <c r="AZ372" s="905">
        <f t="shared" si="255"/>
        <v>30.607438790189462</v>
      </c>
      <c r="BA372" s="905">
        <f t="shared" si="255"/>
        <v>30.60743879018878</v>
      </c>
      <c r="BB372" s="905">
        <f t="shared" si="255"/>
        <v>30.607438790189235</v>
      </c>
      <c r="BC372" s="905">
        <f t="shared" si="255"/>
        <v>30.607438790189462</v>
      </c>
      <c r="BD372" s="905">
        <f t="shared" si="255"/>
        <v>30.607438790189462</v>
      </c>
      <c r="BE372" s="905">
        <f t="shared" si="255"/>
        <v>30.607438790189008</v>
      </c>
      <c r="BF372" s="905">
        <f t="shared" si="255"/>
        <v>30.607438790189008</v>
      </c>
      <c r="BG372" s="905">
        <f t="shared" si="255"/>
        <v>30.607438790189235</v>
      </c>
      <c r="BH372" s="905">
        <f t="shared" si="255"/>
        <v>30.607438790189462</v>
      </c>
      <c r="BI372" s="905">
        <f t="shared" si="255"/>
        <v>30.607438790189462</v>
      </c>
      <c r="BJ372" s="905">
        <f t="shared" si="255"/>
        <v>30.607438790189008</v>
      </c>
      <c r="BK372" s="905">
        <f t="shared" si="255"/>
        <v>30.607438790189235</v>
      </c>
      <c r="BL372" s="905">
        <f t="shared" si="255"/>
        <v>30.607438790189235</v>
      </c>
      <c r="BM372" s="905">
        <f t="shared" si="255"/>
        <v>30.607438790189235</v>
      </c>
      <c r="BN372" s="905">
        <f t="shared" si="255"/>
        <v>30.607438790189235</v>
      </c>
      <c r="BO372" s="905">
        <f t="shared" si="255"/>
        <v>30.607438790189235</v>
      </c>
      <c r="BP372" s="905">
        <f t="shared" si="255"/>
        <v>30.607438790189462</v>
      </c>
      <c r="BQ372" s="905">
        <f t="shared" si="255"/>
        <v>30.607438790189008</v>
      </c>
      <c r="BR372" s="905">
        <f t="shared" si="255"/>
        <v>30.607438790189235</v>
      </c>
      <c r="BS372" s="905">
        <f t="shared" ref="BS372:BT372" si="256">BS85-SUM(BS368:BS371)</f>
        <v>30.607438790189235</v>
      </c>
      <c r="BT372" s="905">
        <f t="shared" si="256"/>
        <v>30.607438790189462</v>
      </c>
      <c r="BU372" s="905"/>
      <c r="BV372" s="905"/>
      <c r="BW372" s="905"/>
      <c r="BX372" s="905"/>
      <c r="BY372" s="905"/>
      <c r="BZ372" s="905"/>
      <c r="CA372" s="905"/>
      <c r="CB372" s="905"/>
      <c r="CC372" s="905"/>
      <c r="CD372" s="905"/>
      <c r="CE372" s="905"/>
      <c r="CF372" s="905"/>
      <c r="CG372" s="905"/>
      <c r="CH372" s="905"/>
      <c r="CI372" s="906"/>
    </row>
    <row r="373" spans="2:87" x14ac:dyDescent="0.2">
      <c r="B373" s="1091"/>
      <c r="C373" s="1092" t="s">
        <v>679</v>
      </c>
      <c r="D373" s="1092"/>
      <c r="E373" s="1092" t="s">
        <v>122</v>
      </c>
      <c r="F373" s="1092">
        <v>2</v>
      </c>
      <c r="G373" s="905">
        <f t="shared" ref="G373:AL373" si="257">G42</f>
        <v>1186.294793251813</v>
      </c>
      <c r="H373" s="905">
        <f t="shared" si="257"/>
        <v>1184.6006200165459</v>
      </c>
      <c r="I373" s="905">
        <f t="shared" si="257"/>
        <v>1182.8960505766784</v>
      </c>
      <c r="J373" s="905">
        <f t="shared" si="257"/>
        <v>1180.4977396640379</v>
      </c>
      <c r="K373" s="905">
        <f t="shared" si="257"/>
        <v>1178.7001863621683</v>
      </c>
      <c r="L373" s="905">
        <f t="shared" si="257"/>
        <v>1176.9660154465123</v>
      </c>
      <c r="M373" s="905">
        <f t="shared" si="257"/>
        <v>1175.9911585736234</v>
      </c>
      <c r="N373" s="905">
        <f t="shared" si="257"/>
        <v>1175.2384353402692</v>
      </c>
      <c r="O373" s="905">
        <f t="shared" si="257"/>
        <v>1173.476754229883</v>
      </c>
      <c r="P373" s="905">
        <f t="shared" si="257"/>
        <v>1171.7063134610821</v>
      </c>
      <c r="Q373" s="905">
        <f t="shared" si="257"/>
        <v>1169.9273017507051</v>
      </c>
      <c r="R373" s="905">
        <f t="shared" si="257"/>
        <v>1168.1398990019547</v>
      </c>
      <c r="S373" s="905">
        <f t="shared" si="257"/>
        <v>1166.3442769267006</v>
      </c>
      <c r="T373" s="905">
        <f t="shared" si="257"/>
        <v>1164.5405996096838</v>
      </c>
      <c r="U373" s="905">
        <f t="shared" si="257"/>
        <v>1162.7290240213213</v>
      </c>
      <c r="V373" s="905">
        <f t="shared" si="257"/>
        <v>1160.909700484872</v>
      </c>
      <c r="W373" s="905">
        <f t="shared" si="257"/>
        <v>1094.1464842704643</v>
      </c>
      <c r="X373" s="905">
        <f t="shared" si="257"/>
        <v>1092.5149804087935</v>
      </c>
      <c r="Y373" s="905">
        <f t="shared" si="257"/>
        <v>1090.8769547994095</v>
      </c>
      <c r="Z373" s="905">
        <f t="shared" si="257"/>
        <v>1089.2325209791472</v>
      </c>
      <c r="AA373" s="905">
        <f t="shared" si="257"/>
        <v>1088.1017881789724</v>
      </c>
      <c r="AB373" s="905">
        <f t="shared" si="257"/>
        <v>982.94512287730811</v>
      </c>
      <c r="AC373" s="905">
        <f t="shared" si="257"/>
        <v>981.68642006681068</v>
      </c>
      <c r="AD373" s="905">
        <f t="shared" si="257"/>
        <v>980.42317997238627</v>
      </c>
      <c r="AE373" s="905">
        <f t="shared" si="257"/>
        <v>979.15547397287207</v>
      </c>
      <c r="AF373" s="905">
        <f t="shared" si="257"/>
        <v>977.88337099599755</v>
      </c>
      <c r="AG373" s="905">
        <f t="shared" si="257"/>
        <v>976.60693764647692</v>
      </c>
      <c r="AH373" s="905">
        <f t="shared" si="257"/>
        <v>975.3262383251955</v>
      </c>
      <c r="AI373" s="905">
        <f t="shared" si="257"/>
        <v>974.04133534025743</v>
      </c>
      <c r="AJ373" s="905">
        <f t="shared" si="257"/>
        <v>972.75228901058529</v>
      </c>
      <c r="AK373" s="905">
        <f t="shared" si="257"/>
        <v>971.45915776268782</v>
      </c>
      <c r="AL373" s="905">
        <f t="shared" si="257"/>
        <v>970.16199822115789</v>
      </c>
      <c r="AM373" s="905">
        <f t="shared" ref="AM373:BR373" si="258">AM42</f>
        <v>968.86086529340594</v>
      </c>
      <c r="AN373" s="905">
        <f t="shared" si="258"/>
        <v>967.55581224907758</v>
      </c>
      <c r="AO373" s="905">
        <f t="shared" si="258"/>
        <v>966.24689079457846</v>
      </c>
      <c r="AP373" s="905">
        <f t="shared" si="258"/>
        <v>964.93415114307675</v>
      </c>
      <c r="AQ373" s="905">
        <f t="shared" si="258"/>
        <v>963.61764208032048</v>
      </c>
      <c r="AR373" s="905">
        <f t="shared" si="258"/>
        <v>962.29741102658897</v>
      </c>
      <c r="AS373" s="905">
        <f t="shared" si="258"/>
        <v>960.97350409505259</v>
      </c>
      <c r="AT373" s="905">
        <f t="shared" si="258"/>
        <v>959.6459661468042</v>
      </c>
      <c r="AU373" s="905">
        <f t="shared" si="258"/>
        <v>958.31484084279793</v>
      </c>
      <c r="AV373" s="905">
        <f t="shared" si="258"/>
        <v>956.98017069290847</v>
      </c>
      <c r="AW373" s="905">
        <f t="shared" si="258"/>
        <v>955.64199710231549</v>
      </c>
      <c r="AX373" s="905">
        <f t="shared" si="258"/>
        <v>954.30036041538631</v>
      </c>
      <c r="AY373" s="905">
        <f t="shared" si="258"/>
        <v>952.95529995723234</v>
      </c>
      <c r="AZ373" s="905">
        <f t="shared" si="258"/>
        <v>951.60685407308949</v>
      </c>
      <c r="BA373" s="905">
        <f t="shared" si="258"/>
        <v>950.25506016566385</v>
      </c>
      <c r="BB373" s="905">
        <f t="shared" si="258"/>
        <v>948.89995473057468</v>
      </c>
      <c r="BC373" s="905">
        <f t="shared" si="258"/>
        <v>947.54157339001347</v>
      </c>
      <c r="BD373" s="905">
        <f t="shared" si="258"/>
        <v>946.17995092473745</v>
      </c>
      <c r="BE373" s="905">
        <f t="shared" si="258"/>
        <v>944.81512130448948</v>
      </c>
      <c r="BF373" s="905">
        <f t="shared" si="258"/>
        <v>943.44711771694949</v>
      </c>
      <c r="BG373" s="905">
        <f t="shared" si="258"/>
        <v>942.07597259530382</v>
      </c>
      <c r="BH373" s="905">
        <f t="shared" si="258"/>
        <v>940.70171764451209</v>
      </c>
      <c r="BI373" s="905">
        <f t="shared" si="258"/>
        <v>939.32438386635056</v>
      </c>
      <c r="BJ373" s="905">
        <f t="shared" si="258"/>
        <v>937.94400158330257</v>
      </c>
      <c r="BK373" s="905">
        <f t="shared" si="258"/>
        <v>936.5606004613627</v>
      </c>
      <c r="BL373" s="905">
        <f t="shared" si="258"/>
        <v>935.17420953181443</v>
      </c>
      <c r="BM373" s="905">
        <f t="shared" si="258"/>
        <v>933.78485721204322</v>
      </c>
      <c r="BN373" s="905">
        <f t="shared" si="258"/>
        <v>932.39257132543059</v>
      </c>
      <c r="BO373" s="905">
        <f t="shared" si="258"/>
        <v>930.9973791203887</v>
      </c>
      <c r="BP373" s="905">
        <f t="shared" si="258"/>
        <v>929.59930728857728</v>
      </c>
      <c r="BQ373" s="905">
        <f t="shared" si="258"/>
        <v>928.19838198234413</v>
      </c>
      <c r="BR373" s="905">
        <f t="shared" si="258"/>
        <v>926.7946288314364</v>
      </c>
      <c r="BS373" s="905">
        <f t="shared" ref="BS373:BT373" si="259">BS42</f>
        <v>925.38807295901699</v>
      </c>
      <c r="BT373" s="905">
        <f t="shared" si="259"/>
        <v>923.97873899702302</v>
      </c>
      <c r="BU373" s="905"/>
      <c r="BV373" s="905"/>
      <c r="BW373" s="905"/>
      <c r="BX373" s="905"/>
      <c r="BY373" s="905"/>
      <c r="BZ373" s="905"/>
      <c r="CA373" s="905"/>
      <c r="CB373" s="905"/>
      <c r="CC373" s="905"/>
      <c r="CD373" s="905"/>
      <c r="CE373" s="905"/>
      <c r="CF373" s="905"/>
      <c r="CG373" s="905"/>
      <c r="CH373" s="905"/>
      <c r="CI373" s="906"/>
    </row>
    <row r="374" spans="2:87" x14ac:dyDescent="0.2">
      <c r="B374" s="1091"/>
      <c r="C374" s="1092" t="s">
        <v>680</v>
      </c>
      <c r="D374" s="1092"/>
      <c r="E374" s="1092" t="s">
        <v>122</v>
      </c>
      <c r="F374" s="1092">
        <v>2</v>
      </c>
      <c r="G374" s="905">
        <f t="shared" ref="G374:AL374" si="260">SUM(G368:G372)+G88</f>
        <v>1343.4962948814102</v>
      </c>
      <c r="H374" s="905">
        <f t="shared" si="260"/>
        <v>1375.8784632413476</v>
      </c>
      <c r="I374" s="905">
        <f t="shared" si="260"/>
        <v>1342.8258729056915</v>
      </c>
      <c r="J374" s="905">
        <f t="shared" si="260"/>
        <v>1335.3460085430245</v>
      </c>
      <c r="K374" s="905">
        <f t="shared" si="260"/>
        <v>1323.8254402458163</v>
      </c>
      <c r="L374" s="905">
        <f t="shared" si="260"/>
        <v>1311.301607307729</v>
      </c>
      <c r="M374" s="905">
        <f t="shared" si="260"/>
        <v>1312.8566486790348</v>
      </c>
      <c r="N374" s="905">
        <f t="shared" si="260"/>
        <v>1311.4849732938994</v>
      </c>
      <c r="O374" s="905">
        <f t="shared" si="260"/>
        <v>1309.845425826881</v>
      </c>
      <c r="P374" s="905">
        <f t="shared" si="260"/>
        <v>1308.1047971787966</v>
      </c>
      <c r="Q374" s="905">
        <f t="shared" si="260"/>
        <v>1306.3442389520224</v>
      </c>
      <c r="R374" s="905">
        <f t="shared" si="260"/>
        <v>1304.691902184677</v>
      </c>
      <c r="S374" s="905">
        <f t="shared" si="260"/>
        <v>1303.3206831164341</v>
      </c>
      <c r="T374" s="905">
        <f t="shared" si="260"/>
        <v>1302.0752610267343</v>
      </c>
      <c r="U374" s="905">
        <f t="shared" si="260"/>
        <v>1300.9333616528602</v>
      </c>
      <c r="V374" s="905">
        <f t="shared" si="260"/>
        <v>1299.9135769008183</v>
      </c>
      <c r="W374" s="905">
        <f t="shared" si="260"/>
        <v>1298.8012410541153</v>
      </c>
      <c r="X374" s="905">
        <f t="shared" si="260"/>
        <v>1295.8863051248043</v>
      </c>
      <c r="Y374" s="905">
        <f t="shared" si="260"/>
        <v>1292.982351618514</v>
      </c>
      <c r="Z374" s="905">
        <f t="shared" si="260"/>
        <v>1290.2235034919499</v>
      </c>
      <c r="AA374" s="905">
        <f t="shared" si="260"/>
        <v>1287.6004585033913</v>
      </c>
      <c r="AB374" s="905">
        <f t="shared" si="260"/>
        <v>1284.8498766012774</v>
      </c>
      <c r="AC374" s="905">
        <f t="shared" si="260"/>
        <v>1284.3039888526071</v>
      </c>
      <c r="AD374" s="905">
        <f t="shared" si="260"/>
        <v>1283.7766976526116</v>
      </c>
      <c r="AE374" s="905">
        <f t="shared" si="260"/>
        <v>1283.371444819941</v>
      </c>
      <c r="AF374" s="905">
        <f t="shared" si="260"/>
        <v>1283.2742422203044</v>
      </c>
      <c r="AG374" s="905">
        <f t="shared" si="260"/>
        <v>1283.0959785754997</v>
      </c>
      <c r="AH374" s="905">
        <f t="shared" si="260"/>
        <v>1283.1103901565814</v>
      </c>
      <c r="AI374" s="905">
        <f t="shared" si="260"/>
        <v>1283.2596443251059</v>
      </c>
      <c r="AJ374" s="905">
        <f t="shared" si="260"/>
        <v>1283.4550338411145</v>
      </c>
      <c r="AK374" s="905">
        <f t="shared" si="260"/>
        <v>1283.63425536605</v>
      </c>
      <c r="AL374" s="905">
        <f t="shared" si="260"/>
        <v>1283.29830044809</v>
      </c>
      <c r="AM374" s="905">
        <f t="shared" ref="AM374:BR374" si="261">SUM(AM368:AM372)+AM88</f>
        <v>1284.2045479268158</v>
      </c>
      <c r="AN374" s="905">
        <f t="shared" si="261"/>
        <v>1285.1629094307762</v>
      </c>
      <c r="AO374" s="905">
        <f t="shared" si="261"/>
        <v>1286.1788723361551</v>
      </c>
      <c r="AP374" s="905">
        <f t="shared" si="261"/>
        <v>1287.3002119914215</v>
      </c>
      <c r="AQ374" s="905">
        <f t="shared" si="261"/>
        <v>1288.4956494376813</v>
      </c>
      <c r="AR374" s="905">
        <f t="shared" si="261"/>
        <v>1289.7671375682148</v>
      </c>
      <c r="AS374" s="905">
        <f t="shared" si="261"/>
        <v>1291.1311167214963</v>
      </c>
      <c r="AT374" s="905">
        <f t="shared" si="261"/>
        <v>1292.5700122794967</v>
      </c>
      <c r="AU374" s="905">
        <f t="shared" si="261"/>
        <v>1294.1341626631329</v>
      </c>
      <c r="AV374" s="905">
        <f t="shared" si="261"/>
        <v>1295.8541464135919</v>
      </c>
      <c r="AW374" s="905">
        <f t="shared" si="261"/>
        <v>1297.6464480063921</v>
      </c>
      <c r="AX374" s="905">
        <f t="shared" si="261"/>
        <v>1299.4530101207572</v>
      </c>
      <c r="AY374" s="905">
        <f t="shared" si="261"/>
        <v>1301.2482262250724</v>
      </c>
      <c r="AZ374" s="905">
        <f t="shared" si="261"/>
        <v>1303.0407001251181</v>
      </c>
      <c r="BA374" s="905">
        <f t="shared" si="261"/>
        <v>1304.8415279507119</v>
      </c>
      <c r="BB374" s="905">
        <f t="shared" si="261"/>
        <v>1306.7489537147947</v>
      </c>
      <c r="BC374" s="905">
        <f t="shared" si="261"/>
        <v>1308.6370169485388</v>
      </c>
      <c r="BD374" s="905">
        <f t="shared" si="261"/>
        <v>1310.528949160507</v>
      </c>
      <c r="BE374" s="905">
        <f t="shared" si="261"/>
        <v>1312.3836359628967</v>
      </c>
      <c r="BF374" s="905">
        <f t="shared" si="261"/>
        <v>1314.2124605816539</v>
      </c>
      <c r="BG374" s="905">
        <f t="shared" si="261"/>
        <v>1315.9136561833998</v>
      </c>
      <c r="BH374" s="905">
        <f t="shared" si="261"/>
        <v>1317.6145546921409</v>
      </c>
      <c r="BI374" s="905">
        <f t="shared" si="261"/>
        <v>1319.3199170476109</v>
      </c>
      <c r="BJ374" s="905">
        <f t="shared" si="261"/>
        <v>1321.0091825962975</v>
      </c>
      <c r="BK374" s="905">
        <f t="shared" si="261"/>
        <v>1322.6739727090608</v>
      </c>
      <c r="BL374" s="905">
        <f t="shared" si="261"/>
        <v>1324.3727997273882</v>
      </c>
      <c r="BM374" s="905">
        <f t="shared" si="261"/>
        <v>1326.0934592997248</v>
      </c>
      <c r="BN374" s="905">
        <f t="shared" si="261"/>
        <v>1327.8295464720243</v>
      </c>
      <c r="BO374" s="905">
        <f t="shared" si="261"/>
        <v>1329.5803216161785</v>
      </c>
      <c r="BP374" s="905">
        <f t="shared" si="261"/>
        <v>1331.3492242123882</v>
      </c>
      <c r="BQ374" s="905">
        <f t="shared" si="261"/>
        <v>1333.1932579743777</v>
      </c>
      <c r="BR374" s="905">
        <f t="shared" si="261"/>
        <v>1335.0528664141948</v>
      </c>
      <c r="BS374" s="905">
        <f t="shared" ref="BS374:BT374" si="262">SUM(BS368:BS372)+BS88</f>
        <v>1336.9038957803555</v>
      </c>
      <c r="BT374" s="905">
        <f t="shared" si="262"/>
        <v>1338.7683861422713</v>
      </c>
      <c r="BU374" s="905"/>
      <c r="BV374" s="905"/>
      <c r="BW374" s="905"/>
      <c r="BX374" s="905"/>
      <c r="BY374" s="905"/>
      <c r="BZ374" s="905"/>
      <c r="CA374" s="905"/>
      <c r="CB374" s="905"/>
      <c r="CC374" s="905"/>
      <c r="CD374" s="905"/>
      <c r="CE374" s="905"/>
      <c r="CF374" s="905"/>
      <c r="CG374" s="905"/>
      <c r="CH374" s="905"/>
      <c r="CI374" s="906"/>
    </row>
    <row r="375" spans="2:87" x14ac:dyDescent="0.2">
      <c r="B375" s="1091"/>
      <c r="C375" s="1092"/>
      <c r="D375" s="1092"/>
      <c r="E375" s="1092"/>
      <c r="F375" s="1092"/>
      <c r="G375" s="1092"/>
      <c r="H375" s="1092"/>
      <c r="I375" s="1092"/>
      <c r="J375" s="1092"/>
      <c r="K375" s="1092"/>
      <c r="L375" s="1092"/>
      <c r="M375" s="1092"/>
      <c r="N375" s="1092"/>
      <c r="O375" s="1092"/>
      <c r="P375" s="1092"/>
      <c r="Q375" s="1092"/>
      <c r="R375" s="1092"/>
      <c r="S375" s="1092"/>
      <c r="T375" s="1092"/>
      <c r="U375" s="1092"/>
      <c r="V375" s="1092"/>
      <c r="W375" s="1092"/>
      <c r="X375" s="1092"/>
      <c r="Y375" s="1092"/>
      <c r="Z375" s="1092"/>
      <c r="AA375" s="1092"/>
      <c r="AB375" s="1092"/>
      <c r="AC375" s="1092"/>
      <c r="AD375" s="1092"/>
      <c r="AE375" s="1092"/>
      <c r="AF375" s="1092"/>
      <c r="AG375" s="1092"/>
      <c r="AH375" s="1092"/>
      <c r="AI375" s="1092"/>
      <c r="AJ375" s="1092"/>
      <c r="AK375" s="1092"/>
      <c r="AL375" s="1092"/>
      <c r="AM375" s="1092"/>
      <c r="AN375" s="1092"/>
      <c r="AO375" s="1092"/>
      <c r="AP375" s="1092"/>
      <c r="AQ375" s="1092"/>
      <c r="AR375" s="1092"/>
      <c r="AS375" s="1092"/>
      <c r="AT375" s="1092"/>
      <c r="AU375" s="1092"/>
      <c r="AV375" s="1092"/>
      <c r="AW375" s="1092"/>
      <c r="AX375" s="1092"/>
      <c r="AY375" s="1092"/>
      <c r="AZ375" s="1092"/>
      <c r="BA375" s="1092"/>
      <c r="BB375" s="1092"/>
      <c r="BC375" s="1092"/>
      <c r="BD375" s="1092"/>
      <c r="BE375" s="1092"/>
      <c r="BF375" s="1092"/>
      <c r="BG375" s="1092"/>
      <c r="BH375" s="1092"/>
      <c r="BI375" s="1092"/>
      <c r="BJ375" s="1092"/>
      <c r="BK375" s="1092"/>
      <c r="BL375" s="1092"/>
      <c r="BM375" s="1092"/>
      <c r="BN375" s="1092"/>
      <c r="BO375" s="1092"/>
      <c r="BP375" s="1092"/>
      <c r="BQ375" s="1092"/>
      <c r="BR375" s="1092"/>
      <c r="BS375" s="1092"/>
      <c r="BT375" s="1092"/>
      <c r="BU375" s="1092"/>
      <c r="BV375" s="1092"/>
      <c r="BW375" s="1092"/>
      <c r="BX375" s="1092"/>
      <c r="BY375" s="1092"/>
      <c r="BZ375" s="1092"/>
      <c r="CA375" s="1092"/>
      <c r="CB375" s="1092"/>
      <c r="CC375" s="1092"/>
      <c r="CD375" s="1092"/>
      <c r="CE375" s="1092"/>
      <c r="CF375" s="1092"/>
      <c r="CG375" s="1092"/>
      <c r="CH375" s="1092"/>
      <c r="CI375" s="1093"/>
    </row>
    <row r="376" spans="2:87" ht="42.75" x14ac:dyDescent="0.2">
      <c r="B376" s="1091" t="s">
        <v>681</v>
      </c>
      <c r="C376" s="1092"/>
      <c r="D376" s="1092"/>
      <c r="E376" s="1092"/>
      <c r="F376" s="1092"/>
      <c r="G376" s="903" t="s">
        <v>93</v>
      </c>
      <c r="H376" s="903" t="s">
        <v>94</v>
      </c>
      <c r="I376" s="903" t="s">
        <v>95</v>
      </c>
      <c r="J376" s="903" t="s">
        <v>96</v>
      </c>
      <c r="K376" s="903" t="s">
        <v>97</v>
      </c>
      <c r="L376" s="903" t="s">
        <v>98</v>
      </c>
      <c r="M376" s="903" t="s">
        <v>99</v>
      </c>
      <c r="N376" s="903" t="s">
        <v>100</v>
      </c>
      <c r="O376" s="903" t="s">
        <v>101</v>
      </c>
      <c r="P376" s="903" t="s">
        <v>102</v>
      </c>
      <c r="Q376" s="903" t="s">
        <v>103</v>
      </c>
      <c r="R376" s="903" t="s">
        <v>133</v>
      </c>
      <c r="S376" s="903" t="s">
        <v>134</v>
      </c>
      <c r="T376" s="903" t="s">
        <v>135</v>
      </c>
      <c r="U376" s="903" t="s">
        <v>136</v>
      </c>
      <c r="V376" s="903" t="s">
        <v>104</v>
      </c>
      <c r="W376" s="903" t="s">
        <v>137</v>
      </c>
      <c r="X376" s="903" t="s">
        <v>138</v>
      </c>
      <c r="Y376" s="903" t="s">
        <v>139</v>
      </c>
      <c r="Z376" s="903" t="s">
        <v>140</v>
      </c>
      <c r="AA376" s="903" t="s">
        <v>105</v>
      </c>
      <c r="AB376" s="903" t="s">
        <v>141</v>
      </c>
      <c r="AC376" s="903" t="s">
        <v>142</v>
      </c>
      <c r="AD376" s="903" t="s">
        <v>143</v>
      </c>
      <c r="AE376" s="903" t="s">
        <v>144</v>
      </c>
      <c r="AF376" s="903" t="s">
        <v>106</v>
      </c>
      <c r="AG376" s="903" t="s">
        <v>145</v>
      </c>
      <c r="AH376" s="903" t="s">
        <v>146</v>
      </c>
      <c r="AI376" s="903" t="s">
        <v>147</v>
      </c>
      <c r="AJ376" s="903" t="s">
        <v>148</v>
      </c>
      <c r="AK376" s="903" t="s">
        <v>107</v>
      </c>
      <c r="AL376" s="903" t="s">
        <v>149</v>
      </c>
      <c r="AM376" s="903" t="s">
        <v>150</v>
      </c>
      <c r="AN376" s="903" t="s">
        <v>151</v>
      </c>
      <c r="AO376" s="903" t="s">
        <v>152</v>
      </c>
      <c r="AP376" s="903" t="s">
        <v>108</v>
      </c>
      <c r="AQ376" s="903" t="s">
        <v>153</v>
      </c>
      <c r="AR376" s="903" t="s">
        <v>154</v>
      </c>
      <c r="AS376" s="903" t="s">
        <v>155</v>
      </c>
      <c r="AT376" s="903" t="s">
        <v>156</v>
      </c>
      <c r="AU376" s="903" t="s">
        <v>109</v>
      </c>
      <c r="AV376" s="903" t="s">
        <v>157</v>
      </c>
      <c r="AW376" s="903" t="s">
        <v>158</v>
      </c>
      <c r="AX376" s="903" t="s">
        <v>159</v>
      </c>
      <c r="AY376" s="903" t="s">
        <v>160</v>
      </c>
      <c r="AZ376" s="903" t="s">
        <v>110</v>
      </c>
      <c r="BA376" s="903" t="s">
        <v>161</v>
      </c>
      <c r="BB376" s="903" t="s">
        <v>162</v>
      </c>
      <c r="BC376" s="903" t="s">
        <v>163</v>
      </c>
      <c r="BD376" s="903" t="s">
        <v>164</v>
      </c>
      <c r="BE376" s="903" t="s">
        <v>111</v>
      </c>
      <c r="BF376" s="903" t="s">
        <v>165</v>
      </c>
      <c r="BG376" s="903" t="s">
        <v>166</v>
      </c>
      <c r="BH376" s="903" t="s">
        <v>167</v>
      </c>
      <c r="BI376" s="903" t="s">
        <v>168</v>
      </c>
      <c r="BJ376" s="903" t="s">
        <v>112</v>
      </c>
      <c r="BK376" s="903" t="s">
        <v>169</v>
      </c>
      <c r="BL376" s="903" t="s">
        <v>170</v>
      </c>
      <c r="BM376" s="903" t="s">
        <v>171</v>
      </c>
      <c r="BN376" s="903" t="s">
        <v>172</v>
      </c>
      <c r="BO376" s="903" t="s">
        <v>113</v>
      </c>
      <c r="BP376" s="903" t="s">
        <v>173</v>
      </c>
      <c r="BQ376" s="903" t="s">
        <v>174</v>
      </c>
      <c r="BR376" s="903" t="s">
        <v>175</v>
      </c>
      <c r="BS376" s="903" t="s">
        <v>176</v>
      </c>
      <c r="BT376" s="903" t="s">
        <v>114</v>
      </c>
      <c r="BU376" s="903" t="s">
        <v>177</v>
      </c>
      <c r="BV376" s="903" t="s">
        <v>178</v>
      </c>
      <c r="BW376" s="903" t="s">
        <v>179</v>
      </c>
      <c r="BX376" s="903" t="s">
        <v>180</v>
      </c>
      <c r="BY376" s="903" t="s">
        <v>115</v>
      </c>
      <c r="BZ376" s="903" t="s">
        <v>181</v>
      </c>
      <c r="CA376" s="903" t="s">
        <v>182</v>
      </c>
      <c r="CB376" s="903" t="s">
        <v>183</v>
      </c>
      <c r="CC376" s="903" t="s">
        <v>184</v>
      </c>
      <c r="CD376" s="903" t="s">
        <v>116</v>
      </c>
      <c r="CE376" s="903" t="s">
        <v>185</v>
      </c>
      <c r="CF376" s="903" t="s">
        <v>186</v>
      </c>
      <c r="CG376" s="903" t="s">
        <v>187</v>
      </c>
      <c r="CH376" s="903" t="s">
        <v>188</v>
      </c>
      <c r="CI376" s="904" t="s">
        <v>117</v>
      </c>
    </row>
    <row r="377" spans="2:87" x14ac:dyDescent="0.2">
      <c r="B377" s="1091"/>
      <c r="C377" s="1092" t="s">
        <v>675</v>
      </c>
      <c r="D377" s="1092"/>
      <c r="E377" s="1092" t="s">
        <v>122</v>
      </c>
      <c r="F377" s="1092">
        <v>2</v>
      </c>
      <c r="G377" s="905">
        <f t="shared" ref="G377:AL377" si="263">G136-G147</f>
        <v>290.5667516520727</v>
      </c>
      <c r="H377" s="905">
        <f t="shared" si="263"/>
        <v>335.74276998841259</v>
      </c>
      <c r="I377" s="905">
        <f t="shared" si="263"/>
        <v>326.72206613358765</v>
      </c>
      <c r="J377" s="905">
        <f t="shared" si="263"/>
        <v>329.57684010343587</v>
      </c>
      <c r="K377" s="905">
        <f t="shared" si="263"/>
        <v>339.55762330119688</v>
      </c>
      <c r="L377" s="905">
        <f t="shared" si="263"/>
        <v>349.91767771033005</v>
      </c>
      <c r="M377" s="905">
        <f t="shared" si="263"/>
        <v>358.79641445778475</v>
      </c>
      <c r="N377" s="905">
        <f t="shared" si="263"/>
        <v>367.31131610402031</v>
      </c>
      <c r="O377" s="905">
        <f t="shared" si="263"/>
        <v>375.02079056279928</v>
      </c>
      <c r="P377" s="905">
        <f t="shared" si="263"/>
        <v>382.00670536597141</v>
      </c>
      <c r="Q377" s="905">
        <f t="shared" si="263"/>
        <v>389.26289550642218</v>
      </c>
      <c r="R377" s="905">
        <f t="shared" si="263"/>
        <v>396.23487436902241</v>
      </c>
      <c r="S377" s="905">
        <f t="shared" si="263"/>
        <v>403.46789353144334</v>
      </c>
      <c r="T377" s="905">
        <f t="shared" si="263"/>
        <v>410.69621411153065</v>
      </c>
      <c r="U377" s="905">
        <f t="shared" si="263"/>
        <v>417.16595453199938</v>
      </c>
      <c r="V377" s="905">
        <f t="shared" si="263"/>
        <v>422.0654385242014</v>
      </c>
      <c r="W377" s="905">
        <f t="shared" si="263"/>
        <v>426.9206638876696</v>
      </c>
      <c r="X377" s="905">
        <f t="shared" si="263"/>
        <v>431.48635856862194</v>
      </c>
      <c r="Y377" s="905">
        <f t="shared" si="263"/>
        <v>435.73960296268041</v>
      </c>
      <c r="Z377" s="905">
        <f t="shared" si="263"/>
        <v>439.73740881131721</v>
      </c>
      <c r="AA377" s="905">
        <f t="shared" si="263"/>
        <v>443.53225741876253</v>
      </c>
      <c r="AB377" s="905">
        <f t="shared" si="263"/>
        <v>447.38417649363043</v>
      </c>
      <c r="AC377" s="905">
        <f t="shared" si="263"/>
        <v>450.96368693658451</v>
      </c>
      <c r="AD377" s="905">
        <f t="shared" si="263"/>
        <v>454.20486106370089</v>
      </c>
      <c r="AE377" s="905">
        <f t="shared" si="263"/>
        <v>457.26570969454303</v>
      </c>
      <c r="AF377" s="905">
        <f t="shared" si="263"/>
        <v>460.25114068883204</v>
      </c>
      <c r="AG377" s="905">
        <f t="shared" si="263"/>
        <v>462.93039838048952</v>
      </c>
      <c r="AH377" s="905">
        <f t="shared" si="263"/>
        <v>465.33720693523088</v>
      </c>
      <c r="AI377" s="905">
        <f t="shared" si="263"/>
        <v>467.52369611420141</v>
      </c>
      <c r="AJ377" s="905">
        <f t="shared" si="263"/>
        <v>469.48451148883311</v>
      </c>
      <c r="AK377" s="905">
        <f t="shared" si="263"/>
        <v>471.14203307843741</v>
      </c>
      <c r="AL377" s="905">
        <f t="shared" si="263"/>
        <v>474.51887239118918</v>
      </c>
      <c r="AM377" s="905">
        <f t="shared" ref="AM377:BR377" si="264">AM136-AM147</f>
        <v>477.65250054417993</v>
      </c>
      <c r="AN377" s="905">
        <f t="shared" si="264"/>
        <v>480.58229227127168</v>
      </c>
      <c r="AO377" s="905">
        <f t="shared" si="264"/>
        <v>483.32114595220565</v>
      </c>
      <c r="AP377" s="905">
        <f t="shared" si="264"/>
        <v>485.92854668525837</v>
      </c>
      <c r="AQ377" s="905">
        <f t="shared" si="264"/>
        <v>488.34749912572721</v>
      </c>
      <c r="AR377" s="905">
        <f t="shared" si="264"/>
        <v>490.67417945611447</v>
      </c>
      <c r="AS377" s="905">
        <f t="shared" si="264"/>
        <v>492.82610920930961</v>
      </c>
      <c r="AT377" s="905">
        <f t="shared" si="264"/>
        <v>494.78839865803297</v>
      </c>
      <c r="AU377" s="905">
        <f t="shared" si="264"/>
        <v>496.61676348027754</v>
      </c>
      <c r="AV377" s="905">
        <f t="shared" si="264"/>
        <v>498.30152636704588</v>
      </c>
      <c r="AW377" s="905">
        <f t="shared" si="264"/>
        <v>500.01286532876662</v>
      </c>
      <c r="AX377" s="905">
        <f t="shared" si="264"/>
        <v>501.75173423610909</v>
      </c>
      <c r="AY377" s="905">
        <f t="shared" si="264"/>
        <v>503.49436055116212</v>
      </c>
      <c r="AZ377" s="905">
        <f t="shared" si="264"/>
        <v>505.2529101050938</v>
      </c>
      <c r="BA377" s="905">
        <f t="shared" si="264"/>
        <v>507.02540252349053</v>
      </c>
      <c r="BB377" s="905">
        <f t="shared" si="264"/>
        <v>508.7965231307266</v>
      </c>
      <c r="BC377" s="905">
        <f t="shared" si="264"/>
        <v>510.53989495141894</v>
      </c>
      <c r="BD377" s="905">
        <f t="shared" si="264"/>
        <v>512.28287459769922</v>
      </c>
      <c r="BE377" s="905">
        <f t="shared" si="264"/>
        <v>513.98431191114821</v>
      </c>
      <c r="BF377" s="905">
        <f t="shared" si="264"/>
        <v>515.65646739557292</v>
      </c>
      <c r="BG377" s="905">
        <f t="shared" si="264"/>
        <v>517.31872120167748</v>
      </c>
      <c r="BH377" s="905">
        <f t="shared" si="264"/>
        <v>518.97736375249656</v>
      </c>
      <c r="BI377" s="905">
        <f t="shared" si="264"/>
        <v>520.63337866527513</v>
      </c>
      <c r="BJ377" s="905">
        <f t="shared" si="264"/>
        <v>522.26340387771347</v>
      </c>
      <c r="BK377" s="905">
        <f t="shared" si="264"/>
        <v>523.86621139321073</v>
      </c>
      <c r="BL377" s="905">
        <f t="shared" si="264"/>
        <v>525.45512173468967</v>
      </c>
      <c r="BM377" s="905">
        <f t="shared" si="264"/>
        <v>527.05959817391511</v>
      </c>
      <c r="BN377" s="905">
        <f t="shared" si="264"/>
        <v>528.68543319622597</v>
      </c>
      <c r="BO377" s="905">
        <f t="shared" si="264"/>
        <v>530.32289529378909</v>
      </c>
      <c r="BP377" s="905">
        <f t="shared" si="264"/>
        <v>531.98984939832224</v>
      </c>
      <c r="BQ377" s="905">
        <f t="shared" si="264"/>
        <v>533.68213262752442</v>
      </c>
      <c r="BR377" s="905">
        <f t="shared" si="264"/>
        <v>535.39713085085839</v>
      </c>
      <c r="BS377" s="905">
        <f t="shared" ref="BS377:BT377" si="265">BS136-BS147</f>
        <v>537.10509367703003</v>
      </c>
      <c r="BT377" s="905">
        <f t="shared" si="265"/>
        <v>538.82726941727219</v>
      </c>
      <c r="BU377" s="905"/>
      <c r="BV377" s="905"/>
      <c r="BW377" s="905"/>
      <c r="BX377" s="905"/>
      <c r="BY377" s="905"/>
      <c r="BZ377" s="905"/>
      <c r="CA377" s="905"/>
      <c r="CB377" s="905"/>
      <c r="CC377" s="905"/>
      <c r="CD377" s="905"/>
      <c r="CE377" s="905"/>
      <c r="CF377" s="905"/>
      <c r="CG377" s="905"/>
      <c r="CH377" s="905"/>
      <c r="CI377" s="906"/>
    </row>
    <row r="378" spans="2:87" x14ac:dyDescent="0.2">
      <c r="B378" s="1091"/>
      <c r="C378" s="1092" t="s">
        <v>676</v>
      </c>
      <c r="D378" s="1092"/>
      <c r="E378" s="1092" t="s">
        <v>122</v>
      </c>
      <c r="F378" s="1092">
        <v>2</v>
      </c>
      <c r="G378" s="905">
        <f t="shared" ref="G378:AL378" si="266">G137-G148</f>
        <v>371.03919700189397</v>
      </c>
      <c r="H378" s="905">
        <f t="shared" si="266"/>
        <v>404.17359928727723</v>
      </c>
      <c r="I378" s="905">
        <f t="shared" si="266"/>
        <v>367.32552842147982</v>
      </c>
      <c r="J378" s="905">
        <f t="shared" si="266"/>
        <v>346.8414314621312</v>
      </c>
      <c r="K378" s="905">
        <f t="shared" si="266"/>
        <v>335.97262216293495</v>
      </c>
      <c r="L378" s="905">
        <f t="shared" si="266"/>
        <v>325.18288827890109</v>
      </c>
      <c r="M378" s="905">
        <f t="shared" si="266"/>
        <v>314.93438117891412</v>
      </c>
      <c r="N378" s="905">
        <f t="shared" si="266"/>
        <v>304.69013517650126</v>
      </c>
      <c r="O378" s="905">
        <f t="shared" si="266"/>
        <v>294.78877671771272</v>
      </c>
      <c r="P378" s="905">
        <f t="shared" si="266"/>
        <v>284.93378731253523</v>
      </c>
      <c r="Q378" s="905">
        <f t="shared" si="266"/>
        <v>275.12818047903704</v>
      </c>
      <c r="R378" s="905">
        <f t="shared" si="266"/>
        <v>266.43253166467792</v>
      </c>
      <c r="S378" s="905">
        <f t="shared" si="266"/>
        <v>258.29470261263037</v>
      </c>
      <c r="T378" s="905">
        <f t="shared" si="266"/>
        <v>250.41925677728224</v>
      </c>
      <c r="U378" s="905">
        <f t="shared" si="266"/>
        <v>242.72222071967477</v>
      </c>
      <c r="V378" s="905">
        <f t="shared" si="266"/>
        <v>235.02452646119411</v>
      </c>
      <c r="W378" s="905">
        <f t="shared" si="266"/>
        <v>227.72815827274022</v>
      </c>
      <c r="X378" s="905">
        <f t="shared" si="266"/>
        <v>220.73951393929045</v>
      </c>
      <c r="Y378" s="905">
        <f t="shared" si="266"/>
        <v>214.05485973298991</v>
      </c>
      <c r="Z378" s="905">
        <f t="shared" si="266"/>
        <v>207.71013571426516</v>
      </c>
      <c r="AA378" s="905">
        <f t="shared" si="266"/>
        <v>201.70440177285045</v>
      </c>
      <c r="AB378" s="905">
        <f t="shared" si="266"/>
        <v>195.94736616833114</v>
      </c>
      <c r="AC378" s="905">
        <f t="shared" si="266"/>
        <v>190.48443051484949</v>
      </c>
      <c r="AD378" s="905">
        <f t="shared" si="266"/>
        <v>185.30858099188487</v>
      </c>
      <c r="AE378" s="905">
        <f t="shared" si="266"/>
        <v>180.45412870979783</v>
      </c>
      <c r="AF378" s="905">
        <f t="shared" si="266"/>
        <v>175.95405185351748</v>
      </c>
      <c r="AG378" s="905">
        <f t="shared" si="266"/>
        <v>171.70258450791982</v>
      </c>
      <c r="AH378" s="905">
        <f t="shared" si="266"/>
        <v>167.72714180800554</v>
      </c>
      <c r="AI378" s="905">
        <f t="shared" si="266"/>
        <v>164.05659103681353</v>
      </c>
      <c r="AJ378" s="905">
        <f t="shared" si="266"/>
        <v>160.66795222357717</v>
      </c>
      <c r="AK378" s="905">
        <f t="shared" si="266"/>
        <v>157.54365634898932</v>
      </c>
      <c r="AL378" s="905">
        <f t="shared" si="266"/>
        <v>154.96234396950152</v>
      </c>
      <c r="AM378" s="905">
        <f t="shared" ref="AM378:BR378" si="267">AM137-AM148</f>
        <v>152.64515797761382</v>
      </c>
      <c r="AN378" s="905">
        <f t="shared" si="267"/>
        <v>150.58398294421576</v>
      </c>
      <c r="AO378" s="905">
        <f t="shared" si="267"/>
        <v>148.7710304414413</v>
      </c>
      <c r="AP378" s="905">
        <f t="shared" si="267"/>
        <v>147.19492799848538</v>
      </c>
      <c r="AQ378" s="905">
        <f t="shared" si="267"/>
        <v>145.86101314140876</v>
      </c>
      <c r="AR378" s="905">
        <f t="shared" si="267"/>
        <v>144.80055721122972</v>
      </c>
      <c r="AS378" s="905">
        <f t="shared" si="267"/>
        <v>144.00741361270812</v>
      </c>
      <c r="AT378" s="905">
        <f t="shared" si="267"/>
        <v>143.47891559971805</v>
      </c>
      <c r="AU378" s="905">
        <f t="shared" si="267"/>
        <v>143.19921748848279</v>
      </c>
      <c r="AV378" s="905">
        <f t="shared" si="267"/>
        <v>143.17718665129141</v>
      </c>
      <c r="AW378" s="905">
        <f t="shared" si="267"/>
        <v>143.15625069478904</v>
      </c>
      <c r="AX378" s="905">
        <f t="shared" si="267"/>
        <v>143.12200257296996</v>
      </c>
      <c r="AY378" s="905">
        <f t="shared" si="267"/>
        <v>143.07263548543094</v>
      </c>
      <c r="AZ378" s="905">
        <f t="shared" si="267"/>
        <v>143.00459843543644</v>
      </c>
      <c r="BA378" s="905">
        <f t="shared" si="267"/>
        <v>142.93096556984844</v>
      </c>
      <c r="BB378" s="905">
        <f t="shared" si="267"/>
        <v>142.86566318720438</v>
      </c>
      <c r="BC378" s="905">
        <f t="shared" si="267"/>
        <v>142.80875359806049</v>
      </c>
      <c r="BD378" s="905">
        <f t="shared" si="267"/>
        <v>142.75613605553315</v>
      </c>
      <c r="BE378" s="905">
        <f t="shared" si="267"/>
        <v>142.70783870003842</v>
      </c>
      <c r="BF378" s="905">
        <f t="shared" si="267"/>
        <v>142.66296228038649</v>
      </c>
      <c r="BG378" s="905">
        <f t="shared" si="267"/>
        <v>142.62492897300018</v>
      </c>
      <c r="BH378" s="905">
        <f t="shared" si="267"/>
        <v>142.59019897980045</v>
      </c>
      <c r="BI378" s="905">
        <f t="shared" si="267"/>
        <v>142.56259481456362</v>
      </c>
      <c r="BJ378" s="905">
        <f t="shared" si="267"/>
        <v>142.54490842289144</v>
      </c>
      <c r="BK378" s="905">
        <f t="shared" si="267"/>
        <v>142.5299814575171</v>
      </c>
      <c r="BL378" s="905">
        <f t="shared" si="267"/>
        <v>142.52678736489622</v>
      </c>
      <c r="BM378" s="905">
        <f t="shared" si="267"/>
        <v>142.52982764122271</v>
      </c>
      <c r="BN378" s="905">
        <f t="shared" si="267"/>
        <v>142.52696463413739</v>
      </c>
      <c r="BO378" s="905">
        <f t="shared" si="267"/>
        <v>142.52716635466012</v>
      </c>
      <c r="BP378" s="905">
        <f t="shared" si="267"/>
        <v>142.51598378113152</v>
      </c>
      <c r="BQ378" s="905">
        <f t="shared" si="267"/>
        <v>142.49772758136857</v>
      </c>
      <c r="BR378" s="905">
        <f t="shared" si="267"/>
        <v>142.47233763497266</v>
      </c>
      <c r="BS378" s="905">
        <f t="shared" ref="BS378:BT378" si="268">BS137-BS148</f>
        <v>142.44540843841966</v>
      </c>
      <c r="BT378" s="905">
        <f t="shared" si="268"/>
        <v>142.41770796400579</v>
      </c>
      <c r="BU378" s="905"/>
      <c r="BV378" s="905"/>
      <c r="BW378" s="905"/>
      <c r="BX378" s="905"/>
      <c r="BY378" s="905"/>
      <c r="BZ378" s="905"/>
      <c r="CA378" s="905"/>
      <c r="CB378" s="905"/>
      <c r="CC378" s="905"/>
      <c r="CD378" s="905"/>
      <c r="CE378" s="905"/>
      <c r="CF378" s="905"/>
      <c r="CG378" s="905"/>
      <c r="CH378" s="905"/>
      <c r="CI378" s="906"/>
    </row>
    <row r="379" spans="2:87" x14ac:dyDescent="0.2">
      <c r="B379" s="1091"/>
      <c r="C379" s="1092" t="s">
        <v>677</v>
      </c>
      <c r="D379" s="1092"/>
      <c r="E379" s="1092" t="s">
        <v>122</v>
      </c>
      <c r="F379" s="1092">
        <v>2</v>
      </c>
      <c r="G379" s="905">
        <f t="shared" ref="G379:AL379" si="269">G133+G135-G145-G146</f>
        <v>284.19731387583408</v>
      </c>
      <c r="H379" s="905">
        <f t="shared" si="269"/>
        <v>247.14131503503114</v>
      </c>
      <c r="I379" s="905">
        <f t="shared" si="269"/>
        <v>262.27426629599751</v>
      </c>
      <c r="J379" s="905">
        <f t="shared" si="269"/>
        <v>280.1404917968311</v>
      </c>
      <c r="K379" s="905">
        <f t="shared" si="269"/>
        <v>281.42471647705787</v>
      </c>
      <c r="L379" s="905">
        <f t="shared" si="269"/>
        <v>280.94732988987141</v>
      </c>
      <c r="M379" s="905">
        <f t="shared" si="269"/>
        <v>281.41898807248299</v>
      </c>
      <c r="N379" s="905">
        <f t="shared" si="269"/>
        <v>279.61721436608065</v>
      </c>
      <c r="O379" s="905">
        <f t="shared" si="269"/>
        <v>277.85757465573255</v>
      </c>
      <c r="P379" s="905">
        <f t="shared" si="269"/>
        <v>275.86299440572964</v>
      </c>
      <c r="Q379" s="905">
        <f t="shared" si="269"/>
        <v>274.1233602979791</v>
      </c>
      <c r="R379" s="905">
        <f t="shared" si="269"/>
        <v>272.64852732871481</v>
      </c>
      <c r="S379" s="905">
        <f t="shared" si="269"/>
        <v>271.49115164960227</v>
      </c>
      <c r="T379" s="905">
        <f t="shared" si="269"/>
        <v>270.48565397615886</v>
      </c>
      <c r="U379" s="905">
        <f t="shared" si="269"/>
        <v>269.50029696095606</v>
      </c>
      <c r="V379" s="905">
        <f t="shared" si="269"/>
        <v>268.52612894343588</v>
      </c>
      <c r="W379" s="905">
        <f t="shared" si="269"/>
        <v>267.86156366054905</v>
      </c>
      <c r="X379" s="905">
        <f t="shared" si="269"/>
        <v>267.22818332419064</v>
      </c>
      <c r="Y379" s="905">
        <f t="shared" si="269"/>
        <v>266.60452769212395</v>
      </c>
      <c r="Z379" s="905">
        <f t="shared" si="269"/>
        <v>266.01172731197568</v>
      </c>
      <c r="AA379" s="905">
        <f t="shared" si="269"/>
        <v>265.41897160453874</v>
      </c>
      <c r="AB379" s="905">
        <f t="shared" si="269"/>
        <v>264.85814573901337</v>
      </c>
      <c r="AC379" s="905">
        <f t="shared" si="269"/>
        <v>264.31743932868511</v>
      </c>
      <c r="AD379" s="905">
        <f t="shared" si="269"/>
        <v>263.77677150227572</v>
      </c>
      <c r="AE379" s="905">
        <f t="shared" si="269"/>
        <v>263.24727406549221</v>
      </c>
      <c r="AF379" s="905">
        <f t="shared" si="269"/>
        <v>262.70708269041387</v>
      </c>
      <c r="AG379" s="905">
        <f t="shared" si="269"/>
        <v>262.53166518874076</v>
      </c>
      <c r="AH379" s="905">
        <f t="shared" si="269"/>
        <v>262.36668425476051</v>
      </c>
      <c r="AI379" s="905">
        <f t="shared" si="269"/>
        <v>262.21213856233732</v>
      </c>
      <c r="AJ379" s="905">
        <f t="shared" si="269"/>
        <v>262.0576229545531</v>
      </c>
      <c r="AK379" s="905">
        <f t="shared" si="269"/>
        <v>261.91354019718182</v>
      </c>
      <c r="AL379" s="905">
        <f t="shared" si="269"/>
        <v>261.82988917605076</v>
      </c>
      <c r="AM379" s="905">
        <f t="shared" ref="AM379:BR379" si="270">AM133+AM135-AM145-AM146</f>
        <v>261.74626498056625</v>
      </c>
      <c r="AN379" s="905">
        <f t="shared" si="270"/>
        <v>261.66266665960899</v>
      </c>
      <c r="AO379" s="905">
        <f t="shared" si="270"/>
        <v>261.58949714047799</v>
      </c>
      <c r="AP379" s="905">
        <f t="shared" si="270"/>
        <v>261.51635170924231</v>
      </c>
      <c r="AQ379" s="905">
        <f t="shared" si="270"/>
        <v>261.45363335827398</v>
      </c>
      <c r="AR379" s="905">
        <f t="shared" si="270"/>
        <v>261.4013412803601</v>
      </c>
      <c r="AS379" s="905">
        <f t="shared" si="270"/>
        <v>261.34907092424874</v>
      </c>
      <c r="AT379" s="905">
        <f t="shared" si="270"/>
        <v>261.29682159052402</v>
      </c>
      <c r="AU379" s="905">
        <f t="shared" si="270"/>
        <v>261.25499637984893</v>
      </c>
      <c r="AV379" s="905">
        <f t="shared" si="270"/>
        <v>261.25499637984893</v>
      </c>
      <c r="AW379" s="905">
        <f t="shared" si="270"/>
        <v>261.25499637984899</v>
      </c>
      <c r="AX379" s="905">
        <f t="shared" si="270"/>
        <v>261.25499637984905</v>
      </c>
      <c r="AY379" s="905">
        <f t="shared" si="270"/>
        <v>261.25499637984899</v>
      </c>
      <c r="AZ379" s="905">
        <f t="shared" si="270"/>
        <v>261.25499637984899</v>
      </c>
      <c r="BA379" s="905">
        <f t="shared" si="270"/>
        <v>261.25499637984893</v>
      </c>
      <c r="BB379" s="905">
        <f t="shared" si="270"/>
        <v>261.25499637984893</v>
      </c>
      <c r="BC379" s="905">
        <f t="shared" si="270"/>
        <v>261.25499637984899</v>
      </c>
      <c r="BD379" s="905">
        <f t="shared" si="270"/>
        <v>261.25499637984899</v>
      </c>
      <c r="BE379" s="905">
        <f t="shared" si="270"/>
        <v>261.25499637984893</v>
      </c>
      <c r="BF379" s="905">
        <f t="shared" si="270"/>
        <v>261.25499637984899</v>
      </c>
      <c r="BG379" s="905">
        <f t="shared" si="270"/>
        <v>261.25499637984899</v>
      </c>
      <c r="BH379" s="905">
        <f t="shared" si="270"/>
        <v>261.25499637984899</v>
      </c>
      <c r="BI379" s="905">
        <f t="shared" si="270"/>
        <v>261.25499637984899</v>
      </c>
      <c r="BJ379" s="905">
        <f t="shared" si="270"/>
        <v>261.25499637984905</v>
      </c>
      <c r="BK379" s="905">
        <f t="shared" si="270"/>
        <v>261.25499637984899</v>
      </c>
      <c r="BL379" s="905">
        <f t="shared" si="270"/>
        <v>261.25499637984899</v>
      </c>
      <c r="BM379" s="905">
        <f t="shared" si="270"/>
        <v>261.25499637984899</v>
      </c>
      <c r="BN379" s="905">
        <f t="shared" si="270"/>
        <v>261.25499637984899</v>
      </c>
      <c r="BO379" s="905">
        <f t="shared" si="270"/>
        <v>261.25499637984899</v>
      </c>
      <c r="BP379" s="905">
        <f t="shared" si="270"/>
        <v>261.25499637984899</v>
      </c>
      <c r="BQ379" s="905">
        <f t="shared" si="270"/>
        <v>261.25499637984899</v>
      </c>
      <c r="BR379" s="905">
        <f t="shared" si="270"/>
        <v>261.25499637984893</v>
      </c>
      <c r="BS379" s="905">
        <f t="shared" ref="BS379:BT379" si="271">BS133+BS135-BS145-BS146</f>
        <v>261.25499637984899</v>
      </c>
      <c r="BT379" s="905">
        <f t="shared" si="271"/>
        <v>261.25499637984899</v>
      </c>
      <c r="BU379" s="905"/>
      <c r="BV379" s="905"/>
      <c r="BW379" s="905"/>
      <c r="BX379" s="905"/>
      <c r="BY379" s="905"/>
      <c r="BZ379" s="905"/>
      <c r="CA379" s="905"/>
      <c r="CB379" s="905"/>
      <c r="CC379" s="905"/>
      <c r="CD379" s="905"/>
      <c r="CE379" s="905"/>
      <c r="CF379" s="905"/>
      <c r="CG379" s="905"/>
      <c r="CH379" s="905"/>
      <c r="CI379" s="906"/>
    </row>
    <row r="380" spans="2:87" x14ac:dyDescent="0.2">
      <c r="B380" s="1091"/>
      <c r="C380" s="1092" t="s">
        <v>129</v>
      </c>
      <c r="D380" s="1092"/>
      <c r="E380" s="1092" t="s">
        <v>122</v>
      </c>
      <c r="F380" s="1092">
        <v>2</v>
      </c>
      <c r="G380" s="905">
        <f t="shared" ref="G380:AL380" si="272">G151</f>
        <v>297.22837005242013</v>
      </c>
      <c r="H380" s="905">
        <f t="shared" si="272"/>
        <v>288.35611663143737</v>
      </c>
      <c r="I380" s="905">
        <f t="shared" si="272"/>
        <v>286.05611663143742</v>
      </c>
      <c r="J380" s="905">
        <f t="shared" si="272"/>
        <v>278.35611663143737</v>
      </c>
      <c r="K380" s="905">
        <f t="shared" si="272"/>
        <v>266.45611663143728</v>
      </c>
      <c r="L380" s="905">
        <f t="shared" si="272"/>
        <v>254.85611663143732</v>
      </c>
      <c r="M380" s="905">
        <f t="shared" si="272"/>
        <v>250.37899917946476</v>
      </c>
      <c r="N380" s="905">
        <f t="shared" si="272"/>
        <v>241.88572278972322</v>
      </c>
      <c r="O380" s="905">
        <f t="shared" si="272"/>
        <v>234.22177914958098</v>
      </c>
      <c r="P380" s="905">
        <f t="shared" si="272"/>
        <v>227.47462236986175</v>
      </c>
      <c r="Q380" s="905">
        <f t="shared" si="272"/>
        <v>222.16653096679329</v>
      </c>
      <c r="R380" s="905">
        <f t="shared" si="272"/>
        <v>217.55031932800387</v>
      </c>
      <c r="S380" s="905">
        <f t="shared" si="272"/>
        <v>212.49315140070649</v>
      </c>
      <c r="T380" s="905">
        <f t="shared" si="272"/>
        <v>207.16912778445104</v>
      </c>
      <c r="U380" s="905">
        <f t="shared" si="272"/>
        <v>202.32536679682369</v>
      </c>
      <c r="V380" s="905">
        <f t="shared" si="272"/>
        <v>198.24168092599041</v>
      </c>
      <c r="W380" s="905">
        <f t="shared" si="272"/>
        <v>194.90285908076515</v>
      </c>
      <c r="X380" s="905">
        <f t="shared" si="272"/>
        <v>191.59757514052708</v>
      </c>
      <c r="Y380" s="905">
        <f t="shared" si="272"/>
        <v>188.2404854718294</v>
      </c>
      <c r="Z380" s="905">
        <f t="shared" si="272"/>
        <v>185.17118494974679</v>
      </c>
      <c r="AA380" s="905">
        <f t="shared" si="272"/>
        <v>182.61975922099452</v>
      </c>
      <c r="AB380" s="905">
        <f t="shared" si="272"/>
        <v>180.08645145351093</v>
      </c>
      <c r="AC380" s="905">
        <f t="shared" si="272"/>
        <v>177.16598802799029</v>
      </c>
      <c r="AD380" s="905">
        <f t="shared" si="272"/>
        <v>174.19645150131538</v>
      </c>
      <c r="AE380" s="905">
        <f t="shared" si="272"/>
        <v>171.52898392147807</v>
      </c>
      <c r="AF380" s="905">
        <f t="shared" si="272"/>
        <v>169.14674263285104</v>
      </c>
      <c r="AG380" s="905">
        <f t="shared" si="272"/>
        <v>166.76745392012555</v>
      </c>
      <c r="AH380" s="905">
        <f t="shared" si="272"/>
        <v>163.97582818406261</v>
      </c>
      <c r="AI380" s="905">
        <f t="shared" si="272"/>
        <v>161.26155499996628</v>
      </c>
      <c r="AJ380" s="905">
        <f t="shared" si="272"/>
        <v>160.3245210755417</v>
      </c>
      <c r="AK380" s="905">
        <f t="shared" si="272"/>
        <v>160.0057874308323</v>
      </c>
      <c r="AL380" s="905">
        <f t="shared" si="272"/>
        <v>160.00747367970462</v>
      </c>
      <c r="AM380" s="905">
        <f t="shared" ref="AM380:BR380" si="273">AM151</f>
        <v>160.00901759881148</v>
      </c>
      <c r="AN380" s="905">
        <f t="shared" si="273"/>
        <v>160.01047513603538</v>
      </c>
      <c r="AO380" s="905">
        <f t="shared" si="273"/>
        <v>160.01182078838582</v>
      </c>
      <c r="AP380" s="905">
        <f t="shared" si="273"/>
        <v>160.01312199179108</v>
      </c>
      <c r="AQ380" s="905">
        <f t="shared" si="273"/>
        <v>160.01435461062727</v>
      </c>
      <c r="AR380" s="905">
        <f t="shared" si="273"/>
        <v>160.01552171886621</v>
      </c>
      <c r="AS380" s="905">
        <f t="shared" si="273"/>
        <v>160.01659637258564</v>
      </c>
      <c r="AT380" s="905">
        <f t="shared" si="273"/>
        <v>160.01756112757749</v>
      </c>
      <c r="AU380" s="905">
        <f t="shared" si="273"/>
        <v>160.01848130987938</v>
      </c>
      <c r="AV380" s="905">
        <f t="shared" si="273"/>
        <v>160.01934431076148</v>
      </c>
      <c r="AW380" s="905">
        <f t="shared" si="273"/>
        <v>160.02021118534338</v>
      </c>
      <c r="AX380" s="905">
        <f t="shared" si="273"/>
        <v>160.02112080118491</v>
      </c>
      <c r="AY380" s="905">
        <f t="shared" si="273"/>
        <v>160.02204596498618</v>
      </c>
      <c r="AZ380" s="905">
        <f t="shared" si="273"/>
        <v>160.0229756480945</v>
      </c>
      <c r="BA380" s="905">
        <f t="shared" si="273"/>
        <v>160.02391220788019</v>
      </c>
      <c r="BB380" s="905">
        <f t="shared" si="273"/>
        <v>160.02483214937055</v>
      </c>
      <c r="BC380" s="905">
        <f t="shared" si="273"/>
        <v>160.0257455535658</v>
      </c>
      <c r="BD380" s="905">
        <f t="shared" si="273"/>
        <v>160.02662806378129</v>
      </c>
      <c r="BE380" s="905">
        <f t="shared" si="273"/>
        <v>160.02748731021705</v>
      </c>
      <c r="BF380" s="905">
        <f t="shared" si="273"/>
        <v>160.02834526620148</v>
      </c>
      <c r="BG380" s="905">
        <f t="shared" si="273"/>
        <v>160.02916667022888</v>
      </c>
      <c r="BH380" s="905">
        <f t="shared" si="273"/>
        <v>160.02999892235073</v>
      </c>
      <c r="BI380" s="905">
        <f t="shared" si="273"/>
        <v>160.03079683127876</v>
      </c>
      <c r="BJ380" s="905">
        <f t="shared" si="273"/>
        <v>160.03156985919969</v>
      </c>
      <c r="BK380" s="905">
        <f t="shared" si="273"/>
        <v>160.03232572283972</v>
      </c>
      <c r="BL380" s="905">
        <f t="shared" si="273"/>
        <v>160.03305826430926</v>
      </c>
      <c r="BM380" s="905">
        <f t="shared" si="273"/>
        <v>160.03382289309383</v>
      </c>
      <c r="BN380" s="905">
        <f t="shared" si="273"/>
        <v>160.03455982216798</v>
      </c>
      <c r="BO380" s="905">
        <f t="shared" si="273"/>
        <v>160.03529291923604</v>
      </c>
      <c r="BP380" s="905">
        <f t="shared" si="273"/>
        <v>160.03604575644127</v>
      </c>
      <c r="BQ380" s="905">
        <f t="shared" si="273"/>
        <v>160.03682943599176</v>
      </c>
      <c r="BR380" s="905">
        <f t="shared" si="273"/>
        <v>160.03760654487078</v>
      </c>
      <c r="BS380" s="905">
        <f t="shared" ref="BS380:BT380" si="274">BS151</f>
        <v>160.03837922841271</v>
      </c>
      <c r="BT380" s="905">
        <f t="shared" si="274"/>
        <v>160.03917127050011</v>
      </c>
      <c r="BU380" s="905"/>
      <c r="BV380" s="905"/>
      <c r="BW380" s="905"/>
      <c r="BX380" s="905"/>
      <c r="BY380" s="905"/>
      <c r="BZ380" s="905"/>
      <c r="CA380" s="905"/>
      <c r="CB380" s="905"/>
      <c r="CC380" s="905"/>
      <c r="CD380" s="905"/>
      <c r="CE380" s="905"/>
      <c r="CF380" s="905"/>
      <c r="CG380" s="905"/>
      <c r="CH380" s="905"/>
      <c r="CI380" s="906"/>
    </row>
    <row r="381" spans="2:87" x14ac:dyDescent="0.2">
      <c r="B381" s="1091"/>
      <c r="C381" s="1092" t="s">
        <v>678</v>
      </c>
      <c r="D381" s="1092"/>
      <c r="E381" s="1092" t="s">
        <v>122</v>
      </c>
      <c r="F381" s="1092">
        <v>2</v>
      </c>
      <c r="G381" s="905">
        <f t="shared" ref="G381:AL381" si="275">G175-SUM(G377:G380)</f>
        <v>30.607438790189235</v>
      </c>
      <c r="H381" s="905">
        <f t="shared" si="275"/>
        <v>30.607438790189235</v>
      </c>
      <c r="I381" s="905">
        <f t="shared" si="275"/>
        <v>30.607438790189235</v>
      </c>
      <c r="J381" s="905">
        <f t="shared" si="275"/>
        <v>30.607438790189008</v>
      </c>
      <c r="K381" s="905">
        <f t="shared" si="275"/>
        <v>30.607438790189235</v>
      </c>
      <c r="L381" s="905">
        <f t="shared" si="275"/>
        <v>30.607438790189235</v>
      </c>
      <c r="M381" s="905">
        <f t="shared" si="275"/>
        <v>30.607438790189235</v>
      </c>
      <c r="N381" s="905">
        <f t="shared" si="275"/>
        <v>30.607438790189462</v>
      </c>
      <c r="O381" s="905">
        <f t="shared" si="275"/>
        <v>30.607438790189235</v>
      </c>
      <c r="P381" s="905">
        <f t="shared" si="275"/>
        <v>30.607438790189235</v>
      </c>
      <c r="Q381" s="905">
        <f t="shared" si="275"/>
        <v>30.607438790189235</v>
      </c>
      <c r="R381" s="905">
        <f t="shared" si="275"/>
        <v>30.607438790189235</v>
      </c>
      <c r="S381" s="905">
        <f t="shared" si="275"/>
        <v>30.607438790189235</v>
      </c>
      <c r="T381" s="905">
        <f t="shared" si="275"/>
        <v>30.607438790189235</v>
      </c>
      <c r="U381" s="905">
        <f t="shared" si="275"/>
        <v>30.607438790189235</v>
      </c>
      <c r="V381" s="905">
        <f t="shared" si="275"/>
        <v>30.607438790189235</v>
      </c>
      <c r="W381" s="905">
        <f t="shared" si="275"/>
        <v>30.607438790189235</v>
      </c>
      <c r="X381" s="905">
        <f t="shared" si="275"/>
        <v>30.607438790189235</v>
      </c>
      <c r="Y381" s="905">
        <f t="shared" si="275"/>
        <v>30.607438790189008</v>
      </c>
      <c r="Z381" s="905">
        <f t="shared" si="275"/>
        <v>30.607438790189462</v>
      </c>
      <c r="AA381" s="905">
        <f t="shared" si="275"/>
        <v>30.607438790189462</v>
      </c>
      <c r="AB381" s="905">
        <f t="shared" si="275"/>
        <v>30.607438790189462</v>
      </c>
      <c r="AC381" s="905">
        <f t="shared" si="275"/>
        <v>30.607438790189235</v>
      </c>
      <c r="AD381" s="905">
        <f t="shared" si="275"/>
        <v>30.607438790189235</v>
      </c>
      <c r="AE381" s="905">
        <f t="shared" si="275"/>
        <v>30.607438790189235</v>
      </c>
      <c r="AF381" s="905">
        <f t="shared" si="275"/>
        <v>30.607438790189235</v>
      </c>
      <c r="AG381" s="905">
        <f t="shared" si="275"/>
        <v>30.607438790189235</v>
      </c>
      <c r="AH381" s="905">
        <f t="shared" si="275"/>
        <v>30.607438790189462</v>
      </c>
      <c r="AI381" s="905">
        <f t="shared" si="275"/>
        <v>30.607438790189008</v>
      </c>
      <c r="AJ381" s="905">
        <f t="shared" si="275"/>
        <v>30.607438790189235</v>
      </c>
      <c r="AK381" s="905">
        <f t="shared" si="275"/>
        <v>30.607438790189235</v>
      </c>
      <c r="AL381" s="905">
        <f t="shared" si="275"/>
        <v>30.607438790189235</v>
      </c>
      <c r="AM381" s="905">
        <f t="shared" ref="AM381:BR381" si="276">AM175-SUM(AM377:AM380)</f>
        <v>30.607438790189235</v>
      </c>
      <c r="AN381" s="905">
        <f t="shared" si="276"/>
        <v>30.607438790189235</v>
      </c>
      <c r="AO381" s="905">
        <f t="shared" si="276"/>
        <v>30.607438790189235</v>
      </c>
      <c r="AP381" s="905">
        <f t="shared" si="276"/>
        <v>30.607438790189235</v>
      </c>
      <c r="AQ381" s="905">
        <f t="shared" si="276"/>
        <v>30.607438790189462</v>
      </c>
      <c r="AR381" s="905">
        <f t="shared" si="276"/>
        <v>30.607438790189235</v>
      </c>
      <c r="AS381" s="905">
        <f t="shared" si="276"/>
        <v>30.607438790189008</v>
      </c>
      <c r="AT381" s="905">
        <f t="shared" si="276"/>
        <v>30.607438790189462</v>
      </c>
      <c r="AU381" s="905">
        <f t="shared" si="276"/>
        <v>30.607438790189235</v>
      </c>
      <c r="AV381" s="905">
        <f t="shared" si="276"/>
        <v>30.607438790189462</v>
      </c>
      <c r="AW381" s="905">
        <f t="shared" si="276"/>
        <v>30.607438790189235</v>
      </c>
      <c r="AX381" s="905">
        <f t="shared" si="276"/>
        <v>30.607438790189462</v>
      </c>
      <c r="AY381" s="905">
        <f t="shared" si="276"/>
        <v>30.607438790189235</v>
      </c>
      <c r="AZ381" s="905">
        <f t="shared" si="276"/>
        <v>30.607438790189008</v>
      </c>
      <c r="BA381" s="905">
        <f t="shared" si="276"/>
        <v>30.607438790189462</v>
      </c>
      <c r="BB381" s="905">
        <f t="shared" si="276"/>
        <v>30.607438790189462</v>
      </c>
      <c r="BC381" s="905">
        <f t="shared" si="276"/>
        <v>30.607438790189235</v>
      </c>
      <c r="BD381" s="905">
        <f t="shared" si="276"/>
        <v>30.607438790189235</v>
      </c>
      <c r="BE381" s="905">
        <f t="shared" si="276"/>
        <v>30.607438790189235</v>
      </c>
      <c r="BF381" s="905">
        <f t="shared" si="276"/>
        <v>30.607438790189235</v>
      </c>
      <c r="BG381" s="905">
        <f t="shared" si="276"/>
        <v>30.607438790189235</v>
      </c>
      <c r="BH381" s="905">
        <f t="shared" si="276"/>
        <v>30.607438790189235</v>
      </c>
      <c r="BI381" s="905">
        <f t="shared" si="276"/>
        <v>30.607438790189008</v>
      </c>
      <c r="BJ381" s="905">
        <f t="shared" si="276"/>
        <v>30.607438790189462</v>
      </c>
      <c r="BK381" s="905">
        <f t="shared" si="276"/>
        <v>30.607438790189235</v>
      </c>
      <c r="BL381" s="905">
        <f t="shared" si="276"/>
        <v>30.607438790189235</v>
      </c>
      <c r="BM381" s="905">
        <f t="shared" si="276"/>
        <v>30.607438790189462</v>
      </c>
      <c r="BN381" s="905">
        <f t="shared" si="276"/>
        <v>30.607438790189235</v>
      </c>
      <c r="BO381" s="905">
        <f t="shared" si="276"/>
        <v>30.607438790189462</v>
      </c>
      <c r="BP381" s="905">
        <f t="shared" si="276"/>
        <v>30.607438790189008</v>
      </c>
      <c r="BQ381" s="905">
        <f t="shared" si="276"/>
        <v>30.607438790189235</v>
      </c>
      <c r="BR381" s="905">
        <f t="shared" si="276"/>
        <v>30.607438790189235</v>
      </c>
      <c r="BS381" s="905">
        <f t="shared" ref="BS381:BT381" si="277">BS175-SUM(BS377:BS380)</f>
        <v>30.607438790189235</v>
      </c>
      <c r="BT381" s="905">
        <f t="shared" si="277"/>
        <v>30.607438790189462</v>
      </c>
      <c r="BU381" s="905"/>
      <c r="BV381" s="905"/>
      <c r="BW381" s="905"/>
      <c r="BX381" s="905"/>
      <c r="BY381" s="905"/>
      <c r="BZ381" s="905"/>
      <c r="CA381" s="905"/>
      <c r="CB381" s="905"/>
      <c r="CC381" s="905"/>
      <c r="CD381" s="905"/>
      <c r="CE381" s="905"/>
      <c r="CF381" s="905"/>
      <c r="CG381" s="905"/>
      <c r="CH381" s="905"/>
      <c r="CI381" s="906"/>
    </row>
    <row r="382" spans="2:87" x14ac:dyDescent="0.2">
      <c r="B382" s="1091"/>
      <c r="C382" s="1092" t="s">
        <v>679</v>
      </c>
      <c r="D382" s="1092"/>
      <c r="E382" s="1092" t="s">
        <v>122</v>
      </c>
      <c r="F382" s="1092">
        <v>2</v>
      </c>
      <c r="G382" s="905">
        <f t="shared" ref="G382:AL382" si="278">G132</f>
        <v>1305.7757471292277</v>
      </c>
      <c r="H382" s="905">
        <f t="shared" si="278"/>
        <v>1303.9395489693027</v>
      </c>
      <c r="I382" s="905">
        <f t="shared" si="278"/>
        <v>1302.0920830763273</v>
      </c>
      <c r="J382" s="905">
        <f t="shared" si="278"/>
        <v>1299.5500272132831</v>
      </c>
      <c r="K382" s="905">
        <f t="shared" si="278"/>
        <v>1297.6079021830528</v>
      </c>
      <c r="L382" s="905">
        <f t="shared" si="278"/>
        <v>1295.7283532809474</v>
      </c>
      <c r="M382" s="905">
        <f t="shared" si="278"/>
        <v>1336.5173315836159</v>
      </c>
      <c r="N382" s="905">
        <f t="shared" si="278"/>
        <v>1335.5576750969319</v>
      </c>
      <c r="O382" s="905">
        <f t="shared" si="278"/>
        <v>1286.1334462020798</v>
      </c>
      <c r="P382" s="905">
        <f t="shared" si="278"/>
        <v>1305.2557943961908</v>
      </c>
      <c r="Q382" s="905">
        <f t="shared" si="278"/>
        <v>1261.6692946824096</v>
      </c>
      <c r="R382" s="905">
        <f t="shared" si="278"/>
        <v>1259.8241327774356</v>
      </c>
      <c r="S382" s="905">
        <f t="shared" si="278"/>
        <v>1257.9704859419328</v>
      </c>
      <c r="T382" s="905">
        <f t="shared" si="278"/>
        <v>1256.1085235629712</v>
      </c>
      <c r="U382" s="905">
        <f t="shared" si="278"/>
        <v>1254.2384076833996</v>
      </c>
      <c r="V382" s="905">
        <f t="shared" si="278"/>
        <v>1252.360293484109</v>
      </c>
      <c r="W382" s="905">
        <f t="shared" si="278"/>
        <v>1248.5708192950717</v>
      </c>
      <c r="X382" s="905">
        <f t="shared" si="278"/>
        <v>1246.8461389876236</v>
      </c>
      <c r="Y382" s="905">
        <f t="shared" si="278"/>
        <v>1245.1145644704122</v>
      </c>
      <c r="Z382" s="905">
        <f t="shared" si="278"/>
        <v>1243.3762157644494</v>
      </c>
      <c r="AA382" s="905">
        <f t="shared" si="278"/>
        <v>1174.4017881789725</v>
      </c>
      <c r="AB382" s="905">
        <f t="shared" si="278"/>
        <v>1209.2451228773082</v>
      </c>
      <c r="AC382" s="905">
        <f t="shared" si="278"/>
        <v>1207.9864200668105</v>
      </c>
      <c r="AD382" s="905">
        <f t="shared" si="278"/>
        <v>1206.7231799723861</v>
      </c>
      <c r="AE382" s="905">
        <f t="shared" si="278"/>
        <v>1205.4554739728721</v>
      </c>
      <c r="AF382" s="905">
        <f t="shared" si="278"/>
        <v>1204.1833709959976</v>
      </c>
      <c r="AG382" s="905">
        <f t="shared" si="278"/>
        <v>1202.906937646477</v>
      </c>
      <c r="AH382" s="905">
        <f t="shared" si="278"/>
        <v>1201.6262383251953</v>
      </c>
      <c r="AI382" s="905">
        <f t="shared" si="278"/>
        <v>1200.3413353402573</v>
      </c>
      <c r="AJ382" s="905">
        <f t="shared" si="278"/>
        <v>1199.0522890105851</v>
      </c>
      <c r="AK382" s="905">
        <f t="shared" si="278"/>
        <v>1197.7591577626879</v>
      </c>
      <c r="AL382" s="905">
        <f t="shared" si="278"/>
        <v>1196.4619982211577</v>
      </c>
      <c r="AM382" s="905">
        <f t="shared" ref="AM382:BR382" si="279">AM132</f>
        <v>1195.1608652934058</v>
      </c>
      <c r="AN382" s="905">
        <f t="shared" si="279"/>
        <v>1193.8558122490774</v>
      </c>
      <c r="AO382" s="905">
        <f t="shared" si="279"/>
        <v>1192.5468907945785</v>
      </c>
      <c r="AP382" s="905">
        <f t="shared" si="279"/>
        <v>1191.2341511430766</v>
      </c>
      <c r="AQ382" s="905">
        <f t="shared" si="279"/>
        <v>1189.9176420803203</v>
      </c>
      <c r="AR382" s="905">
        <f t="shared" si="279"/>
        <v>1188.597411026589</v>
      </c>
      <c r="AS382" s="905">
        <f t="shared" si="279"/>
        <v>1187.2735040950527</v>
      </c>
      <c r="AT382" s="905">
        <f t="shared" si="279"/>
        <v>1185.9459661468043</v>
      </c>
      <c r="AU382" s="905">
        <f t="shared" si="279"/>
        <v>1184.6148408427978</v>
      </c>
      <c r="AV382" s="905">
        <f t="shared" si="279"/>
        <v>1183.2801706929083</v>
      </c>
      <c r="AW382" s="905">
        <f t="shared" si="279"/>
        <v>1181.9419971023156</v>
      </c>
      <c r="AX382" s="905">
        <f t="shared" si="279"/>
        <v>1180.6003604153864</v>
      </c>
      <c r="AY382" s="905">
        <f t="shared" si="279"/>
        <v>1179.2552999572324</v>
      </c>
      <c r="AZ382" s="905">
        <f t="shared" si="279"/>
        <v>1177.9068540730893</v>
      </c>
      <c r="BA382" s="905">
        <f t="shared" si="279"/>
        <v>1176.5550601656639</v>
      </c>
      <c r="BB382" s="905">
        <f t="shared" si="279"/>
        <v>1175.1999547305747</v>
      </c>
      <c r="BC382" s="905">
        <f t="shared" si="279"/>
        <v>1173.8415733900135</v>
      </c>
      <c r="BD382" s="905">
        <f t="shared" si="279"/>
        <v>1172.4799509247375</v>
      </c>
      <c r="BE382" s="905">
        <f t="shared" si="279"/>
        <v>1171.1151213044893</v>
      </c>
      <c r="BF382" s="905">
        <f t="shared" si="279"/>
        <v>1169.7471177169493</v>
      </c>
      <c r="BG382" s="905">
        <f t="shared" si="279"/>
        <v>1168.3759725953039</v>
      </c>
      <c r="BH382" s="905">
        <f t="shared" si="279"/>
        <v>1167.0017176445119</v>
      </c>
      <c r="BI382" s="905">
        <f t="shared" si="279"/>
        <v>1199.1243838663506</v>
      </c>
      <c r="BJ382" s="905">
        <f t="shared" si="279"/>
        <v>1197.7440015833024</v>
      </c>
      <c r="BK382" s="905">
        <f t="shared" si="279"/>
        <v>1196.3606004613628</v>
      </c>
      <c r="BL382" s="905">
        <f t="shared" si="279"/>
        <v>1194.9742095318145</v>
      </c>
      <c r="BM382" s="905">
        <f t="shared" si="279"/>
        <v>1193.5848572120433</v>
      </c>
      <c r="BN382" s="905">
        <f t="shared" si="279"/>
        <v>1192.1925713254307</v>
      </c>
      <c r="BO382" s="905">
        <f t="shared" si="279"/>
        <v>1190.7973791203888</v>
      </c>
      <c r="BP382" s="905">
        <f t="shared" si="279"/>
        <v>1189.3993072885771</v>
      </c>
      <c r="BQ382" s="905">
        <f t="shared" si="279"/>
        <v>1187.998381982344</v>
      </c>
      <c r="BR382" s="905">
        <f t="shared" si="279"/>
        <v>1197.1946288314364</v>
      </c>
      <c r="BS382" s="905">
        <f t="shared" ref="BS382:BT382" si="280">BS132</f>
        <v>1195.7880729590172</v>
      </c>
      <c r="BT382" s="905">
        <f t="shared" si="280"/>
        <v>1194.3787389970232</v>
      </c>
      <c r="BU382" s="905"/>
      <c r="BV382" s="905"/>
      <c r="BW382" s="905"/>
      <c r="BX382" s="905"/>
      <c r="BY382" s="905"/>
      <c r="BZ382" s="905"/>
      <c r="CA382" s="905"/>
      <c r="CB382" s="905"/>
      <c r="CC382" s="905"/>
      <c r="CD382" s="905"/>
      <c r="CE382" s="905"/>
      <c r="CF382" s="905"/>
      <c r="CG382" s="905"/>
      <c r="CH382" s="905"/>
      <c r="CI382" s="906"/>
    </row>
    <row r="383" spans="2:87" x14ac:dyDescent="0.2">
      <c r="B383" s="1091"/>
      <c r="C383" s="1092" t="s">
        <v>680</v>
      </c>
      <c r="D383" s="1092"/>
      <c r="E383" s="1092" t="s">
        <v>122</v>
      </c>
      <c r="F383" s="1092">
        <v>2</v>
      </c>
      <c r="G383" s="905">
        <f t="shared" ref="G383:AL383" si="281">SUM(G377:G381)+G178</f>
        <v>1345.2785053548619</v>
      </c>
      <c r="H383" s="905">
        <f t="shared" si="281"/>
        <v>1377.6606737147993</v>
      </c>
      <c r="I383" s="905">
        <f t="shared" si="281"/>
        <v>1344.4342463626067</v>
      </c>
      <c r="J383" s="905">
        <f t="shared" si="281"/>
        <v>1336.7805449814032</v>
      </c>
      <c r="K383" s="905">
        <f t="shared" si="281"/>
        <v>1325.0861396676585</v>
      </c>
      <c r="L383" s="905">
        <f t="shared" si="281"/>
        <v>1312.388469713035</v>
      </c>
      <c r="M383" s="905">
        <f t="shared" si="281"/>
        <v>1306.8226361986053</v>
      </c>
      <c r="N383" s="905">
        <f t="shared" si="281"/>
        <v>1292.6539219673934</v>
      </c>
      <c r="O383" s="905">
        <f t="shared" si="281"/>
        <v>1281.0347101754899</v>
      </c>
      <c r="P383" s="905">
        <f t="shared" si="281"/>
        <v>1267.5010976565361</v>
      </c>
      <c r="Q383" s="905">
        <f t="shared" si="281"/>
        <v>1255.9811545654434</v>
      </c>
      <c r="R383" s="905">
        <f t="shared" si="281"/>
        <v>1246.2436391184049</v>
      </c>
      <c r="S383" s="905">
        <f t="shared" si="281"/>
        <v>1237.2985164801928</v>
      </c>
      <c r="T383" s="905">
        <f t="shared" si="281"/>
        <v>1228.4961007930578</v>
      </c>
      <c r="U383" s="905">
        <f t="shared" si="281"/>
        <v>1219.6139180109133</v>
      </c>
      <c r="V383" s="905">
        <f t="shared" si="281"/>
        <v>1209.9320847141059</v>
      </c>
      <c r="W383" s="905">
        <f t="shared" si="281"/>
        <v>1201.6617856188327</v>
      </c>
      <c r="X383" s="905">
        <f t="shared" si="281"/>
        <v>1191.7545303485808</v>
      </c>
      <c r="Y383" s="905">
        <f t="shared" si="281"/>
        <v>1181.7967338944159</v>
      </c>
      <c r="Z383" s="905">
        <f t="shared" si="281"/>
        <v>1172.2420734809391</v>
      </c>
      <c r="AA383" s="905">
        <f t="shared" si="281"/>
        <v>1162.0601520834136</v>
      </c>
      <c r="AB383" s="905">
        <f t="shared" si="281"/>
        <v>1153.5278273695205</v>
      </c>
      <c r="AC383" s="905">
        <f t="shared" si="281"/>
        <v>1146.8432682817249</v>
      </c>
      <c r="AD383" s="905">
        <f t="shared" si="281"/>
        <v>1140.058424491373</v>
      </c>
      <c r="AE383" s="905">
        <f t="shared" si="281"/>
        <v>1133.7278917820881</v>
      </c>
      <c r="AF383" s="905">
        <f t="shared" si="281"/>
        <v>1127.9508492149723</v>
      </c>
      <c r="AG383" s="905">
        <f t="shared" si="281"/>
        <v>1122.4839693052143</v>
      </c>
      <c r="AH383" s="905">
        <f t="shared" si="281"/>
        <v>1116.8075990742871</v>
      </c>
      <c r="AI383" s="905">
        <f t="shared" si="281"/>
        <v>1111.3035891898346</v>
      </c>
      <c r="AJ383" s="905">
        <f t="shared" si="281"/>
        <v>1107.6330868033101</v>
      </c>
      <c r="AK383" s="905">
        <f t="shared" si="281"/>
        <v>1104.5523667005345</v>
      </c>
      <c r="AL383" s="905">
        <f t="shared" si="281"/>
        <v>1104.1147994458286</v>
      </c>
      <c r="AM383" s="905">
        <f t="shared" ref="AM383:BR383" si="282">SUM(AM377:AM381)+AM178</f>
        <v>1104.9310469244303</v>
      </c>
      <c r="AN383" s="905">
        <f t="shared" si="282"/>
        <v>1105.7994084282673</v>
      </c>
      <c r="AO383" s="905">
        <f t="shared" si="282"/>
        <v>1106.7353713335226</v>
      </c>
      <c r="AP383" s="905">
        <f t="shared" si="282"/>
        <v>1107.7767109896656</v>
      </c>
      <c r="AQ383" s="905">
        <f t="shared" si="282"/>
        <v>1108.8821484348023</v>
      </c>
      <c r="AR383" s="905">
        <f t="shared" si="282"/>
        <v>1110.153636566044</v>
      </c>
      <c r="AS383" s="905">
        <f t="shared" si="282"/>
        <v>1111.5176157190342</v>
      </c>
      <c r="AT383" s="905">
        <f t="shared" si="282"/>
        <v>1112.9565112767439</v>
      </c>
      <c r="AU383" s="905">
        <f t="shared" si="282"/>
        <v>1114.5206616600883</v>
      </c>
      <c r="AV383" s="905">
        <f t="shared" si="282"/>
        <v>1116.2406454112563</v>
      </c>
      <c r="AW383" s="905">
        <f t="shared" si="282"/>
        <v>1118.032947004079</v>
      </c>
      <c r="AX383" s="905">
        <f t="shared" si="282"/>
        <v>1119.8395091184666</v>
      </c>
      <c r="AY383" s="905">
        <f t="shared" si="282"/>
        <v>1121.634725222804</v>
      </c>
      <c r="AZ383" s="905">
        <f t="shared" si="282"/>
        <v>1123.427199122872</v>
      </c>
      <c r="BA383" s="905">
        <f t="shared" si="282"/>
        <v>1125.2280269484891</v>
      </c>
      <c r="BB383" s="905">
        <f t="shared" si="282"/>
        <v>1127.1354527124988</v>
      </c>
      <c r="BC383" s="905">
        <f t="shared" si="282"/>
        <v>1129.0235159461697</v>
      </c>
      <c r="BD383" s="905">
        <f t="shared" si="282"/>
        <v>1130.9154481580651</v>
      </c>
      <c r="BE383" s="905">
        <f t="shared" si="282"/>
        <v>1132.7701349603826</v>
      </c>
      <c r="BF383" s="905">
        <f t="shared" si="282"/>
        <v>1134.598959579067</v>
      </c>
      <c r="BG383" s="905">
        <f t="shared" si="282"/>
        <v>1136.3001551809371</v>
      </c>
      <c r="BH383" s="905">
        <f t="shared" si="282"/>
        <v>1138.0010536898023</v>
      </c>
      <c r="BI383" s="905">
        <f t="shared" si="282"/>
        <v>1139.7064160453965</v>
      </c>
      <c r="BJ383" s="905">
        <f t="shared" si="282"/>
        <v>1141.3956815932081</v>
      </c>
      <c r="BK383" s="905">
        <f t="shared" si="282"/>
        <v>1143.0604717060953</v>
      </c>
      <c r="BL383" s="905">
        <f t="shared" si="282"/>
        <v>1144.7592987247342</v>
      </c>
      <c r="BM383" s="905">
        <f t="shared" si="282"/>
        <v>1146.4799582973826</v>
      </c>
      <c r="BN383" s="905">
        <f t="shared" si="282"/>
        <v>1148.2160454699938</v>
      </c>
      <c r="BO383" s="905">
        <f t="shared" si="282"/>
        <v>1149.9668206134595</v>
      </c>
      <c r="BP383" s="905">
        <f t="shared" si="282"/>
        <v>1151.7357232099805</v>
      </c>
      <c r="BQ383" s="905">
        <f t="shared" si="282"/>
        <v>1153.5797569724357</v>
      </c>
      <c r="BR383" s="905">
        <f t="shared" si="282"/>
        <v>1155.4393654117184</v>
      </c>
      <c r="BS383" s="905">
        <f t="shared" ref="BS383:BT383" si="283">SUM(BS377:BS381)+BS178</f>
        <v>1157.2903947783441</v>
      </c>
      <c r="BT383" s="905">
        <f t="shared" si="283"/>
        <v>1159.1548851397254</v>
      </c>
      <c r="BU383" s="905"/>
      <c r="BV383" s="905"/>
      <c r="BW383" s="905"/>
      <c r="BX383" s="905"/>
      <c r="BY383" s="905"/>
      <c r="BZ383" s="905"/>
      <c r="CA383" s="905"/>
      <c r="CB383" s="905"/>
      <c r="CC383" s="905"/>
      <c r="CD383" s="905"/>
      <c r="CE383" s="905"/>
      <c r="CF383" s="905"/>
      <c r="CG383" s="905"/>
      <c r="CH383" s="905"/>
      <c r="CI383" s="906"/>
    </row>
    <row r="384" spans="2:87" x14ac:dyDescent="0.2">
      <c r="B384" s="1091"/>
      <c r="C384" s="1092"/>
      <c r="D384" s="1092"/>
      <c r="E384" s="1092"/>
      <c r="F384" s="1092"/>
      <c r="G384" s="1092"/>
      <c r="H384" s="1092"/>
      <c r="I384" s="1092"/>
      <c r="J384" s="1092"/>
      <c r="K384" s="1092"/>
      <c r="L384" s="1092"/>
      <c r="M384" s="1092"/>
      <c r="N384" s="1092"/>
      <c r="O384" s="1092"/>
      <c r="P384" s="1092"/>
      <c r="Q384" s="1092"/>
      <c r="R384" s="1092"/>
      <c r="S384" s="1092"/>
      <c r="T384" s="1092"/>
      <c r="U384" s="1092"/>
      <c r="V384" s="1092"/>
      <c r="W384" s="1092"/>
      <c r="X384" s="1092"/>
      <c r="Y384" s="1092"/>
      <c r="Z384" s="1092"/>
      <c r="AA384" s="1092"/>
      <c r="AB384" s="1092"/>
      <c r="AC384" s="1092"/>
      <c r="AD384" s="1092"/>
      <c r="AE384" s="1092"/>
      <c r="AF384" s="1092"/>
      <c r="AG384" s="1092"/>
      <c r="AH384" s="1092"/>
      <c r="AI384" s="1092"/>
      <c r="AJ384" s="1092"/>
      <c r="AK384" s="1092"/>
      <c r="AL384" s="1092"/>
      <c r="AM384" s="1092"/>
      <c r="AN384" s="1092"/>
      <c r="AO384" s="1092"/>
      <c r="AP384" s="1092"/>
      <c r="AQ384" s="1092"/>
      <c r="AR384" s="1092"/>
      <c r="AS384" s="1092"/>
      <c r="AT384" s="1092"/>
      <c r="AU384" s="1092"/>
      <c r="AV384" s="1092"/>
      <c r="AW384" s="1092"/>
      <c r="AX384" s="1092"/>
      <c r="AY384" s="1092"/>
      <c r="AZ384" s="1092"/>
      <c r="BA384" s="1092"/>
      <c r="BB384" s="1092"/>
      <c r="BC384" s="1092"/>
      <c r="BD384" s="1092"/>
      <c r="BE384" s="1092"/>
      <c r="BF384" s="1092"/>
      <c r="BG384" s="1092"/>
      <c r="BH384" s="1092"/>
      <c r="BI384" s="1092"/>
      <c r="BJ384" s="1092"/>
      <c r="BK384" s="1092"/>
      <c r="BL384" s="1092"/>
      <c r="BM384" s="1092"/>
      <c r="BN384" s="1092"/>
      <c r="BO384" s="1092"/>
      <c r="BP384" s="1092"/>
      <c r="BQ384" s="1092"/>
      <c r="BR384" s="1092"/>
      <c r="BS384" s="1092"/>
      <c r="BT384" s="1092"/>
      <c r="BU384" s="1092"/>
      <c r="BV384" s="1092"/>
      <c r="BW384" s="1092"/>
      <c r="BX384" s="1092"/>
      <c r="BY384" s="1092"/>
      <c r="BZ384" s="1092"/>
      <c r="CA384" s="1092"/>
      <c r="CB384" s="1092"/>
      <c r="CC384" s="1092"/>
      <c r="CD384" s="1092"/>
      <c r="CE384" s="1092"/>
      <c r="CF384" s="1092"/>
      <c r="CG384" s="1092"/>
      <c r="CH384" s="1092"/>
      <c r="CI384" s="1093"/>
    </row>
    <row r="385" spans="2:87" ht="42.75" x14ac:dyDescent="0.2">
      <c r="B385" s="1091" t="s">
        <v>682</v>
      </c>
      <c r="C385" s="1092"/>
      <c r="D385" s="1092"/>
      <c r="E385" s="1092"/>
      <c r="F385" s="1092"/>
      <c r="G385" s="903" t="s">
        <v>93</v>
      </c>
      <c r="H385" s="903" t="s">
        <v>94</v>
      </c>
      <c r="I385" s="903" t="s">
        <v>95</v>
      </c>
      <c r="J385" s="903" t="s">
        <v>96</v>
      </c>
      <c r="K385" s="903" t="s">
        <v>97</v>
      </c>
      <c r="L385" s="903" t="s">
        <v>98</v>
      </c>
      <c r="M385" s="903" t="s">
        <v>99</v>
      </c>
      <c r="N385" s="903" t="s">
        <v>100</v>
      </c>
      <c r="O385" s="903" t="s">
        <v>101</v>
      </c>
      <c r="P385" s="903" t="s">
        <v>102</v>
      </c>
      <c r="Q385" s="903" t="s">
        <v>103</v>
      </c>
      <c r="R385" s="903" t="s">
        <v>133</v>
      </c>
      <c r="S385" s="903" t="s">
        <v>134</v>
      </c>
      <c r="T385" s="903" t="s">
        <v>135</v>
      </c>
      <c r="U385" s="903" t="s">
        <v>136</v>
      </c>
      <c r="V385" s="903" t="s">
        <v>104</v>
      </c>
      <c r="W385" s="903" t="s">
        <v>137</v>
      </c>
      <c r="X385" s="903" t="s">
        <v>138</v>
      </c>
      <c r="Y385" s="903" t="s">
        <v>139</v>
      </c>
      <c r="Z385" s="903" t="s">
        <v>140</v>
      </c>
      <c r="AA385" s="903" t="s">
        <v>105</v>
      </c>
      <c r="AB385" s="903" t="s">
        <v>141</v>
      </c>
      <c r="AC385" s="903" t="s">
        <v>142</v>
      </c>
      <c r="AD385" s="903" t="s">
        <v>143</v>
      </c>
      <c r="AE385" s="903" t="s">
        <v>144</v>
      </c>
      <c r="AF385" s="903" t="s">
        <v>106</v>
      </c>
      <c r="AG385" s="903" t="s">
        <v>145</v>
      </c>
      <c r="AH385" s="903" t="s">
        <v>146</v>
      </c>
      <c r="AI385" s="903" t="s">
        <v>147</v>
      </c>
      <c r="AJ385" s="903" t="s">
        <v>148</v>
      </c>
      <c r="AK385" s="903" t="s">
        <v>107</v>
      </c>
      <c r="AL385" s="903" t="s">
        <v>149</v>
      </c>
      <c r="AM385" s="903" t="s">
        <v>150</v>
      </c>
      <c r="AN385" s="903" t="s">
        <v>151</v>
      </c>
      <c r="AO385" s="903" t="s">
        <v>152</v>
      </c>
      <c r="AP385" s="903" t="s">
        <v>108</v>
      </c>
      <c r="AQ385" s="903" t="s">
        <v>153</v>
      </c>
      <c r="AR385" s="903" t="s">
        <v>154</v>
      </c>
      <c r="AS385" s="903" t="s">
        <v>155</v>
      </c>
      <c r="AT385" s="903" t="s">
        <v>156</v>
      </c>
      <c r="AU385" s="903" t="s">
        <v>109</v>
      </c>
      <c r="AV385" s="903" t="s">
        <v>157</v>
      </c>
      <c r="AW385" s="903" t="s">
        <v>158</v>
      </c>
      <c r="AX385" s="903" t="s">
        <v>159</v>
      </c>
      <c r="AY385" s="903" t="s">
        <v>160</v>
      </c>
      <c r="AZ385" s="903" t="s">
        <v>110</v>
      </c>
      <c r="BA385" s="903" t="s">
        <v>161</v>
      </c>
      <c r="BB385" s="903" t="s">
        <v>162</v>
      </c>
      <c r="BC385" s="903" t="s">
        <v>163</v>
      </c>
      <c r="BD385" s="903" t="s">
        <v>164</v>
      </c>
      <c r="BE385" s="903" t="s">
        <v>111</v>
      </c>
      <c r="BF385" s="903" t="s">
        <v>165</v>
      </c>
      <c r="BG385" s="903" t="s">
        <v>166</v>
      </c>
      <c r="BH385" s="903" t="s">
        <v>167</v>
      </c>
      <c r="BI385" s="903" t="s">
        <v>168</v>
      </c>
      <c r="BJ385" s="903" t="s">
        <v>112</v>
      </c>
      <c r="BK385" s="903" t="s">
        <v>169</v>
      </c>
      <c r="BL385" s="903" t="s">
        <v>170</v>
      </c>
      <c r="BM385" s="903" t="s">
        <v>171</v>
      </c>
      <c r="BN385" s="903" t="s">
        <v>172</v>
      </c>
      <c r="BO385" s="903" t="s">
        <v>113</v>
      </c>
      <c r="BP385" s="903" t="s">
        <v>173</v>
      </c>
      <c r="BQ385" s="903" t="s">
        <v>174</v>
      </c>
      <c r="BR385" s="903" t="s">
        <v>175</v>
      </c>
      <c r="BS385" s="903" t="s">
        <v>176</v>
      </c>
      <c r="BT385" s="903" t="s">
        <v>114</v>
      </c>
      <c r="BU385" s="903" t="s">
        <v>177</v>
      </c>
      <c r="BV385" s="903" t="s">
        <v>178</v>
      </c>
      <c r="BW385" s="903" t="s">
        <v>179</v>
      </c>
      <c r="BX385" s="903" t="s">
        <v>180</v>
      </c>
      <c r="BY385" s="903" t="s">
        <v>115</v>
      </c>
      <c r="BZ385" s="903" t="s">
        <v>181</v>
      </c>
      <c r="CA385" s="903" t="s">
        <v>182</v>
      </c>
      <c r="CB385" s="903" t="s">
        <v>183</v>
      </c>
      <c r="CC385" s="903" t="s">
        <v>184</v>
      </c>
      <c r="CD385" s="903" t="s">
        <v>116</v>
      </c>
      <c r="CE385" s="903" t="s">
        <v>185</v>
      </c>
      <c r="CF385" s="903" t="s">
        <v>186</v>
      </c>
      <c r="CG385" s="903" t="s">
        <v>187</v>
      </c>
      <c r="CH385" s="903" t="s">
        <v>188</v>
      </c>
      <c r="CI385" s="904" t="s">
        <v>117</v>
      </c>
    </row>
    <row r="386" spans="2:87" x14ac:dyDescent="0.2">
      <c r="B386" s="1091"/>
      <c r="C386" s="1092" t="s">
        <v>675</v>
      </c>
      <c r="D386" s="1092"/>
      <c r="E386" s="1092" t="s">
        <v>122</v>
      </c>
      <c r="F386" s="1092">
        <v>2</v>
      </c>
      <c r="G386" s="905">
        <f t="shared" ref="G386:AL386" si="284">G227-G238</f>
        <v>335.96808194327298</v>
      </c>
      <c r="H386" s="905">
        <f t="shared" si="284"/>
        <v>388.42024913713948</v>
      </c>
      <c r="I386" s="905">
        <f t="shared" si="284"/>
        <v>378.20689104803978</v>
      </c>
      <c r="J386" s="905">
        <f t="shared" si="284"/>
        <v>381.74961367275893</v>
      </c>
      <c r="K386" s="905">
        <f t="shared" si="284"/>
        <v>393.70378655144759</v>
      </c>
      <c r="L386" s="905">
        <f t="shared" si="284"/>
        <v>406.08599332531003</v>
      </c>
      <c r="M386" s="905">
        <f t="shared" si="284"/>
        <v>418.10330283745998</v>
      </c>
      <c r="N386" s="905">
        <f t="shared" si="284"/>
        <v>430.72072183132298</v>
      </c>
      <c r="O386" s="905">
        <f t="shared" si="284"/>
        <v>442.9860485896225</v>
      </c>
      <c r="P386" s="905">
        <f t="shared" si="284"/>
        <v>455.0663982760197</v>
      </c>
      <c r="Q386" s="905">
        <f t="shared" si="284"/>
        <v>467.05680223955233</v>
      </c>
      <c r="R386" s="905">
        <f t="shared" si="284"/>
        <v>477.89855011846072</v>
      </c>
      <c r="S386" s="905">
        <f t="shared" si="284"/>
        <v>488.26881381404911</v>
      </c>
      <c r="T386" s="905">
        <f t="shared" si="284"/>
        <v>498.39836386569465</v>
      </c>
      <c r="U386" s="905">
        <f t="shared" si="284"/>
        <v>508.24011587096095</v>
      </c>
      <c r="V386" s="905">
        <f t="shared" si="284"/>
        <v>517.78183772483987</v>
      </c>
      <c r="W386" s="905">
        <f t="shared" si="284"/>
        <v>526.93005059485756</v>
      </c>
      <c r="X386" s="905">
        <f t="shared" si="284"/>
        <v>535.79499834046169</v>
      </c>
      <c r="Y386" s="905">
        <f t="shared" si="284"/>
        <v>544.35183585773666</v>
      </c>
      <c r="Z386" s="905">
        <f t="shared" si="284"/>
        <v>552.69391704091606</v>
      </c>
      <c r="AA386" s="905">
        <f t="shared" si="284"/>
        <v>560.83507677607258</v>
      </c>
      <c r="AB386" s="905">
        <f t="shared" si="284"/>
        <v>568.5571686047906</v>
      </c>
      <c r="AC386" s="905">
        <f t="shared" si="284"/>
        <v>575.96266393992323</v>
      </c>
      <c r="AD386" s="905">
        <f t="shared" si="284"/>
        <v>583.07474415100603</v>
      </c>
      <c r="AE386" s="905">
        <f t="shared" si="284"/>
        <v>589.97105782696531</v>
      </c>
      <c r="AF386" s="905">
        <f t="shared" si="284"/>
        <v>596.83333265158353</v>
      </c>
      <c r="AG386" s="905">
        <f t="shared" si="284"/>
        <v>603.3025568463753</v>
      </c>
      <c r="AH386" s="905">
        <f t="shared" si="284"/>
        <v>609.46037491731965</v>
      </c>
      <c r="AI386" s="905">
        <f t="shared" si="284"/>
        <v>615.41949195008931</v>
      </c>
      <c r="AJ386" s="905">
        <f t="shared" si="284"/>
        <v>621.1127644539373</v>
      </c>
      <c r="AK386" s="905">
        <f t="shared" si="284"/>
        <v>626.47543107258343</v>
      </c>
      <c r="AL386" s="905">
        <f t="shared" si="284"/>
        <v>630.98702034493874</v>
      </c>
      <c r="AM386" s="905">
        <f t="shared" ref="AM386:BR386" si="285">AM227-AM238</f>
        <v>635.1883348163509</v>
      </c>
      <c r="AN386" s="905">
        <f t="shared" si="285"/>
        <v>639.13835105670876</v>
      </c>
      <c r="AO386" s="905">
        <f t="shared" si="285"/>
        <v>642.84223017324871</v>
      </c>
      <c r="AP386" s="905">
        <f t="shared" si="285"/>
        <v>646.38080926452938</v>
      </c>
      <c r="AQ386" s="905">
        <f t="shared" si="285"/>
        <v>649.69646342512488</v>
      </c>
      <c r="AR386" s="905">
        <f t="shared" si="285"/>
        <v>652.79847273064263</v>
      </c>
      <c r="AS386" s="905">
        <f t="shared" si="285"/>
        <v>655.68186229842468</v>
      </c>
      <c r="AT386" s="905">
        <f t="shared" si="285"/>
        <v>658.32878820344524</v>
      </c>
      <c r="AU386" s="905">
        <f t="shared" si="285"/>
        <v>660.8064036878169</v>
      </c>
      <c r="AV386" s="905">
        <f t="shared" si="285"/>
        <v>663.10227790126555</v>
      </c>
      <c r="AW386" s="905">
        <f t="shared" si="285"/>
        <v>665.43122711793558</v>
      </c>
      <c r="AX386" s="905">
        <f t="shared" si="285"/>
        <v>667.79497164583995</v>
      </c>
      <c r="AY386" s="905">
        <f t="shared" si="285"/>
        <v>670.16531840165817</v>
      </c>
      <c r="AZ386" s="905">
        <f t="shared" si="285"/>
        <v>672.5568504615012</v>
      </c>
      <c r="BA386" s="905">
        <f t="shared" si="285"/>
        <v>674.96677615277304</v>
      </c>
      <c r="BB386" s="905">
        <f t="shared" si="285"/>
        <v>677.37636483200572</v>
      </c>
      <c r="BC386" s="905">
        <f t="shared" si="285"/>
        <v>679.75420074321869</v>
      </c>
      <c r="BD386" s="905">
        <f t="shared" si="285"/>
        <v>682.13295430139851</v>
      </c>
      <c r="BE386" s="905">
        <f t="shared" si="285"/>
        <v>684.46364683635329</v>
      </c>
      <c r="BF386" s="905">
        <f t="shared" si="285"/>
        <v>686.76080103538209</v>
      </c>
      <c r="BG386" s="905">
        <f t="shared" si="285"/>
        <v>689.04736860243497</v>
      </c>
      <c r="BH386" s="905">
        <f t="shared" si="285"/>
        <v>691.33105354208135</v>
      </c>
      <c r="BI386" s="905">
        <f t="shared" si="285"/>
        <v>693.61280337061191</v>
      </c>
      <c r="BJ386" s="905">
        <f t="shared" si="285"/>
        <v>695.86466264676142</v>
      </c>
      <c r="BK386" s="905">
        <f t="shared" si="285"/>
        <v>698.08534111639017</v>
      </c>
      <c r="BL386" s="905">
        <f t="shared" si="285"/>
        <v>700.29041680261582</v>
      </c>
      <c r="BM386" s="905">
        <f t="shared" si="285"/>
        <v>702.51534700028822</v>
      </c>
      <c r="BN386" s="905">
        <f t="shared" si="285"/>
        <v>704.76745754269109</v>
      </c>
      <c r="BO386" s="905">
        <f t="shared" si="285"/>
        <v>707.0348352451698</v>
      </c>
      <c r="BP386" s="905">
        <f t="shared" si="285"/>
        <v>709.33940718133329</v>
      </c>
      <c r="BQ386" s="905">
        <f t="shared" si="285"/>
        <v>711.6760630615687</v>
      </c>
      <c r="BR386" s="905">
        <f t="shared" si="285"/>
        <v>714.04171220116677</v>
      </c>
      <c r="BS386" s="905">
        <f t="shared" ref="BS386:BT386" si="286">BS227-BS238</f>
        <v>716.40052859814296</v>
      </c>
      <c r="BT386" s="905">
        <f t="shared" si="286"/>
        <v>718.77794963730412</v>
      </c>
      <c r="BU386" s="905"/>
      <c r="BV386" s="905"/>
      <c r="BW386" s="905"/>
      <c r="BX386" s="905"/>
      <c r="BY386" s="905"/>
      <c r="BZ386" s="905"/>
      <c r="CA386" s="905"/>
      <c r="CB386" s="905"/>
      <c r="CC386" s="905"/>
      <c r="CD386" s="905"/>
      <c r="CE386" s="905"/>
      <c r="CF386" s="905"/>
      <c r="CG386" s="905"/>
      <c r="CH386" s="905"/>
      <c r="CI386" s="906"/>
    </row>
    <row r="387" spans="2:87" x14ac:dyDescent="0.2">
      <c r="B387" s="1091"/>
      <c r="C387" s="1092" t="s">
        <v>676</v>
      </c>
      <c r="D387" s="1092"/>
      <c r="E387" s="1092" t="s">
        <v>122</v>
      </c>
      <c r="F387" s="1092">
        <v>2</v>
      </c>
      <c r="G387" s="905">
        <f t="shared" ref="G387:AL387" si="287">G228-G239</f>
        <v>428.95453485426049</v>
      </c>
      <c r="H387" s="905">
        <f t="shared" si="287"/>
        <v>467.47442330799402</v>
      </c>
      <c r="I387" s="905">
        <f t="shared" si="287"/>
        <v>425.04927921788851</v>
      </c>
      <c r="J387" s="905">
        <f t="shared" si="287"/>
        <v>401.52927238520067</v>
      </c>
      <c r="K387" s="905">
        <f t="shared" si="287"/>
        <v>389.12399828365585</v>
      </c>
      <c r="L387" s="905">
        <f t="shared" si="287"/>
        <v>376.79880015190162</v>
      </c>
      <c r="M387" s="905">
        <f t="shared" si="287"/>
        <v>365.49023006286694</v>
      </c>
      <c r="N387" s="905">
        <f t="shared" si="287"/>
        <v>354.18332491534858</v>
      </c>
      <c r="O387" s="905">
        <f t="shared" si="287"/>
        <v>342.9034402846778</v>
      </c>
      <c r="P387" s="905">
        <f t="shared" si="287"/>
        <v>331.67089594981223</v>
      </c>
      <c r="Q387" s="905">
        <f t="shared" si="287"/>
        <v>320.46158591981475</v>
      </c>
      <c r="R387" s="905">
        <f t="shared" si="287"/>
        <v>310.52762422509056</v>
      </c>
      <c r="S387" s="905">
        <f t="shared" si="287"/>
        <v>301.22752028717372</v>
      </c>
      <c r="T387" s="905">
        <f t="shared" si="287"/>
        <v>292.31439292223922</v>
      </c>
      <c r="U387" s="905">
        <f t="shared" si="287"/>
        <v>283.78678660623973</v>
      </c>
      <c r="V387" s="905">
        <f t="shared" si="287"/>
        <v>275.68899352519003</v>
      </c>
      <c r="W387" s="905">
        <f t="shared" si="287"/>
        <v>267.84262427350592</v>
      </c>
      <c r="X387" s="905">
        <f t="shared" si="287"/>
        <v>260.31256895151409</v>
      </c>
      <c r="Y387" s="905">
        <f t="shared" si="287"/>
        <v>253.09279724097451</v>
      </c>
      <c r="Z387" s="905">
        <f t="shared" si="287"/>
        <v>246.23335252764241</v>
      </c>
      <c r="AA387" s="905">
        <f t="shared" si="287"/>
        <v>239.73402841283385</v>
      </c>
      <c r="AB387" s="905">
        <f t="shared" si="287"/>
        <v>233.49279313769043</v>
      </c>
      <c r="AC387" s="905">
        <f t="shared" si="287"/>
        <v>227.55928240764132</v>
      </c>
      <c r="AD387" s="905">
        <f t="shared" si="287"/>
        <v>221.94124678498332</v>
      </c>
      <c r="AE387" s="905">
        <f t="shared" si="287"/>
        <v>216.66950284551322</v>
      </c>
      <c r="AF387" s="905">
        <f t="shared" si="287"/>
        <v>211.79372308089674</v>
      </c>
      <c r="AG387" s="905">
        <f t="shared" si="287"/>
        <v>207.18930153623367</v>
      </c>
      <c r="AH387" s="905">
        <f t="shared" si="287"/>
        <v>202.88972063379734</v>
      </c>
      <c r="AI387" s="905">
        <f t="shared" si="287"/>
        <v>198.93562516303763</v>
      </c>
      <c r="AJ387" s="905">
        <f t="shared" si="287"/>
        <v>195.30264444920221</v>
      </c>
      <c r="AK387" s="905">
        <f t="shared" si="287"/>
        <v>191.97041989550635</v>
      </c>
      <c r="AL387" s="905">
        <f t="shared" si="287"/>
        <v>188.87851058464892</v>
      </c>
      <c r="AM387" s="905">
        <f t="shared" ref="AM387:BR387" si="288">AM228-AM239</f>
        <v>186.10838245312544</v>
      </c>
      <c r="AN387" s="905">
        <f t="shared" si="288"/>
        <v>183.65144340558618</v>
      </c>
      <c r="AO387" s="905">
        <f t="shared" si="288"/>
        <v>181.49685096922315</v>
      </c>
      <c r="AP387" s="905">
        <f t="shared" si="288"/>
        <v>179.63215320067982</v>
      </c>
      <c r="AQ387" s="905">
        <f t="shared" si="288"/>
        <v>178.06617249217936</v>
      </c>
      <c r="AR387" s="905">
        <f t="shared" si="288"/>
        <v>176.82200296755121</v>
      </c>
      <c r="AS387" s="905">
        <f t="shared" si="288"/>
        <v>175.90632938134922</v>
      </c>
      <c r="AT387" s="905">
        <f t="shared" si="288"/>
        <v>175.31647129341081</v>
      </c>
      <c r="AU387" s="905">
        <f t="shared" si="288"/>
        <v>175.03239586167783</v>
      </c>
      <c r="AV387" s="905">
        <f t="shared" si="288"/>
        <v>175.06575148909707</v>
      </c>
      <c r="AW387" s="905">
        <f t="shared" si="288"/>
        <v>175.10017510750203</v>
      </c>
      <c r="AX387" s="905">
        <f t="shared" si="288"/>
        <v>175.11818675268248</v>
      </c>
      <c r="AY387" s="905">
        <f t="shared" si="288"/>
        <v>175.11781625595424</v>
      </c>
      <c r="AZ387" s="905">
        <f t="shared" si="288"/>
        <v>175.09459420562473</v>
      </c>
      <c r="BA387" s="905">
        <f t="shared" si="288"/>
        <v>175.06441040321391</v>
      </c>
      <c r="BB387" s="905">
        <f t="shared" si="288"/>
        <v>175.04434005963253</v>
      </c>
      <c r="BC387" s="905">
        <f t="shared" si="288"/>
        <v>175.03474706761881</v>
      </c>
      <c r="BD387" s="905">
        <f t="shared" si="288"/>
        <v>175.03036525615494</v>
      </c>
      <c r="BE387" s="905">
        <f t="shared" si="288"/>
        <v>175.03158114118997</v>
      </c>
      <c r="BF387" s="905">
        <f t="shared" si="288"/>
        <v>175.03728498070018</v>
      </c>
      <c r="BG387" s="905">
        <f t="shared" si="288"/>
        <v>175.05140563070637</v>
      </c>
      <c r="BH387" s="905">
        <f t="shared" si="288"/>
        <v>175.06955413830056</v>
      </c>
      <c r="BI387" s="905">
        <f t="shared" si="288"/>
        <v>175.09641928065184</v>
      </c>
      <c r="BJ387" s="905">
        <f t="shared" si="288"/>
        <v>175.13561133848881</v>
      </c>
      <c r="BK387" s="905">
        <f t="shared" si="288"/>
        <v>175.17844624142742</v>
      </c>
      <c r="BL387" s="905">
        <f t="shared" si="288"/>
        <v>175.2357448424471</v>
      </c>
      <c r="BM387" s="905">
        <f t="shared" si="288"/>
        <v>175.30054983209817</v>
      </c>
      <c r="BN387" s="905">
        <f t="shared" si="288"/>
        <v>175.35794898938755</v>
      </c>
      <c r="BO387" s="905">
        <f t="shared" si="288"/>
        <v>175.41900895113073</v>
      </c>
      <c r="BP387" s="905">
        <f t="shared" si="288"/>
        <v>175.46590939971858</v>
      </c>
      <c r="BQ387" s="905">
        <f t="shared" si="288"/>
        <v>175.50398530992831</v>
      </c>
      <c r="BR387" s="905">
        <f t="shared" si="288"/>
        <v>175.53311300701688</v>
      </c>
      <c r="BS387" s="905">
        <f t="shared" ref="BS387:BT387" si="289">BS228-BS239</f>
        <v>175.56042158642052</v>
      </c>
      <c r="BT387" s="905">
        <f t="shared" si="289"/>
        <v>175.58669405308825</v>
      </c>
      <c r="BU387" s="905"/>
      <c r="BV387" s="905"/>
      <c r="BW387" s="905"/>
      <c r="BX387" s="905"/>
      <c r="BY387" s="905"/>
      <c r="BZ387" s="905"/>
      <c r="CA387" s="905"/>
      <c r="CB387" s="905"/>
      <c r="CC387" s="905"/>
      <c r="CD387" s="905"/>
      <c r="CE387" s="905"/>
      <c r="CF387" s="905"/>
      <c r="CG387" s="905"/>
      <c r="CH387" s="905"/>
      <c r="CI387" s="906"/>
    </row>
    <row r="388" spans="2:87" x14ac:dyDescent="0.2">
      <c r="B388" s="1091"/>
      <c r="C388" s="1092" t="s">
        <v>677</v>
      </c>
      <c r="D388" s="1092"/>
      <c r="E388" s="1092" t="s">
        <v>122</v>
      </c>
      <c r="F388" s="1092">
        <v>2</v>
      </c>
      <c r="G388" s="905">
        <f t="shared" ref="G388:AL388" si="290">G224+G226-G236-G237</f>
        <v>297.77632748649893</v>
      </c>
      <c r="H388" s="905">
        <f t="shared" si="290"/>
        <v>258.94119157278271</v>
      </c>
      <c r="I388" s="905">
        <f t="shared" si="290"/>
        <v>274.8050311666247</v>
      </c>
      <c r="J388" s="905">
        <f t="shared" si="290"/>
        <v>293.15809358020363</v>
      </c>
      <c r="K388" s="905">
        <f t="shared" si="290"/>
        <v>294.50803235784025</v>
      </c>
      <c r="L388" s="905">
        <f t="shared" si="290"/>
        <v>294.01154260085247</v>
      </c>
      <c r="M388" s="905">
        <f t="shared" si="290"/>
        <v>295.51749352639797</v>
      </c>
      <c r="N388" s="905">
        <f t="shared" si="290"/>
        <v>295.12190422142567</v>
      </c>
      <c r="O388" s="905">
        <f t="shared" si="290"/>
        <v>294.73803870955282</v>
      </c>
      <c r="P388" s="905">
        <f t="shared" si="290"/>
        <v>294.3651641852602</v>
      </c>
      <c r="Q388" s="905">
        <f t="shared" si="290"/>
        <v>294.02508528613657</v>
      </c>
      <c r="R388" s="905">
        <f t="shared" si="290"/>
        <v>293.6843542908772</v>
      </c>
      <c r="S388" s="905">
        <f t="shared" si="290"/>
        <v>293.37713722686902</v>
      </c>
      <c r="T388" s="905">
        <f t="shared" si="290"/>
        <v>293.0699876502577</v>
      </c>
      <c r="U388" s="905">
        <f t="shared" si="290"/>
        <v>292.78398296457141</v>
      </c>
      <c r="V388" s="905">
        <f t="shared" si="290"/>
        <v>292.50967179737631</v>
      </c>
      <c r="W388" s="905">
        <f t="shared" si="290"/>
        <v>292.26600546525697</v>
      </c>
      <c r="X388" s="905">
        <f t="shared" si="290"/>
        <v>292.0340269663576</v>
      </c>
      <c r="Y388" s="905">
        <f t="shared" si="290"/>
        <v>291.81227593429514</v>
      </c>
      <c r="Z388" s="905">
        <f t="shared" si="290"/>
        <v>291.6123831876576</v>
      </c>
      <c r="AA388" s="905">
        <f t="shared" si="290"/>
        <v>291.41253726539372</v>
      </c>
      <c r="AB388" s="905">
        <f t="shared" si="290"/>
        <v>291.22439699001654</v>
      </c>
      <c r="AC388" s="905">
        <f t="shared" si="290"/>
        <v>291.05737888233688</v>
      </c>
      <c r="AD388" s="905">
        <f t="shared" si="290"/>
        <v>290.89040121636793</v>
      </c>
      <c r="AE388" s="905">
        <f t="shared" si="290"/>
        <v>290.73509610052452</v>
      </c>
      <c r="AF388" s="905">
        <f t="shared" si="290"/>
        <v>290.57909874978452</v>
      </c>
      <c r="AG388" s="905">
        <f t="shared" si="290"/>
        <v>290.44764929853375</v>
      </c>
      <c r="AH388" s="905">
        <f t="shared" si="290"/>
        <v>290.32713836126902</v>
      </c>
      <c r="AI388" s="905">
        <f t="shared" si="290"/>
        <v>290.21756454807445</v>
      </c>
      <c r="AJ388" s="905">
        <f t="shared" si="290"/>
        <v>290.10802226643818</v>
      </c>
      <c r="AK388" s="905">
        <f t="shared" si="290"/>
        <v>290.00941460272577</v>
      </c>
      <c r="AL388" s="905">
        <f t="shared" si="290"/>
        <v>289.92174038917858</v>
      </c>
      <c r="AM388" s="905">
        <f t="shared" ref="AM388:BR388" si="291">AM224+AM226-AM236-AM237</f>
        <v>289.83409429145615</v>
      </c>
      <c r="AN388" s="905">
        <f t="shared" si="291"/>
        <v>289.7464753126954</v>
      </c>
      <c r="AO388" s="905">
        <f t="shared" si="291"/>
        <v>289.66978670855525</v>
      </c>
      <c r="AP388" s="905">
        <f t="shared" si="291"/>
        <v>289.59312335081671</v>
      </c>
      <c r="AQ388" s="905">
        <f t="shared" si="291"/>
        <v>289.52738856334156</v>
      </c>
      <c r="AR388" s="905">
        <f t="shared" si="291"/>
        <v>289.47258150009395</v>
      </c>
      <c r="AS388" s="905">
        <f t="shared" si="291"/>
        <v>289.41779720335819</v>
      </c>
      <c r="AT388" s="905">
        <f t="shared" si="291"/>
        <v>289.3630349400799</v>
      </c>
      <c r="AU388" s="905">
        <f t="shared" si="291"/>
        <v>289.31919814761994</v>
      </c>
      <c r="AV388" s="905">
        <f t="shared" si="291"/>
        <v>289.31919814761994</v>
      </c>
      <c r="AW388" s="905">
        <f t="shared" si="291"/>
        <v>289.31919814761994</v>
      </c>
      <c r="AX388" s="905">
        <f t="shared" si="291"/>
        <v>289.31919814761994</v>
      </c>
      <c r="AY388" s="905">
        <f t="shared" si="291"/>
        <v>289.31919814761994</v>
      </c>
      <c r="AZ388" s="905">
        <f t="shared" si="291"/>
        <v>289.31919814761994</v>
      </c>
      <c r="BA388" s="905">
        <f t="shared" si="291"/>
        <v>289.31919814761994</v>
      </c>
      <c r="BB388" s="905">
        <f t="shared" si="291"/>
        <v>289.31919814761994</v>
      </c>
      <c r="BC388" s="905">
        <f t="shared" si="291"/>
        <v>289.31919814761994</v>
      </c>
      <c r="BD388" s="905">
        <f t="shared" si="291"/>
        <v>289.31919814761994</v>
      </c>
      <c r="BE388" s="905">
        <f t="shared" si="291"/>
        <v>289.31919814761994</v>
      </c>
      <c r="BF388" s="905">
        <f t="shared" si="291"/>
        <v>289.31919814761994</v>
      </c>
      <c r="BG388" s="905">
        <f t="shared" si="291"/>
        <v>289.31919814761994</v>
      </c>
      <c r="BH388" s="905">
        <f t="shared" si="291"/>
        <v>289.31919814761994</v>
      </c>
      <c r="BI388" s="905">
        <f t="shared" si="291"/>
        <v>289.31919814761994</v>
      </c>
      <c r="BJ388" s="905">
        <f t="shared" si="291"/>
        <v>289.31919814761994</v>
      </c>
      <c r="BK388" s="905">
        <f t="shared" si="291"/>
        <v>289.31919814761994</v>
      </c>
      <c r="BL388" s="905">
        <f t="shared" si="291"/>
        <v>289.31919814761994</v>
      </c>
      <c r="BM388" s="905">
        <f t="shared" si="291"/>
        <v>289.31919814761994</v>
      </c>
      <c r="BN388" s="905">
        <f t="shared" si="291"/>
        <v>289.31919814761994</v>
      </c>
      <c r="BO388" s="905">
        <f t="shared" si="291"/>
        <v>289.31919814761994</v>
      </c>
      <c r="BP388" s="905">
        <f t="shared" si="291"/>
        <v>289.31919814761994</v>
      </c>
      <c r="BQ388" s="905">
        <f t="shared" si="291"/>
        <v>289.31919814761994</v>
      </c>
      <c r="BR388" s="905">
        <f t="shared" si="291"/>
        <v>289.31919814761994</v>
      </c>
      <c r="BS388" s="905">
        <f t="shared" ref="BS388:BT388" si="292">BS224+BS226-BS236-BS237</f>
        <v>289.31919814761994</v>
      </c>
      <c r="BT388" s="905">
        <f t="shared" si="292"/>
        <v>289.31919814761994</v>
      </c>
      <c r="BU388" s="905"/>
      <c r="BV388" s="905"/>
      <c r="BW388" s="905"/>
      <c r="BX388" s="905"/>
      <c r="BY388" s="905"/>
      <c r="BZ388" s="905"/>
      <c r="CA388" s="905"/>
      <c r="CB388" s="905"/>
      <c r="CC388" s="905"/>
      <c r="CD388" s="905"/>
      <c r="CE388" s="905"/>
      <c r="CF388" s="905"/>
      <c r="CG388" s="905"/>
      <c r="CH388" s="905"/>
      <c r="CI388" s="906"/>
    </row>
    <row r="389" spans="2:87" x14ac:dyDescent="0.2">
      <c r="B389" s="1091"/>
      <c r="C389" s="1092" t="s">
        <v>129</v>
      </c>
      <c r="D389" s="1092"/>
      <c r="E389" s="1092" t="s">
        <v>122</v>
      </c>
      <c r="F389" s="1092">
        <v>2</v>
      </c>
      <c r="G389" s="905">
        <f t="shared" ref="G389:AL389" si="293">G242</f>
        <v>297.22837005242013</v>
      </c>
      <c r="H389" s="905">
        <f t="shared" si="293"/>
        <v>288.35611663143737</v>
      </c>
      <c r="I389" s="905">
        <f t="shared" si="293"/>
        <v>286.05611663143742</v>
      </c>
      <c r="J389" s="905">
        <f t="shared" si="293"/>
        <v>278.35611663143737</v>
      </c>
      <c r="K389" s="905">
        <f t="shared" si="293"/>
        <v>266.45611663143728</v>
      </c>
      <c r="L389" s="905">
        <f t="shared" si="293"/>
        <v>254.85611663143732</v>
      </c>
      <c r="M389" s="905">
        <f t="shared" si="293"/>
        <v>254.85611663143735</v>
      </c>
      <c r="N389" s="905">
        <f t="shared" si="293"/>
        <v>254.85611663143735</v>
      </c>
      <c r="O389" s="905">
        <f t="shared" si="293"/>
        <v>254.85611663143735</v>
      </c>
      <c r="P389" s="905">
        <f t="shared" si="293"/>
        <v>254.85611663143735</v>
      </c>
      <c r="Q389" s="905">
        <f t="shared" si="293"/>
        <v>254.85611663143735</v>
      </c>
      <c r="R389" s="905">
        <f t="shared" si="293"/>
        <v>254.85611663143735</v>
      </c>
      <c r="S389" s="905">
        <f t="shared" si="293"/>
        <v>254.85611663143735</v>
      </c>
      <c r="T389" s="905">
        <f t="shared" si="293"/>
        <v>254.85611663143735</v>
      </c>
      <c r="U389" s="905">
        <f t="shared" si="293"/>
        <v>254.85611663143735</v>
      </c>
      <c r="V389" s="905">
        <f t="shared" si="293"/>
        <v>254.85611663143732</v>
      </c>
      <c r="W389" s="905">
        <f t="shared" si="293"/>
        <v>254.85611663143735</v>
      </c>
      <c r="X389" s="905">
        <f t="shared" si="293"/>
        <v>254.85611663143737</v>
      </c>
      <c r="Y389" s="905">
        <f t="shared" si="293"/>
        <v>254.85611663143735</v>
      </c>
      <c r="Z389" s="905">
        <f t="shared" si="293"/>
        <v>254.85611663143735</v>
      </c>
      <c r="AA389" s="905">
        <f t="shared" si="293"/>
        <v>254.85611663143737</v>
      </c>
      <c r="AB389" s="905">
        <f t="shared" si="293"/>
        <v>254.85611663143735</v>
      </c>
      <c r="AC389" s="905">
        <f t="shared" si="293"/>
        <v>254.85611663143735</v>
      </c>
      <c r="AD389" s="905">
        <f t="shared" si="293"/>
        <v>254.85611663143735</v>
      </c>
      <c r="AE389" s="905">
        <f t="shared" si="293"/>
        <v>254.85611663143735</v>
      </c>
      <c r="AF389" s="905">
        <f t="shared" si="293"/>
        <v>254.85611663143735</v>
      </c>
      <c r="AG389" s="905">
        <f t="shared" si="293"/>
        <v>254.85611663143737</v>
      </c>
      <c r="AH389" s="905">
        <f t="shared" si="293"/>
        <v>254.85611663143735</v>
      </c>
      <c r="AI389" s="905">
        <f t="shared" si="293"/>
        <v>254.85611663143735</v>
      </c>
      <c r="AJ389" s="905">
        <f t="shared" si="293"/>
        <v>254.85611663143735</v>
      </c>
      <c r="AK389" s="905">
        <f t="shared" si="293"/>
        <v>254.85611663143735</v>
      </c>
      <c r="AL389" s="905">
        <f t="shared" si="293"/>
        <v>254.85611663143735</v>
      </c>
      <c r="AM389" s="905">
        <f t="shared" ref="AM389:BR389" si="294">AM242</f>
        <v>254.85611663143735</v>
      </c>
      <c r="AN389" s="905">
        <f t="shared" si="294"/>
        <v>254.85611663143732</v>
      </c>
      <c r="AO389" s="905">
        <f t="shared" si="294"/>
        <v>254.85611663143735</v>
      </c>
      <c r="AP389" s="905">
        <f t="shared" si="294"/>
        <v>254.85611663143735</v>
      </c>
      <c r="AQ389" s="905">
        <f t="shared" si="294"/>
        <v>254.85611663143735</v>
      </c>
      <c r="AR389" s="905">
        <f t="shared" si="294"/>
        <v>254.85611663143735</v>
      </c>
      <c r="AS389" s="905">
        <f t="shared" si="294"/>
        <v>254.85611663143737</v>
      </c>
      <c r="AT389" s="905">
        <f t="shared" si="294"/>
        <v>254.85611663143735</v>
      </c>
      <c r="AU389" s="905">
        <f t="shared" si="294"/>
        <v>254.85611663143737</v>
      </c>
      <c r="AV389" s="905">
        <f t="shared" si="294"/>
        <v>254.85611663143737</v>
      </c>
      <c r="AW389" s="905">
        <f t="shared" si="294"/>
        <v>254.85611663143735</v>
      </c>
      <c r="AX389" s="905">
        <f t="shared" si="294"/>
        <v>254.85611663143735</v>
      </c>
      <c r="AY389" s="905">
        <f t="shared" si="294"/>
        <v>254.85611663143737</v>
      </c>
      <c r="AZ389" s="905">
        <f t="shared" si="294"/>
        <v>254.85611663143735</v>
      </c>
      <c r="BA389" s="905">
        <f t="shared" si="294"/>
        <v>254.85611663143735</v>
      </c>
      <c r="BB389" s="905">
        <f t="shared" si="294"/>
        <v>254.85611663143735</v>
      </c>
      <c r="BC389" s="905">
        <f t="shared" si="294"/>
        <v>254.85611663143735</v>
      </c>
      <c r="BD389" s="905">
        <f t="shared" si="294"/>
        <v>254.85611663143735</v>
      </c>
      <c r="BE389" s="905">
        <f t="shared" si="294"/>
        <v>254.85611663143735</v>
      </c>
      <c r="BF389" s="905">
        <f t="shared" si="294"/>
        <v>254.85611663143737</v>
      </c>
      <c r="BG389" s="905">
        <f t="shared" si="294"/>
        <v>254.85611663143735</v>
      </c>
      <c r="BH389" s="905">
        <f t="shared" si="294"/>
        <v>254.85611663143735</v>
      </c>
      <c r="BI389" s="905">
        <f t="shared" si="294"/>
        <v>254.85611663143737</v>
      </c>
      <c r="BJ389" s="905">
        <f t="shared" si="294"/>
        <v>254.85611663143735</v>
      </c>
      <c r="BK389" s="905">
        <f t="shared" si="294"/>
        <v>254.85611663143732</v>
      </c>
      <c r="BL389" s="905">
        <f t="shared" si="294"/>
        <v>254.85611663143732</v>
      </c>
      <c r="BM389" s="905">
        <f t="shared" si="294"/>
        <v>254.85611663143732</v>
      </c>
      <c r="BN389" s="905">
        <f t="shared" si="294"/>
        <v>254.85611663143737</v>
      </c>
      <c r="BO389" s="905">
        <f t="shared" si="294"/>
        <v>254.85611663143735</v>
      </c>
      <c r="BP389" s="905">
        <f t="shared" si="294"/>
        <v>254.85611663143732</v>
      </c>
      <c r="BQ389" s="905">
        <f t="shared" si="294"/>
        <v>254.85611663143735</v>
      </c>
      <c r="BR389" s="905">
        <f t="shared" si="294"/>
        <v>254.85611663143735</v>
      </c>
      <c r="BS389" s="905">
        <f t="shared" ref="BS389:BT389" si="295">BS242</f>
        <v>254.85611663143735</v>
      </c>
      <c r="BT389" s="905">
        <f t="shared" si="295"/>
        <v>254.85611663143735</v>
      </c>
      <c r="BU389" s="905"/>
      <c r="BV389" s="905"/>
      <c r="BW389" s="905"/>
      <c r="BX389" s="905"/>
      <c r="BY389" s="905"/>
      <c r="BZ389" s="905"/>
      <c r="CA389" s="905"/>
      <c r="CB389" s="905"/>
      <c r="CC389" s="905"/>
      <c r="CD389" s="905"/>
      <c r="CE389" s="905"/>
      <c r="CF389" s="905"/>
      <c r="CG389" s="905"/>
      <c r="CH389" s="905"/>
      <c r="CI389" s="906"/>
    </row>
    <row r="390" spans="2:87" x14ac:dyDescent="0.2">
      <c r="B390" s="1091"/>
      <c r="C390" s="1092" t="s">
        <v>678</v>
      </c>
      <c r="D390" s="1092"/>
      <c r="E390" s="1092" t="s">
        <v>122</v>
      </c>
      <c r="F390" s="1092">
        <v>2</v>
      </c>
      <c r="G390" s="905">
        <f t="shared" ref="G390:AL390" si="296">G266-SUM(G386:G389)</f>
        <v>30.607438790189235</v>
      </c>
      <c r="H390" s="905">
        <f t="shared" si="296"/>
        <v>30.607438790189008</v>
      </c>
      <c r="I390" s="905">
        <f t="shared" si="296"/>
        <v>30.607438790189462</v>
      </c>
      <c r="J390" s="905">
        <f t="shared" si="296"/>
        <v>30.607438790189008</v>
      </c>
      <c r="K390" s="905">
        <f t="shared" si="296"/>
        <v>30.607438790189235</v>
      </c>
      <c r="L390" s="905">
        <f t="shared" si="296"/>
        <v>30.607438790189235</v>
      </c>
      <c r="M390" s="905">
        <f t="shared" si="296"/>
        <v>30.607438790189235</v>
      </c>
      <c r="N390" s="905">
        <f t="shared" si="296"/>
        <v>30.607438790189235</v>
      </c>
      <c r="O390" s="905">
        <f t="shared" si="296"/>
        <v>30.607438790189462</v>
      </c>
      <c r="P390" s="905">
        <f t="shared" si="296"/>
        <v>30.607438790189235</v>
      </c>
      <c r="Q390" s="905">
        <f t="shared" si="296"/>
        <v>30.607438790189235</v>
      </c>
      <c r="R390" s="905">
        <f t="shared" si="296"/>
        <v>30.607438790189008</v>
      </c>
      <c r="S390" s="905">
        <f t="shared" si="296"/>
        <v>30.607438790189235</v>
      </c>
      <c r="T390" s="905">
        <f t="shared" si="296"/>
        <v>30.607438790189462</v>
      </c>
      <c r="U390" s="905">
        <f t="shared" si="296"/>
        <v>30.607438790189008</v>
      </c>
      <c r="V390" s="905">
        <f t="shared" si="296"/>
        <v>30.607438790189008</v>
      </c>
      <c r="W390" s="905">
        <f t="shared" si="296"/>
        <v>30.607438790189235</v>
      </c>
      <c r="X390" s="905">
        <f t="shared" si="296"/>
        <v>30.607438790189235</v>
      </c>
      <c r="Y390" s="905">
        <f t="shared" si="296"/>
        <v>30.607438790189462</v>
      </c>
      <c r="Z390" s="905">
        <f t="shared" si="296"/>
        <v>30.607438790189008</v>
      </c>
      <c r="AA390" s="905">
        <f t="shared" si="296"/>
        <v>30.607438790189235</v>
      </c>
      <c r="AB390" s="905">
        <f t="shared" si="296"/>
        <v>30.607438790189235</v>
      </c>
      <c r="AC390" s="905">
        <f t="shared" si="296"/>
        <v>30.607438790189008</v>
      </c>
      <c r="AD390" s="905">
        <f t="shared" si="296"/>
        <v>30.607438790189235</v>
      </c>
      <c r="AE390" s="905">
        <f t="shared" si="296"/>
        <v>30.607438790189462</v>
      </c>
      <c r="AF390" s="905">
        <f t="shared" si="296"/>
        <v>30.607438790189462</v>
      </c>
      <c r="AG390" s="905">
        <f t="shared" si="296"/>
        <v>30.607438790189235</v>
      </c>
      <c r="AH390" s="905">
        <f t="shared" si="296"/>
        <v>30.607438790189235</v>
      </c>
      <c r="AI390" s="905">
        <f t="shared" si="296"/>
        <v>30.607438790189008</v>
      </c>
      <c r="AJ390" s="905">
        <f t="shared" si="296"/>
        <v>30.607438790189462</v>
      </c>
      <c r="AK390" s="905">
        <f t="shared" si="296"/>
        <v>30.607438790189462</v>
      </c>
      <c r="AL390" s="905">
        <f t="shared" si="296"/>
        <v>30.607438790189008</v>
      </c>
      <c r="AM390" s="905">
        <f t="shared" ref="AM390:BR390" si="297">AM266-SUM(AM386:AM389)</f>
        <v>30.607438790189235</v>
      </c>
      <c r="AN390" s="905">
        <f t="shared" si="297"/>
        <v>30.607438790189235</v>
      </c>
      <c r="AO390" s="905">
        <f t="shared" si="297"/>
        <v>30.607438790189462</v>
      </c>
      <c r="AP390" s="905">
        <f t="shared" si="297"/>
        <v>30.607438790189235</v>
      </c>
      <c r="AQ390" s="905">
        <f t="shared" si="297"/>
        <v>30.607438790189235</v>
      </c>
      <c r="AR390" s="905">
        <f t="shared" si="297"/>
        <v>30.607438790189462</v>
      </c>
      <c r="AS390" s="905">
        <f t="shared" si="297"/>
        <v>30.607438790189008</v>
      </c>
      <c r="AT390" s="905">
        <f t="shared" si="297"/>
        <v>30.607438790189008</v>
      </c>
      <c r="AU390" s="905">
        <f t="shared" si="297"/>
        <v>30.607438790189008</v>
      </c>
      <c r="AV390" s="905">
        <f t="shared" si="297"/>
        <v>30.607438790189235</v>
      </c>
      <c r="AW390" s="905">
        <f t="shared" si="297"/>
        <v>30.607438790189235</v>
      </c>
      <c r="AX390" s="905">
        <f t="shared" si="297"/>
        <v>30.607438790189235</v>
      </c>
      <c r="AY390" s="905">
        <f t="shared" si="297"/>
        <v>30.607438790189462</v>
      </c>
      <c r="AZ390" s="905">
        <f t="shared" si="297"/>
        <v>30.607438790189235</v>
      </c>
      <c r="BA390" s="905">
        <f t="shared" si="297"/>
        <v>30.60743879018878</v>
      </c>
      <c r="BB390" s="905">
        <f t="shared" si="297"/>
        <v>30.607438790189008</v>
      </c>
      <c r="BC390" s="905">
        <f t="shared" si="297"/>
        <v>30.607438790189462</v>
      </c>
      <c r="BD390" s="905">
        <f t="shared" si="297"/>
        <v>30.607438790189462</v>
      </c>
      <c r="BE390" s="905">
        <f t="shared" si="297"/>
        <v>30.607438790189008</v>
      </c>
      <c r="BF390" s="905">
        <f t="shared" si="297"/>
        <v>30.607438790189008</v>
      </c>
      <c r="BG390" s="905">
        <f t="shared" si="297"/>
        <v>30.607438790189235</v>
      </c>
      <c r="BH390" s="905">
        <f t="shared" si="297"/>
        <v>30.607438790189235</v>
      </c>
      <c r="BI390" s="905">
        <f t="shared" si="297"/>
        <v>30.607438790189462</v>
      </c>
      <c r="BJ390" s="905">
        <f t="shared" si="297"/>
        <v>30.607438790189008</v>
      </c>
      <c r="BK390" s="905">
        <f t="shared" si="297"/>
        <v>30.607438790189235</v>
      </c>
      <c r="BL390" s="905">
        <f t="shared" si="297"/>
        <v>30.607438790189008</v>
      </c>
      <c r="BM390" s="905">
        <f t="shared" si="297"/>
        <v>30.607438790189008</v>
      </c>
      <c r="BN390" s="905">
        <f t="shared" si="297"/>
        <v>30.607438790189235</v>
      </c>
      <c r="BO390" s="905">
        <f t="shared" si="297"/>
        <v>30.607438790189235</v>
      </c>
      <c r="BP390" s="905">
        <f t="shared" si="297"/>
        <v>30.607438790189462</v>
      </c>
      <c r="BQ390" s="905">
        <f t="shared" si="297"/>
        <v>30.607438790189235</v>
      </c>
      <c r="BR390" s="905">
        <f t="shared" si="297"/>
        <v>30.607438790189008</v>
      </c>
      <c r="BS390" s="905">
        <f t="shared" ref="BS390:BT390" si="298">BS266-SUM(BS386:BS389)</f>
        <v>30.607438790189235</v>
      </c>
      <c r="BT390" s="905">
        <f t="shared" si="298"/>
        <v>30.607438790189235</v>
      </c>
      <c r="BU390" s="905"/>
      <c r="BV390" s="905"/>
      <c r="BW390" s="905"/>
      <c r="BX390" s="905"/>
      <c r="BY390" s="905"/>
      <c r="BZ390" s="905"/>
      <c r="CA390" s="905"/>
      <c r="CB390" s="905"/>
      <c r="CC390" s="905"/>
      <c r="CD390" s="905"/>
      <c r="CE390" s="905"/>
      <c r="CF390" s="905"/>
      <c r="CG390" s="905"/>
      <c r="CH390" s="905"/>
      <c r="CI390" s="906"/>
    </row>
    <row r="391" spans="2:87" x14ac:dyDescent="0.2">
      <c r="B391" s="1091"/>
      <c r="C391" s="1092" t="s">
        <v>679</v>
      </c>
      <c r="D391" s="1092"/>
      <c r="E391" s="1092" t="s">
        <v>122</v>
      </c>
      <c r="F391" s="1092">
        <v>2</v>
      </c>
      <c r="G391" s="905">
        <f t="shared" ref="G391:AL391" si="299">G223</f>
        <v>1380.9980848709465</v>
      </c>
      <c r="H391" s="905">
        <f t="shared" si="299"/>
        <v>1380.9508627503415</v>
      </c>
      <c r="I391" s="905">
        <f t="shared" si="299"/>
        <v>1380.8599423773453</v>
      </c>
      <c r="J391" s="905">
        <f t="shared" si="299"/>
        <v>1380.0205215913579</v>
      </c>
      <c r="K391" s="905">
        <f t="shared" si="299"/>
        <v>1379.900770259102</v>
      </c>
      <c r="L391" s="905">
        <f t="shared" si="299"/>
        <v>1379.8537582006297</v>
      </c>
      <c r="M391" s="905">
        <f t="shared" si="299"/>
        <v>1380.5751916959741</v>
      </c>
      <c r="N391" s="905">
        <f t="shared" si="299"/>
        <v>1381.5276766982372</v>
      </c>
      <c r="O391" s="905">
        <f t="shared" si="299"/>
        <v>1381.4799188592474</v>
      </c>
      <c r="P391" s="905">
        <f t="shared" si="299"/>
        <v>1381.43192355256</v>
      </c>
      <c r="Q391" s="905">
        <f t="shared" si="299"/>
        <v>1381.3836958941461</v>
      </c>
      <c r="R391" s="905">
        <f t="shared" si="299"/>
        <v>1381.3352407610453</v>
      </c>
      <c r="S391" s="905">
        <f t="shared" si="299"/>
        <v>1381.2865628082357</v>
      </c>
      <c r="T391" s="905">
        <f t="shared" si="299"/>
        <v>1381.2376664839301</v>
      </c>
      <c r="U391" s="905">
        <f t="shared" si="299"/>
        <v>1381.1885560434778</v>
      </c>
      <c r="V391" s="905">
        <f t="shared" si="299"/>
        <v>1381.1392355620283</v>
      </c>
      <c r="W391" s="905">
        <f t="shared" si="299"/>
        <v>1322.7562911055604</v>
      </c>
      <c r="X391" s="905">
        <f t="shared" si="299"/>
        <v>1322.7196486830635</v>
      </c>
      <c r="Y391" s="905">
        <f t="shared" si="299"/>
        <v>1322.682859786727</v>
      </c>
      <c r="Z391" s="905">
        <f t="shared" si="299"/>
        <v>1322.6459269665077</v>
      </c>
      <c r="AA391" s="905">
        <f t="shared" si="299"/>
        <v>1323.1288526756559</v>
      </c>
      <c r="AB391" s="905">
        <f t="shared" si="299"/>
        <v>1222.146721152063</v>
      </c>
      <c r="AC391" s="905">
        <f t="shared" si="299"/>
        <v>1222.146721152063</v>
      </c>
      <c r="AD391" s="905">
        <f t="shared" si="299"/>
        <v>1222.146721152063</v>
      </c>
      <c r="AE391" s="905">
        <f t="shared" si="299"/>
        <v>1222.146721152063</v>
      </c>
      <c r="AF391" s="905">
        <f t="shared" si="299"/>
        <v>1222.146721152063</v>
      </c>
      <c r="AG391" s="905">
        <f t="shared" si="299"/>
        <v>1222.146721152063</v>
      </c>
      <c r="AH391" s="905">
        <f t="shared" si="299"/>
        <v>1222.146721152063</v>
      </c>
      <c r="AI391" s="905">
        <f t="shared" si="299"/>
        <v>1222.146721152063</v>
      </c>
      <c r="AJ391" s="905">
        <f t="shared" si="299"/>
        <v>1222.146721152063</v>
      </c>
      <c r="AK391" s="905">
        <f t="shared" si="299"/>
        <v>1222.146721152063</v>
      </c>
      <c r="AL391" s="905">
        <f t="shared" si="299"/>
        <v>1222.146721152063</v>
      </c>
      <c r="AM391" s="905">
        <f t="shared" ref="AM391:BR391" si="300">AM223</f>
        <v>1222.146721152063</v>
      </c>
      <c r="AN391" s="905">
        <f t="shared" si="300"/>
        <v>1222.146721152063</v>
      </c>
      <c r="AO391" s="905">
        <f t="shared" si="300"/>
        <v>1222.146721152063</v>
      </c>
      <c r="AP391" s="905">
        <f t="shared" si="300"/>
        <v>1222.146721152063</v>
      </c>
      <c r="AQ391" s="905">
        <f t="shared" si="300"/>
        <v>1222.146721152063</v>
      </c>
      <c r="AR391" s="905">
        <f t="shared" si="300"/>
        <v>1222.146721152063</v>
      </c>
      <c r="AS391" s="905">
        <f t="shared" si="300"/>
        <v>1222.146721152063</v>
      </c>
      <c r="AT391" s="905">
        <f t="shared" si="300"/>
        <v>1222.146721152063</v>
      </c>
      <c r="AU391" s="905">
        <f t="shared" si="300"/>
        <v>1222.146721152063</v>
      </c>
      <c r="AV391" s="905">
        <f t="shared" si="300"/>
        <v>1222.146721152063</v>
      </c>
      <c r="AW391" s="905">
        <f t="shared" si="300"/>
        <v>1222.146721152063</v>
      </c>
      <c r="AX391" s="905">
        <f t="shared" si="300"/>
        <v>1222.146721152063</v>
      </c>
      <c r="AY391" s="905">
        <f t="shared" si="300"/>
        <v>1222.146721152063</v>
      </c>
      <c r="AZ391" s="905">
        <f t="shared" si="300"/>
        <v>1222.146721152063</v>
      </c>
      <c r="BA391" s="905">
        <f t="shared" si="300"/>
        <v>1222.146721152063</v>
      </c>
      <c r="BB391" s="905">
        <f t="shared" si="300"/>
        <v>1222.146721152063</v>
      </c>
      <c r="BC391" s="905">
        <f t="shared" si="300"/>
        <v>1222.146721152063</v>
      </c>
      <c r="BD391" s="905">
        <f t="shared" si="300"/>
        <v>1222.146721152063</v>
      </c>
      <c r="BE391" s="905">
        <f t="shared" si="300"/>
        <v>1222.146721152063</v>
      </c>
      <c r="BF391" s="905">
        <f t="shared" si="300"/>
        <v>1222.146721152063</v>
      </c>
      <c r="BG391" s="905">
        <f t="shared" si="300"/>
        <v>1222.146721152063</v>
      </c>
      <c r="BH391" s="905">
        <f t="shared" si="300"/>
        <v>1222.146721152063</v>
      </c>
      <c r="BI391" s="905">
        <f t="shared" si="300"/>
        <v>1222.146721152063</v>
      </c>
      <c r="BJ391" s="905">
        <f t="shared" si="300"/>
        <v>1222.146721152063</v>
      </c>
      <c r="BK391" s="905">
        <f t="shared" si="300"/>
        <v>1222.146721152063</v>
      </c>
      <c r="BL391" s="905">
        <f t="shared" si="300"/>
        <v>1222.146721152063</v>
      </c>
      <c r="BM391" s="905">
        <f t="shared" si="300"/>
        <v>1222.146721152063</v>
      </c>
      <c r="BN391" s="905">
        <f t="shared" si="300"/>
        <v>1222.146721152063</v>
      </c>
      <c r="BO391" s="905">
        <f t="shared" si="300"/>
        <v>1222.146721152063</v>
      </c>
      <c r="BP391" s="905">
        <f t="shared" si="300"/>
        <v>1222.146721152063</v>
      </c>
      <c r="BQ391" s="905">
        <f t="shared" si="300"/>
        <v>1222.146721152063</v>
      </c>
      <c r="BR391" s="905">
        <f t="shared" si="300"/>
        <v>1222.146721152063</v>
      </c>
      <c r="BS391" s="905">
        <f t="shared" ref="BS391:BT391" si="301">BS223</f>
        <v>1222.146721152063</v>
      </c>
      <c r="BT391" s="905">
        <f t="shared" si="301"/>
        <v>1222.146721152063</v>
      </c>
      <c r="BU391" s="905"/>
      <c r="BV391" s="905"/>
      <c r="BW391" s="905"/>
      <c r="BX391" s="905"/>
      <c r="BY391" s="905"/>
      <c r="BZ391" s="905"/>
      <c r="CA391" s="905"/>
      <c r="CB391" s="905"/>
      <c r="CC391" s="905"/>
      <c r="CD391" s="905"/>
      <c r="CE391" s="905"/>
      <c r="CF391" s="905"/>
      <c r="CG391" s="905"/>
      <c r="CH391" s="905"/>
      <c r="CI391" s="906"/>
    </row>
    <row r="392" spans="2:87" x14ac:dyDescent="0.2">
      <c r="B392" s="1091"/>
      <c r="C392" s="1092" t="s">
        <v>680</v>
      </c>
      <c r="D392" s="1092"/>
      <c r="E392" s="1092" t="s">
        <v>122</v>
      </c>
      <c r="F392" s="1092">
        <v>2</v>
      </c>
      <c r="G392" s="905">
        <f t="shared" ref="G392:AL392" si="302">SUM(G386:G390)+G269</f>
        <v>1465.8583550866417</v>
      </c>
      <c r="H392" s="905">
        <f t="shared" si="302"/>
        <v>1509.1230213995425</v>
      </c>
      <c r="I392" s="905">
        <f t="shared" si="302"/>
        <v>1469.7072062741797</v>
      </c>
      <c r="J392" s="905">
        <f t="shared" si="302"/>
        <v>1460.0418319297896</v>
      </c>
      <c r="K392" s="905">
        <f t="shared" si="302"/>
        <v>1448.6995169445702</v>
      </c>
      <c r="L392" s="905">
        <f t="shared" si="302"/>
        <v>1436.3188832796905</v>
      </c>
      <c r="M392" s="905">
        <f t="shared" si="302"/>
        <v>1438.1924210883515</v>
      </c>
      <c r="N392" s="905">
        <f t="shared" si="302"/>
        <v>1436.8456033997238</v>
      </c>
      <c r="O392" s="905">
        <f t="shared" si="302"/>
        <v>1435.1854377854797</v>
      </c>
      <c r="P392" s="905">
        <f t="shared" si="302"/>
        <v>1433.3986263927186</v>
      </c>
      <c r="Q392" s="905">
        <f t="shared" si="302"/>
        <v>1431.5778991971301</v>
      </c>
      <c r="R392" s="905">
        <f t="shared" si="302"/>
        <v>1429.8832121560549</v>
      </c>
      <c r="S392" s="905">
        <f t="shared" si="302"/>
        <v>1428.5351540397185</v>
      </c>
      <c r="T392" s="905">
        <f t="shared" si="302"/>
        <v>1427.3334263298182</v>
      </c>
      <c r="U392" s="905">
        <f t="shared" si="302"/>
        <v>1426.2505665133986</v>
      </c>
      <c r="V392" s="905">
        <f t="shared" si="302"/>
        <v>1425.3091833090325</v>
      </c>
      <c r="W392" s="905">
        <f t="shared" si="302"/>
        <v>1424.2563597752471</v>
      </c>
      <c r="X392" s="905">
        <f t="shared" si="302"/>
        <v>1423.6053809999601</v>
      </c>
      <c r="Y392" s="905">
        <f t="shared" si="302"/>
        <v>1422.9668030746329</v>
      </c>
      <c r="Z392" s="905">
        <f t="shared" si="302"/>
        <v>1422.4956540878425</v>
      </c>
      <c r="AA392" s="905">
        <f t="shared" si="302"/>
        <v>1422.1837510859266</v>
      </c>
      <c r="AB392" s="905">
        <f t="shared" si="302"/>
        <v>1421.7225746641241</v>
      </c>
      <c r="AC392" s="905">
        <f t="shared" si="302"/>
        <v>1421.2855433515278</v>
      </c>
      <c r="AD392" s="905">
        <f t="shared" si="302"/>
        <v>1420.8706124539838</v>
      </c>
      <c r="AE392" s="905">
        <f t="shared" si="302"/>
        <v>1420.5978792646297</v>
      </c>
      <c r="AF392" s="905">
        <f t="shared" si="302"/>
        <v>1420.6863791638916</v>
      </c>
      <c r="AG392" s="905">
        <f t="shared" si="302"/>
        <v>1420.6777345527692</v>
      </c>
      <c r="AH392" s="905">
        <f t="shared" si="302"/>
        <v>1421.0006462940123</v>
      </c>
      <c r="AI392" s="905">
        <f t="shared" si="302"/>
        <v>1421.4812795528278</v>
      </c>
      <c r="AJ392" s="905">
        <f t="shared" si="302"/>
        <v>1422.0172145712045</v>
      </c>
      <c r="AK392" s="905">
        <f t="shared" si="302"/>
        <v>1422.5342344724422</v>
      </c>
      <c r="AL392" s="905">
        <f t="shared" si="302"/>
        <v>1422.4514257303924</v>
      </c>
      <c r="AM392" s="905">
        <f t="shared" ref="AM392:BR392" si="303">SUM(AM386:AM390)+AM269</f>
        <v>1423.8720806925592</v>
      </c>
      <c r="AN392" s="905">
        <f t="shared" si="303"/>
        <v>1425.354653616617</v>
      </c>
      <c r="AO392" s="905">
        <f t="shared" si="303"/>
        <v>1426.9043664126539</v>
      </c>
      <c r="AP392" s="905">
        <f t="shared" si="303"/>
        <v>1428.5786990876525</v>
      </c>
      <c r="AQ392" s="905">
        <f t="shared" si="303"/>
        <v>1430.3397524722723</v>
      </c>
      <c r="AR392" s="905">
        <f t="shared" si="303"/>
        <v>1432.2136498699144</v>
      </c>
      <c r="AS392" s="905">
        <f t="shared" si="303"/>
        <v>1434.1974462347582</v>
      </c>
      <c r="AT392" s="905">
        <f t="shared" si="303"/>
        <v>1436.2706164585622</v>
      </c>
      <c r="AU392" s="905">
        <f t="shared" si="303"/>
        <v>1438.4911843987411</v>
      </c>
      <c r="AV392" s="905">
        <f t="shared" si="303"/>
        <v>1440.891278919609</v>
      </c>
      <c r="AW392" s="905">
        <f t="shared" si="303"/>
        <v>1443.4454872946842</v>
      </c>
      <c r="AX392" s="905">
        <f t="shared" si="303"/>
        <v>1446.018079017769</v>
      </c>
      <c r="AY392" s="905">
        <f t="shared" si="303"/>
        <v>1448.5788908168593</v>
      </c>
      <c r="AZ392" s="905">
        <f t="shared" si="303"/>
        <v>1451.1380363663723</v>
      </c>
      <c r="BA392" s="905">
        <f t="shared" si="303"/>
        <v>1453.7086138052332</v>
      </c>
      <c r="BB392" s="905">
        <f t="shared" si="303"/>
        <v>1456.1934566108846</v>
      </c>
      <c r="BC392" s="905">
        <f t="shared" si="303"/>
        <v>1458.6570240100843</v>
      </c>
      <c r="BD392" s="905">
        <f t="shared" si="303"/>
        <v>1461.1267202268002</v>
      </c>
      <c r="BE392" s="905">
        <f t="shared" si="303"/>
        <v>1463.5539531267896</v>
      </c>
      <c r="BF392" s="905">
        <f t="shared" si="303"/>
        <v>1465.9521356353284</v>
      </c>
      <c r="BG392" s="905">
        <f t="shared" si="303"/>
        <v>1468.2662497723879</v>
      </c>
      <c r="BH392" s="905">
        <f t="shared" si="303"/>
        <v>1470.5815091396285</v>
      </c>
      <c r="BI392" s="905">
        <f t="shared" si="303"/>
        <v>1472.9035500305104</v>
      </c>
      <c r="BJ392" s="905">
        <f t="shared" si="303"/>
        <v>1475.2080272844967</v>
      </c>
      <c r="BK392" s="905">
        <f t="shared" si="303"/>
        <v>1477.484966587064</v>
      </c>
      <c r="BL392" s="905">
        <f t="shared" si="303"/>
        <v>1479.8683262843092</v>
      </c>
      <c r="BM392" s="905">
        <f t="shared" si="303"/>
        <v>1482.2790468816327</v>
      </c>
      <c r="BN392" s="905">
        <f t="shared" si="303"/>
        <v>1484.7095419913251</v>
      </c>
      <c r="BO392" s="905">
        <f t="shared" si="303"/>
        <v>1487.1589650655469</v>
      </c>
      <c r="BP392" s="905">
        <f t="shared" si="303"/>
        <v>1489.6314228602985</v>
      </c>
      <c r="BQ392" s="905">
        <f t="shared" si="303"/>
        <v>1492.1582510107435</v>
      </c>
      <c r="BR392" s="905">
        <f t="shared" si="303"/>
        <v>1494.7051242074301</v>
      </c>
      <c r="BS392" s="905">
        <f t="shared" ref="BS392:BT392" si="304">SUM(BS386:BS390)+BS269</f>
        <v>1497.2433455438099</v>
      </c>
      <c r="BT392" s="905">
        <f t="shared" si="304"/>
        <v>1499.7991354096389</v>
      </c>
      <c r="BU392" s="905"/>
      <c r="BV392" s="905"/>
      <c r="BW392" s="905"/>
      <c r="BX392" s="905"/>
      <c r="BY392" s="905"/>
      <c r="BZ392" s="905"/>
      <c r="CA392" s="905"/>
      <c r="CB392" s="905"/>
      <c r="CC392" s="905"/>
      <c r="CD392" s="905"/>
      <c r="CE392" s="905"/>
      <c r="CF392" s="905"/>
      <c r="CG392" s="905"/>
      <c r="CH392" s="905"/>
      <c r="CI392" s="906"/>
    </row>
    <row r="393" spans="2:87" x14ac:dyDescent="0.2">
      <c r="B393" s="1091"/>
      <c r="C393" s="1092"/>
      <c r="D393" s="1092"/>
      <c r="E393" s="1092"/>
      <c r="F393" s="1092"/>
      <c r="G393" s="1092"/>
      <c r="H393" s="1092"/>
      <c r="I393" s="1092"/>
      <c r="J393" s="1092"/>
      <c r="K393" s="1092"/>
      <c r="L393" s="1092"/>
      <c r="M393" s="1092"/>
      <c r="N393" s="1092"/>
      <c r="O393" s="1092"/>
      <c r="P393" s="1092"/>
      <c r="Q393" s="1092"/>
      <c r="R393" s="1092"/>
      <c r="S393" s="1092"/>
      <c r="T393" s="1092"/>
      <c r="U393" s="1092"/>
      <c r="V393" s="1092"/>
      <c r="W393" s="1092"/>
      <c r="X393" s="1092"/>
      <c r="Y393" s="1092"/>
      <c r="Z393" s="1092"/>
      <c r="AA393" s="1092"/>
      <c r="AB393" s="1092"/>
      <c r="AC393" s="1092"/>
      <c r="AD393" s="1092"/>
      <c r="AE393" s="1092"/>
      <c r="AF393" s="1092"/>
      <c r="AG393" s="1092"/>
      <c r="AH393" s="1092"/>
      <c r="AI393" s="1092"/>
      <c r="AJ393" s="1092"/>
      <c r="AK393" s="1092"/>
      <c r="AL393" s="1092"/>
      <c r="AM393" s="1092"/>
      <c r="AN393" s="1092"/>
      <c r="AO393" s="1092"/>
      <c r="AP393" s="1092"/>
      <c r="AQ393" s="1092"/>
      <c r="AR393" s="1092"/>
      <c r="AS393" s="1092"/>
      <c r="AT393" s="1092"/>
      <c r="AU393" s="1092"/>
      <c r="AV393" s="1092"/>
      <c r="AW393" s="1092"/>
      <c r="AX393" s="1092"/>
      <c r="AY393" s="1092"/>
      <c r="AZ393" s="1092"/>
      <c r="BA393" s="1092"/>
      <c r="BB393" s="1092"/>
      <c r="BC393" s="1092"/>
      <c r="BD393" s="1092"/>
      <c r="BE393" s="1092"/>
      <c r="BF393" s="1092"/>
      <c r="BG393" s="1092"/>
      <c r="BH393" s="1092"/>
      <c r="BI393" s="1092"/>
      <c r="BJ393" s="1092"/>
      <c r="BK393" s="1092"/>
      <c r="BL393" s="1092"/>
      <c r="BM393" s="1092"/>
      <c r="BN393" s="1092"/>
      <c r="BO393" s="1092"/>
      <c r="BP393" s="1092"/>
      <c r="BQ393" s="1092"/>
      <c r="BR393" s="1092"/>
      <c r="BS393" s="1092"/>
      <c r="BT393" s="1092"/>
      <c r="BU393" s="1092"/>
      <c r="BV393" s="1092"/>
      <c r="BW393" s="1092"/>
      <c r="BX393" s="1092"/>
      <c r="BY393" s="1092"/>
      <c r="BZ393" s="1092"/>
      <c r="CA393" s="1092"/>
      <c r="CB393" s="1092"/>
      <c r="CC393" s="1092"/>
      <c r="CD393" s="1092"/>
      <c r="CE393" s="1092"/>
      <c r="CF393" s="1092"/>
      <c r="CG393" s="1092"/>
      <c r="CH393" s="1092"/>
      <c r="CI393" s="1093"/>
    </row>
    <row r="394" spans="2:87" ht="42.75" x14ac:dyDescent="0.2">
      <c r="B394" s="1091" t="s">
        <v>683</v>
      </c>
      <c r="C394" s="1092"/>
      <c r="D394" s="1092"/>
      <c r="E394" s="1092"/>
      <c r="F394" s="1092"/>
      <c r="G394" s="903" t="s">
        <v>93</v>
      </c>
      <c r="H394" s="903" t="s">
        <v>94</v>
      </c>
      <c r="I394" s="903" t="s">
        <v>95</v>
      </c>
      <c r="J394" s="903" t="s">
        <v>96</v>
      </c>
      <c r="K394" s="903" t="s">
        <v>97</v>
      </c>
      <c r="L394" s="903" t="s">
        <v>98</v>
      </c>
      <c r="M394" s="903" t="s">
        <v>99</v>
      </c>
      <c r="N394" s="903" t="s">
        <v>100</v>
      </c>
      <c r="O394" s="903" t="s">
        <v>101</v>
      </c>
      <c r="P394" s="903" t="s">
        <v>102</v>
      </c>
      <c r="Q394" s="903" t="s">
        <v>103</v>
      </c>
      <c r="R394" s="903" t="s">
        <v>133</v>
      </c>
      <c r="S394" s="903" t="s">
        <v>134</v>
      </c>
      <c r="T394" s="903" t="s">
        <v>135</v>
      </c>
      <c r="U394" s="903" t="s">
        <v>136</v>
      </c>
      <c r="V394" s="903" t="s">
        <v>104</v>
      </c>
      <c r="W394" s="903" t="s">
        <v>137</v>
      </c>
      <c r="X394" s="903" t="s">
        <v>138</v>
      </c>
      <c r="Y394" s="903" t="s">
        <v>139</v>
      </c>
      <c r="Z394" s="903" t="s">
        <v>140</v>
      </c>
      <c r="AA394" s="903" t="s">
        <v>105</v>
      </c>
      <c r="AB394" s="903" t="s">
        <v>141</v>
      </c>
      <c r="AC394" s="903" t="s">
        <v>142</v>
      </c>
      <c r="AD394" s="903" t="s">
        <v>143</v>
      </c>
      <c r="AE394" s="903" t="s">
        <v>144</v>
      </c>
      <c r="AF394" s="903" t="s">
        <v>106</v>
      </c>
      <c r="AG394" s="903" t="s">
        <v>145</v>
      </c>
      <c r="AH394" s="903" t="s">
        <v>146</v>
      </c>
      <c r="AI394" s="903" t="s">
        <v>147</v>
      </c>
      <c r="AJ394" s="903" t="s">
        <v>148</v>
      </c>
      <c r="AK394" s="903" t="s">
        <v>107</v>
      </c>
      <c r="AL394" s="903" t="s">
        <v>149</v>
      </c>
      <c r="AM394" s="903" t="s">
        <v>150</v>
      </c>
      <c r="AN394" s="903" t="s">
        <v>151</v>
      </c>
      <c r="AO394" s="903" t="s">
        <v>152</v>
      </c>
      <c r="AP394" s="903" t="s">
        <v>108</v>
      </c>
      <c r="AQ394" s="903" t="s">
        <v>153</v>
      </c>
      <c r="AR394" s="903" t="s">
        <v>154</v>
      </c>
      <c r="AS394" s="903" t="s">
        <v>155</v>
      </c>
      <c r="AT394" s="903" t="s">
        <v>156</v>
      </c>
      <c r="AU394" s="903" t="s">
        <v>109</v>
      </c>
      <c r="AV394" s="903" t="s">
        <v>157</v>
      </c>
      <c r="AW394" s="903" t="s">
        <v>158</v>
      </c>
      <c r="AX394" s="903" t="s">
        <v>159</v>
      </c>
      <c r="AY394" s="903" t="s">
        <v>160</v>
      </c>
      <c r="AZ394" s="903" t="s">
        <v>110</v>
      </c>
      <c r="BA394" s="903" t="s">
        <v>161</v>
      </c>
      <c r="BB394" s="903" t="s">
        <v>162</v>
      </c>
      <c r="BC394" s="903" t="s">
        <v>163</v>
      </c>
      <c r="BD394" s="903" t="s">
        <v>164</v>
      </c>
      <c r="BE394" s="903" t="s">
        <v>111</v>
      </c>
      <c r="BF394" s="903" t="s">
        <v>165</v>
      </c>
      <c r="BG394" s="903" t="s">
        <v>166</v>
      </c>
      <c r="BH394" s="903" t="s">
        <v>167</v>
      </c>
      <c r="BI394" s="903" t="s">
        <v>168</v>
      </c>
      <c r="BJ394" s="903" t="s">
        <v>112</v>
      </c>
      <c r="BK394" s="903" t="s">
        <v>169</v>
      </c>
      <c r="BL394" s="903" t="s">
        <v>170</v>
      </c>
      <c r="BM394" s="903" t="s">
        <v>171</v>
      </c>
      <c r="BN394" s="903" t="s">
        <v>172</v>
      </c>
      <c r="BO394" s="903" t="s">
        <v>113</v>
      </c>
      <c r="BP394" s="903" t="s">
        <v>173</v>
      </c>
      <c r="BQ394" s="903" t="s">
        <v>174</v>
      </c>
      <c r="BR394" s="903" t="s">
        <v>175</v>
      </c>
      <c r="BS394" s="903" t="s">
        <v>176</v>
      </c>
      <c r="BT394" s="903" t="s">
        <v>114</v>
      </c>
      <c r="BU394" s="903" t="s">
        <v>177</v>
      </c>
      <c r="BV394" s="903" t="s">
        <v>178</v>
      </c>
      <c r="BW394" s="903" t="s">
        <v>179</v>
      </c>
      <c r="BX394" s="903" t="s">
        <v>180</v>
      </c>
      <c r="BY394" s="903" t="s">
        <v>115</v>
      </c>
      <c r="BZ394" s="903" t="s">
        <v>181</v>
      </c>
      <c r="CA394" s="903" t="s">
        <v>182</v>
      </c>
      <c r="CB394" s="903" t="s">
        <v>183</v>
      </c>
      <c r="CC394" s="903" t="s">
        <v>184</v>
      </c>
      <c r="CD394" s="903" t="s">
        <v>116</v>
      </c>
      <c r="CE394" s="903" t="s">
        <v>185</v>
      </c>
      <c r="CF394" s="903" t="s">
        <v>186</v>
      </c>
      <c r="CG394" s="903" t="s">
        <v>187</v>
      </c>
      <c r="CH394" s="903" t="s">
        <v>188</v>
      </c>
      <c r="CI394" s="904" t="s">
        <v>117</v>
      </c>
    </row>
    <row r="395" spans="2:87" x14ac:dyDescent="0.2">
      <c r="B395" s="1091"/>
      <c r="C395" s="1092" t="s">
        <v>675</v>
      </c>
      <c r="D395" s="1092"/>
      <c r="E395" s="1092" t="s">
        <v>122</v>
      </c>
      <c r="F395" s="1092">
        <v>2</v>
      </c>
      <c r="G395" s="905">
        <f t="shared" ref="G395:BR396" si="305">G317-G328</f>
        <v>335.96808194327298</v>
      </c>
      <c r="H395" s="905">
        <f t="shared" si="305"/>
        <v>388.42024913713948</v>
      </c>
      <c r="I395" s="905">
        <f t="shared" si="305"/>
        <v>378.20689104803978</v>
      </c>
      <c r="J395" s="905">
        <f t="shared" si="305"/>
        <v>381.74961367275893</v>
      </c>
      <c r="K395" s="905">
        <f t="shared" si="305"/>
        <v>393.70378655144759</v>
      </c>
      <c r="L395" s="905">
        <f t="shared" si="305"/>
        <v>406.08599332531003</v>
      </c>
      <c r="M395" s="905">
        <f t="shared" si="305"/>
        <v>416.92599048612817</v>
      </c>
      <c r="N395" s="905">
        <f t="shared" si="305"/>
        <v>427.30288482070875</v>
      </c>
      <c r="O395" s="905">
        <f t="shared" si="305"/>
        <v>436.81391610915671</v>
      </c>
      <c r="P395" s="905">
        <f t="shared" si="305"/>
        <v>445.58176197421807</v>
      </c>
      <c r="Q395" s="905">
        <f t="shared" si="305"/>
        <v>454.62813139321611</v>
      </c>
      <c r="R395" s="905">
        <f t="shared" si="305"/>
        <v>463.27388109272601</v>
      </c>
      <c r="S395" s="905">
        <f t="shared" si="305"/>
        <v>472.14211948186204</v>
      </c>
      <c r="T395" s="905">
        <f t="shared" si="305"/>
        <v>480.9788330619246</v>
      </c>
      <c r="U395" s="905">
        <f t="shared" si="305"/>
        <v>489.02470755728126</v>
      </c>
      <c r="V395" s="905">
        <f t="shared" si="305"/>
        <v>495.46488452016399</v>
      </c>
      <c r="W395" s="905">
        <f t="shared" si="305"/>
        <v>502.05798105340028</v>
      </c>
      <c r="X395" s="905">
        <f t="shared" si="305"/>
        <v>508.32780820176072</v>
      </c>
      <c r="Y395" s="905">
        <f t="shared" si="305"/>
        <v>514.24769940141505</v>
      </c>
      <c r="Z395" s="905">
        <f t="shared" si="305"/>
        <v>519.88761317669605</v>
      </c>
      <c r="AA395" s="905">
        <f t="shared" si="305"/>
        <v>525.30171772398751</v>
      </c>
      <c r="AB395" s="905">
        <f t="shared" si="305"/>
        <v>530.42530381947984</v>
      </c>
      <c r="AC395" s="905">
        <f t="shared" si="305"/>
        <v>535.23665163483349</v>
      </c>
      <c r="AD395" s="905">
        <f t="shared" si="305"/>
        <v>539.67222523599378</v>
      </c>
      <c r="AE395" s="905">
        <f t="shared" si="305"/>
        <v>543.90136227503729</v>
      </c>
      <c r="AF395" s="905">
        <f t="shared" si="305"/>
        <v>548.05488740960664</v>
      </c>
      <c r="AG395" s="905">
        <f t="shared" si="305"/>
        <v>551.85074822153194</v>
      </c>
      <c r="AH395" s="905">
        <f t="shared" si="305"/>
        <v>555.3332856832775</v>
      </c>
      <c r="AI395" s="905">
        <f t="shared" si="305"/>
        <v>558.57070122605819</v>
      </c>
      <c r="AJ395" s="905">
        <f t="shared" si="305"/>
        <v>561.54762227261938</v>
      </c>
      <c r="AK395" s="905">
        <f t="shared" si="305"/>
        <v>564.17660943379235</v>
      </c>
      <c r="AL395" s="905">
        <f t="shared" si="305"/>
        <v>568.4577598326531</v>
      </c>
      <c r="AM395" s="905">
        <f t="shared" si="305"/>
        <v>572.45291484073607</v>
      </c>
      <c r="AN395" s="905">
        <f t="shared" si="305"/>
        <v>576.20986174088569</v>
      </c>
      <c r="AO395" s="905">
        <f t="shared" si="305"/>
        <v>579.74195308522621</v>
      </c>
      <c r="AP395" s="905">
        <f t="shared" si="305"/>
        <v>583.12045300778857</v>
      </c>
      <c r="AQ395" s="905">
        <f t="shared" si="305"/>
        <v>586.27957524355338</v>
      </c>
      <c r="AR395" s="905">
        <f t="shared" si="305"/>
        <v>589.31663365708994</v>
      </c>
      <c r="AS395" s="905">
        <f t="shared" si="305"/>
        <v>592.14812215774043</v>
      </c>
      <c r="AT395" s="905">
        <f t="shared" si="305"/>
        <v>594.75621206024516</v>
      </c>
      <c r="AU395" s="905">
        <f t="shared" si="305"/>
        <v>597.20651484236475</v>
      </c>
      <c r="AV395" s="905">
        <f t="shared" si="305"/>
        <v>599.48727868419314</v>
      </c>
      <c r="AW395" s="905">
        <f t="shared" si="305"/>
        <v>601.80099436075352</v>
      </c>
      <c r="AX395" s="905">
        <f t="shared" si="305"/>
        <v>604.14895509602934</v>
      </c>
      <c r="AY395" s="905">
        <f t="shared" si="305"/>
        <v>606.50312044369036</v>
      </c>
      <c r="AZ395" s="905">
        <f t="shared" si="305"/>
        <v>608.87785891854492</v>
      </c>
      <c r="BA395" s="905">
        <f t="shared" si="305"/>
        <v>611.27079287411971</v>
      </c>
      <c r="BB395" s="905">
        <f t="shared" si="305"/>
        <v>613.66373548129604</v>
      </c>
      <c r="BC395" s="905">
        <f t="shared" si="305"/>
        <v>616.02550379377897</v>
      </c>
      <c r="BD395" s="905">
        <f t="shared" si="305"/>
        <v>618.38840357774268</v>
      </c>
      <c r="BE395" s="905">
        <f t="shared" si="305"/>
        <v>620.70374753487795</v>
      </c>
      <c r="BF395" s="905">
        <f t="shared" si="305"/>
        <v>622.9860114642845</v>
      </c>
      <c r="BG395" s="905">
        <f t="shared" si="305"/>
        <v>625.25804312305559</v>
      </c>
      <c r="BH395" s="905">
        <f t="shared" si="305"/>
        <v>627.52736768622026</v>
      </c>
      <c r="BI395" s="905">
        <f t="shared" si="305"/>
        <v>629.79506486122625</v>
      </c>
      <c r="BJ395" s="905">
        <f t="shared" si="305"/>
        <v>632.03342324153823</v>
      </c>
      <c r="BK395" s="905">
        <f t="shared" si="305"/>
        <v>634.24097363898647</v>
      </c>
      <c r="BL395" s="905">
        <f t="shared" si="305"/>
        <v>636.43344034971744</v>
      </c>
      <c r="BM395" s="905">
        <f t="shared" si="305"/>
        <v>638.64589714283909</v>
      </c>
      <c r="BN395" s="905">
        <f t="shared" si="305"/>
        <v>640.88523743355643</v>
      </c>
      <c r="BO395" s="905">
        <f t="shared" si="305"/>
        <v>643.13990699869009</v>
      </c>
      <c r="BP395" s="905">
        <f t="shared" si="305"/>
        <v>645.43127594020211</v>
      </c>
      <c r="BQ395" s="905">
        <f t="shared" si="305"/>
        <v>647.75442646443264</v>
      </c>
      <c r="BR395" s="905">
        <f t="shared" si="305"/>
        <v>650.10623640363428</v>
      </c>
      <c r="BS395" s="905">
        <f t="shared" ref="BS395:BT396" si="306">BS317-BS328</f>
        <v>652.45128726560915</v>
      </c>
      <c r="BT395" s="905">
        <f t="shared" si="306"/>
        <v>654.81490689252598</v>
      </c>
      <c r="BU395" s="905"/>
      <c r="BV395" s="905"/>
      <c r="BW395" s="905"/>
      <c r="BX395" s="905"/>
      <c r="BY395" s="905"/>
      <c r="BZ395" s="905"/>
      <c r="CA395" s="905"/>
      <c r="CB395" s="905"/>
      <c r="CC395" s="905"/>
      <c r="CD395" s="905"/>
      <c r="CE395" s="905"/>
      <c r="CF395" s="905"/>
      <c r="CG395" s="905"/>
      <c r="CH395" s="905"/>
      <c r="CI395" s="906"/>
    </row>
    <row r="396" spans="2:87" x14ac:dyDescent="0.2">
      <c r="B396" s="1091"/>
      <c r="C396" s="1092" t="s">
        <v>676</v>
      </c>
      <c r="D396" s="1092"/>
      <c r="E396" s="1092" t="s">
        <v>122</v>
      </c>
      <c r="F396" s="1092">
        <v>2</v>
      </c>
      <c r="G396" s="905">
        <f t="shared" si="305"/>
        <v>428.95453485426049</v>
      </c>
      <c r="H396" s="905">
        <f t="shared" si="305"/>
        <v>467.47442330799402</v>
      </c>
      <c r="I396" s="905">
        <f t="shared" si="305"/>
        <v>425.04927921788851</v>
      </c>
      <c r="J396" s="905">
        <f t="shared" si="305"/>
        <v>401.52927238520067</v>
      </c>
      <c r="K396" s="905">
        <f t="shared" si="305"/>
        <v>389.12399828365585</v>
      </c>
      <c r="L396" s="905">
        <f t="shared" si="305"/>
        <v>376.79880015190162</v>
      </c>
      <c r="M396" s="905">
        <f t="shared" si="305"/>
        <v>365.14460893419874</v>
      </c>
      <c r="N396" s="905">
        <f t="shared" si="305"/>
        <v>353.48583716696277</v>
      </c>
      <c r="O396" s="905">
        <f t="shared" si="305"/>
        <v>342.16463848914361</v>
      </c>
      <c r="P396" s="905">
        <f t="shared" si="305"/>
        <v>330.88736306461385</v>
      </c>
      <c r="Q396" s="905">
        <f t="shared" si="305"/>
        <v>319.65374338915092</v>
      </c>
      <c r="R396" s="905">
        <f t="shared" si="305"/>
        <v>309.69886273082528</v>
      </c>
      <c r="S396" s="905">
        <f t="shared" si="305"/>
        <v>300.38246063236079</v>
      </c>
      <c r="T396" s="905">
        <f t="shared" si="305"/>
        <v>291.37526804200934</v>
      </c>
      <c r="U396" s="905">
        <f t="shared" si="305"/>
        <v>282.59356778091944</v>
      </c>
      <c r="V396" s="905">
        <f t="shared" si="305"/>
        <v>273.86499743086586</v>
      </c>
      <c r="W396" s="905">
        <f t="shared" si="305"/>
        <v>265.56685512296315</v>
      </c>
      <c r="X396" s="905">
        <f t="shared" si="305"/>
        <v>257.61503100521509</v>
      </c>
      <c r="Y396" s="905">
        <f t="shared" si="305"/>
        <v>250.00531621929616</v>
      </c>
      <c r="Z396" s="905">
        <f t="shared" si="305"/>
        <v>242.78114952086241</v>
      </c>
      <c r="AA396" s="905">
        <f t="shared" si="305"/>
        <v>235.94199120091886</v>
      </c>
      <c r="AB396" s="905">
        <f t="shared" si="305"/>
        <v>229.38336090600112</v>
      </c>
      <c r="AC396" s="905">
        <f t="shared" si="305"/>
        <v>223.15809694273102</v>
      </c>
      <c r="AD396" s="905">
        <f t="shared" si="305"/>
        <v>217.2606671769957</v>
      </c>
      <c r="AE396" s="905">
        <f t="shared" si="305"/>
        <v>211.73019912144125</v>
      </c>
      <c r="AF396" s="905">
        <f t="shared" si="305"/>
        <v>206.60726829387366</v>
      </c>
      <c r="AG396" s="905">
        <f t="shared" si="305"/>
        <v>201.76848874507695</v>
      </c>
      <c r="AH396" s="905">
        <f t="shared" si="305"/>
        <v>197.24646706483941</v>
      </c>
      <c r="AI396" s="905">
        <f t="shared" si="305"/>
        <v>193.0763516970687</v>
      </c>
      <c r="AJ396" s="905">
        <f t="shared" si="305"/>
        <v>189.23200105352009</v>
      </c>
      <c r="AK396" s="905">
        <f t="shared" si="305"/>
        <v>185.69323457029742</v>
      </c>
      <c r="AL396" s="905">
        <f t="shared" si="305"/>
        <v>182.7301517958995</v>
      </c>
      <c r="AM396" s="905">
        <f t="shared" si="305"/>
        <v>180.07618312770532</v>
      </c>
      <c r="AN396" s="905">
        <f t="shared" si="305"/>
        <v>177.72231342037429</v>
      </c>
      <c r="AO396" s="905">
        <f t="shared" si="305"/>
        <v>175.65950875621073</v>
      </c>
      <c r="AP396" s="905">
        <f t="shared" si="305"/>
        <v>173.87489015638553</v>
      </c>
      <c r="AQ396" s="905">
        <f t="shared" si="305"/>
        <v>172.37544137271595</v>
      </c>
      <c r="AR396" s="905">
        <f t="shared" si="305"/>
        <v>171.196222740069</v>
      </c>
      <c r="AS396" s="905">
        <f t="shared" si="305"/>
        <v>170.33245022099834</v>
      </c>
      <c r="AT396" s="905">
        <f t="shared" si="305"/>
        <v>169.78142813557591</v>
      </c>
      <c r="AU396" s="905">
        <f t="shared" si="305"/>
        <v>169.5246654060949</v>
      </c>
      <c r="AV396" s="905">
        <f t="shared" si="305"/>
        <v>169.5731314051344</v>
      </c>
      <c r="AW396" s="905">
        <f t="shared" si="305"/>
        <v>169.6227885636491</v>
      </c>
      <c r="AX396" s="905">
        <f t="shared" si="305"/>
        <v>169.65658400145807</v>
      </c>
      <c r="AY396" s="905">
        <f t="shared" si="305"/>
        <v>169.67239491288703</v>
      </c>
      <c r="AZ396" s="905">
        <f t="shared" si="305"/>
        <v>169.66596644754603</v>
      </c>
      <c r="BA396" s="905">
        <f t="shared" si="305"/>
        <v>169.6527743808322</v>
      </c>
      <c r="BB396" s="905">
        <f t="shared" si="305"/>
        <v>169.64935010930716</v>
      </c>
      <c r="BC396" s="905">
        <f t="shared" si="305"/>
        <v>169.65582471602357</v>
      </c>
      <c r="BD396" s="905">
        <f t="shared" si="305"/>
        <v>169.66729667877587</v>
      </c>
      <c r="BE396" s="905">
        <f t="shared" si="305"/>
        <v>169.68386114163027</v>
      </c>
      <c r="BF396" s="905">
        <f t="shared" si="305"/>
        <v>169.70445525076278</v>
      </c>
      <c r="BG396" s="905">
        <f t="shared" si="305"/>
        <v>169.7331118090508</v>
      </c>
      <c r="BH396" s="905">
        <f t="shared" si="305"/>
        <v>169.76562069312669</v>
      </c>
      <c r="BI396" s="905">
        <f t="shared" si="305"/>
        <v>169.80653848900241</v>
      </c>
      <c r="BJ396" s="905">
        <f t="shared" si="305"/>
        <v>169.85923144267699</v>
      </c>
      <c r="BK396" s="905">
        <f t="shared" si="305"/>
        <v>169.91519441779604</v>
      </c>
      <c r="BL396" s="905">
        <f t="shared" si="305"/>
        <v>169.9851019943105</v>
      </c>
      <c r="BM396" s="905">
        <f t="shared" si="305"/>
        <v>170.06238038851228</v>
      </c>
      <c r="BN396" s="905">
        <f t="shared" si="305"/>
        <v>170.1325497974872</v>
      </c>
      <c r="BO396" s="905">
        <f t="shared" si="305"/>
        <v>170.2063178965754</v>
      </c>
      <c r="BP396" s="905">
        <f t="shared" si="305"/>
        <v>170.26642133981477</v>
      </c>
      <c r="BQ396" s="905">
        <f t="shared" si="305"/>
        <v>170.3180026060293</v>
      </c>
      <c r="BR396" s="905">
        <f t="shared" si="305"/>
        <v>170.36096950351438</v>
      </c>
      <c r="BS396" s="905">
        <f t="shared" si="306"/>
        <v>170.40204361791936</v>
      </c>
      <c r="BT396" s="905">
        <f t="shared" si="306"/>
        <v>170.44211749683146</v>
      </c>
      <c r="BU396" s="905"/>
      <c r="BV396" s="905"/>
      <c r="BW396" s="905"/>
      <c r="BX396" s="905"/>
      <c r="BY396" s="905"/>
      <c r="BZ396" s="905"/>
      <c r="CA396" s="905"/>
      <c r="CB396" s="905"/>
      <c r="CC396" s="905"/>
      <c r="CD396" s="905"/>
      <c r="CE396" s="905"/>
      <c r="CF396" s="905"/>
      <c r="CG396" s="905"/>
      <c r="CH396" s="905"/>
      <c r="CI396" s="906"/>
    </row>
    <row r="397" spans="2:87" x14ac:dyDescent="0.2">
      <c r="B397" s="1091"/>
      <c r="C397" s="1092" t="s">
        <v>677</v>
      </c>
      <c r="D397" s="1092"/>
      <c r="E397" s="1092" t="s">
        <v>122</v>
      </c>
      <c r="F397" s="1092">
        <v>2</v>
      </c>
      <c r="G397" s="905">
        <f>G314+G316-G326-G327</f>
        <v>297.77632748649893</v>
      </c>
      <c r="H397" s="905">
        <f t="shared" ref="H397:BS397" si="307">H314+H316-H326-H327</f>
        <v>258.94119157278271</v>
      </c>
      <c r="I397" s="905">
        <f t="shared" si="307"/>
        <v>274.8050311666247</v>
      </c>
      <c r="J397" s="905">
        <f t="shared" si="307"/>
        <v>293.15809358020363</v>
      </c>
      <c r="K397" s="905">
        <f t="shared" si="307"/>
        <v>294.50803235784025</v>
      </c>
      <c r="L397" s="905">
        <f t="shared" si="307"/>
        <v>294.01154260085247</v>
      </c>
      <c r="M397" s="905">
        <f t="shared" si="307"/>
        <v>294.55383348839803</v>
      </c>
      <c r="N397" s="905">
        <f t="shared" si="307"/>
        <v>292.73546801642573</v>
      </c>
      <c r="O397" s="905">
        <f t="shared" si="307"/>
        <v>290.95974115355278</v>
      </c>
      <c r="P397" s="905">
        <f t="shared" si="307"/>
        <v>288.94957810026011</v>
      </c>
      <c r="Q397" s="905">
        <f t="shared" si="307"/>
        <v>287.19586610913655</v>
      </c>
      <c r="R397" s="905">
        <f t="shared" si="307"/>
        <v>285.70695873287724</v>
      </c>
      <c r="S397" s="905">
        <f t="shared" si="307"/>
        <v>284.537013131869</v>
      </c>
      <c r="T397" s="905">
        <f t="shared" si="307"/>
        <v>283.5189486282577</v>
      </c>
      <c r="U397" s="905">
        <f t="shared" si="307"/>
        <v>282.52202850457138</v>
      </c>
      <c r="V397" s="905">
        <f t="shared" si="307"/>
        <v>281.53680054337627</v>
      </c>
      <c r="W397" s="905">
        <f t="shared" si="307"/>
        <v>280.86167833725693</v>
      </c>
      <c r="X397" s="905">
        <f t="shared" si="307"/>
        <v>280.21824396435761</v>
      </c>
      <c r="Y397" s="905">
        <f t="shared" si="307"/>
        <v>279.58503705829514</v>
      </c>
      <c r="Z397" s="905">
        <f t="shared" si="307"/>
        <v>278.98368843865757</v>
      </c>
      <c r="AA397" s="905">
        <f t="shared" si="307"/>
        <v>278.38238664239367</v>
      </c>
      <c r="AB397" s="905">
        <f t="shared" si="307"/>
        <v>277.81351837801651</v>
      </c>
      <c r="AC397" s="905">
        <f t="shared" si="307"/>
        <v>277.26577228133681</v>
      </c>
      <c r="AD397" s="905">
        <f t="shared" si="307"/>
        <v>276.71806662636794</v>
      </c>
      <c r="AE397" s="905">
        <f t="shared" si="307"/>
        <v>276.18203352152454</v>
      </c>
      <c r="AF397" s="905">
        <f t="shared" si="307"/>
        <v>275.63530818278457</v>
      </c>
      <c r="AG397" s="905">
        <f t="shared" si="307"/>
        <v>275.45385873153367</v>
      </c>
      <c r="AH397" s="905">
        <f t="shared" si="307"/>
        <v>275.28334779426899</v>
      </c>
      <c r="AI397" s="905">
        <f t="shared" si="307"/>
        <v>275.12377398107441</v>
      </c>
      <c r="AJ397" s="905">
        <f t="shared" si="307"/>
        <v>274.96423169943813</v>
      </c>
      <c r="AK397" s="905">
        <f t="shared" si="307"/>
        <v>274.81562403572582</v>
      </c>
      <c r="AL397" s="905">
        <f t="shared" si="307"/>
        <v>274.72794982217852</v>
      </c>
      <c r="AM397" s="905">
        <f t="shared" si="307"/>
        <v>274.64030372445609</v>
      </c>
      <c r="AN397" s="905">
        <f t="shared" si="307"/>
        <v>274.55268474569539</v>
      </c>
      <c r="AO397" s="905">
        <f t="shared" si="307"/>
        <v>274.47599614155519</v>
      </c>
      <c r="AP397" s="905">
        <f t="shared" si="307"/>
        <v>274.3993327838167</v>
      </c>
      <c r="AQ397" s="905">
        <f t="shared" si="307"/>
        <v>274.33359799634155</v>
      </c>
      <c r="AR397" s="905">
        <f t="shared" si="307"/>
        <v>274.27879093309394</v>
      </c>
      <c r="AS397" s="905">
        <f t="shared" si="307"/>
        <v>274.22400663635813</v>
      </c>
      <c r="AT397" s="905">
        <f t="shared" si="307"/>
        <v>274.16924437307989</v>
      </c>
      <c r="AU397" s="905">
        <f t="shared" si="307"/>
        <v>274.12540758061988</v>
      </c>
      <c r="AV397" s="905">
        <f t="shared" si="307"/>
        <v>274.12540758061994</v>
      </c>
      <c r="AW397" s="905">
        <f t="shared" si="307"/>
        <v>274.12540758061988</v>
      </c>
      <c r="AX397" s="905">
        <f t="shared" si="307"/>
        <v>274.12540758061994</v>
      </c>
      <c r="AY397" s="905">
        <f t="shared" si="307"/>
        <v>274.12540758061994</v>
      </c>
      <c r="AZ397" s="905">
        <f t="shared" si="307"/>
        <v>274.12540758061988</v>
      </c>
      <c r="BA397" s="905">
        <f t="shared" si="307"/>
        <v>274.12540758061994</v>
      </c>
      <c r="BB397" s="905">
        <f t="shared" si="307"/>
        <v>274.12540758061999</v>
      </c>
      <c r="BC397" s="905">
        <f t="shared" si="307"/>
        <v>274.12540758061994</v>
      </c>
      <c r="BD397" s="905">
        <f t="shared" si="307"/>
        <v>274.12540758061994</v>
      </c>
      <c r="BE397" s="905">
        <f t="shared" si="307"/>
        <v>274.12540758061988</v>
      </c>
      <c r="BF397" s="905">
        <f t="shared" si="307"/>
        <v>274.12540758061994</v>
      </c>
      <c r="BG397" s="905">
        <f t="shared" si="307"/>
        <v>274.12540758061994</v>
      </c>
      <c r="BH397" s="905">
        <f t="shared" si="307"/>
        <v>274.12540758061994</v>
      </c>
      <c r="BI397" s="905">
        <f t="shared" si="307"/>
        <v>274.12540758061988</v>
      </c>
      <c r="BJ397" s="905">
        <f t="shared" si="307"/>
        <v>274.12540758061994</v>
      </c>
      <c r="BK397" s="905">
        <f t="shared" si="307"/>
        <v>274.12540758061994</v>
      </c>
      <c r="BL397" s="905">
        <f t="shared" si="307"/>
        <v>274.12540758061994</v>
      </c>
      <c r="BM397" s="905">
        <f t="shared" si="307"/>
        <v>274.12540758061988</v>
      </c>
      <c r="BN397" s="905">
        <f t="shared" si="307"/>
        <v>274.12540758061994</v>
      </c>
      <c r="BO397" s="905">
        <f t="shared" si="307"/>
        <v>274.12540758061994</v>
      </c>
      <c r="BP397" s="905">
        <f t="shared" si="307"/>
        <v>274.12540758061994</v>
      </c>
      <c r="BQ397" s="905">
        <f t="shared" si="307"/>
        <v>274.12540758061988</v>
      </c>
      <c r="BR397" s="905">
        <f t="shared" si="307"/>
        <v>274.12540758061988</v>
      </c>
      <c r="BS397" s="905">
        <f t="shared" si="307"/>
        <v>274.12540758061988</v>
      </c>
      <c r="BT397" s="905">
        <f t="shared" ref="BT397" si="308">BT314+BT316-BT326-BT327</f>
        <v>274.12540758061994</v>
      </c>
      <c r="BU397" s="905"/>
      <c r="BV397" s="905"/>
      <c r="BW397" s="905"/>
      <c r="BX397" s="905"/>
      <c r="BY397" s="905"/>
      <c r="BZ397" s="905"/>
      <c r="CA397" s="905"/>
      <c r="CB397" s="905"/>
      <c r="CC397" s="905"/>
      <c r="CD397" s="905"/>
      <c r="CE397" s="905"/>
      <c r="CF397" s="905"/>
      <c r="CG397" s="905"/>
      <c r="CH397" s="905"/>
      <c r="CI397" s="906"/>
    </row>
    <row r="398" spans="2:87" x14ac:dyDescent="0.2">
      <c r="B398" s="1091"/>
      <c r="C398" s="1092" t="s">
        <v>129</v>
      </c>
      <c r="D398" s="1092"/>
      <c r="E398" s="1092" t="s">
        <v>122</v>
      </c>
      <c r="F398" s="1092">
        <v>2</v>
      </c>
      <c r="G398" s="905">
        <f>G332</f>
        <v>297.22837005242013</v>
      </c>
      <c r="H398" s="905">
        <f t="shared" ref="H398:BS398" si="309">H332</f>
        <v>288.35611663143737</v>
      </c>
      <c r="I398" s="905">
        <f t="shared" si="309"/>
        <v>286.05611663143742</v>
      </c>
      <c r="J398" s="905">
        <f t="shared" si="309"/>
        <v>278.35611663143737</v>
      </c>
      <c r="K398" s="905">
        <f t="shared" si="309"/>
        <v>266.45611663143728</v>
      </c>
      <c r="L398" s="905">
        <f t="shared" si="309"/>
        <v>254.85611663143732</v>
      </c>
      <c r="M398" s="905">
        <f t="shared" si="309"/>
        <v>250.3952134782383</v>
      </c>
      <c r="N398" s="905">
        <f t="shared" si="309"/>
        <v>241.95640724405234</v>
      </c>
      <c r="O398" s="905">
        <f t="shared" si="309"/>
        <v>234.366703615571</v>
      </c>
      <c r="P398" s="905">
        <f t="shared" si="309"/>
        <v>227.68978946092813</v>
      </c>
      <c r="Q398" s="905">
        <f t="shared" si="309"/>
        <v>222.4339281558361</v>
      </c>
      <c r="R398" s="905">
        <f t="shared" si="309"/>
        <v>217.83199668783612</v>
      </c>
      <c r="S398" s="905">
        <f t="shared" si="309"/>
        <v>212.78020181883613</v>
      </c>
      <c r="T398" s="905">
        <f t="shared" si="309"/>
        <v>207.45178192583612</v>
      </c>
      <c r="U398" s="905">
        <f t="shared" si="309"/>
        <v>202.60384822383611</v>
      </c>
      <c r="V398" s="905">
        <f t="shared" si="309"/>
        <v>198.52620555483611</v>
      </c>
      <c r="W398" s="905">
        <f t="shared" si="309"/>
        <v>195.18141693283613</v>
      </c>
      <c r="X398" s="905">
        <f t="shared" si="309"/>
        <v>191.87370624883613</v>
      </c>
      <c r="Y398" s="905">
        <f t="shared" si="309"/>
        <v>188.51451370583612</v>
      </c>
      <c r="Z398" s="905">
        <f t="shared" si="309"/>
        <v>185.43486990583614</v>
      </c>
      <c r="AA398" s="905">
        <f t="shared" si="309"/>
        <v>182.88513838383614</v>
      </c>
      <c r="AB398" s="905">
        <f t="shared" si="309"/>
        <v>180.34824975583609</v>
      </c>
      <c r="AC398" s="905">
        <f t="shared" si="309"/>
        <v>177.4244326008361</v>
      </c>
      <c r="AD398" s="905">
        <f t="shared" si="309"/>
        <v>174.45173419483609</v>
      </c>
      <c r="AE398" s="905">
        <f t="shared" si="309"/>
        <v>171.78130850183612</v>
      </c>
      <c r="AF398" s="905">
        <f t="shared" si="309"/>
        <v>169.3963227168361</v>
      </c>
      <c r="AG398" s="905">
        <f t="shared" si="309"/>
        <v>167.01652858783609</v>
      </c>
      <c r="AH398" s="905">
        <f t="shared" si="309"/>
        <v>164.22544674983615</v>
      </c>
      <c r="AI398" s="905">
        <f t="shared" si="309"/>
        <v>161.50786831383613</v>
      </c>
      <c r="AJ398" s="905">
        <f t="shared" si="309"/>
        <v>160.56874015383613</v>
      </c>
      <c r="AK398" s="905">
        <f t="shared" si="309"/>
        <v>160.24806226983617</v>
      </c>
      <c r="AL398" s="905">
        <f t="shared" si="309"/>
        <v>160.24806226983617</v>
      </c>
      <c r="AM398" s="905">
        <f t="shared" si="309"/>
        <v>160.24806226983614</v>
      </c>
      <c r="AN398" s="905">
        <f t="shared" si="309"/>
        <v>160.24806226983614</v>
      </c>
      <c r="AO398" s="905">
        <f t="shared" si="309"/>
        <v>160.24806226983611</v>
      </c>
      <c r="AP398" s="905">
        <f t="shared" si="309"/>
        <v>160.24806226983608</v>
      </c>
      <c r="AQ398" s="905">
        <f t="shared" si="309"/>
        <v>160.24806226983614</v>
      </c>
      <c r="AR398" s="905">
        <f t="shared" si="309"/>
        <v>160.24806226983611</v>
      </c>
      <c r="AS398" s="905">
        <f t="shared" si="309"/>
        <v>160.24806226983608</v>
      </c>
      <c r="AT398" s="905">
        <f t="shared" si="309"/>
        <v>160.2480622698362</v>
      </c>
      <c r="AU398" s="905">
        <f t="shared" si="309"/>
        <v>160.24806226983617</v>
      </c>
      <c r="AV398" s="905">
        <f t="shared" si="309"/>
        <v>160.24806226983617</v>
      </c>
      <c r="AW398" s="905">
        <f t="shared" si="309"/>
        <v>160.24806226983614</v>
      </c>
      <c r="AX398" s="905">
        <f t="shared" si="309"/>
        <v>160.24806226983611</v>
      </c>
      <c r="AY398" s="905">
        <f t="shared" si="309"/>
        <v>160.24806226983614</v>
      </c>
      <c r="AZ398" s="905">
        <f t="shared" si="309"/>
        <v>160.24806226983617</v>
      </c>
      <c r="BA398" s="905">
        <f t="shared" si="309"/>
        <v>160.24806226983611</v>
      </c>
      <c r="BB398" s="905">
        <f t="shared" si="309"/>
        <v>160.2480622698362</v>
      </c>
      <c r="BC398" s="905">
        <f t="shared" si="309"/>
        <v>160.24806226983611</v>
      </c>
      <c r="BD398" s="905">
        <f t="shared" si="309"/>
        <v>160.24806226983617</v>
      </c>
      <c r="BE398" s="905">
        <f t="shared" si="309"/>
        <v>160.24806226983611</v>
      </c>
      <c r="BF398" s="905">
        <f t="shared" si="309"/>
        <v>160.24806226983617</v>
      </c>
      <c r="BG398" s="905">
        <f t="shared" si="309"/>
        <v>160.24806226983611</v>
      </c>
      <c r="BH398" s="905">
        <f t="shared" si="309"/>
        <v>160.24806226983611</v>
      </c>
      <c r="BI398" s="905">
        <f t="shared" si="309"/>
        <v>160.24806226983617</v>
      </c>
      <c r="BJ398" s="905">
        <f t="shared" si="309"/>
        <v>160.24806226983614</v>
      </c>
      <c r="BK398" s="905">
        <f t="shared" si="309"/>
        <v>160.24806226983608</v>
      </c>
      <c r="BL398" s="905">
        <f t="shared" si="309"/>
        <v>160.24806226983608</v>
      </c>
      <c r="BM398" s="905">
        <f t="shared" si="309"/>
        <v>160.24806226983608</v>
      </c>
      <c r="BN398" s="905">
        <f t="shared" si="309"/>
        <v>160.24806226983617</v>
      </c>
      <c r="BO398" s="905">
        <f t="shared" si="309"/>
        <v>160.24806226983614</v>
      </c>
      <c r="BP398" s="905">
        <f t="shared" si="309"/>
        <v>160.24806226983611</v>
      </c>
      <c r="BQ398" s="905">
        <f t="shared" si="309"/>
        <v>160.24806226983608</v>
      </c>
      <c r="BR398" s="905">
        <f t="shared" si="309"/>
        <v>160.24806226983611</v>
      </c>
      <c r="BS398" s="905">
        <f t="shared" si="309"/>
        <v>160.24806226983617</v>
      </c>
      <c r="BT398" s="905">
        <f t="shared" ref="BT398" si="310">BT332</f>
        <v>160.24806226983617</v>
      </c>
      <c r="BU398" s="905"/>
      <c r="BV398" s="905"/>
      <c r="BW398" s="905"/>
      <c r="BX398" s="905"/>
      <c r="BY398" s="905"/>
      <c r="BZ398" s="905"/>
      <c r="CA398" s="905"/>
      <c r="CB398" s="905"/>
      <c r="CC398" s="905"/>
      <c r="CD398" s="905"/>
      <c r="CE398" s="905"/>
      <c r="CF398" s="905"/>
      <c r="CG398" s="905"/>
      <c r="CH398" s="905"/>
      <c r="CI398" s="906"/>
    </row>
    <row r="399" spans="2:87" x14ac:dyDescent="0.2">
      <c r="B399" s="1091"/>
      <c r="C399" s="1092" t="s">
        <v>678</v>
      </c>
      <c r="D399" s="1092"/>
      <c r="E399" s="1092" t="s">
        <v>122</v>
      </c>
      <c r="F399" s="1092">
        <v>2</v>
      </c>
      <c r="G399" s="905">
        <f>G356-SUM(G395:G398)</f>
        <v>30.607438790189235</v>
      </c>
      <c r="H399" s="905">
        <f t="shared" ref="H399:BS399" si="311">H356-SUM(H395:H398)</f>
        <v>30.607438790189008</v>
      </c>
      <c r="I399" s="905">
        <f t="shared" si="311"/>
        <v>30.607438790189462</v>
      </c>
      <c r="J399" s="905">
        <f t="shared" si="311"/>
        <v>30.607438790189008</v>
      </c>
      <c r="K399" s="905">
        <f t="shared" si="311"/>
        <v>30.607438790189235</v>
      </c>
      <c r="L399" s="905">
        <f t="shared" si="311"/>
        <v>30.607438790189235</v>
      </c>
      <c r="M399" s="905">
        <f t="shared" si="311"/>
        <v>30.607438790189235</v>
      </c>
      <c r="N399" s="905">
        <f t="shared" si="311"/>
        <v>30.607438790189008</v>
      </c>
      <c r="O399" s="905">
        <f t="shared" si="311"/>
        <v>30.607438790189235</v>
      </c>
      <c r="P399" s="905">
        <f t="shared" si="311"/>
        <v>30.607438790189235</v>
      </c>
      <c r="Q399" s="905">
        <f t="shared" si="311"/>
        <v>30.607438790189235</v>
      </c>
      <c r="R399" s="905">
        <f t="shared" si="311"/>
        <v>30.607438790189235</v>
      </c>
      <c r="S399" s="905">
        <f t="shared" si="311"/>
        <v>30.607438790189235</v>
      </c>
      <c r="T399" s="905">
        <f t="shared" si="311"/>
        <v>30.607438790189462</v>
      </c>
      <c r="U399" s="905">
        <f t="shared" si="311"/>
        <v>30.607438790189235</v>
      </c>
      <c r="V399" s="905">
        <f t="shared" si="311"/>
        <v>30.607438790189462</v>
      </c>
      <c r="W399" s="905">
        <f t="shared" si="311"/>
        <v>30.607438790189235</v>
      </c>
      <c r="X399" s="905">
        <f t="shared" si="311"/>
        <v>30.607438790189235</v>
      </c>
      <c r="Y399" s="905">
        <f t="shared" si="311"/>
        <v>30.607438790189008</v>
      </c>
      <c r="Z399" s="905">
        <f t="shared" si="311"/>
        <v>30.607438790189008</v>
      </c>
      <c r="AA399" s="905">
        <f t="shared" si="311"/>
        <v>30.607438790189008</v>
      </c>
      <c r="AB399" s="905">
        <f t="shared" si="311"/>
        <v>30.607438790189235</v>
      </c>
      <c r="AC399" s="905">
        <f t="shared" si="311"/>
        <v>30.607438790189462</v>
      </c>
      <c r="AD399" s="905">
        <f t="shared" si="311"/>
        <v>30.607438790189235</v>
      </c>
      <c r="AE399" s="905">
        <f t="shared" si="311"/>
        <v>30.607438790189008</v>
      </c>
      <c r="AF399" s="905">
        <f t="shared" si="311"/>
        <v>30.607438790189462</v>
      </c>
      <c r="AG399" s="905">
        <f t="shared" si="311"/>
        <v>30.607438790189462</v>
      </c>
      <c r="AH399" s="905">
        <f t="shared" si="311"/>
        <v>30.607438790189235</v>
      </c>
      <c r="AI399" s="905">
        <f t="shared" si="311"/>
        <v>30.607438790189462</v>
      </c>
      <c r="AJ399" s="905">
        <f t="shared" si="311"/>
        <v>30.607438790189462</v>
      </c>
      <c r="AK399" s="905">
        <f t="shared" si="311"/>
        <v>30.607438790189235</v>
      </c>
      <c r="AL399" s="905">
        <f t="shared" si="311"/>
        <v>30.607438790189008</v>
      </c>
      <c r="AM399" s="905">
        <f t="shared" si="311"/>
        <v>30.607438790189462</v>
      </c>
      <c r="AN399" s="905">
        <f t="shared" si="311"/>
        <v>30.60743879018969</v>
      </c>
      <c r="AO399" s="905">
        <f t="shared" si="311"/>
        <v>30.607438790189462</v>
      </c>
      <c r="AP399" s="905">
        <f t="shared" si="311"/>
        <v>30.607438790189008</v>
      </c>
      <c r="AQ399" s="905">
        <f t="shared" si="311"/>
        <v>30.607438790189235</v>
      </c>
      <c r="AR399" s="905">
        <f t="shared" si="311"/>
        <v>30.607438790189462</v>
      </c>
      <c r="AS399" s="905">
        <f t="shared" si="311"/>
        <v>30.607438790189235</v>
      </c>
      <c r="AT399" s="905">
        <f t="shared" si="311"/>
        <v>30.607438790189008</v>
      </c>
      <c r="AU399" s="905">
        <f t="shared" si="311"/>
        <v>30.60743879018969</v>
      </c>
      <c r="AV399" s="905">
        <f t="shared" si="311"/>
        <v>30.607438790189008</v>
      </c>
      <c r="AW399" s="905">
        <f t="shared" si="311"/>
        <v>30.607438790189235</v>
      </c>
      <c r="AX399" s="905">
        <f t="shared" si="311"/>
        <v>30.607438790189462</v>
      </c>
      <c r="AY399" s="905">
        <f t="shared" si="311"/>
        <v>30.607438790189462</v>
      </c>
      <c r="AZ399" s="905">
        <f t="shared" si="311"/>
        <v>30.607438790189462</v>
      </c>
      <c r="BA399" s="905">
        <f t="shared" si="311"/>
        <v>30.607438790189235</v>
      </c>
      <c r="BB399" s="905">
        <f t="shared" si="311"/>
        <v>30.607438790189008</v>
      </c>
      <c r="BC399" s="905">
        <f t="shared" si="311"/>
        <v>30.607438790189462</v>
      </c>
      <c r="BD399" s="905">
        <f t="shared" si="311"/>
        <v>30.607438790189235</v>
      </c>
      <c r="BE399" s="905">
        <f t="shared" si="311"/>
        <v>30.607438790189235</v>
      </c>
      <c r="BF399" s="905">
        <f t="shared" si="311"/>
        <v>30.607438790189235</v>
      </c>
      <c r="BG399" s="905">
        <f t="shared" si="311"/>
        <v>30.607438790189235</v>
      </c>
      <c r="BH399" s="905">
        <f t="shared" si="311"/>
        <v>30.607438790189462</v>
      </c>
      <c r="BI399" s="905">
        <f t="shared" si="311"/>
        <v>30.607438790189462</v>
      </c>
      <c r="BJ399" s="905">
        <f t="shared" si="311"/>
        <v>30.607438790189235</v>
      </c>
      <c r="BK399" s="905">
        <f t="shared" si="311"/>
        <v>30.607438790189008</v>
      </c>
      <c r="BL399" s="905">
        <f t="shared" si="311"/>
        <v>30.607438790189462</v>
      </c>
      <c r="BM399" s="905">
        <f t="shared" si="311"/>
        <v>30.607438790189462</v>
      </c>
      <c r="BN399" s="905">
        <f t="shared" si="311"/>
        <v>30.607438790189235</v>
      </c>
      <c r="BO399" s="905">
        <f t="shared" si="311"/>
        <v>30.607438790189008</v>
      </c>
      <c r="BP399" s="905">
        <f t="shared" si="311"/>
        <v>30.607438790189462</v>
      </c>
      <c r="BQ399" s="905">
        <f t="shared" si="311"/>
        <v>30.607438790189235</v>
      </c>
      <c r="BR399" s="905">
        <f t="shared" si="311"/>
        <v>30.607438790189235</v>
      </c>
      <c r="BS399" s="905">
        <f t="shared" si="311"/>
        <v>30.607438790189462</v>
      </c>
      <c r="BT399" s="905">
        <f t="shared" ref="BT399" si="312">BT356-SUM(BT395:BT398)</f>
        <v>30.607438790189008</v>
      </c>
      <c r="BU399" s="905"/>
      <c r="BV399" s="905"/>
      <c r="BW399" s="905"/>
      <c r="BX399" s="905"/>
      <c r="BY399" s="905"/>
      <c r="BZ399" s="905"/>
      <c r="CA399" s="905"/>
      <c r="CB399" s="905"/>
      <c r="CC399" s="905"/>
      <c r="CD399" s="905"/>
      <c r="CE399" s="905"/>
      <c r="CF399" s="905"/>
      <c r="CG399" s="905"/>
      <c r="CH399" s="905"/>
      <c r="CI399" s="906"/>
    </row>
    <row r="400" spans="2:87" x14ac:dyDescent="0.2">
      <c r="B400" s="1091"/>
      <c r="C400" s="1092" t="s">
        <v>679</v>
      </c>
      <c r="D400" s="1092"/>
      <c r="E400" s="1092" t="s">
        <v>122</v>
      </c>
      <c r="F400" s="1092">
        <v>2</v>
      </c>
      <c r="G400" s="905">
        <f>G313</f>
        <v>1380.9980848709465</v>
      </c>
      <c r="H400" s="905">
        <f t="shared" ref="H400:BS400" si="313">H313</f>
        <v>1380.9508627503415</v>
      </c>
      <c r="I400" s="905">
        <f t="shared" si="313"/>
        <v>1380.8599423773453</v>
      </c>
      <c r="J400" s="905">
        <f t="shared" si="313"/>
        <v>1380.0205215913579</v>
      </c>
      <c r="K400" s="905">
        <f t="shared" si="313"/>
        <v>1379.900770259102</v>
      </c>
      <c r="L400" s="905">
        <f t="shared" si="313"/>
        <v>1379.8537582006297</v>
      </c>
      <c r="M400" s="905">
        <f t="shared" si="313"/>
        <v>1422.4851916959742</v>
      </c>
      <c r="N400" s="905">
        <f t="shared" si="313"/>
        <v>1423.3776766982371</v>
      </c>
      <c r="O400" s="905">
        <f t="shared" si="313"/>
        <v>1438.2799188592473</v>
      </c>
      <c r="P400" s="905">
        <f t="shared" si="313"/>
        <v>1459.18192355256</v>
      </c>
      <c r="Q400" s="905">
        <f t="shared" si="313"/>
        <v>1417.3836958941461</v>
      </c>
      <c r="R400" s="905">
        <f t="shared" si="313"/>
        <v>1417.3352407610453</v>
      </c>
      <c r="S400" s="905">
        <f t="shared" si="313"/>
        <v>1417.2865628082357</v>
      </c>
      <c r="T400" s="905">
        <f t="shared" si="313"/>
        <v>1417.2376664839301</v>
      </c>
      <c r="U400" s="905">
        <f t="shared" si="313"/>
        <v>1417.1885560434778</v>
      </c>
      <c r="V400" s="905">
        <f t="shared" si="313"/>
        <v>1417.1392355620283</v>
      </c>
      <c r="W400" s="905">
        <f t="shared" si="313"/>
        <v>1423.7562911055604</v>
      </c>
      <c r="X400" s="905">
        <f t="shared" si="313"/>
        <v>1423.7196486830635</v>
      </c>
      <c r="Y400" s="905">
        <f t="shared" si="313"/>
        <v>1423.682859786727</v>
      </c>
      <c r="Z400" s="905">
        <f t="shared" si="313"/>
        <v>1423.6459269665077</v>
      </c>
      <c r="AA400" s="905">
        <f t="shared" si="313"/>
        <v>1424.1288526756559</v>
      </c>
      <c r="AB400" s="905">
        <f t="shared" si="313"/>
        <v>1463.146721152063</v>
      </c>
      <c r="AC400" s="905">
        <f t="shared" si="313"/>
        <v>1463.146721152063</v>
      </c>
      <c r="AD400" s="905">
        <f t="shared" si="313"/>
        <v>1463.146721152063</v>
      </c>
      <c r="AE400" s="905">
        <f t="shared" si="313"/>
        <v>1463.146721152063</v>
      </c>
      <c r="AF400" s="905">
        <f t="shared" si="313"/>
        <v>1463.146721152063</v>
      </c>
      <c r="AG400" s="905">
        <f t="shared" si="313"/>
        <v>1463.146721152063</v>
      </c>
      <c r="AH400" s="905">
        <f t="shared" si="313"/>
        <v>1463.146721152063</v>
      </c>
      <c r="AI400" s="905">
        <f t="shared" si="313"/>
        <v>1463.146721152063</v>
      </c>
      <c r="AJ400" s="905">
        <f t="shared" si="313"/>
        <v>1463.146721152063</v>
      </c>
      <c r="AK400" s="905">
        <f t="shared" si="313"/>
        <v>1463.146721152063</v>
      </c>
      <c r="AL400" s="905">
        <f t="shared" si="313"/>
        <v>1463.146721152063</v>
      </c>
      <c r="AM400" s="905">
        <f t="shared" si="313"/>
        <v>1463.146721152063</v>
      </c>
      <c r="AN400" s="905">
        <f t="shared" si="313"/>
        <v>1463.146721152063</v>
      </c>
      <c r="AO400" s="905">
        <f t="shared" si="313"/>
        <v>1463.146721152063</v>
      </c>
      <c r="AP400" s="905">
        <f t="shared" si="313"/>
        <v>1463.146721152063</v>
      </c>
      <c r="AQ400" s="905">
        <f t="shared" si="313"/>
        <v>1463.146721152063</v>
      </c>
      <c r="AR400" s="905">
        <f t="shared" si="313"/>
        <v>1463.146721152063</v>
      </c>
      <c r="AS400" s="905">
        <f t="shared" si="313"/>
        <v>1463.146721152063</v>
      </c>
      <c r="AT400" s="905">
        <f t="shared" si="313"/>
        <v>1463.146721152063</v>
      </c>
      <c r="AU400" s="905">
        <f t="shared" si="313"/>
        <v>1463.146721152063</v>
      </c>
      <c r="AV400" s="905">
        <f t="shared" si="313"/>
        <v>1463.146721152063</v>
      </c>
      <c r="AW400" s="905">
        <f t="shared" si="313"/>
        <v>1463.146721152063</v>
      </c>
      <c r="AX400" s="905">
        <f t="shared" si="313"/>
        <v>1463.146721152063</v>
      </c>
      <c r="AY400" s="905">
        <f t="shared" si="313"/>
        <v>1463.146721152063</v>
      </c>
      <c r="AZ400" s="905">
        <f t="shared" si="313"/>
        <v>1463.146721152063</v>
      </c>
      <c r="BA400" s="905">
        <f t="shared" si="313"/>
        <v>1463.146721152063</v>
      </c>
      <c r="BB400" s="905">
        <f t="shared" si="313"/>
        <v>1463.146721152063</v>
      </c>
      <c r="BC400" s="905">
        <f t="shared" si="313"/>
        <v>1463.146721152063</v>
      </c>
      <c r="BD400" s="905">
        <f t="shared" si="313"/>
        <v>1463.146721152063</v>
      </c>
      <c r="BE400" s="905">
        <f t="shared" si="313"/>
        <v>1463.146721152063</v>
      </c>
      <c r="BF400" s="905">
        <f t="shared" si="313"/>
        <v>1463.146721152063</v>
      </c>
      <c r="BG400" s="905">
        <f t="shared" si="313"/>
        <v>1463.146721152063</v>
      </c>
      <c r="BH400" s="905">
        <f t="shared" si="313"/>
        <v>1463.146721152063</v>
      </c>
      <c r="BI400" s="905">
        <f t="shared" si="313"/>
        <v>1496.646721152063</v>
      </c>
      <c r="BJ400" s="905">
        <f t="shared" si="313"/>
        <v>1496.646721152063</v>
      </c>
      <c r="BK400" s="905">
        <f t="shared" si="313"/>
        <v>1496.646721152063</v>
      </c>
      <c r="BL400" s="905">
        <f t="shared" si="313"/>
        <v>1496.646721152063</v>
      </c>
      <c r="BM400" s="905">
        <f t="shared" si="313"/>
        <v>1496.646721152063</v>
      </c>
      <c r="BN400" s="905">
        <f t="shared" si="313"/>
        <v>1496.646721152063</v>
      </c>
      <c r="BO400" s="905">
        <f t="shared" si="313"/>
        <v>1496.646721152063</v>
      </c>
      <c r="BP400" s="905">
        <f t="shared" si="313"/>
        <v>1496.646721152063</v>
      </c>
      <c r="BQ400" s="905">
        <f t="shared" si="313"/>
        <v>1496.646721152063</v>
      </c>
      <c r="BR400" s="905">
        <f t="shared" si="313"/>
        <v>1507.2467211520629</v>
      </c>
      <c r="BS400" s="905">
        <f t="shared" si="313"/>
        <v>1507.2467211520629</v>
      </c>
      <c r="BT400" s="905">
        <f t="shared" ref="BT400" si="314">BT313</f>
        <v>1507.2467211520629</v>
      </c>
      <c r="BU400" s="905"/>
      <c r="BV400" s="905"/>
      <c r="BW400" s="905"/>
      <c r="BX400" s="905"/>
      <c r="BY400" s="905"/>
      <c r="BZ400" s="905"/>
      <c r="CA400" s="905"/>
      <c r="CB400" s="905"/>
      <c r="CC400" s="905"/>
      <c r="CD400" s="905"/>
      <c r="CE400" s="905"/>
      <c r="CF400" s="905"/>
      <c r="CG400" s="905"/>
      <c r="CH400" s="905"/>
      <c r="CI400" s="906"/>
    </row>
    <row r="401" spans="2:87" x14ac:dyDescent="0.2">
      <c r="B401" s="1091"/>
      <c r="C401" s="1092" t="s">
        <v>680</v>
      </c>
      <c r="D401" s="1092"/>
      <c r="E401" s="1092" t="s">
        <v>122</v>
      </c>
      <c r="F401" s="1092">
        <v>2</v>
      </c>
      <c r="G401" s="905">
        <f>SUM(G395:G399)+G359</f>
        <v>1465.8583550866417</v>
      </c>
      <c r="H401" s="905">
        <f t="shared" ref="H401:BS401" si="315">SUM(H395:H399)+H359</f>
        <v>1509.1230213995425</v>
      </c>
      <c r="I401" s="905">
        <f t="shared" si="315"/>
        <v>1469.7072062741797</v>
      </c>
      <c r="J401" s="905">
        <f t="shared" si="315"/>
        <v>1460.0418319297896</v>
      </c>
      <c r="K401" s="905">
        <f t="shared" si="315"/>
        <v>1448.6995169445702</v>
      </c>
      <c r="L401" s="905">
        <f t="shared" si="315"/>
        <v>1436.3188832796905</v>
      </c>
      <c r="M401" s="905">
        <f t="shared" si="315"/>
        <v>1421.9949244171523</v>
      </c>
      <c r="N401" s="905">
        <f t="shared" si="315"/>
        <v>1417.4441330483387</v>
      </c>
      <c r="O401" s="905">
        <f t="shared" si="315"/>
        <v>1404.0067929376132</v>
      </c>
      <c r="P401" s="905">
        <f t="shared" si="315"/>
        <v>1390.5485439502093</v>
      </c>
      <c r="Q401" s="905">
        <f t="shared" si="315"/>
        <v>1379.0899781675289</v>
      </c>
      <c r="R401" s="905">
        <f t="shared" si="315"/>
        <v>1369.4282661344539</v>
      </c>
      <c r="S401" s="905">
        <f t="shared" si="315"/>
        <v>1360.6473611451172</v>
      </c>
      <c r="T401" s="905">
        <f t="shared" si="315"/>
        <v>1352.0193969182171</v>
      </c>
      <c r="U401" s="905">
        <f t="shared" si="315"/>
        <v>1343.3277165067975</v>
      </c>
      <c r="V401" s="905">
        <f t="shared" si="315"/>
        <v>1333.8654516794315</v>
      </c>
      <c r="W401" s="905">
        <f t="shared" si="315"/>
        <v>1326.0294942566459</v>
      </c>
      <c r="X401" s="905">
        <f t="shared" si="315"/>
        <v>1318.6424595303588</v>
      </c>
      <c r="Y401" s="905">
        <f t="shared" si="315"/>
        <v>1311.2063437950317</v>
      </c>
      <c r="Z401" s="905">
        <f t="shared" si="315"/>
        <v>1304.1872057422413</v>
      </c>
      <c r="AA401" s="905">
        <f t="shared" si="315"/>
        <v>1297.8572259513253</v>
      </c>
      <c r="AB401" s="905">
        <f t="shared" si="315"/>
        <v>1291.5625321595228</v>
      </c>
      <c r="AC401" s="905">
        <f t="shared" si="315"/>
        <v>1284.9350549499268</v>
      </c>
      <c r="AD401" s="905">
        <f t="shared" si="315"/>
        <v>1278.2107969043827</v>
      </c>
      <c r="AE401" s="905">
        <f t="shared" si="315"/>
        <v>1271.9610092800283</v>
      </c>
      <c r="AF401" s="905">
        <f t="shared" si="315"/>
        <v>1266.3178946532903</v>
      </c>
      <c r="AG401" s="905">
        <f t="shared" si="315"/>
        <v>1260.9717345261681</v>
      </c>
      <c r="AH401" s="905">
        <f t="shared" si="315"/>
        <v>1255.5558430424112</v>
      </c>
      <c r="AI401" s="905">
        <f t="shared" si="315"/>
        <v>1250.331176478227</v>
      </c>
      <c r="AJ401" s="905">
        <f t="shared" si="315"/>
        <v>1246.9502619496034</v>
      </c>
      <c r="AK401" s="905">
        <f t="shared" si="315"/>
        <v>1244.156382579841</v>
      </c>
      <c r="AL401" s="905">
        <f t="shared" si="315"/>
        <v>1243.9719615007562</v>
      </c>
      <c r="AM401" s="905">
        <f t="shared" si="315"/>
        <v>1245.302616462923</v>
      </c>
      <c r="AN401" s="905">
        <f t="shared" si="315"/>
        <v>1246.6951893869812</v>
      </c>
      <c r="AO401" s="905">
        <f t="shared" si="315"/>
        <v>1248.1649021830176</v>
      </c>
      <c r="AP401" s="905">
        <f t="shared" si="315"/>
        <v>1249.759234858016</v>
      </c>
      <c r="AQ401" s="905">
        <f t="shared" si="315"/>
        <v>1251.4302882426362</v>
      </c>
      <c r="AR401" s="905">
        <f t="shared" si="315"/>
        <v>1253.3041856402783</v>
      </c>
      <c r="AS401" s="905">
        <f t="shared" si="315"/>
        <v>1255.2879820051221</v>
      </c>
      <c r="AT401" s="905">
        <f t="shared" si="315"/>
        <v>1257.3611522289261</v>
      </c>
      <c r="AU401" s="905">
        <f t="shared" si="315"/>
        <v>1259.5817201691052</v>
      </c>
      <c r="AV401" s="905">
        <f t="shared" si="315"/>
        <v>1261.9818146899727</v>
      </c>
      <c r="AW401" s="905">
        <f t="shared" si="315"/>
        <v>1264.5360230650479</v>
      </c>
      <c r="AX401" s="905">
        <f t="shared" si="315"/>
        <v>1267.1086147881329</v>
      </c>
      <c r="AY401" s="905">
        <f t="shared" si="315"/>
        <v>1269.6694265872229</v>
      </c>
      <c r="AZ401" s="905">
        <f t="shared" si="315"/>
        <v>1272.2285721367361</v>
      </c>
      <c r="BA401" s="905">
        <f t="shared" si="315"/>
        <v>1274.7991495755971</v>
      </c>
      <c r="BB401" s="905">
        <f t="shared" si="315"/>
        <v>1277.2839923812485</v>
      </c>
      <c r="BC401" s="905">
        <f t="shared" si="315"/>
        <v>1279.747559780448</v>
      </c>
      <c r="BD401" s="905">
        <f t="shared" si="315"/>
        <v>1282.2172559971639</v>
      </c>
      <c r="BE401" s="905">
        <f t="shared" si="315"/>
        <v>1284.6444888971535</v>
      </c>
      <c r="BF401" s="905">
        <f t="shared" si="315"/>
        <v>1287.0426714056925</v>
      </c>
      <c r="BG401" s="905">
        <f t="shared" si="315"/>
        <v>1289.3567855427518</v>
      </c>
      <c r="BH401" s="905">
        <f t="shared" si="315"/>
        <v>1291.6720449099923</v>
      </c>
      <c r="BI401" s="905">
        <f t="shared" si="315"/>
        <v>1293.994085800874</v>
      </c>
      <c r="BJ401" s="905">
        <f t="shared" si="315"/>
        <v>1296.2985630548606</v>
      </c>
      <c r="BK401" s="905">
        <f t="shared" si="315"/>
        <v>1298.5755023574275</v>
      </c>
      <c r="BL401" s="905">
        <f t="shared" si="315"/>
        <v>1300.9588620546733</v>
      </c>
      <c r="BM401" s="905">
        <f t="shared" si="315"/>
        <v>1303.3695826519966</v>
      </c>
      <c r="BN401" s="905">
        <f t="shared" si="315"/>
        <v>1305.8000777616887</v>
      </c>
      <c r="BO401" s="905">
        <f t="shared" si="315"/>
        <v>1308.2495008359106</v>
      </c>
      <c r="BP401" s="905">
        <f t="shared" si="315"/>
        <v>1310.7219586306621</v>
      </c>
      <c r="BQ401" s="905">
        <f t="shared" si="315"/>
        <v>1313.2487867811071</v>
      </c>
      <c r="BR401" s="905">
        <f t="shared" si="315"/>
        <v>1315.795659977794</v>
      </c>
      <c r="BS401" s="905">
        <f t="shared" si="315"/>
        <v>1318.3338813141738</v>
      </c>
      <c r="BT401" s="905">
        <f t="shared" ref="BT401" si="316">SUM(BT395:BT399)+BT359</f>
        <v>1320.8896711800028</v>
      </c>
      <c r="BU401" s="905"/>
      <c r="BV401" s="905"/>
      <c r="BW401" s="905"/>
      <c r="BX401" s="905"/>
      <c r="BY401" s="905"/>
      <c r="BZ401" s="905"/>
      <c r="CA401" s="905"/>
      <c r="CB401" s="905"/>
      <c r="CC401" s="905"/>
      <c r="CD401" s="905"/>
      <c r="CE401" s="905"/>
      <c r="CF401" s="905"/>
      <c r="CG401" s="905"/>
      <c r="CH401" s="905"/>
      <c r="CI401" s="906"/>
    </row>
    <row r="402" spans="2:87" ht="15" thickBot="1" x14ac:dyDescent="0.25">
      <c r="B402" s="1094"/>
      <c r="C402" s="1095"/>
      <c r="D402" s="1095"/>
      <c r="E402" s="1095"/>
      <c r="F402" s="1095"/>
      <c r="G402" s="1095"/>
      <c r="H402" s="1095"/>
      <c r="I402" s="1095"/>
      <c r="J402" s="1095"/>
      <c r="K402" s="1095"/>
      <c r="L402" s="1095"/>
      <c r="M402" s="1095"/>
      <c r="N402" s="1095"/>
      <c r="O402" s="1095"/>
      <c r="P402" s="1095"/>
      <c r="Q402" s="1095"/>
      <c r="R402" s="1095"/>
      <c r="S402" s="1095"/>
      <c r="T402" s="1095"/>
      <c r="U402" s="1095"/>
      <c r="V402" s="1095"/>
      <c r="W402" s="1095"/>
      <c r="X402" s="1095"/>
      <c r="Y402" s="1095"/>
      <c r="Z402" s="1095"/>
      <c r="AA402" s="1095"/>
      <c r="AB402" s="1095"/>
      <c r="AC402" s="1095"/>
      <c r="AD402" s="1095"/>
      <c r="AE402" s="1095"/>
      <c r="AF402" s="1095"/>
      <c r="AG402" s="1095"/>
      <c r="AH402" s="1095"/>
      <c r="AI402" s="1095"/>
      <c r="AJ402" s="1095"/>
      <c r="AK402" s="1095"/>
      <c r="AL402" s="1095"/>
      <c r="AM402" s="1095"/>
      <c r="AN402" s="1095"/>
      <c r="AO402" s="1095"/>
      <c r="AP402" s="1095"/>
      <c r="AQ402" s="1095"/>
      <c r="AR402" s="1095"/>
      <c r="AS402" s="1095"/>
      <c r="AT402" s="1095"/>
      <c r="AU402" s="1095"/>
      <c r="AV402" s="1095"/>
      <c r="AW402" s="1095"/>
      <c r="AX402" s="1095"/>
      <c r="AY402" s="1095"/>
      <c r="AZ402" s="1095"/>
      <c r="BA402" s="1095"/>
      <c r="BB402" s="1095"/>
      <c r="BC402" s="1095"/>
      <c r="BD402" s="1095"/>
      <c r="BE402" s="1095"/>
      <c r="BF402" s="1095"/>
      <c r="BG402" s="1095"/>
      <c r="BH402" s="1095"/>
      <c r="BI402" s="1095"/>
      <c r="BJ402" s="1095"/>
      <c r="BK402" s="1095"/>
      <c r="BL402" s="1095"/>
      <c r="BM402" s="1095"/>
      <c r="BN402" s="1095"/>
      <c r="BO402" s="1095"/>
      <c r="BP402" s="1095"/>
      <c r="BQ402" s="1095"/>
      <c r="BR402" s="1095"/>
      <c r="BS402" s="1095"/>
      <c r="BT402" s="1095"/>
      <c r="BU402" s="1095"/>
      <c r="BV402" s="1095"/>
      <c r="BW402" s="1095"/>
      <c r="BX402" s="1095"/>
      <c r="BY402" s="1095"/>
      <c r="BZ402" s="1095"/>
      <c r="CA402" s="1095"/>
      <c r="CB402" s="1095"/>
      <c r="CC402" s="1095"/>
      <c r="CD402" s="1095"/>
      <c r="CE402" s="1095"/>
      <c r="CF402" s="1095"/>
      <c r="CG402" s="1095"/>
      <c r="CH402" s="1095"/>
      <c r="CI402" s="1096"/>
    </row>
  </sheetData>
  <phoneticPr fontId="34" type="noConversion"/>
  <conditionalFormatting sqref="B277 D277:E277 B280 D280:E280">
    <cfRule type="expression" dxfId="94" priority="62">
      <formula>ISNA(B277)</formula>
    </cfRule>
    <cfRule type="expression" dxfId="93" priority="61">
      <formula>ERROR.TYPE(B277)=2</formula>
    </cfRule>
    <cfRule type="expression" dxfId="92" priority="60">
      <formula>"error.type(c3)=5"</formula>
    </cfRule>
  </conditionalFormatting>
  <conditionalFormatting sqref="B282:B287 D282:E287">
    <cfRule type="expression" dxfId="91" priority="10">
      <formula>"error.type(c3)=5"</formula>
    </cfRule>
    <cfRule type="expression" dxfId="90" priority="11">
      <formula>ERROR.TYPE(B282)=2</formula>
    </cfRule>
    <cfRule type="expression" dxfId="89" priority="12">
      <formula>ISNA(B282)</formula>
    </cfRule>
  </conditionalFormatting>
  <conditionalFormatting sqref="B293 D293:E293 B299 D299:E299 B300:E300">
    <cfRule type="expression" dxfId="88" priority="106">
      <formula>ERROR.TYPE(B293)=2</formula>
    </cfRule>
    <cfRule type="expression" dxfId="87" priority="105">
      <formula>"error.type(c3)=5"</formula>
    </cfRule>
    <cfRule type="expression" dxfId="86" priority="107">
      <formula>ISNA(B293)</formula>
    </cfRule>
  </conditionalFormatting>
  <conditionalFormatting sqref="B95:E99">
    <cfRule type="expression" dxfId="85" priority="114">
      <formula>"error.type(c3)=5"</formula>
    </cfRule>
    <cfRule type="expression" dxfId="84" priority="115">
      <formula>ERROR.TYPE(B95)=2</formula>
    </cfRule>
    <cfRule type="expression" dxfId="83" priority="116">
      <formula>ISNA(B95)</formula>
    </cfRule>
  </conditionalFormatting>
  <conditionalFormatting sqref="B101:E106">
    <cfRule type="expression" dxfId="82" priority="15">
      <formula>ISNA(B101)</formula>
    </cfRule>
    <cfRule type="expression" dxfId="81" priority="13">
      <formula>"error.type(c3)=5"</formula>
    </cfRule>
    <cfRule type="expression" dxfId="80" priority="14">
      <formula>ERROR.TYPE(B101)=2</formula>
    </cfRule>
  </conditionalFormatting>
  <conditionalFormatting sqref="B112:E112 B118:E119 B276:E276 B278:E279">
    <cfRule type="expression" dxfId="79" priority="160">
      <formula>ERROR.TYPE(B112)=2</formula>
    </cfRule>
    <cfRule type="expression" dxfId="78" priority="159">
      <formula>"error.type(c3)=5"</formula>
    </cfRule>
    <cfRule type="expression" dxfId="77" priority="161">
      <formula>ISNA(B112)</formula>
    </cfRule>
  </conditionalFormatting>
  <conditionalFormatting sqref="C31">
    <cfRule type="expression" dxfId="76" priority="38">
      <formula>ISNA(C31)</formula>
    </cfRule>
    <cfRule type="expression" dxfId="75" priority="37">
      <formula>ERROR.TYPE(C31)=2</formula>
    </cfRule>
    <cfRule type="expression" dxfId="74" priority="36">
      <formula>"error.type(c3)=5"</formula>
    </cfRule>
  </conditionalFormatting>
  <conditionalFormatting sqref="C33:C40">
    <cfRule type="expression" dxfId="73" priority="140">
      <formula>ISNA(C33)</formula>
    </cfRule>
    <cfRule type="expression" dxfId="72" priority="139">
      <formula>ERROR.TYPE(C33)=2</formula>
    </cfRule>
    <cfRule type="expression" dxfId="71" priority="138">
      <formula>"error.type(c3)=5"</formula>
    </cfRule>
  </conditionalFormatting>
  <conditionalFormatting sqref="C45:C49">
    <cfRule type="expression" dxfId="70" priority="155">
      <formula>ISNA(C45)</formula>
    </cfRule>
    <cfRule type="expression" dxfId="69" priority="154">
      <formula>ERROR.TYPE(C45)=2</formula>
    </cfRule>
    <cfRule type="expression" dxfId="68" priority="153">
      <formula>"error.type(c3)=5"</formula>
    </cfRule>
  </conditionalFormatting>
  <conditionalFormatting sqref="C56:C59">
    <cfRule type="expression" dxfId="67" priority="149">
      <formula>ISNA(C56)</formula>
    </cfRule>
    <cfRule type="expression" dxfId="66" priority="147">
      <formula>"error.type(c3)=5"</formula>
    </cfRule>
    <cfRule type="expression" dxfId="65" priority="148">
      <formula>ERROR.TYPE(C56)=2</formula>
    </cfRule>
  </conditionalFormatting>
  <conditionalFormatting sqref="C64">
    <cfRule type="expression" dxfId="64" priority="144">
      <formula>"error.type(c3)=5"</formula>
    </cfRule>
    <cfRule type="expression" dxfId="63" priority="145">
      <formula>ERROR.TYPE(C64)=2</formula>
    </cfRule>
    <cfRule type="expression" dxfId="62" priority="146">
      <formula>ISNA(C64)</formula>
    </cfRule>
  </conditionalFormatting>
  <conditionalFormatting sqref="C78">
    <cfRule type="expression" dxfId="61" priority="141">
      <formula>"error.type(c3)=5"</formula>
    </cfRule>
    <cfRule type="expression" dxfId="60" priority="142">
      <formula>ERROR.TYPE(C78)=2</formula>
    </cfRule>
    <cfRule type="expression" dxfId="59" priority="143">
      <formula>ISNA(C78)</formula>
    </cfRule>
  </conditionalFormatting>
  <conditionalFormatting sqref="C128:C130">
    <cfRule type="expression" dxfId="58" priority="35">
      <formula>ISNA(C128)</formula>
    </cfRule>
    <cfRule type="expression" dxfId="57" priority="33">
      <formula>"error.type(c3)=5"</formula>
    </cfRule>
    <cfRule type="expression" dxfId="56" priority="34">
      <formula>ERROR.TYPE(C128)=2</formula>
    </cfRule>
  </conditionalFormatting>
  <conditionalFormatting sqref="C134:C139">
    <cfRule type="expression" dxfId="55" priority="25">
      <formula>ERROR.TYPE(C134)=2</formula>
    </cfRule>
    <cfRule type="expression" dxfId="54" priority="24">
      <formula>"error.type(c3)=5"</formula>
    </cfRule>
    <cfRule type="expression" dxfId="53" priority="26">
      <formula>ISNA(C134)</formula>
    </cfRule>
  </conditionalFormatting>
  <conditionalFormatting sqref="C146:C149">
    <cfRule type="expression" dxfId="52" priority="126">
      <formula>"error.type(c3)=5"</formula>
    </cfRule>
    <cfRule type="expression" dxfId="51" priority="127">
      <formula>ERROR.TYPE(C146)=2</formula>
    </cfRule>
    <cfRule type="expression" dxfId="50" priority="128">
      <formula>ISNA(C146)</formula>
    </cfRule>
  </conditionalFormatting>
  <conditionalFormatting sqref="C154">
    <cfRule type="expression" dxfId="49" priority="123">
      <formula>"error.type(c3)=5"</formula>
    </cfRule>
    <cfRule type="expression" dxfId="48" priority="125">
      <formula>ISNA(C154)</formula>
    </cfRule>
    <cfRule type="expression" dxfId="47" priority="124">
      <formula>ERROR.TYPE(C154)=2</formula>
    </cfRule>
  </conditionalFormatting>
  <conditionalFormatting sqref="C168">
    <cfRule type="expression" dxfId="46" priority="122">
      <formula>ISNA(C168)</formula>
    </cfRule>
    <cfRule type="expression" dxfId="45" priority="121">
      <formula>ERROR.TYPE(C168)=2</formula>
    </cfRule>
    <cfRule type="expression" dxfId="44" priority="120">
      <formula>"error.type(c3)=5"</formula>
    </cfRule>
  </conditionalFormatting>
  <conditionalFormatting sqref="C212">
    <cfRule type="expression" dxfId="43" priority="31">
      <formula>ERROR.TYPE(C212)=2</formula>
    </cfRule>
    <cfRule type="expression" dxfId="42" priority="30">
      <formula>"error.type(c3)=5"</formula>
    </cfRule>
    <cfRule type="expression" dxfId="41" priority="32">
      <formula>ISNA(C212)</formula>
    </cfRule>
  </conditionalFormatting>
  <conditionalFormatting sqref="C214:C221">
    <cfRule type="expression" dxfId="40" priority="2">
      <formula>ERROR.TYPE(C214)=2</formula>
    </cfRule>
    <cfRule type="expression" dxfId="39" priority="3">
      <formula>ISNA(C214)</formula>
    </cfRule>
    <cfRule type="expression" dxfId="38" priority="1">
      <formula>"error.type(c3)=5"</formula>
    </cfRule>
  </conditionalFormatting>
  <conditionalFormatting sqref="C225:C230">
    <cfRule type="expression" dxfId="37" priority="22">
      <formula>ERROR.TYPE(C225)=2</formula>
    </cfRule>
    <cfRule type="expression" dxfId="36" priority="21">
      <formula>"error.type(c3)=5"</formula>
    </cfRule>
    <cfRule type="expression" dxfId="35" priority="23">
      <formula>ISNA(C225)</formula>
    </cfRule>
  </conditionalFormatting>
  <conditionalFormatting sqref="C237:C240">
    <cfRule type="expression" dxfId="34" priority="94">
      <formula>ERROR.TYPE(C237)=2</formula>
    </cfRule>
    <cfRule type="expression" dxfId="33" priority="95">
      <formula>ISNA(C237)</formula>
    </cfRule>
    <cfRule type="expression" dxfId="32" priority="93">
      <formula>"error.type(c3)=5"</formula>
    </cfRule>
  </conditionalFormatting>
  <conditionalFormatting sqref="C245">
    <cfRule type="expression" dxfId="31" priority="92">
      <formula>ISNA(C245)</formula>
    </cfRule>
    <cfRule type="expression" dxfId="30" priority="90">
      <formula>"error.type(c3)=5"</formula>
    </cfRule>
    <cfRule type="expression" dxfId="29" priority="91">
      <formula>ERROR.TYPE(C245)=2</formula>
    </cfRule>
  </conditionalFormatting>
  <conditionalFormatting sqref="C259">
    <cfRule type="expression" dxfId="28" priority="87">
      <formula>"error.type(c3)=5"</formula>
    </cfRule>
    <cfRule type="expression" dxfId="27" priority="88">
      <formula>ERROR.TYPE(C259)=2</formula>
    </cfRule>
    <cfRule type="expression" dxfId="26" priority="89">
      <formula>ISNA(C259)</formula>
    </cfRule>
  </conditionalFormatting>
  <conditionalFormatting sqref="C277 C280">
    <cfRule type="expression" dxfId="25" priority="49">
      <formula>ERROR.TYPE(C277)=2</formula>
    </cfRule>
    <cfRule type="expression" dxfId="24" priority="48">
      <formula>"error.type(c3)=5"</formula>
    </cfRule>
    <cfRule type="expression" dxfId="23" priority="50">
      <formula>ISNA(C277)</formula>
    </cfRule>
  </conditionalFormatting>
  <conditionalFormatting sqref="C282:C287">
    <cfRule type="expression" dxfId="22" priority="9">
      <formula>ISNA(C282)</formula>
    </cfRule>
    <cfRule type="expression" dxfId="21" priority="8">
      <formula>ERROR.TYPE(C282)=2</formula>
    </cfRule>
    <cfRule type="expression" dxfId="20" priority="7">
      <formula>"error.type(c3)=5"</formula>
    </cfRule>
  </conditionalFormatting>
  <conditionalFormatting sqref="C293 C299">
    <cfRule type="expression" dxfId="19" priority="53">
      <formula>ISNA(C293)</formula>
    </cfRule>
    <cfRule type="expression" dxfId="18" priority="52">
      <formula>ERROR.TYPE(C293)=2</formula>
    </cfRule>
    <cfRule type="expression" dxfId="17" priority="51">
      <formula>"error.type(c3)=5"</formula>
    </cfRule>
  </conditionalFormatting>
  <conditionalFormatting sqref="C309:C311">
    <cfRule type="expression" dxfId="16" priority="29">
      <formula>ISNA(C309)</formula>
    </cfRule>
    <cfRule type="expression" dxfId="15" priority="28">
      <formula>ERROR.TYPE(C309)=2</formula>
    </cfRule>
    <cfRule type="expression" dxfId="14" priority="27">
      <formula>"error.type(c3)=5"</formula>
    </cfRule>
  </conditionalFormatting>
  <conditionalFormatting sqref="C315:C320">
    <cfRule type="expression" dxfId="13" priority="19">
      <formula>ERROR.TYPE(C315)=2</formula>
    </cfRule>
    <cfRule type="expression" dxfId="12" priority="18">
      <formula>"error.type(c3)=5"</formula>
    </cfRule>
    <cfRule type="expression" dxfId="11" priority="20">
      <formula>ISNA(C315)</formula>
    </cfRule>
  </conditionalFormatting>
  <conditionalFormatting sqref="C327:C330">
    <cfRule type="expression" dxfId="10" priority="72">
      <formula>"error.type(c3)=5"</formula>
    </cfRule>
    <cfRule type="expression" dxfId="9" priority="73">
      <formula>ERROR.TYPE(C327)=2</formula>
    </cfRule>
    <cfRule type="expression" dxfId="8" priority="74">
      <formula>ISNA(C327)</formula>
    </cfRule>
  </conditionalFormatting>
  <conditionalFormatting sqref="C335">
    <cfRule type="expression" dxfId="7" priority="70">
      <formula>ERROR.TYPE(C335)=2</formula>
    </cfRule>
    <cfRule type="expression" dxfId="6" priority="69">
      <formula>"error.type(c3)=5"</formula>
    </cfRule>
    <cfRule type="expression" dxfId="5" priority="71">
      <formula>ISNA(C335)</formula>
    </cfRule>
  </conditionalFormatting>
  <conditionalFormatting sqref="C349">
    <cfRule type="expression" dxfId="4" priority="68">
      <formula>ISNA(C349)</formula>
    </cfRule>
    <cfRule type="expression" dxfId="3" priority="67">
      <formula>ERROR.TYPE(C349)=2</formula>
    </cfRule>
    <cfRule type="expression" dxfId="2" priority="66">
      <formula>"error.type(c3)=5"</formula>
    </cfRule>
  </conditionalFormatting>
  <conditionalFormatting sqref="K29:CI29">
    <cfRule type="cellIs" dxfId="1" priority="17" operator="greaterThan">
      <formula>0</formula>
    </cfRule>
  </conditionalFormatting>
  <hyperlinks>
    <hyperlink ref="B3" location="YWSGRD!B22" display="Table 3a: DYAA - Baseline" xr:uid="{E51BE03F-B9D8-4D33-B6A7-CFE449A62B9B}"/>
    <hyperlink ref="C22" location="YWSGRD!$A$1" display="Back to top of sheet" xr:uid="{900EC7EA-13AA-464B-A4EA-DE69B645DE70}"/>
    <hyperlink ref="B4" location="YWSGRD!B93" display="Table 3b: DYAA - Final plan Options" xr:uid="{4106A0EE-CCB3-477C-B1DC-0CA657FD5213}"/>
    <hyperlink ref="C93" location="YWSGRD!$A$1" display="Back to top of sheet" xr:uid="{861E71F0-FD55-435D-8553-0E48382096F4}"/>
    <hyperlink ref="B5" location="YWSGRD!B120" display="Table 3c: DYAA - Final plan" xr:uid="{247FA1DA-7C17-4D6E-9F33-2D21F41AE26F}"/>
    <hyperlink ref="C120" location="YWSGRD!$A$1" display="Back to top of sheet" xr:uid="{E9F144D3-5F66-49C0-A58F-2BAA69D74F2A}"/>
    <hyperlink ref="B6" location="YWSGRD!B203" display="Table 3d: DYCP - Baseline" xr:uid="{A076D887-C022-4B48-8B3A-3693F413C4E2}"/>
    <hyperlink ref="C203" location="YWSGRD!$A$1" display="Back to top of sheet" xr:uid="{27464BB2-478C-4DA0-AA37-3CA7939D96C9}"/>
    <hyperlink ref="B7" location="YWSGRD!B274" display="Table 3e: DYCP - Final plan Options" xr:uid="{E54C2204-15D6-4B0E-AE01-37100F297E33}"/>
    <hyperlink ref="C274" location="YWSGRD!$A$1" display="Back to top of sheet" xr:uid="{D5C393E0-56AB-4A6F-AE77-943F3DFCF454}"/>
    <hyperlink ref="B8" location="YWSGRD!B301" display="Table 3f: DYCP - Final plan" xr:uid="{BDFA5B75-8731-47CA-9B58-F01C062729D8}"/>
    <hyperlink ref="C301" location="YWSGRD!$A$1" display="Back to top of sheet" xr:uid="{D1D39AE4-4515-4B9A-8F59-6293851DDCF2}"/>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4FD7AF91-BFDE-405B-B461-6488842ACEB6}">
          <x14:colorSeries rgb="FF376092"/>
          <x14:colorNegative rgb="FFD00000"/>
          <x14:colorAxis rgb="FF000000"/>
          <x14:colorMarkers rgb="FFD00000"/>
          <x14:colorFirst rgb="FFD00000"/>
          <x14:colorLast rgb="FFD00000"/>
          <x14:colorHigh rgb="FFD00000"/>
          <x14:colorLow rgb="FFD00000"/>
          <x14:sparklines>
            <x14:sparkline>
              <xm:f>YWSGRD!G337:CI337</xm:f>
              <xm:sqref>F337</xm:sqref>
            </x14:sparkline>
            <x14:sparkline>
              <xm:f>YWSGRD!G338:CI338</xm:f>
              <xm:sqref>F338</xm:sqref>
            </x14:sparkline>
            <x14:sparkline>
              <xm:f>YWSGRD!G339:CI339</xm:f>
              <xm:sqref>F339</xm:sqref>
            </x14:sparkline>
            <x14:sparkline>
              <xm:f>YWSGRD!G340:CI340</xm:f>
              <xm:sqref>F340</xm:sqref>
            </x14:sparkline>
            <x14:sparkline>
              <xm:f>YWSGRD!G341:CI341</xm:f>
              <xm:sqref>F341</xm:sqref>
            </x14:sparkline>
            <x14:sparkline>
              <xm:f>YWSGRD!G342:CI342</xm:f>
              <xm:sqref>F342</xm:sqref>
            </x14:sparkline>
            <x14:sparkline>
              <xm:f>YWSGRD!G343:CI343</xm:f>
              <xm:sqref>F343</xm:sqref>
            </x14:sparkline>
          </x14:sparklines>
        </x14:sparklineGroup>
        <x14:sparklineGroup displayEmptyCellsAs="gap" high="1" low="1" negative="1" xr2:uid="{E22BB8F1-C820-4F36-9DE6-A26C59B3B554}">
          <x14:colorSeries rgb="FF376092"/>
          <x14:colorNegative rgb="FFD00000"/>
          <x14:colorAxis rgb="FF000000"/>
          <x14:colorMarkers rgb="FFD00000"/>
          <x14:colorFirst rgb="FFD00000"/>
          <x14:colorLast rgb="FFD00000"/>
          <x14:colorHigh rgb="FFD00000"/>
          <x14:colorLow rgb="FFD00000"/>
          <x14:sparklines>
            <x14:sparkline>
              <xm:f>YWSGRD!G156:CI156</xm:f>
              <xm:sqref>F156</xm:sqref>
            </x14:sparkline>
            <x14:sparkline>
              <xm:f>YWSGRD!G157:CI157</xm:f>
              <xm:sqref>F157</xm:sqref>
            </x14:sparkline>
            <x14:sparkline>
              <xm:f>YWSGRD!G158:CI158</xm:f>
              <xm:sqref>F158</xm:sqref>
            </x14:sparkline>
            <x14:sparkline>
              <xm:f>YWSGRD!G159:CI159</xm:f>
              <xm:sqref>F159</xm:sqref>
            </x14:sparkline>
            <x14:sparkline>
              <xm:f>YWSGRD!G160:CI160</xm:f>
              <xm:sqref>F160</xm:sqref>
            </x14:sparkline>
            <x14:sparkline>
              <xm:f>YWSGRD!G161:CI161</xm:f>
              <xm:sqref>F161</xm:sqref>
            </x14:sparkline>
            <x14:sparkline>
              <xm:f>YWSGRD!G162:CI162</xm:f>
              <xm:sqref>F162</xm:sqref>
            </x14:sparkline>
          </x14:sparklines>
        </x14:sparklineGroup>
        <x14:sparklineGroup displayEmptyCellsAs="gap" high="1" low="1" negative="1" xr2:uid="{D6A02E30-AFB8-4FA6-9748-B90FABD557A7}">
          <x14:colorSeries rgb="FF376092"/>
          <x14:colorNegative rgb="FFD00000"/>
          <x14:colorAxis rgb="FF000000"/>
          <x14:colorMarkers rgb="FFD00000"/>
          <x14:colorFirst rgb="FFD00000"/>
          <x14:colorLast rgb="FFD00000"/>
          <x14:colorHigh rgb="FFD00000"/>
          <x14:colorLow rgb="FFD00000"/>
          <x14:sparklines>
            <x14:sparkline>
              <xm:f>YWSGRD!G66:CJ66</xm:f>
              <xm:sqref>F66</xm:sqref>
            </x14:sparkline>
            <x14:sparkline>
              <xm:f>YWSGRD!G67:CJ67</xm:f>
              <xm:sqref>F67</xm:sqref>
            </x14:sparkline>
            <x14:sparkline>
              <xm:f>YWSGRD!G68:CJ68</xm:f>
              <xm:sqref>F68</xm:sqref>
            </x14:sparkline>
            <x14:sparkline>
              <xm:f>YWSGRD!G69:CJ69</xm:f>
              <xm:sqref>F69</xm:sqref>
            </x14:sparkline>
            <x14:sparkline>
              <xm:f>YWSGRD!G70:CJ70</xm:f>
              <xm:sqref>F70</xm:sqref>
            </x14:sparkline>
            <x14:sparkline>
              <xm:f>YWSGRD!G71:CJ71</xm:f>
              <xm:sqref>F71</xm:sqref>
            </x14:sparkline>
            <x14:sparkline>
              <xm:f>YWSGRD!G72:CJ72</xm:f>
              <xm:sqref>F72</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Q228"/>
  <sheetViews>
    <sheetView zoomScale="70" zoomScaleNormal="70" workbookViewId="0">
      <selection activeCell="E4" sqref="E4"/>
    </sheetView>
  </sheetViews>
  <sheetFormatPr defaultColWidth="8.88671875" defaultRowHeight="14.25" x14ac:dyDescent="0.2"/>
  <cols>
    <col min="1" max="1" width="2.109375" style="1" customWidth="1"/>
    <col min="2" max="2" width="18.44140625" style="1" bestFit="1" customWidth="1"/>
    <col min="3" max="3" width="13.109375" style="1" customWidth="1"/>
    <col min="4" max="4" width="28.109375" style="1" customWidth="1"/>
    <col min="5" max="5" width="13.109375" style="1" bestFit="1" customWidth="1"/>
    <col min="6" max="6" width="12.109375" style="1" customWidth="1"/>
    <col min="7" max="7" width="17.109375" style="1" customWidth="1"/>
    <col min="8" max="8" width="13.109375" style="1" customWidth="1"/>
    <col min="9" max="10" width="11.88671875" style="1" customWidth="1"/>
    <col min="11" max="11" width="23.109375" style="1" customWidth="1"/>
    <col min="12" max="14" width="10.109375" style="1" customWidth="1"/>
    <col min="15" max="16" width="11.109375" style="1" customWidth="1"/>
    <col min="17" max="17" width="14" style="1" customWidth="1"/>
    <col min="18" max="18" width="25.44140625" style="1" customWidth="1"/>
    <col min="19" max="19" width="14.88671875" style="1" customWidth="1"/>
    <col min="20" max="21" width="16.88671875" style="1" customWidth="1"/>
    <col min="22" max="22" width="17.21875" style="1" customWidth="1"/>
    <col min="23" max="35" width="16.88671875" style="1" customWidth="1"/>
    <col min="36" max="36" width="11.109375" style="1" customWidth="1"/>
    <col min="37" max="38" width="11.5546875" style="1" customWidth="1"/>
    <col min="39" max="39" width="10.44140625" style="1" customWidth="1"/>
    <col min="40" max="40" width="10.88671875" style="1" customWidth="1"/>
    <col min="41" max="41" width="10.5546875" style="1" customWidth="1"/>
    <col min="42" max="47" width="11.109375" style="1" customWidth="1"/>
    <col min="48" max="48" width="19.109375" style="1" customWidth="1"/>
    <col min="49" max="49" width="18.88671875" style="1" customWidth="1"/>
    <col min="50" max="51" width="17.88671875" style="1" customWidth="1"/>
    <col min="52" max="52" width="18.109375" style="1" customWidth="1"/>
    <col min="53" max="53" width="25.44140625" style="1" customWidth="1"/>
    <col min="54" max="54" width="23" style="1" customWidth="1"/>
    <col min="55" max="55" width="26.5546875" style="1" customWidth="1"/>
    <col min="56" max="56" width="16.5546875" style="1" customWidth="1"/>
    <col min="57" max="57" width="8.88671875" style="1"/>
    <col min="58" max="58" width="14" style="1" customWidth="1"/>
    <col min="59" max="16384" width="8.88671875" style="1"/>
  </cols>
  <sheetData>
    <row r="1" spans="1:58" ht="15" x14ac:dyDescent="0.2">
      <c r="A1" s="16"/>
      <c r="B1" s="18"/>
      <c r="C1" s="16"/>
      <c r="D1" s="16"/>
      <c r="E1" s="16"/>
      <c r="F1" s="16"/>
      <c r="G1" s="16"/>
      <c r="H1" s="16"/>
      <c r="I1" s="16"/>
      <c r="J1" s="16"/>
      <c r="K1" s="16"/>
      <c r="L1" s="16"/>
      <c r="M1" s="16"/>
      <c r="N1" s="16"/>
      <c r="O1" s="16"/>
      <c r="P1" s="16"/>
      <c r="Q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BF1" s="16"/>
    </row>
    <row r="2" spans="1:58" ht="45.75" customHeight="1" x14ac:dyDescent="0.2">
      <c r="A2" s="16"/>
      <c r="B2" s="315" t="s">
        <v>80</v>
      </c>
      <c r="C2" s="316" t="str">
        <f>'TITLE PAGE'!$D$18</f>
        <v>Yorkshire Water</v>
      </c>
      <c r="D2" s="315" t="s">
        <v>2</v>
      </c>
      <c r="E2" s="1326">
        <v>7</v>
      </c>
      <c r="F2" s="16"/>
      <c r="G2" s="1027" t="s">
        <v>77</v>
      </c>
      <c r="H2" s="16"/>
      <c r="I2" s="16"/>
      <c r="J2" s="16"/>
      <c r="K2" s="16"/>
      <c r="L2" s="16"/>
      <c r="M2" s="16"/>
      <c r="N2" s="16"/>
      <c r="O2" s="16"/>
      <c r="P2" s="16"/>
      <c r="Q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BF2" s="16"/>
    </row>
    <row r="3" spans="1:58" ht="45.75" customHeight="1" x14ac:dyDescent="0.25">
      <c r="A3" s="16"/>
      <c r="B3" s="18"/>
      <c r="C3" s="16"/>
      <c r="D3" s="16"/>
      <c r="E3" s="16"/>
      <c r="F3" s="16"/>
      <c r="G3" s="16"/>
      <c r="H3" s="16"/>
      <c r="I3" s="16"/>
      <c r="J3" s="16"/>
      <c r="K3" s="16"/>
      <c r="L3" s="16"/>
      <c r="M3" s="16"/>
      <c r="N3" s="16"/>
      <c r="O3" s="16"/>
      <c r="P3" s="16"/>
      <c r="Q3" s="16"/>
      <c r="T3" s="16"/>
      <c r="U3" s="16"/>
      <c r="V3" s="16"/>
      <c r="W3" s="16"/>
      <c r="X3" s="16"/>
      <c r="Y3" s="16"/>
      <c r="Z3" s="16"/>
      <c r="AA3" s="16"/>
      <c r="AB3" s="16"/>
      <c r="AC3" s="261"/>
      <c r="AD3" s="16"/>
      <c r="AE3" s="16"/>
      <c r="AF3" s="16"/>
      <c r="AG3" s="16"/>
      <c r="AH3" s="16"/>
      <c r="AI3" s="16"/>
      <c r="AJ3" s="16"/>
      <c r="AK3" s="16"/>
      <c r="AL3" s="16"/>
      <c r="AM3" s="16"/>
      <c r="AN3" s="16"/>
      <c r="AO3" s="16"/>
      <c r="AP3" s="16"/>
      <c r="AQ3" s="16"/>
      <c r="AR3" s="16"/>
      <c r="AS3" s="16"/>
      <c r="AT3" s="16"/>
      <c r="AU3" s="16"/>
      <c r="AV3" s="16"/>
      <c r="AW3" s="16"/>
      <c r="BF3" s="16"/>
    </row>
    <row r="4" spans="1:58" ht="45.75" customHeight="1" thickBot="1" x14ac:dyDescent="0.25">
      <c r="A4" s="16"/>
      <c r="B4" s="154" t="s">
        <v>687</v>
      </c>
      <c r="C4" s="16"/>
      <c r="D4" s="16"/>
      <c r="E4" s="16"/>
      <c r="F4" s="16"/>
      <c r="G4" s="16"/>
      <c r="H4" s="16"/>
      <c r="I4" s="16"/>
      <c r="J4" s="16"/>
      <c r="K4" s="16"/>
      <c r="L4" s="16"/>
      <c r="M4" s="16"/>
      <c r="N4" s="16"/>
      <c r="O4" s="16"/>
      <c r="P4" s="16"/>
      <c r="Q4" s="16"/>
      <c r="T4" s="16"/>
      <c r="U4" s="16"/>
      <c r="V4" s="16"/>
      <c r="W4" s="16"/>
      <c r="X4" s="16"/>
      <c r="Y4" s="16"/>
      <c r="Z4" s="16"/>
      <c r="AA4" s="16"/>
      <c r="AB4" s="16"/>
      <c r="AC4" s="16"/>
      <c r="AD4" s="16"/>
      <c r="AE4" s="16"/>
      <c r="AF4" s="16"/>
      <c r="AG4" s="16"/>
      <c r="AH4" s="16"/>
      <c r="AI4" s="1053" t="s">
        <v>688</v>
      </c>
      <c r="AJ4" s="1365" t="s">
        <v>689</v>
      </c>
      <c r="AK4" s="1366"/>
      <c r="AL4" s="1365" t="s">
        <v>690</v>
      </c>
      <c r="AM4" s="1366"/>
      <c r="AN4" s="1365" t="s">
        <v>691</v>
      </c>
      <c r="AO4" s="1366"/>
      <c r="AP4" s="1365" t="s">
        <v>692</v>
      </c>
      <c r="AQ4" s="1366"/>
      <c r="AR4" s="1365" t="s">
        <v>693</v>
      </c>
      <c r="AS4" s="1366"/>
      <c r="AT4" s="1365" t="s">
        <v>694</v>
      </c>
      <c r="AU4" s="1366"/>
      <c r="AV4" s="16"/>
      <c r="AW4" s="16"/>
      <c r="BF4" s="16"/>
    </row>
    <row r="5" spans="1:58" ht="135.75" thickBot="1" x14ac:dyDescent="0.3">
      <c r="A5" s="16"/>
      <c r="B5" s="1054" t="s">
        <v>88</v>
      </c>
      <c r="C5" s="1055" t="s">
        <v>695</v>
      </c>
      <c r="D5" s="1055" t="s">
        <v>696</v>
      </c>
      <c r="E5" s="1055" t="s">
        <v>697</v>
      </c>
      <c r="F5" s="1055" t="s">
        <v>698</v>
      </c>
      <c r="G5" s="1055" t="s">
        <v>699</v>
      </c>
      <c r="H5" s="1055" t="s">
        <v>700</v>
      </c>
      <c r="I5" s="1055" t="s">
        <v>701</v>
      </c>
      <c r="J5" s="1055" t="s">
        <v>702</v>
      </c>
      <c r="K5" s="1055" t="s">
        <v>703</v>
      </c>
      <c r="L5" s="1055" t="s">
        <v>704</v>
      </c>
      <c r="M5" s="1165" t="s">
        <v>705</v>
      </c>
      <c r="N5" s="1165" t="s">
        <v>706</v>
      </c>
      <c r="O5" s="1165" t="s">
        <v>707</v>
      </c>
      <c r="P5" s="1165" t="s">
        <v>708</v>
      </c>
      <c r="Q5" s="1165" t="s">
        <v>709</v>
      </c>
      <c r="R5" s="1055" t="s">
        <v>710</v>
      </c>
      <c r="S5" s="1055" t="s">
        <v>711</v>
      </c>
      <c r="T5" s="1055" t="s">
        <v>712</v>
      </c>
      <c r="U5" s="1055" t="s">
        <v>713</v>
      </c>
      <c r="V5" s="1055" t="s">
        <v>714</v>
      </c>
      <c r="W5" s="1055" t="s">
        <v>715</v>
      </c>
      <c r="X5" s="1055" t="s">
        <v>716</v>
      </c>
      <c r="Y5" s="1055" t="s">
        <v>717</v>
      </c>
      <c r="Z5" s="1055" t="s">
        <v>718</v>
      </c>
      <c r="AA5" s="1055" t="s">
        <v>719</v>
      </c>
      <c r="AB5" s="1055" t="s">
        <v>720</v>
      </c>
      <c r="AC5" s="1056" t="s">
        <v>721</v>
      </c>
      <c r="AD5" s="1056" t="s">
        <v>722</v>
      </c>
      <c r="AE5" s="1056" t="s">
        <v>723</v>
      </c>
      <c r="AF5" s="1056" t="s">
        <v>724</v>
      </c>
      <c r="AG5" s="1057" t="s">
        <v>725</v>
      </c>
      <c r="AH5" s="1057" t="s">
        <v>726</v>
      </c>
      <c r="AI5" s="1058" t="s">
        <v>727</v>
      </c>
      <c r="AJ5" s="1042" t="s">
        <v>728</v>
      </c>
      <c r="AK5" s="1043" t="s">
        <v>729</v>
      </c>
      <c r="AL5" s="1042" t="s">
        <v>730</v>
      </c>
      <c r="AM5" s="1043" t="s">
        <v>731</v>
      </c>
      <c r="AN5" s="1042" t="s">
        <v>732</v>
      </c>
      <c r="AO5" s="1043" t="s">
        <v>733</v>
      </c>
      <c r="AP5" s="1042" t="s">
        <v>734</v>
      </c>
      <c r="AQ5" s="1043" t="s">
        <v>735</v>
      </c>
      <c r="AR5" s="1042" t="s">
        <v>736</v>
      </c>
      <c r="AS5" s="1043" t="s">
        <v>737</v>
      </c>
      <c r="AT5" s="1042" t="s">
        <v>738</v>
      </c>
      <c r="AU5" s="1043" t="s">
        <v>739</v>
      </c>
      <c r="AV5" s="1055" t="s">
        <v>740</v>
      </c>
      <c r="AW5" s="1055" t="s">
        <v>741</v>
      </c>
      <c r="AX5" s="1059" t="s">
        <v>742</v>
      </c>
      <c r="AY5" s="1059" t="s">
        <v>743</v>
      </c>
      <c r="AZ5" s="1178" t="s">
        <v>744</v>
      </c>
      <c r="BA5" s="1179" t="s">
        <v>745</v>
      </c>
      <c r="BB5" s="1179" t="s">
        <v>746</v>
      </c>
      <c r="BC5" s="1179" t="s">
        <v>747</v>
      </c>
      <c r="BD5" s="1179" t="s">
        <v>748</v>
      </c>
      <c r="BE5" s="1108" t="s">
        <v>749</v>
      </c>
      <c r="BF5" s="1165" t="s">
        <v>750</v>
      </c>
    </row>
    <row r="6" spans="1:58" ht="30" customHeight="1" x14ac:dyDescent="0.2">
      <c r="A6" s="16"/>
      <c r="B6" s="98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 s="19" t="s">
        <v>751</v>
      </c>
      <c r="D6" s="19" t="s">
        <v>752</v>
      </c>
      <c r="E6" s="982" t="s">
        <v>753</v>
      </c>
      <c r="F6" s="981" t="str">
        <f>VLOOKUP(TBL4_OptApp[[#This Row],[Option type
Defined List]],'Option Typs_Grps'!B$2:C$47, 2, FALSE)</f>
        <v>Customer Options</v>
      </c>
      <c r="G6" s="20" t="s">
        <v>684</v>
      </c>
      <c r="H6" s="19" t="s">
        <v>754</v>
      </c>
      <c r="I6" s="19" t="s">
        <v>755</v>
      </c>
      <c r="J6" s="19" t="s">
        <v>756</v>
      </c>
      <c r="K6" s="1163" t="s">
        <v>756</v>
      </c>
      <c r="L6" s="1164" t="s">
        <v>755</v>
      </c>
      <c r="M6" s="1164" t="s">
        <v>755</v>
      </c>
      <c r="N6" s="1164" t="s">
        <v>755</v>
      </c>
      <c r="O6" s="1164" t="s">
        <v>755</v>
      </c>
      <c r="P6" s="1164" t="s">
        <v>755</v>
      </c>
      <c r="Q6" s="1164" t="s">
        <v>755</v>
      </c>
      <c r="R6" s="19" t="s">
        <v>757</v>
      </c>
      <c r="S6" s="1166" t="s">
        <v>756</v>
      </c>
      <c r="T6" s="1166" t="s">
        <v>756</v>
      </c>
      <c r="U6" s="19" t="s">
        <v>758</v>
      </c>
      <c r="V6" s="19" t="s">
        <v>756</v>
      </c>
      <c r="W6" s="19" t="s">
        <v>756</v>
      </c>
      <c r="X6" s="19" t="s">
        <v>756</v>
      </c>
      <c r="Y6" s="19"/>
      <c r="Z6" s="19"/>
      <c r="AA6" s="19" t="s">
        <v>756</v>
      </c>
      <c r="AB6" s="19" t="s">
        <v>756</v>
      </c>
      <c r="AC6" s="19" t="s">
        <v>756</v>
      </c>
      <c r="AD6" s="19" t="s">
        <v>756</v>
      </c>
      <c r="AE6" s="19" t="s">
        <v>756</v>
      </c>
      <c r="AF6" s="19" t="s">
        <v>756</v>
      </c>
      <c r="AG6" s="19" t="s">
        <v>756</v>
      </c>
      <c r="AH6" s="19"/>
      <c r="AI6" s="19" t="s">
        <v>756</v>
      </c>
      <c r="AJ6" s="19" t="s">
        <v>756</v>
      </c>
      <c r="AK6" s="19" t="s">
        <v>756</v>
      </c>
      <c r="AL6" s="19" t="s">
        <v>756</v>
      </c>
      <c r="AM6" s="19" t="s">
        <v>756</v>
      </c>
      <c r="AN6" s="19" t="s">
        <v>756</v>
      </c>
      <c r="AO6" s="19" t="s">
        <v>756</v>
      </c>
      <c r="AP6" s="19" t="s">
        <v>756</v>
      </c>
      <c r="AQ6" s="19" t="s">
        <v>756</v>
      </c>
      <c r="AR6" s="19" t="s">
        <v>756</v>
      </c>
      <c r="AS6" s="19" t="s">
        <v>756</v>
      </c>
      <c r="AT6" s="19" t="s">
        <v>756</v>
      </c>
      <c r="AU6" s="19" t="s">
        <v>756</v>
      </c>
      <c r="AV6" s="19" t="s">
        <v>756</v>
      </c>
      <c r="AW6" s="19" t="s">
        <v>756</v>
      </c>
      <c r="AX6" s="19" t="s">
        <v>756</v>
      </c>
      <c r="AY6" s="19" t="s">
        <v>756</v>
      </c>
      <c r="AZ6" s="19" t="s">
        <v>756</v>
      </c>
      <c r="BA6" s="19" t="s">
        <v>756</v>
      </c>
      <c r="BB6" s="19" t="s">
        <v>756</v>
      </c>
      <c r="BC6" s="19" t="s">
        <v>756</v>
      </c>
      <c r="BD6" s="19" t="s">
        <v>756</v>
      </c>
      <c r="BE6" s="19" t="s">
        <v>755</v>
      </c>
      <c r="BF6" s="1164" t="s">
        <v>755</v>
      </c>
    </row>
    <row r="7" spans="1:58" ht="30" x14ac:dyDescent="0.2">
      <c r="A7" s="16"/>
      <c r="B7" s="98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 s="19" t="s">
        <v>759</v>
      </c>
      <c r="D7" s="19" t="s">
        <v>760</v>
      </c>
      <c r="E7" s="983" t="s">
        <v>761</v>
      </c>
      <c r="F7" s="981" t="str">
        <f>VLOOKUP(TBL4_OptApp[[#This Row],[Option type
Defined List]],'Option Typs_Grps'!B$2:C$47, 2, FALSE)</f>
        <v>Customer Options</v>
      </c>
      <c r="G7" s="20" t="s">
        <v>684</v>
      </c>
      <c r="H7" s="19" t="s">
        <v>762</v>
      </c>
      <c r="I7" s="19" t="s">
        <v>755</v>
      </c>
      <c r="J7" s="19" t="s">
        <v>756</v>
      </c>
      <c r="K7" s="1163" t="s">
        <v>756</v>
      </c>
      <c r="L7" s="1164" t="s">
        <v>755</v>
      </c>
      <c r="M7" s="1164" t="s">
        <v>755</v>
      </c>
      <c r="N7" s="1164" t="s">
        <v>755</v>
      </c>
      <c r="O7" s="1164" t="s">
        <v>755</v>
      </c>
      <c r="P7" s="1164" t="s">
        <v>755</v>
      </c>
      <c r="Q7" s="1164" t="s">
        <v>755</v>
      </c>
      <c r="R7" s="19" t="s">
        <v>756</v>
      </c>
      <c r="S7" s="1166" t="s">
        <v>756</v>
      </c>
      <c r="T7" s="1166" t="s">
        <v>756</v>
      </c>
      <c r="U7" s="19">
        <v>0.86</v>
      </c>
      <c r="V7" s="1163">
        <v>0</v>
      </c>
      <c r="W7" s="1163" t="s">
        <v>756</v>
      </c>
      <c r="X7" s="1163">
        <v>0</v>
      </c>
      <c r="Y7" s="1163"/>
      <c r="Z7" s="1163"/>
      <c r="AA7" s="1163">
        <v>0.86</v>
      </c>
      <c r="AB7" s="1163">
        <v>0.86</v>
      </c>
      <c r="AC7" s="1163">
        <v>138952.51079999999</v>
      </c>
      <c r="AD7" s="1163">
        <v>310.04499959999998</v>
      </c>
      <c r="AE7" s="1163">
        <v>310.04499959999998</v>
      </c>
      <c r="AF7" s="1163">
        <v>57.523040170000002</v>
      </c>
      <c r="AG7" s="1163">
        <v>313.38591580000002</v>
      </c>
      <c r="AH7" s="1163"/>
      <c r="AI7" s="1163">
        <v>-0.33907654500000001</v>
      </c>
      <c r="AJ7" s="19" t="s">
        <v>756</v>
      </c>
      <c r="AK7" s="19" t="s">
        <v>756</v>
      </c>
      <c r="AL7" s="19" t="s">
        <v>756</v>
      </c>
      <c r="AM7" s="1163">
        <v>-1.8125314400000001</v>
      </c>
      <c r="AN7" s="19" t="s">
        <v>756</v>
      </c>
      <c r="AO7" s="1163">
        <v>0</v>
      </c>
      <c r="AP7" s="19" t="s">
        <v>756</v>
      </c>
      <c r="AQ7" s="1163">
        <v>0</v>
      </c>
      <c r="AR7" s="19" t="s">
        <v>756</v>
      </c>
      <c r="AS7" s="1163">
        <v>1.473454896</v>
      </c>
      <c r="AT7" s="19" t="s">
        <v>756</v>
      </c>
      <c r="AU7" s="19" t="s">
        <v>756</v>
      </c>
      <c r="AV7" s="1163">
        <v>162.18749869999999</v>
      </c>
      <c r="AW7" s="19" t="s">
        <v>756</v>
      </c>
      <c r="AX7" s="1163">
        <v>0</v>
      </c>
      <c r="AY7" s="1163">
        <v>0.15</v>
      </c>
      <c r="AZ7" s="19">
        <v>0</v>
      </c>
      <c r="BA7" s="19">
        <v>0</v>
      </c>
      <c r="BB7" s="19">
        <v>-0.33333333300000001</v>
      </c>
      <c r="BC7" s="19">
        <v>3</v>
      </c>
      <c r="BD7" s="19">
        <v>3</v>
      </c>
      <c r="BE7" s="19" t="s">
        <v>755</v>
      </c>
      <c r="BF7" s="1164" t="s">
        <v>755</v>
      </c>
    </row>
    <row r="8" spans="1:58" ht="30" x14ac:dyDescent="0.2">
      <c r="A8" s="16"/>
      <c r="B8" s="98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 s="19" t="s">
        <v>763</v>
      </c>
      <c r="D8" s="19" t="s">
        <v>764</v>
      </c>
      <c r="E8" s="983" t="s">
        <v>761</v>
      </c>
      <c r="F8" s="981" t="str">
        <f>VLOOKUP(TBL4_OptApp[[#This Row],[Option type
Defined List]],'Option Typs_Grps'!B$2:C$47, 2, FALSE)</f>
        <v>Customer Options</v>
      </c>
      <c r="G8" s="20" t="s">
        <v>684</v>
      </c>
      <c r="H8" s="19" t="s">
        <v>765</v>
      </c>
      <c r="I8" s="19" t="s">
        <v>755</v>
      </c>
      <c r="J8" s="19" t="s">
        <v>756</v>
      </c>
      <c r="K8" s="1163" t="s">
        <v>756</v>
      </c>
      <c r="L8" s="1164" t="s">
        <v>766</v>
      </c>
      <c r="M8" s="1164" t="s">
        <v>766</v>
      </c>
      <c r="N8" s="1164" t="s">
        <v>766</v>
      </c>
      <c r="O8" s="1164" t="s">
        <v>766</v>
      </c>
      <c r="P8" s="1164" t="s">
        <v>766</v>
      </c>
      <c r="Q8" s="1164" t="s">
        <v>766</v>
      </c>
      <c r="R8" s="19" t="s">
        <v>756</v>
      </c>
      <c r="S8" s="1166" t="s">
        <v>756</v>
      </c>
      <c r="T8" s="1166" t="s">
        <v>756</v>
      </c>
      <c r="U8" s="1288">
        <v>2.012370899</v>
      </c>
      <c r="V8" s="1163">
        <v>0</v>
      </c>
      <c r="W8" s="1163">
        <v>2025</v>
      </c>
      <c r="X8" s="1163">
        <v>0</v>
      </c>
      <c r="Y8" s="1163"/>
      <c r="Z8" s="1163"/>
      <c r="AA8" s="1163">
        <v>2.012370899</v>
      </c>
      <c r="AB8" s="1163">
        <v>2.012370899</v>
      </c>
      <c r="AC8" s="1163">
        <v>96.469125669999997</v>
      </c>
      <c r="AD8" s="1163">
        <v>-15.37135138</v>
      </c>
      <c r="AE8" s="1163">
        <v>-15.37135138</v>
      </c>
      <c r="AF8" s="1163">
        <v>-10.13472683</v>
      </c>
      <c r="AG8" s="1163">
        <v>-5.6301244260000001</v>
      </c>
      <c r="AH8" s="1163"/>
      <c r="AI8" s="1163">
        <v>-4.7336139810000004</v>
      </c>
      <c r="AJ8" s="19" t="s">
        <v>756</v>
      </c>
      <c r="AK8" s="19" t="s">
        <v>756</v>
      </c>
      <c r="AL8" s="19" t="s">
        <v>756</v>
      </c>
      <c r="AM8" s="1163">
        <v>-4.7336139810000004</v>
      </c>
      <c r="AN8" s="19" t="s">
        <v>756</v>
      </c>
      <c r="AO8" s="1163">
        <v>0</v>
      </c>
      <c r="AP8" s="19" t="s">
        <v>756</v>
      </c>
      <c r="AQ8" s="1163">
        <v>0</v>
      </c>
      <c r="AR8" s="19" t="s">
        <v>756</v>
      </c>
      <c r="AS8" s="1163">
        <v>0</v>
      </c>
      <c r="AT8" s="19" t="s">
        <v>756</v>
      </c>
      <c r="AU8" s="19" t="s">
        <v>756</v>
      </c>
      <c r="AV8" s="1163">
        <v>-28.575089030000001</v>
      </c>
      <c r="AW8" s="19" t="s">
        <v>756</v>
      </c>
      <c r="AX8" s="1163">
        <v>0</v>
      </c>
      <c r="AY8" s="1163">
        <v>0</v>
      </c>
      <c r="AZ8" s="19">
        <v>0</v>
      </c>
      <c r="BA8" s="19">
        <v>0</v>
      </c>
      <c r="BB8" s="19">
        <v>-0.16666666699999999</v>
      </c>
      <c r="BC8" s="19">
        <v>3</v>
      </c>
      <c r="BD8" s="19">
        <v>2</v>
      </c>
      <c r="BE8" s="19" t="s">
        <v>755</v>
      </c>
      <c r="BF8" s="1164" t="s">
        <v>766</v>
      </c>
    </row>
    <row r="9" spans="1:58" ht="15" customHeight="1" x14ac:dyDescent="0.2">
      <c r="A9" s="16"/>
      <c r="B9" s="98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 s="19" t="s">
        <v>767</v>
      </c>
      <c r="D9" s="19" t="s">
        <v>768</v>
      </c>
      <c r="E9" s="983" t="s">
        <v>769</v>
      </c>
      <c r="F9" s="981" t="str">
        <f>VLOOKUP(TBL4_OptApp[[#This Row],[Option type
Defined List]],'Option Typs_Grps'!B$2:C$47, 2, FALSE)</f>
        <v>Customer Options</v>
      </c>
      <c r="G9" s="20" t="s">
        <v>684</v>
      </c>
      <c r="H9" s="19" t="s">
        <v>765</v>
      </c>
      <c r="I9" s="19" t="s">
        <v>755</v>
      </c>
      <c r="J9" s="19" t="s">
        <v>756</v>
      </c>
      <c r="K9" s="1163" t="s">
        <v>756</v>
      </c>
      <c r="L9" s="1164" t="s">
        <v>766</v>
      </c>
      <c r="M9" s="1164" t="s">
        <v>766</v>
      </c>
      <c r="N9" s="1164" t="s">
        <v>766</v>
      </c>
      <c r="O9" s="1164" t="s">
        <v>766</v>
      </c>
      <c r="P9" s="1164" t="s">
        <v>766</v>
      </c>
      <c r="Q9" s="1164" t="s">
        <v>766</v>
      </c>
      <c r="R9" s="19" t="s">
        <v>756</v>
      </c>
      <c r="S9" s="1166" t="s">
        <v>756</v>
      </c>
      <c r="T9" s="1166" t="s">
        <v>756</v>
      </c>
      <c r="U9" s="19">
        <v>0.39</v>
      </c>
      <c r="V9" s="1163">
        <v>0</v>
      </c>
      <c r="W9" s="1163">
        <v>2030</v>
      </c>
      <c r="X9" s="1163">
        <v>0</v>
      </c>
      <c r="Y9" s="1163"/>
      <c r="Z9" s="1163"/>
      <c r="AA9" s="1163">
        <v>0.39</v>
      </c>
      <c r="AB9" s="1163">
        <v>0.39</v>
      </c>
      <c r="AC9" s="1163">
        <v>0</v>
      </c>
      <c r="AD9" s="1163">
        <v>0</v>
      </c>
      <c r="AE9" s="1163">
        <v>0</v>
      </c>
      <c r="AF9" s="1163">
        <v>-1.90385062</v>
      </c>
      <c r="AG9" s="1163">
        <v>-5.898173881</v>
      </c>
      <c r="AH9" s="1163"/>
      <c r="AI9" s="1163">
        <v>-0.162503757</v>
      </c>
      <c r="AJ9" s="19" t="s">
        <v>756</v>
      </c>
      <c r="AK9" s="19" t="s">
        <v>756</v>
      </c>
      <c r="AL9" s="19" t="s">
        <v>756</v>
      </c>
      <c r="AM9" s="1163">
        <v>-0.87733649300000005</v>
      </c>
      <c r="AN9" s="19" t="s">
        <v>756</v>
      </c>
      <c r="AO9" s="1163">
        <v>0</v>
      </c>
      <c r="AP9" s="19" t="s">
        <v>756</v>
      </c>
      <c r="AQ9" s="1163">
        <v>0</v>
      </c>
      <c r="AR9" s="19" t="s">
        <v>756</v>
      </c>
      <c r="AS9" s="1163">
        <v>0.71483273700000005</v>
      </c>
      <c r="AT9" s="19" t="s">
        <v>756</v>
      </c>
      <c r="AU9" s="19" t="s">
        <v>756</v>
      </c>
      <c r="AV9" s="1163">
        <v>-5.3679494180000003</v>
      </c>
      <c r="AW9" s="19" t="s">
        <v>756</v>
      </c>
      <c r="AX9" s="1163">
        <v>0</v>
      </c>
      <c r="AY9" s="1163">
        <v>7.0000000000000007E-2</v>
      </c>
      <c r="AZ9" s="19">
        <v>0</v>
      </c>
      <c r="BA9" s="19">
        <v>0</v>
      </c>
      <c r="BB9" s="19">
        <v>0</v>
      </c>
      <c r="BC9" s="19">
        <v>3</v>
      </c>
      <c r="BD9" s="19">
        <v>2</v>
      </c>
      <c r="BE9" s="19" t="s">
        <v>755</v>
      </c>
      <c r="BF9" s="1164" t="s">
        <v>766</v>
      </c>
    </row>
    <row r="10" spans="1:58" ht="71.25" x14ac:dyDescent="0.2">
      <c r="A10" s="16"/>
      <c r="B10" s="98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 s="19" t="s">
        <v>770</v>
      </c>
      <c r="D10" s="19" t="s">
        <v>771</v>
      </c>
      <c r="E10" s="983" t="s">
        <v>772</v>
      </c>
      <c r="F10" s="981" t="str">
        <f>VLOOKUP(TBL4_OptApp[[#This Row],[Option type
Defined List]],'Option Typs_Grps'!B$2:C$47, 2, FALSE)</f>
        <v>Customer Options</v>
      </c>
      <c r="G10" s="20" t="s">
        <v>684</v>
      </c>
      <c r="H10" s="19" t="s">
        <v>754</v>
      </c>
      <c r="I10" s="19" t="s">
        <v>755</v>
      </c>
      <c r="J10" s="19" t="s">
        <v>756</v>
      </c>
      <c r="K10" s="1163" t="s">
        <v>756</v>
      </c>
      <c r="L10" s="1164" t="s">
        <v>755</v>
      </c>
      <c r="M10" s="1164" t="s">
        <v>755</v>
      </c>
      <c r="N10" s="1164" t="s">
        <v>755</v>
      </c>
      <c r="O10" s="1164" t="s">
        <v>755</v>
      </c>
      <c r="P10" s="1164" t="s">
        <v>755</v>
      </c>
      <c r="Q10" s="1164" t="s">
        <v>755</v>
      </c>
      <c r="R10" s="19" t="s">
        <v>773</v>
      </c>
      <c r="S10" s="1166" t="s">
        <v>756</v>
      </c>
      <c r="T10" s="1166" t="s">
        <v>756</v>
      </c>
      <c r="U10" s="19" t="s">
        <v>758</v>
      </c>
      <c r="V10" s="19" t="s">
        <v>756</v>
      </c>
      <c r="W10" s="19" t="s">
        <v>756</v>
      </c>
      <c r="X10" s="19" t="s">
        <v>756</v>
      </c>
      <c r="Y10" s="19"/>
      <c r="Z10" s="19"/>
      <c r="AA10" s="19" t="s">
        <v>756</v>
      </c>
      <c r="AB10" s="19" t="s">
        <v>756</v>
      </c>
      <c r="AC10" s="19" t="s">
        <v>756</v>
      </c>
      <c r="AD10" s="19" t="s">
        <v>756</v>
      </c>
      <c r="AE10" s="19" t="s">
        <v>756</v>
      </c>
      <c r="AF10" s="19" t="s">
        <v>756</v>
      </c>
      <c r="AG10" s="19" t="s">
        <v>756</v>
      </c>
      <c r="AH10" s="19"/>
      <c r="AI10" s="19" t="s">
        <v>756</v>
      </c>
      <c r="AJ10" s="19" t="s">
        <v>756</v>
      </c>
      <c r="AK10" s="19" t="s">
        <v>756</v>
      </c>
      <c r="AL10" s="19" t="s">
        <v>756</v>
      </c>
      <c r="AM10" s="19" t="s">
        <v>756</v>
      </c>
      <c r="AN10" s="19" t="s">
        <v>756</v>
      </c>
      <c r="AO10" s="19" t="s">
        <v>756</v>
      </c>
      <c r="AP10" s="19" t="s">
        <v>756</v>
      </c>
      <c r="AQ10" s="19" t="s">
        <v>756</v>
      </c>
      <c r="AR10" s="19" t="s">
        <v>756</v>
      </c>
      <c r="AS10" s="19" t="s">
        <v>756</v>
      </c>
      <c r="AT10" s="19" t="s">
        <v>756</v>
      </c>
      <c r="AU10" s="19" t="s">
        <v>756</v>
      </c>
      <c r="AV10" s="19" t="s">
        <v>756</v>
      </c>
      <c r="AW10" s="19" t="s">
        <v>756</v>
      </c>
      <c r="AX10" s="19" t="s">
        <v>756</v>
      </c>
      <c r="AY10" s="19" t="s">
        <v>756</v>
      </c>
      <c r="AZ10" s="19" t="s">
        <v>756</v>
      </c>
      <c r="BA10" s="19" t="s">
        <v>756</v>
      </c>
      <c r="BB10" s="19" t="s">
        <v>756</v>
      </c>
      <c r="BC10" s="19" t="s">
        <v>756</v>
      </c>
      <c r="BD10" s="19" t="s">
        <v>756</v>
      </c>
      <c r="BE10" s="19" t="s">
        <v>755</v>
      </c>
      <c r="BF10" s="1164" t="s">
        <v>755</v>
      </c>
    </row>
    <row r="11" spans="1:58" ht="36" customHeight="1" x14ac:dyDescent="0.2">
      <c r="A11" s="16"/>
      <c r="B11" s="98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 s="19" t="s">
        <v>774</v>
      </c>
      <c r="D11" s="19" t="s">
        <v>775</v>
      </c>
      <c r="E11" s="983" t="s">
        <v>776</v>
      </c>
      <c r="F11" s="981" t="str">
        <f>VLOOKUP(TBL4_OptApp[[#This Row],[Option type
Defined List]],'Option Typs_Grps'!B$2:C$47, 2, FALSE)</f>
        <v>Customer Options</v>
      </c>
      <c r="G11" s="20" t="s">
        <v>684</v>
      </c>
      <c r="H11" s="19" t="s">
        <v>765</v>
      </c>
      <c r="I11" s="19" t="s">
        <v>755</v>
      </c>
      <c r="J11" s="19" t="s">
        <v>756</v>
      </c>
      <c r="K11" s="1163" t="s">
        <v>756</v>
      </c>
      <c r="L11" s="1164" t="s">
        <v>766</v>
      </c>
      <c r="M11" s="1164" t="s">
        <v>766</v>
      </c>
      <c r="N11" s="1164" t="s">
        <v>766</v>
      </c>
      <c r="O11" s="1164" t="s">
        <v>766</v>
      </c>
      <c r="P11" s="1164" t="s">
        <v>766</v>
      </c>
      <c r="Q11" s="1164" t="s">
        <v>766</v>
      </c>
      <c r="R11" s="19" t="s">
        <v>756</v>
      </c>
      <c r="S11" s="1166" t="s">
        <v>756</v>
      </c>
      <c r="T11" s="1166" t="s">
        <v>756</v>
      </c>
      <c r="U11" s="1287">
        <v>0.47499999999999998</v>
      </c>
      <c r="V11" s="1163">
        <v>0</v>
      </c>
      <c r="W11" s="1163">
        <v>2025</v>
      </c>
      <c r="X11" s="1163">
        <v>0</v>
      </c>
      <c r="Y11" s="1163"/>
      <c r="Z11" s="1163"/>
      <c r="AA11" s="1163">
        <v>4.75</v>
      </c>
      <c r="AB11" s="1163">
        <v>4.75</v>
      </c>
      <c r="AC11" s="1163">
        <v>234.8989201</v>
      </c>
      <c r="AD11" s="1163">
        <v>-3.0632000000000001</v>
      </c>
      <c r="AE11" s="1163">
        <v>-3.0632000000000001</v>
      </c>
      <c r="AF11" s="1163">
        <v>-1.1765768240000001</v>
      </c>
      <c r="AG11" s="1163">
        <v>-3.67781658</v>
      </c>
      <c r="AH11" s="1163"/>
      <c r="AI11" s="1163">
        <v>-1.172950076</v>
      </c>
      <c r="AJ11" s="19" t="s">
        <v>756</v>
      </c>
      <c r="AK11" s="19" t="s">
        <v>756</v>
      </c>
      <c r="AL11" s="19" t="s">
        <v>756</v>
      </c>
      <c r="AM11" s="1163">
        <v>-1.172950076</v>
      </c>
      <c r="AN11" s="19" t="s">
        <v>756</v>
      </c>
      <c r="AO11" s="1163">
        <v>0</v>
      </c>
      <c r="AP11" s="19" t="s">
        <v>756</v>
      </c>
      <c r="AQ11" s="1163">
        <v>0</v>
      </c>
      <c r="AR11" s="19" t="s">
        <v>756</v>
      </c>
      <c r="AS11" s="1163">
        <v>0</v>
      </c>
      <c r="AT11" s="19" t="s">
        <v>756</v>
      </c>
      <c r="AU11" s="19" t="s">
        <v>756</v>
      </c>
      <c r="AV11" s="1163">
        <v>-3.31738468</v>
      </c>
      <c r="AW11" s="19" t="s">
        <v>756</v>
      </c>
      <c r="AX11" s="1163">
        <v>0</v>
      </c>
      <c r="AY11" s="1163">
        <v>0</v>
      </c>
      <c r="AZ11" s="19">
        <v>0</v>
      </c>
      <c r="BA11" s="19">
        <v>0</v>
      </c>
      <c r="BB11" s="19">
        <v>0</v>
      </c>
      <c r="BC11" s="19">
        <v>3</v>
      </c>
      <c r="BD11" s="19">
        <v>3</v>
      </c>
      <c r="BE11" s="19" t="s">
        <v>755</v>
      </c>
      <c r="BF11" s="1164" t="s">
        <v>766</v>
      </c>
    </row>
    <row r="12" spans="1:58" ht="114" x14ac:dyDescent="0.2">
      <c r="A12" s="16"/>
      <c r="B12" s="98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 s="19" t="s">
        <v>777</v>
      </c>
      <c r="D12" s="19" t="s">
        <v>778</v>
      </c>
      <c r="E12" s="983" t="s">
        <v>779</v>
      </c>
      <c r="F12" s="981" t="str">
        <f>VLOOKUP(TBL4_OptApp[[#This Row],[Option type
Defined List]],'Option Typs_Grps'!B$2:C$47, 2, FALSE)</f>
        <v>Customer Options</v>
      </c>
      <c r="G12" s="20" t="s">
        <v>684</v>
      </c>
      <c r="H12" s="19" t="s">
        <v>754</v>
      </c>
      <c r="I12" s="19" t="s">
        <v>755</v>
      </c>
      <c r="J12" s="19" t="s">
        <v>756</v>
      </c>
      <c r="K12" s="1163" t="s">
        <v>756</v>
      </c>
      <c r="L12" s="1164" t="s">
        <v>755</v>
      </c>
      <c r="M12" s="1164" t="s">
        <v>755</v>
      </c>
      <c r="N12" s="1164" t="s">
        <v>755</v>
      </c>
      <c r="O12" s="1164" t="s">
        <v>755</v>
      </c>
      <c r="P12" s="1164" t="s">
        <v>755</v>
      </c>
      <c r="Q12" s="1164" t="s">
        <v>755</v>
      </c>
      <c r="R12" s="19" t="s">
        <v>780</v>
      </c>
      <c r="S12" s="1166" t="s">
        <v>756</v>
      </c>
      <c r="T12" s="1166" t="s">
        <v>756</v>
      </c>
      <c r="U12" s="19" t="s">
        <v>758</v>
      </c>
      <c r="V12" s="19" t="s">
        <v>756</v>
      </c>
      <c r="W12" s="19" t="s">
        <v>756</v>
      </c>
      <c r="X12" s="19" t="s">
        <v>756</v>
      </c>
      <c r="Y12" s="19"/>
      <c r="Z12" s="19"/>
      <c r="AA12" s="19" t="s">
        <v>756</v>
      </c>
      <c r="AB12" s="19" t="s">
        <v>756</v>
      </c>
      <c r="AC12" s="19" t="s">
        <v>756</v>
      </c>
      <c r="AD12" s="19" t="s">
        <v>756</v>
      </c>
      <c r="AE12" s="19" t="s">
        <v>756</v>
      </c>
      <c r="AF12" s="19" t="s">
        <v>756</v>
      </c>
      <c r="AG12" s="19" t="s">
        <v>756</v>
      </c>
      <c r="AH12" s="19"/>
      <c r="AI12" s="19" t="s">
        <v>756</v>
      </c>
      <c r="AJ12" s="19" t="s">
        <v>756</v>
      </c>
      <c r="AK12" s="19" t="s">
        <v>756</v>
      </c>
      <c r="AL12" s="19" t="s">
        <v>756</v>
      </c>
      <c r="AM12" s="19" t="s">
        <v>756</v>
      </c>
      <c r="AN12" s="19" t="s">
        <v>756</v>
      </c>
      <c r="AO12" s="19" t="s">
        <v>756</v>
      </c>
      <c r="AP12" s="19" t="s">
        <v>756</v>
      </c>
      <c r="AQ12" s="19" t="s">
        <v>756</v>
      </c>
      <c r="AR12" s="19" t="s">
        <v>756</v>
      </c>
      <c r="AS12" s="19" t="s">
        <v>756</v>
      </c>
      <c r="AT12" s="19" t="s">
        <v>756</v>
      </c>
      <c r="AU12" s="19" t="s">
        <v>756</v>
      </c>
      <c r="AV12" s="19" t="s">
        <v>756</v>
      </c>
      <c r="AW12" s="19" t="s">
        <v>756</v>
      </c>
      <c r="AX12" s="19" t="s">
        <v>756</v>
      </c>
      <c r="AY12" s="19" t="s">
        <v>756</v>
      </c>
      <c r="AZ12" s="19" t="s">
        <v>756</v>
      </c>
      <c r="BA12" s="19" t="s">
        <v>756</v>
      </c>
      <c r="BB12" s="19" t="s">
        <v>756</v>
      </c>
      <c r="BC12" s="19" t="s">
        <v>756</v>
      </c>
      <c r="BD12" s="19" t="s">
        <v>756</v>
      </c>
      <c r="BE12" s="19" t="s">
        <v>755</v>
      </c>
      <c r="BF12" s="1164" t="s">
        <v>755</v>
      </c>
    </row>
    <row r="13" spans="1:58" ht="30" x14ac:dyDescent="0.2">
      <c r="A13" s="16"/>
      <c r="B13" s="104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 s="1038" t="s">
        <v>781</v>
      </c>
      <c r="D13" s="19" t="s">
        <v>782</v>
      </c>
      <c r="E13" s="983" t="s">
        <v>779</v>
      </c>
      <c r="F13" s="981" t="str">
        <f>VLOOKUP(TBL4_OptApp[[#This Row],[Option type
Defined List]],'Option Typs_Grps'!B$2:C$47, 2, FALSE)</f>
        <v>Customer Options</v>
      </c>
      <c r="G13" s="20" t="s">
        <v>684</v>
      </c>
      <c r="H13" s="19" t="s">
        <v>754</v>
      </c>
      <c r="I13" s="19" t="s">
        <v>755</v>
      </c>
      <c r="J13" s="19" t="s">
        <v>756</v>
      </c>
      <c r="K13" s="1163" t="s">
        <v>756</v>
      </c>
      <c r="L13" s="1164" t="s">
        <v>755</v>
      </c>
      <c r="M13" s="1164" t="s">
        <v>755</v>
      </c>
      <c r="N13" s="1164" t="s">
        <v>755</v>
      </c>
      <c r="O13" s="1164" t="s">
        <v>755</v>
      </c>
      <c r="P13" s="1164" t="s">
        <v>755</v>
      </c>
      <c r="Q13" s="1164" t="s">
        <v>755</v>
      </c>
      <c r="R13" s="19" t="s">
        <v>783</v>
      </c>
      <c r="S13" s="1166" t="s">
        <v>756</v>
      </c>
      <c r="T13" s="1166" t="s">
        <v>756</v>
      </c>
      <c r="U13" s="19" t="s">
        <v>784</v>
      </c>
      <c r="V13" s="19" t="s">
        <v>756</v>
      </c>
      <c r="W13" s="19" t="s">
        <v>756</v>
      </c>
      <c r="X13" s="19" t="s">
        <v>756</v>
      </c>
      <c r="Y13" s="19"/>
      <c r="Z13" s="19"/>
      <c r="AA13" s="19" t="s">
        <v>756</v>
      </c>
      <c r="AB13" s="19" t="s">
        <v>756</v>
      </c>
      <c r="AC13" s="19" t="s">
        <v>756</v>
      </c>
      <c r="AD13" s="19" t="s">
        <v>756</v>
      </c>
      <c r="AE13" s="19" t="s">
        <v>756</v>
      </c>
      <c r="AF13" s="19" t="s">
        <v>756</v>
      </c>
      <c r="AG13" s="19" t="s">
        <v>756</v>
      </c>
      <c r="AH13" s="19"/>
      <c r="AI13" s="19" t="s">
        <v>756</v>
      </c>
      <c r="AJ13" s="19" t="s">
        <v>756</v>
      </c>
      <c r="AK13" s="19" t="s">
        <v>756</v>
      </c>
      <c r="AL13" s="19" t="s">
        <v>756</v>
      </c>
      <c r="AM13" s="19" t="s">
        <v>756</v>
      </c>
      <c r="AN13" s="19" t="s">
        <v>756</v>
      </c>
      <c r="AO13" s="19" t="s">
        <v>756</v>
      </c>
      <c r="AP13" s="19" t="s">
        <v>756</v>
      </c>
      <c r="AQ13" s="19" t="s">
        <v>756</v>
      </c>
      <c r="AR13" s="19" t="s">
        <v>756</v>
      </c>
      <c r="AS13" s="19" t="s">
        <v>756</v>
      </c>
      <c r="AT13" s="19" t="s">
        <v>756</v>
      </c>
      <c r="AU13" s="19" t="s">
        <v>756</v>
      </c>
      <c r="AV13" s="19" t="s">
        <v>756</v>
      </c>
      <c r="AW13" s="19" t="s">
        <v>756</v>
      </c>
      <c r="AX13" s="19" t="s">
        <v>756</v>
      </c>
      <c r="AY13" s="19" t="s">
        <v>756</v>
      </c>
      <c r="AZ13" s="19" t="s">
        <v>756</v>
      </c>
      <c r="BA13" s="19" t="s">
        <v>756</v>
      </c>
      <c r="BB13" s="19" t="s">
        <v>756</v>
      </c>
      <c r="BC13" s="19" t="s">
        <v>756</v>
      </c>
      <c r="BD13" s="19" t="s">
        <v>756</v>
      </c>
      <c r="BE13" s="19" t="s">
        <v>755</v>
      </c>
      <c r="BF13" s="1164" t="s">
        <v>755</v>
      </c>
    </row>
    <row r="14" spans="1:58" ht="30" x14ac:dyDescent="0.2">
      <c r="A14" s="16"/>
      <c r="B14" s="104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 s="19" t="s">
        <v>785</v>
      </c>
      <c r="D14" s="19" t="s">
        <v>786</v>
      </c>
      <c r="E14" s="983" t="s">
        <v>779</v>
      </c>
      <c r="F14" s="1039" t="str">
        <f>VLOOKUP(TBL4_OptApp[[#This Row],[Option type
Defined List]],'Option Typs_Grps'!B$2:C$47, 2, FALSE)</f>
        <v>Customer Options</v>
      </c>
      <c r="G14" s="20" t="s">
        <v>684</v>
      </c>
      <c r="H14" s="19" t="s">
        <v>762</v>
      </c>
      <c r="I14" s="19" t="s">
        <v>755</v>
      </c>
      <c r="J14" s="19" t="s">
        <v>756</v>
      </c>
      <c r="K14" s="1163" t="s">
        <v>756</v>
      </c>
      <c r="L14" s="1164" t="s">
        <v>755</v>
      </c>
      <c r="M14" s="1164" t="s">
        <v>755</v>
      </c>
      <c r="N14" s="1164" t="s">
        <v>755</v>
      </c>
      <c r="O14" s="1164" t="s">
        <v>755</v>
      </c>
      <c r="P14" s="1164" t="s">
        <v>755</v>
      </c>
      <c r="Q14" s="1164" t="s">
        <v>755</v>
      </c>
      <c r="R14" s="19" t="s">
        <v>756</v>
      </c>
      <c r="S14" s="1166" t="s">
        <v>756</v>
      </c>
      <c r="T14" s="1166" t="s">
        <v>756</v>
      </c>
      <c r="U14" s="19">
        <v>0.14000000000000001</v>
      </c>
      <c r="V14" s="1163">
        <v>0</v>
      </c>
      <c r="W14" s="1163" t="s">
        <v>756</v>
      </c>
      <c r="X14" s="1163">
        <v>0</v>
      </c>
      <c r="Y14" s="1163"/>
      <c r="Z14" s="1163"/>
      <c r="AA14" s="1163">
        <v>0.14000000000000001</v>
      </c>
      <c r="AB14" s="1163">
        <v>0.14000000000000001</v>
      </c>
      <c r="AC14" s="1163">
        <v>0</v>
      </c>
      <c r="AD14" s="1163">
        <v>0.71</v>
      </c>
      <c r="AE14" s="1163">
        <v>0.71</v>
      </c>
      <c r="AF14" s="1163">
        <v>-0.68171006499999998</v>
      </c>
      <c r="AG14" s="1163">
        <v>33.197765820000001</v>
      </c>
      <c r="AH14" s="1163"/>
      <c r="AI14" s="1163">
        <v>-0.32602899299999999</v>
      </c>
      <c r="AJ14" s="19" t="s">
        <v>756</v>
      </c>
      <c r="AK14" s="19" t="s">
        <v>756</v>
      </c>
      <c r="AL14" s="19" t="s">
        <v>756</v>
      </c>
      <c r="AM14" s="1163">
        <v>-0.32602899299999999</v>
      </c>
      <c r="AN14" s="19" t="s">
        <v>756</v>
      </c>
      <c r="AO14" s="1163">
        <v>0</v>
      </c>
      <c r="AP14" s="19" t="s">
        <v>756</v>
      </c>
      <c r="AQ14" s="1163">
        <v>0</v>
      </c>
      <c r="AR14" s="19" t="s">
        <v>756</v>
      </c>
      <c r="AS14" s="1163">
        <v>0</v>
      </c>
      <c r="AT14" s="19" t="s">
        <v>756</v>
      </c>
      <c r="AU14" s="19" t="s">
        <v>756</v>
      </c>
      <c r="AV14" s="1163">
        <v>-1.9220967790000001</v>
      </c>
      <c r="AW14" s="19" t="s">
        <v>756</v>
      </c>
      <c r="AX14" s="1163">
        <v>0</v>
      </c>
      <c r="AY14" s="1163">
        <v>0</v>
      </c>
      <c r="AZ14" s="19">
        <v>0</v>
      </c>
      <c r="BA14" s="19">
        <v>0</v>
      </c>
      <c r="BB14" s="19">
        <v>-0.33333333300000001</v>
      </c>
      <c r="BC14" s="19">
        <v>3</v>
      </c>
      <c r="BD14" s="19">
        <v>3</v>
      </c>
      <c r="BE14" s="19" t="s">
        <v>755</v>
      </c>
      <c r="BF14" s="1164" t="s">
        <v>755</v>
      </c>
    </row>
    <row r="15" spans="1:58" ht="30" x14ac:dyDescent="0.2">
      <c r="A15" s="16"/>
      <c r="B15" s="104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 s="1038" t="s">
        <v>787</v>
      </c>
      <c r="D15" s="19" t="s">
        <v>788</v>
      </c>
      <c r="E15" s="983" t="s">
        <v>789</v>
      </c>
      <c r="F15" s="1040" t="str">
        <f>VLOOKUP(TBL4_OptApp[[#This Row],[Option type
Defined List]],'Option Typs_Grps'!B$2:C$47, 2, FALSE)</f>
        <v>Customer Options</v>
      </c>
      <c r="G15" s="20" t="s">
        <v>684</v>
      </c>
      <c r="H15" s="19" t="s">
        <v>765</v>
      </c>
      <c r="I15" s="19" t="s">
        <v>755</v>
      </c>
      <c r="J15" s="19" t="s">
        <v>756</v>
      </c>
      <c r="K15" s="1163" t="s">
        <v>756</v>
      </c>
      <c r="L15" s="1164" t="s">
        <v>766</v>
      </c>
      <c r="M15" s="1164" t="s">
        <v>766</v>
      </c>
      <c r="N15" s="1164" t="s">
        <v>766</v>
      </c>
      <c r="O15" s="1164" t="s">
        <v>766</v>
      </c>
      <c r="P15" s="1164" t="s">
        <v>766</v>
      </c>
      <c r="Q15" s="1164" t="s">
        <v>766</v>
      </c>
      <c r="R15" s="19" t="s">
        <v>756</v>
      </c>
      <c r="S15" s="1166" t="s">
        <v>756</v>
      </c>
      <c r="T15" s="1166" t="s">
        <v>756</v>
      </c>
      <c r="U15" s="1287">
        <v>3.2625000000000002</v>
      </c>
      <c r="V15" s="1163">
        <v>0</v>
      </c>
      <c r="W15" s="1163">
        <v>2025</v>
      </c>
      <c r="X15" s="1163">
        <v>0</v>
      </c>
      <c r="Y15" s="1163"/>
      <c r="Z15" s="1163"/>
      <c r="AA15" s="1163">
        <v>3.2625000000000002</v>
      </c>
      <c r="AB15" s="1163">
        <v>3.2625000000000002</v>
      </c>
      <c r="AC15" s="1163">
        <v>-17.57989117</v>
      </c>
      <c r="AD15" s="1163">
        <v>-6.7173158170000002</v>
      </c>
      <c r="AE15" s="1163">
        <v>-6.7173158170000002</v>
      </c>
      <c r="AF15" s="1163">
        <v>-10.04349128</v>
      </c>
      <c r="AG15" s="1163">
        <v>37.122866049999999</v>
      </c>
      <c r="AH15" s="1163"/>
      <c r="AI15" s="1163">
        <v>-1.2815352739999999</v>
      </c>
      <c r="AJ15" s="19" t="s">
        <v>756</v>
      </c>
      <c r="AK15" s="19" t="s">
        <v>756</v>
      </c>
      <c r="AL15" s="19" t="s">
        <v>756</v>
      </c>
      <c r="AM15" s="1163">
        <v>-6.9903741330000004</v>
      </c>
      <c r="AN15" s="19" t="s">
        <v>756</v>
      </c>
      <c r="AO15" s="1163">
        <v>0</v>
      </c>
      <c r="AP15" s="19" t="s">
        <v>756</v>
      </c>
      <c r="AQ15" s="1163">
        <v>0</v>
      </c>
      <c r="AR15" s="19" t="s">
        <v>756</v>
      </c>
      <c r="AS15" s="1163">
        <v>5.7088388600000002</v>
      </c>
      <c r="AT15" s="19" t="s">
        <v>756</v>
      </c>
      <c r="AU15" s="19" t="s">
        <v>756</v>
      </c>
      <c r="AV15" s="1163">
        <v>-28.31784837</v>
      </c>
      <c r="AW15" s="19" t="s">
        <v>756</v>
      </c>
      <c r="AX15" s="1163">
        <v>0</v>
      </c>
      <c r="AY15" s="1163">
        <v>0.54300000000000004</v>
      </c>
      <c r="AZ15" s="19">
        <v>0</v>
      </c>
      <c r="BA15" s="19">
        <v>0</v>
      </c>
      <c r="BB15" s="19">
        <v>-0.16666666699999999</v>
      </c>
      <c r="BC15" s="19">
        <v>3</v>
      </c>
      <c r="BD15" s="19">
        <v>3</v>
      </c>
      <c r="BE15" s="19" t="s">
        <v>755</v>
      </c>
      <c r="BF15" s="1164" t="s">
        <v>766</v>
      </c>
    </row>
    <row r="16" spans="1:58" ht="30" x14ac:dyDescent="0.2">
      <c r="A16" s="16"/>
      <c r="B16" s="104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 s="1038" t="s">
        <v>790</v>
      </c>
      <c r="D16" s="19" t="s">
        <v>791</v>
      </c>
      <c r="E16" s="983" t="s">
        <v>779</v>
      </c>
      <c r="F16" s="1040" t="str">
        <f>VLOOKUP(TBL4_OptApp[[#This Row],[Option type
Defined List]],'Option Typs_Grps'!B$2:C$47, 2, FALSE)</f>
        <v>Customer Options</v>
      </c>
      <c r="G16" s="20" t="s">
        <v>684</v>
      </c>
      <c r="H16" s="19" t="s">
        <v>765</v>
      </c>
      <c r="I16" s="19" t="s">
        <v>755</v>
      </c>
      <c r="J16" s="19" t="s">
        <v>756</v>
      </c>
      <c r="K16" s="1163" t="s">
        <v>756</v>
      </c>
      <c r="L16" s="1164" t="s">
        <v>766</v>
      </c>
      <c r="M16" s="1164" t="s">
        <v>766</v>
      </c>
      <c r="N16" s="1164" t="s">
        <v>766</v>
      </c>
      <c r="O16" s="1164" t="s">
        <v>766</v>
      </c>
      <c r="P16" s="1164" t="s">
        <v>766</v>
      </c>
      <c r="Q16" s="1164" t="s">
        <v>766</v>
      </c>
      <c r="R16" s="19" t="s">
        <v>756</v>
      </c>
      <c r="S16" s="1166" t="s">
        <v>756</v>
      </c>
      <c r="T16" s="1166" t="s">
        <v>756</v>
      </c>
      <c r="U16" s="19">
        <v>18.14</v>
      </c>
      <c r="V16" s="1163">
        <v>0</v>
      </c>
      <c r="W16" s="1163" t="s">
        <v>756</v>
      </c>
      <c r="X16" s="1163">
        <v>0</v>
      </c>
      <c r="Y16" s="1163"/>
      <c r="Z16" s="1163"/>
      <c r="AA16" s="1163">
        <v>18.14</v>
      </c>
      <c r="AB16" s="1163">
        <v>18.14</v>
      </c>
      <c r="AC16" s="1163">
        <v>3597.0602220000001</v>
      </c>
      <c r="AD16" s="1163">
        <v>-36.909336590000002</v>
      </c>
      <c r="AE16" s="1163">
        <v>-36.909336590000002</v>
      </c>
      <c r="AF16" s="1163">
        <v>-43.705227350000001</v>
      </c>
      <c r="AG16" s="1163">
        <v>-0.97451001400000004</v>
      </c>
      <c r="AH16" s="1163"/>
      <c r="AI16" s="1163">
        <v>-177.74163590000001</v>
      </c>
      <c r="AJ16" s="19">
        <v>0</v>
      </c>
      <c r="AK16" s="19" t="s">
        <v>756</v>
      </c>
      <c r="AL16" s="19" t="s">
        <v>756</v>
      </c>
      <c r="AM16" s="1163">
        <v>-78.661006630000003</v>
      </c>
      <c r="AN16" s="19" t="s">
        <v>756</v>
      </c>
      <c r="AO16" s="1163">
        <v>0</v>
      </c>
      <c r="AP16" s="19" t="s">
        <v>756</v>
      </c>
      <c r="AQ16" s="1163">
        <v>0</v>
      </c>
      <c r="AR16" s="19" t="s">
        <v>756</v>
      </c>
      <c r="AS16" s="1163">
        <v>-99.080629169999995</v>
      </c>
      <c r="AT16" s="19" t="s">
        <v>756</v>
      </c>
      <c r="AU16" s="19" t="s">
        <v>756</v>
      </c>
      <c r="AV16" s="1163">
        <v>-123.2278663</v>
      </c>
      <c r="AW16" s="19" t="s">
        <v>756</v>
      </c>
      <c r="AX16" s="1163">
        <v>11.41</v>
      </c>
      <c r="AY16" s="1163">
        <v>3.7</v>
      </c>
      <c r="AZ16" s="19">
        <v>0</v>
      </c>
      <c r="BA16" s="19">
        <v>0</v>
      </c>
      <c r="BB16" s="19">
        <v>0</v>
      </c>
      <c r="BC16" s="19">
        <v>3</v>
      </c>
      <c r="BD16" s="19">
        <v>4</v>
      </c>
      <c r="BE16" s="19" t="s">
        <v>755</v>
      </c>
      <c r="BF16" s="1164" t="s">
        <v>766</v>
      </c>
    </row>
    <row r="17" spans="1:58" ht="30" x14ac:dyDescent="0.2">
      <c r="A17" s="16"/>
      <c r="B17" s="1040"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7" s="1038" t="s">
        <v>792</v>
      </c>
      <c r="D17" s="19" t="s">
        <v>793</v>
      </c>
      <c r="E17" s="983" t="s">
        <v>779</v>
      </c>
      <c r="F17" s="1040" t="str">
        <f>VLOOKUP(TBL4_OptApp[[#This Row],[Option type
Defined List]],'Option Typs_Grps'!B$2:C$47, 2, FALSE)</f>
        <v>Customer Options</v>
      </c>
      <c r="G17" s="20" t="s">
        <v>684</v>
      </c>
      <c r="H17" s="19" t="s">
        <v>762</v>
      </c>
      <c r="I17" s="19" t="s">
        <v>755</v>
      </c>
      <c r="J17" s="19" t="s">
        <v>756</v>
      </c>
      <c r="K17" s="1163" t="s">
        <v>756</v>
      </c>
      <c r="L17" s="1164" t="s">
        <v>755</v>
      </c>
      <c r="M17" s="1164" t="s">
        <v>755</v>
      </c>
      <c r="N17" s="1164" t="s">
        <v>755</v>
      </c>
      <c r="O17" s="1164" t="s">
        <v>755</v>
      </c>
      <c r="P17" s="1164" t="s">
        <v>755</v>
      </c>
      <c r="Q17" s="1164" t="s">
        <v>755</v>
      </c>
      <c r="R17" s="19" t="s">
        <v>756</v>
      </c>
      <c r="S17" s="1166" t="s">
        <v>756</v>
      </c>
      <c r="T17" s="1166" t="s">
        <v>756</v>
      </c>
      <c r="U17" s="19">
        <v>0.56000000000000005</v>
      </c>
      <c r="V17" s="1163">
        <v>0</v>
      </c>
      <c r="W17" s="1163" t="s">
        <v>756</v>
      </c>
      <c r="X17" s="1163">
        <v>0</v>
      </c>
      <c r="Y17" s="1163"/>
      <c r="Z17" s="1163"/>
      <c r="AA17" s="1163">
        <v>0.56000000000000005</v>
      </c>
      <c r="AB17" s="1163">
        <v>0.56000000000000005</v>
      </c>
      <c r="AC17" s="1163">
        <v>0</v>
      </c>
      <c r="AD17" s="1163">
        <v>-33.803653539999999</v>
      </c>
      <c r="AE17" s="1163">
        <v>-33.803653539999999</v>
      </c>
      <c r="AF17" s="1163">
        <v>-2.9788896309999999</v>
      </c>
      <c r="AG17" s="1163">
        <v>7.7021569989999996</v>
      </c>
      <c r="AH17" s="1163"/>
      <c r="AI17" s="1163">
        <v>-0.329693034</v>
      </c>
      <c r="AJ17" s="19">
        <v>0</v>
      </c>
      <c r="AK17" s="19" t="s">
        <v>756</v>
      </c>
      <c r="AL17" s="19" t="s">
        <v>756</v>
      </c>
      <c r="AM17" s="1163">
        <v>-1.3368497539999999</v>
      </c>
      <c r="AN17" s="19" t="s">
        <v>756</v>
      </c>
      <c r="AO17" s="1163">
        <v>0</v>
      </c>
      <c r="AP17" s="19" t="s">
        <v>756</v>
      </c>
      <c r="AQ17" s="1163">
        <v>0</v>
      </c>
      <c r="AR17" s="19" t="s">
        <v>756</v>
      </c>
      <c r="AS17" s="1163">
        <v>1.00715672</v>
      </c>
      <c r="AT17" s="19" t="s">
        <v>756</v>
      </c>
      <c r="AU17" s="19" t="s">
        <v>756</v>
      </c>
      <c r="AV17" s="1163">
        <v>-8.3990459600000005</v>
      </c>
      <c r="AW17" s="19" t="s">
        <v>756</v>
      </c>
      <c r="AX17" s="1163">
        <v>0</v>
      </c>
      <c r="AY17" s="1163">
        <v>0.09</v>
      </c>
      <c r="AZ17" s="19">
        <v>0</v>
      </c>
      <c r="BA17" s="19">
        <v>0</v>
      </c>
      <c r="BB17" s="19">
        <v>-0.33333333300000001</v>
      </c>
      <c r="BC17" s="19">
        <v>3</v>
      </c>
      <c r="BD17" s="19">
        <v>1</v>
      </c>
      <c r="BE17" s="19" t="s">
        <v>755</v>
      </c>
      <c r="BF17" s="1164" t="s">
        <v>755</v>
      </c>
    </row>
    <row r="18" spans="1:58" ht="30" x14ac:dyDescent="0.2">
      <c r="A18" s="16"/>
      <c r="B1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8" s="1038" t="s">
        <v>794</v>
      </c>
      <c r="D18" s="19" t="s">
        <v>795</v>
      </c>
      <c r="E18" s="983" t="s">
        <v>761</v>
      </c>
      <c r="F18" s="1041" t="str">
        <f>VLOOKUP(TBL4_OptApp[[#This Row],[Option type
Defined List]],'Option Typs_Grps'!B$2:C$47, 2, FALSE)</f>
        <v>Customer Options</v>
      </c>
      <c r="G18" s="20" t="s">
        <v>684</v>
      </c>
      <c r="H18" s="19" t="s">
        <v>765</v>
      </c>
      <c r="I18" s="19" t="s">
        <v>755</v>
      </c>
      <c r="J18" s="19" t="s">
        <v>756</v>
      </c>
      <c r="K18" s="1163" t="s">
        <v>756</v>
      </c>
      <c r="L18" s="1164" t="s">
        <v>766</v>
      </c>
      <c r="M18" s="1164" t="s">
        <v>766</v>
      </c>
      <c r="N18" s="1164" t="s">
        <v>766</v>
      </c>
      <c r="O18" s="1164" t="s">
        <v>766</v>
      </c>
      <c r="P18" s="1164" t="s">
        <v>766</v>
      </c>
      <c r="Q18" s="1164" t="s">
        <v>766</v>
      </c>
      <c r="R18" s="19" t="s">
        <v>756</v>
      </c>
      <c r="S18" s="1166" t="s">
        <v>756</v>
      </c>
      <c r="T18" s="1166" t="s">
        <v>756</v>
      </c>
      <c r="U18" s="19">
        <v>1</v>
      </c>
      <c r="V18" s="1163">
        <v>0</v>
      </c>
      <c r="W18" s="1163">
        <v>2030</v>
      </c>
      <c r="X18" s="1163">
        <v>0</v>
      </c>
      <c r="Y18" s="1163"/>
      <c r="Z18" s="1163"/>
      <c r="AA18" s="1163">
        <v>1</v>
      </c>
      <c r="AB18" s="1163">
        <v>1</v>
      </c>
      <c r="AC18" s="1163">
        <v>2084.3716410000002</v>
      </c>
      <c r="AD18" s="1163">
        <v>0</v>
      </c>
      <c r="AE18" s="1163">
        <v>0</v>
      </c>
      <c r="AF18" s="1163">
        <v>-4.0040037330000002</v>
      </c>
      <c r="AG18" s="1163">
        <v>44.879783269999997</v>
      </c>
      <c r="AH18" s="1163"/>
      <c r="AI18" s="1163">
        <v>-2.2079583669999998</v>
      </c>
      <c r="AJ18" s="19" t="s">
        <v>756</v>
      </c>
      <c r="AK18" s="19" t="s">
        <v>756</v>
      </c>
      <c r="AL18" s="19" t="s">
        <v>756</v>
      </c>
      <c r="AM18" s="1163">
        <v>-2.2079583669999998</v>
      </c>
      <c r="AN18" s="19" t="s">
        <v>756</v>
      </c>
      <c r="AO18" s="1163">
        <v>0</v>
      </c>
      <c r="AP18" s="19" t="s">
        <v>756</v>
      </c>
      <c r="AQ18" s="1163">
        <v>0</v>
      </c>
      <c r="AR18" s="19" t="s">
        <v>756</v>
      </c>
      <c r="AS18" s="1163">
        <v>0</v>
      </c>
      <c r="AT18" s="19" t="s">
        <v>756</v>
      </c>
      <c r="AU18" s="19" t="s">
        <v>756</v>
      </c>
      <c r="AV18" s="1163">
        <v>-11.289378109999999</v>
      </c>
      <c r="AW18" s="19" t="s">
        <v>756</v>
      </c>
      <c r="AX18" s="1163">
        <v>0</v>
      </c>
      <c r="AY18" s="1163">
        <v>0</v>
      </c>
      <c r="AZ18" s="19">
        <v>0</v>
      </c>
      <c r="BA18" s="19">
        <v>0</v>
      </c>
      <c r="BB18" s="19">
        <v>-0.16666666699999999</v>
      </c>
      <c r="BC18" s="19">
        <v>3</v>
      </c>
      <c r="BD18" s="19">
        <v>2</v>
      </c>
      <c r="BE18" s="19" t="s">
        <v>755</v>
      </c>
      <c r="BF18" s="1164" t="s">
        <v>766</v>
      </c>
    </row>
    <row r="19" spans="1:58" ht="30" x14ac:dyDescent="0.2">
      <c r="A19" s="16"/>
      <c r="B1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9" s="1038" t="s">
        <v>796</v>
      </c>
      <c r="D19" s="19" t="s">
        <v>797</v>
      </c>
      <c r="E19" s="983" t="s">
        <v>779</v>
      </c>
      <c r="F19" s="1041" t="str">
        <f>VLOOKUP(TBL4_OptApp[[#This Row],[Option type
Defined List]],'Option Typs_Grps'!B$2:C$47, 2, FALSE)</f>
        <v>Customer Options</v>
      </c>
      <c r="G19" s="20" t="s">
        <v>684</v>
      </c>
      <c r="H19" s="19" t="s">
        <v>765</v>
      </c>
      <c r="I19" s="19" t="s">
        <v>755</v>
      </c>
      <c r="J19" s="19" t="s">
        <v>756</v>
      </c>
      <c r="K19" s="1163" t="s">
        <v>756</v>
      </c>
      <c r="L19" s="1164" t="s">
        <v>766</v>
      </c>
      <c r="M19" s="1164" t="s">
        <v>766</v>
      </c>
      <c r="N19" s="1164" t="s">
        <v>766</v>
      </c>
      <c r="O19" s="1164" t="s">
        <v>766</v>
      </c>
      <c r="P19" s="1164" t="s">
        <v>766</v>
      </c>
      <c r="Q19" s="1164" t="s">
        <v>766</v>
      </c>
      <c r="R19" s="19" t="s">
        <v>756</v>
      </c>
      <c r="S19" s="1166" t="s">
        <v>756</v>
      </c>
      <c r="T19" s="1166" t="s">
        <v>756</v>
      </c>
      <c r="U19" s="19">
        <v>1</v>
      </c>
      <c r="V19" s="1163">
        <v>0</v>
      </c>
      <c r="W19" s="1163">
        <v>2025</v>
      </c>
      <c r="X19" s="1163">
        <v>0</v>
      </c>
      <c r="Y19" s="1163"/>
      <c r="Z19" s="1163"/>
      <c r="AA19" s="1163">
        <v>1</v>
      </c>
      <c r="AB19" s="1163">
        <v>1</v>
      </c>
      <c r="AC19" s="1163">
        <v>0</v>
      </c>
      <c r="AD19" s="1163">
        <v>-67.542903749999994</v>
      </c>
      <c r="AE19" s="1163">
        <v>-67.542903749999994</v>
      </c>
      <c r="AF19" s="1163">
        <v>-5.4577926210000003</v>
      </c>
      <c r="AG19" s="1163">
        <v>-6.9217141089999998</v>
      </c>
      <c r="AH19" s="1163"/>
      <c r="AI19" s="1163">
        <v>-0.56381760800000003</v>
      </c>
      <c r="AJ19" s="19" t="s">
        <v>756</v>
      </c>
      <c r="AK19" s="19" t="s">
        <v>756</v>
      </c>
      <c r="AL19" s="19" t="s">
        <v>756</v>
      </c>
      <c r="AM19" s="1163">
        <v>-2.5144654590000002</v>
      </c>
      <c r="AN19" s="19" t="s">
        <v>756</v>
      </c>
      <c r="AO19" s="1163">
        <v>0</v>
      </c>
      <c r="AP19" s="19" t="s">
        <v>756</v>
      </c>
      <c r="AQ19" s="1163">
        <v>0</v>
      </c>
      <c r="AR19" s="19" t="s">
        <v>756</v>
      </c>
      <c r="AS19" s="1163">
        <v>1.9506478519999999</v>
      </c>
      <c r="AT19" s="19" t="s">
        <v>756</v>
      </c>
      <c r="AU19" s="19" t="s">
        <v>756</v>
      </c>
      <c r="AV19" s="1163">
        <v>-15.388368399999999</v>
      </c>
      <c r="AW19" s="19" t="s">
        <v>756</v>
      </c>
      <c r="AX19" s="1163">
        <v>0</v>
      </c>
      <c r="AY19" s="1163">
        <v>0.17</v>
      </c>
      <c r="AZ19" s="19">
        <v>0</v>
      </c>
      <c r="BA19" s="19">
        <v>0</v>
      </c>
      <c r="BB19" s="19">
        <v>-0.16666666699999999</v>
      </c>
      <c r="BC19" s="19">
        <v>3</v>
      </c>
      <c r="BD19" s="19">
        <v>2</v>
      </c>
      <c r="BE19" s="19" t="s">
        <v>755</v>
      </c>
      <c r="BF19" s="1164" t="s">
        <v>766</v>
      </c>
    </row>
    <row r="20" spans="1:58" ht="28.5" x14ac:dyDescent="0.2">
      <c r="A20" s="16"/>
      <c r="B2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0" s="1038" t="s">
        <v>798</v>
      </c>
      <c r="D20" s="19" t="s">
        <v>799</v>
      </c>
      <c r="E20" s="983" t="s">
        <v>779</v>
      </c>
      <c r="F20" s="1041" t="str">
        <f>VLOOKUP(TBL4_OptApp[[#This Row],[Option type
Defined List]],'Option Typs_Grps'!B$2:C$47, 2, FALSE)</f>
        <v>Customer Options</v>
      </c>
      <c r="G20" s="20" t="s">
        <v>684</v>
      </c>
      <c r="H20" s="19" t="s">
        <v>765</v>
      </c>
      <c r="I20" s="19" t="s">
        <v>755</v>
      </c>
      <c r="J20" s="19" t="s">
        <v>756</v>
      </c>
      <c r="K20" s="1163" t="s">
        <v>756</v>
      </c>
      <c r="L20" s="1164" t="s">
        <v>766</v>
      </c>
      <c r="M20" s="1164" t="s">
        <v>755</v>
      </c>
      <c r="N20" s="1164" t="s">
        <v>766</v>
      </c>
      <c r="O20" s="1164" t="s">
        <v>766</v>
      </c>
      <c r="P20" s="1164" t="s">
        <v>766</v>
      </c>
      <c r="Q20" s="1164" t="s">
        <v>766</v>
      </c>
      <c r="R20" s="19" t="s">
        <v>756</v>
      </c>
      <c r="S20" s="1166" t="s">
        <v>756</v>
      </c>
      <c r="T20" s="1166" t="s">
        <v>756</v>
      </c>
      <c r="U20" s="19">
        <v>1.71</v>
      </c>
      <c r="V20" s="1163">
        <v>0</v>
      </c>
      <c r="W20" s="1163">
        <v>2025</v>
      </c>
      <c r="X20" s="1163">
        <v>0</v>
      </c>
      <c r="Y20" s="1163"/>
      <c r="Z20" s="1163"/>
      <c r="AA20" s="1163">
        <v>1.71</v>
      </c>
      <c r="AB20" s="1163">
        <v>1.71</v>
      </c>
      <c r="AC20" s="1163">
        <v>0</v>
      </c>
      <c r="AD20" s="1163">
        <v>-607.50921049999999</v>
      </c>
      <c r="AE20" s="1163">
        <v>-607.50921049999999</v>
      </c>
      <c r="AF20" s="1163">
        <v>-50.362058050000002</v>
      </c>
      <c r="AG20" s="1163">
        <v>34.811736119999999</v>
      </c>
      <c r="AH20" s="1163"/>
      <c r="AI20" s="1163">
        <v>-0.98697361100000003</v>
      </c>
      <c r="AJ20" s="19" t="s">
        <v>756</v>
      </c>
      <c r="AK20" s="19" t="s">
        <v>756</v>
      </c>
      <c r="AL20" s="19" t="s">
        <v>756</v>
      </c>
      <c r="AM20" s="1163">
        <v>-4.1776839710000004</v>
      </c>
      <c r="AN20" s="19" t="s">
        <v>756</v>
      </c>
      <c r="AO20" s="1163">
        <v>0</v>
      </c>
      <c r="AP20" s="19" t="s">
        <v>756</v>
      </c>
      <c r="AQ20" s="1163">
        <v>0</v>
      </c>
      <c r="AR20" s="19" t="s">
        <v>756</v>
      </c>
      <c r="AS20" s="1163">
        <v>3.1907103609999998</v>
      </c>
      <c r="AT20" s="19" t="s">
        <v>756</v>
      </c>
      <c r="AU20" s="19" t="s">
        <v>756</v>
      </c>
      <c r="AV20" s="1163">
        <v>-141.99694940000001</v>
      </c>
      <c r="AW20" s="19" t="s">
        <v>756</v>
      </c>
      <c r="AX20" s="1163">
        <v>0</v>
      </c>
      <c r="AY20" s="1163">
        <v>0.28000000000000003</v>
      </c>
      <c r="AZ20" s="19">
        <v>0</v>
      </c>
      <c r="BA20" s="19">
        <v>0.5</v>
      </c>
      <c r="BB20" s="19">
        <v>-0.16666666699999999</v>
      </c>
      <c r="BC20" s="19">
        <v>3</v>
      </c>
      <c r="BD20" s="19">
        <v>3</v>
      </c>
      <c r="BE20" s="19" t="s">
        <v>755</v>
      </c>
      <c r="BF20" s="1164" t="s">
        <v>766</v>
      </c>
    </row>
    <row r="21" spans="1:58" ht="28.5" x14ac:dyDescent="0.2">
      <c r="B2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1" s="1038" t="s">
        <v>800</v>
      </c>
      <c r="D21" s="19" t="s">
        <v>801</v>
      </c>
      <c r="E21" s="983" t="s">
        <v>779</v>
      </c>
      <c r="F21" s="1041" t="str">
        <f>VLOOKUP(TBL4_OptApp[[#This Row],[Option type
Defined List]],'Option Typs_Grps'!B$2:C$47, 2, FALSE)</f>
        <v>Customer Options</v>
      </c>
      <c r="G21" s="20" t="s">
        <v>684</v>
      </c>
      <c r="H21" s="19" t="s">
        <v>762</v>
      </c>
      <c r="I21" s="19" t="s">
        <v>755</v>
      </c>
      <c r="J21" s="19" t="s">
        <v>756</v>
      </c>
      <c r="K21" s="1163" t="s">
        <v>756</v>
      </c>
      <c r="L21" s="1164" t="s">
        <v>755</v>
      </c>
      <c r="M21" s="1164" t="s">
        <v>755</v>
      </c>
      <c r="N21" s="1164" t="s">
        <v>755</v>
      </c>
      <c r="O21" s="1164" t="s">
        <v>755</v>
      </c>
      <c r="P21" s="1164" t="s">
        <v>755</v>
      </c>
      <c r="Q21" s="1164" t="s">
        <v>755</v>
      </c>
      <c r="R21" s="19" t="s">
        <v>756</v>
      </c>
      <c r="S21" s="1166" t="s">
        <v>756</v>
      </c>
      <c r="T21" s="1166" t="s">
        <v>756</v>
      </c>
      <c r="U21" s="19">
        <v>0.13</v>
      </c>
      <c r="V21" s="1163">
        <v>1</v>
      </c>
      <c r="W21" s="1163" t="s">
        <v>756</v>
      </c>
      <c r="X21" s="1163">
        <v>0</v>
      </c>
      <c r="Y21" s="1163"/>
      <c r="Z21" s="1163"/>
      <c r="AA21" s="1163">
        <v>0.13</v>
      </c>
      <c r="AB21" s="1163">
        <v>0.13</v>
      </c>
      <c r="AC21" s="1163">
        <v>0</v>
      </c>
      <c r="AD21" s="1163">
        <v>0</v>
      </c>
      <c r="AE21" s="1163">
        <v>0</v>
      </c>
      <c r="AF21" s="1163">
        <v>-0.66232429599999998</v>
      </c>
      <c r="AG21" s="1163">
        <v>1.8069668189999999</v>
      </c>
      <c r="AH21" s="1163"/>
      <c r="AI21" s="1163">
        <v>-9.0076560999999999E-2</v>
      </c>
      <c r="AJ21" s="19" t="s">
        <v>756</v>
      </c>
      <c r="AK21" s="19" t="s">
        <v>756</v>
      </c>
      <c r="AL21" s="19" t="s">
        <v>756</v>
      </c>
      <c r="AM21" s="1163">
        <v>-0.30547318099999998</v>
      </c>
      <c r="AN21" s="19" t="s">
        <v>756</v>
      </c>
      <c r="AO21" s="1163">
        <v>0</v>
      </c>
      <c r="AP21" s="19" t="s">
        <v>756</v>
      </c>
      <c r="AQ21" s="1163">
        <v>0</v>
      </c>
      <c r="AR21" s="19" t="s">
        <v>756</v>
      </c>
      <c r="AS21" s="1163">
        <v>0.21539661900000001</v>
      </c>
      <c r="AT21" s="19" t="s">
        <v>756</v>
      </c>
      <c r="AU21" s="19" t="s">
        <v>756</v>
      </c>
      <c r="AV21" s="1163">
        <v>-1.8674381710000001</v>
      </c>
      <c r="AW21" s="19" t="s">
        <v>756</v>
      </c>
      <c r="AX21" s="1163">
        <v>0</v>
      </c>
      <c r="AY21" s="1163">
        <v>0.02</v>
      </c>
      <c r="AZ21" s="19">
        <v>0</v>
      </c>
      <c r="BA21" s="19">
        <v>0</v>
      </c>
      <c r="BB21" s="19">
        <v>0</v>
      </c>
      <c r="BC21" s="19">
        <v>3</v>
      </c>
      <c r="BD21" s="19">
        <v>4</v>
      </c>
      <c r="BE21" s="19" t="s">
        <v>755</v>
      </c>
      <c r="BF21" s="1164" t="s">
        <v>755</v>
      </c>
    </row>
    <row r="22" spans="1:58" ht="99.75" x14ac:dyDescent="0.2">
      <c r="B2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 s="1162" t="s">
        <v>802</v>
      </c>
      <c r="D22" s="19" t="s">
        <v>803</v>
      </c>
      <c r="E22" s="1038" t="s">
        <v>804</v>
      </c>
      <c r="F22" s="1041" t="str">
        <f>VLOOKUP(TBL4_OptApp[[#This Row],[Option type
Defined List]],'Option Typs_Grps'!B$2:C$47, 2, FALSE)</f>
        <v>Customer Options</v>
      </c>
      <c r="G22" s="20" t="s">
        <v>805</v>
      </c>
      <c r="H22" s="19" t="s">
        <v>754</v>
      </c>
      <c r="I22" s="19" t="s">
        <v>755</v>
      </c>
      <c r="J22" s="19" t="s">
        <v>756</v>
      </c>
      <c r="K22" s="1163" t="s">
        <v>756</v>
      </c>
      <c r="L22" s="1164" t="s">
        <v>755</v>
      </c>
      <c r="M22" s="1164" t="s">
        <v>755</v>
      </c>
      <c r="N22" s="1164" t="s">
        <v>755</v>
      </c>
      <c r="O22" s="1164" t="s">
        <v>755</v>
      </c>
      <c r="P22" s="1164" t="s">
        <v>755</v>
      </c>
      <c r="Q22" s="1164" t="s">
        <v>755</v>
      </c>
      <c r="R22" s="19" t="s">
        <v>806</v>
      </c>
      <c r="S22" s="1166" t="s">
        <v>756</v>
      </c>
      <c r="T22" s="1166" t="s">
        <v>756</v>
      </c>
      <c r="U22" s="19" t="s">
        <v>807</v>
      </c>
      <c r="V22" s="19" t="s">
        <v>756</v>
      </c>
      <c r="W22" s="19" t="s">
        <v>756</v>
      </c>
      <c r="X22" s="19" t="s">
        <v>756</v>
      </c>
      <c r="Y22" s="19"/>
      <c r="Z22" s="19"/>
      <c r="AA22" s="19" t="s">
        <v>756</v>
      </c>
      <c r="AB22" s="19" t="s">
        <v>756</v>
      </c>
      <c r="AC22" s="19" t="s">
        <v>756</v>
      </c>
      <c r="AD22" s="19" t="s">
        <v>756</v>
      </c>
      <c r="AE22" s="19" t="s">
        <v>756</v>
      </c>
      <c r="AF22" s="19" t="s">
        <v>756</v>
      </c>
      <c r="AG22" s="19" t="s">
        <v>756</v>
      </c>
      <c r="AH22" s="19"/>
      <c r="AI22" s="19" t="s">
        <v>756</v>
      </c>
      <c r="AJ22" s="19" t="s">
        <v>756</v>
      </c>
      <c r="AK22" s="19" t="s">
        <v>756</v>
      </c>
      <c r="AL22" s="19" t="s">
        <v>756</v>
      </c>
      <c r="AM22" s="19" t="s">
        <v>756</v>
      </c>
      <c r="AN22" s="19" t="s">
        <v>756</v>
      </c>
      <c r="AO22" s="19" t="s">
        <v>756</v>
      </c>
      <c r="AP22" s="19" t="s">
        <v>756</v>
      </c>
      <c r="AQ22" s="19" t="s">
        <v>756</v>
      </c>
      <c r="AR22" s="19" t="s">
        <v>756</v>
      </c>
      <c r="AS22" s="19" t="s">
        <v>756</v>
      </c>
      <c r="AT22" s="19" t="s">
        <v>756</v>
      </c>
      <c r="AU22" s="19" t="s">
        <v>756</v>
      </c>
      <c r="AV22" s="19" t="s">
        <v>756</v>
      </c>
      <c r="AW22" s="19" t="s">
        <v>756</v>
      </c>
      <c r="AX22" s="19" t="s">
        <v>756</v>
      </c>
      <c r="AY22" s="19" t="s">
        <v>756</v>
      </c>
      <c r="AZ22" s="19" t="s">
        <v>756</v>
      </c>
      <c r="BA22" s="19" t="s">
        <v>756</v>
      </c>
      <c r="BB22" s="19" t="s">
        <v>756</v>
      </c>
      <c r="BC22" s="19" t="s">
        <v>756</v>
      </c>
      <c r="BD22" s="19" t="s">
        <v>756</v>
      </c>
      <c r="BE22" s="19" t="s">
        <v>755</v>
      </c>
      <c r="BF22" s="1164" t="s">
        <v>755</v>
      </c>
    </row>
    <row r="23" spans="1:58" ht="28.5" x14ac:dyDescent="0.2">
      <c r="B2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 s="19" t="s">
        <v>808</v>
      </c>
      <c r="D23" s="19" t="s">
        <v>809</v>
      </c>
      <c r="E23" s="983" t="s">
        <v>779</v>
      </c>
      <c r="F23" s="1041" t="str">
        <f>VLOOKUP(TBL4_OptApp[[#This Row],[Option type
Defined List]],'Option Typs_Grps'!B$2:C$47, 2, FALSE)</f>
        <v>Customer Options</v>
      </c>
      <c r="G23" s="20" t="s">
        <v>805</v>
      </c>
      <c r="H23" s="19" t="s">
        <v>765</v>
      </c>
      <c r="I23" s="19" t="s">
        <v>755</v>
      </c>
      <c r="J23" s="19" t="s">
        <v>756</v>
      </c>
      <c r="K23" s="1163" t="s">
        <v>810</v>
      </c>
      <c r="L23" s="1164" t="s">
        <v>766</v>
      </c>
      <c r="M23" s="1164" t="s">
        <v>766</v>
      </c>
      <c r="N23" s="1164" t="s">
        <v>766</v>
      </c>
      <c r="O23" s="1164" t="s">
        <v>766</v>
      </c>
      <c r="P23" s="1164" t="s">
        <v>766</v>
      </c>
      <c r="Q23" s="1164" t="s">
        <v>755</v>
      </c>
      <c r="R23" s="19" t="s">
        <v>756</v>
      </c>
      <c r="S23" s="1166" t="s">
        <v>756</v>
      </c>
      <c r="T23" s="1166" t="s">
        <v>756</v>
      </c>
      <c r="U23" s="1287">
        <v>39.595776299999997</v>
      </c>
      <c r="V23" s="1163">
        <v>0</v>
      </c>
      <c r="W23" s="1163">
        <v>2028</v>
      </c>
      <c r="X23" s="1163">
        <v>0</v>
      </c>
      <c r="Y23" s="1163"/>
      <c r="Z23" s="1163"/>
      <c r="AA23" s="1163">
        <v>39.595776299999997</v>
      </c>
      <c r="AB23" s="1163">
        <v>39.595776299999997</v>
      </c>
      <c r="AC23" s="1163">
        <v>0</v>
      </c>
      <c r="AD23" s="1163">
        <v>-73.37</v>
      </c>
      <c r="AE23" s="1163">
        <v>-73.37</v>
      </c>
      <c r="AF23" s="1163">
        <v>-84.184134259999993</v>
      </c>
      <c r="AG23" s="1163">
        <v>-8.9043376120000008</v>
      </c>
      <c r="AH23" s="1163"/>
      <c r="AI23" s="1163">
        <v>-578.32279110000002</v>
      </c>
      <c r="AJ23" s="19" t="s">
        <v>756</v>
      </c>
      <c r="AK23" s="19" t="s">
        <v>756</v>
      </c>
      <c r="AL23" s="19" t="s">
        <v>756</v>
      </c>
      <c r="AM23" s="1163">
        <v>-196.8769059</v>
      </c>
      <c r="AN23" s="19" t="s">
        <v>756</v>
      </c>
      <c r="AO23" s="1163">
        <v>0</v>
      </c>
      <c r="AP23" s="19" t="s">
        <v>756</v>
      </c>
      <c r="AQ23" s="1163">
        <v>0</v>
      </c>
      <c r="AR23" s="19" t="s">
        <v>756</v>
      </c>
      <c r="AS23" s="1163">
        <v>-381.44588499999998</v>
      </c>
      <c r="AT23" s="19" t="s">
        <v>756</v>
      </c>
      <c r="AU23" s="19" t="s">
        <v>756</v>
      </c>
      <c r="AV23" s="1163">
        <v>-237.35905</v>
      </c>
      <c r="AW23" s="19" t="s">
        <v>756</v>
      </c>
      <c r="AX23" s="1163">
        <v>39.595776299999997</v>
      </c>
      <c r="AY23" s="1163">
        <v>6.5</v>
      </c>
      <c r="AZ23" s="19">
        <v>0</v>
      </c>
      <c r="BA23" s="19">
        <v>0</v>
      </c>
      <c r="BB23" s="19">
        <v>0.33333333300000001</v>
      </c>
      <c r="BC23" s="19">
        <v>3</v>
      </c>
      <c r="BD23" s="19">
        <v>2</v>
      </c>
      <c r="BE23" s="19" t="s">
        <v>755</v>
      </c>
      <c r="BF23" s="1164" t="s">
        <v>766</v>
      </c>
    </row>
    <row r="24" spans="1:58" ht="28.5" x14ac:dyDescent="0.2">
      <c r="B2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4" s="19" t="s">
        <v>810</v>
      </c>
      <c r="D24" s="19" t="s">
        <v>811</v>
      </c>
      <c r="E24" s="983" t="s">
        <v>779</v>
      </c>
      <c r="F24" s="1041" t="str">
        <f>VLOOKUP(TBL4_OptApp[[#This Row],[Option type
Defined List]],'Option Typs_Grps'!B$2:C$47, 2, FALSE)</f>
        <v>Customer Options</v>
      </c>
      <c r="G24" s="20" t="s">
        <v>805</v>
      </c>
      <c r="H24" s="19" t="s">
        <v>762</v>
      </c>
      <c r="I24" s="19" t="s">
        <v>755</v>
      </c>
      <c r="J24" s="19" t="s">
        <v>756</v>
      </c>
      <c r="K24" s="1163" t="s">
        <v>808</v>
      </c>
      <c r="L24" s="1164" t="s">
        <v>755</v>
      </c>
      <c r="M24" s="1164" t="s">
        <v>755</v>
      </c>
      <c r="N24" s="1164" t="s">
        <v>755</v>
      </c>
      <c r="O24" s="1164" t="s">
        <v>755</v>
      </c>
      <c r="P24" s="1164" t="s">
        <v>755</v>
      </c>
      <c r="Q24" s="1164" t="s">
        <v>766</v>
      </c>
      <c r="R24" s="19" t="s">
        <v>756</v>
      </c>
      <c r="S24" s="1166" t="s">
        <v>756</v>
      </c>
      <c r="T24" s="1166" t="s">
        <v>756</v>
      </c>
      <c r="U24" s="1287">
        <v>191.2780578</v>
      </c>
      <c r="V24" s="1163">
        <v>0</v>
      </c>
      <c r="W24" s="1163" t="s">
        <v>756</v>
      </c>
      <c r="X24" s="1163">
        <v>0</v>
      </c>
      <c r="Y24" s="1163"/>
      <c r="Z24" s="1163"/>
      <c r="AA24" s="1163">
        <v>191.2780578</v>
      </c>
      <c r="AB24" s="1163">
        <v>191.2780578</v>
      </c>
      <c r="AC24" s="1163">
        <v>0</v>
      </c>
      <c r="AD24" s="1163">
        <v>-73.37</v>
      </c>
      <c r="AE24" s="1163">
        <v>-73.37</v>
      </c>
      <c r="AF24" s="1163">
        <v>-84.184134259999993</v>
      </c>
      <c r="AG24" s="1163">
        <v>-1.738011261</v>
      </c>
      <c r="AH24" s="1163"/>
      <c r="AI24" s="1163">
        <v>243.64244429999999</v>
      </c>
      <c r="AJ24" s="19" t="s">
        <v>756</v>
      </c>
      <c r="AK24" s="19" t="s">
        <v>756</v>
      </c>
      <c r="AL24" s="19" t="s">
        <v>756</v>
      </c>
      <c r="AM24" s="1163">
        <v>-74.120826480000005</v>
      </c>
      <c r="AN24" s="19" t="s">
        <v>756</v>
      </c>
      <c r="AO24" s="1163">
        <v>0</v>
      </c>
      <c r="AP24" s="19" t="s">
        <v>756</v>
      </c>
      <c r="AQ24" s="1163">
        <v>0</v>
      </c>
      <c r="AR24" s="19" t="s">
        <v>756</v>
      </c>
      <c r="AS24" s="1163">
        <v>317.76327090000001</v>
      </c>
      <c r="AT24" s="19" t="s">
        <v>756</v>
      </c>
      <c r="AU24" s="19" t="s">
        <v>756</v>
      </c>
      <c r="AV24" s="1163">
        <v>-237.35905</v>
      </c>
      <c r="AW24" s="19" t="s">
        <v>756</v>
      </c>
      <c r="AX24" s="1163">
        <v>0</v>
      </c>
      <c r="AY24" s="1163">
        <v>31.4</v>
      </c>
      <c r="AZ24" s="19">
        <v>0</v>
      </c>
      <c r="BA24" s="19">
        <v>0</v>
      </c>
      <c r="BB24" s="19">
        <v>0.5</v>
      </c>
      <c r="BC24" s="19">
        <v>3</v>
      </c>
      <c r="BD24" s="19">
        <v>2</v>
      </c>
      <c r="BE24" s="19" t="s">
        <v>755</v>
      </c>
      <c r="BF24" s="1164" t="s">
        <v>755</v>
      </c>
    </row>
    <row r="25" spans="1:58" ht="28.5" x14ac:dyDescent="0.2">
      <c r="B2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 s="19" t="s">
        <v>812</v>
      </c>
      <c r="D25" s="19" t="s">
        <v>813</v>
      </c>
      <c r="E25" s="983" t="s">
        <v>761</v>
      </c>
      <c r="F25" s="1041" t="str">
        <f>VLOOKUP(TBL4_OptApp[[#This Row],[Option type
Defined List]],'Option Typs_Grps'!B$2:C$47, 2, FALSE)</f>
        <v>Customer Options</v>
      </c>
      <c r="G25" s="20" t="s">
        <v>684</v>
      </c>
      <c r="H25" s="19" t="s">
        <v>765</v>
      </c>
      <c r="I25" s="19" t="s">
        <v>755</v>
      </c>
      <c r="J25" s="19" t="s">
        <v>756</v>
      </c>
      <c r="K25" s="1163" t="s">
        <v>756</v>
      </c>
      <c r="L25" s="1164" t="s">
        <v>766</v>
      </c>
      <c r="M25" s="1164" t="s">
        <v>766</v>
      </c>
      <c r="N25" s="1164" t="s">
        <v>766</v>
      </c>
      <c r="O25" s="1164" t="s">
        <v>766</v>
      </c>
      <c r="P25" s="1164" t="s">
        <v>766</v>
      </c>
      <c r="Q25" s="1164" t="s">
        <v>766</v>
      </c>
      <c r="R25" s="19" t="s">
        <v>756</v>
      </c>
      <c r="S25" s="1166" t="s">
        <v>756</v>
      </c>
      <c r="T25" s="1166" t="s">
        <v>756</v>
      </c>
      <c r="U25" s="19">
        <v>1.41</v>
      </c>
      <c r="V25" s="1163">
        <v>0</v>
      </c>
      <c r="W25" s="1163">
        <v>2025</v>
      </c>
      <c r="X25" s="1163">
        <v>0</v>
      </c>
      <c r="Y25" s="1163"/>
      <c r="Z25" s="1163"/>
      <c r="AA25" s="1163">
        <v>1.41</v>
      </c>
      <c r="AB25" s="1163">
        <v>1.41</v>
      </c>
      <c r="AC25" s="1163">
        <v>15325.677390000001</v>
      </c>
      <c r="AD25" s="1163">
        <v>16.852344460000001</v>
      </c>
      <c r="AE25" s="1163">
        <v>16.852344460000001</v>
      </c>
      <c r="AF25" s="1163">
        <v>4.7353549309999998</v>
      </c>
      <c r="AG25" s="1163">
        <v>-4.7009066490000002</v>
      </c>
      <c r="AH25" s="1163"/>
      <c r="AI25" s="1163">
        <v>-0.66053481400000003</v>
      </c>
      <c r="AJ25" s="19" t="s">
        <v>756</v>
      </c>
      <c r="AK25" s="19" t="s">
        <v>756</v>
      </c>
      <c r="AL25" s="19" t="s">
        <v>756</v>
      </c>
      <c r="AM25" s="1163">
        <v>-3.1245774580000001</v>
      </c>
      <c r="AN25" s="19" t="s">
        <v>756</v>
      </c>
      <c r="AO25" s="1163">
        <v>0</v>
      </c>
      <c r="AP25" s="19" t="s">
        <v>756</v>
      </c>
      <c r="AQ25" s="1163">
        <v>0</v>
      </c>
      <c r="AR25" s="19" t="s">
        <v>756</v>
      </c>
      <c r="AS25" s="1163">
        <v>2.4640426450000001</v>
      </c>
      <c r="AT25" s="19" t="s">
        <v>756</v>
      </c>
      <c r="AU25" s="19" t="s">
        <v>756</v>
      </c>
      <c r="AV25" s="1163">
        <v>13.351439170000001</v>
      </c>
      <c r="AW25" s="19" t="s">
        <v>756</v>
      </c>
      <c r="AX25" s="1163">
        <v>0</v>
      </c>
      <c r="AY25" s="1163">
        <v>0.24</v>
      </c>
      <c r="AZ25" s="19">
        <v>0</v>
      </c>
      <c r="BA25" s="19">
        <v>0.5</v>
      </c>
      <c r="BB25" s="19">
        <v>-0.16666666699999999</v>
      </c>
      <c r="BC25" s="19">
        <v>3</v>
      </c>
      <c r="BD25" s="19">
        <v>2</v>
      </c>
      <c r="BE25" s="19" t="s">
        <v>755</v>
      </c>
      <c r="BF25" s="1164" t="s">
        <v>766</v>
      </c>
    </row>
    <row r="26" spans="1:58" ht="28.5" x14ac:dyDescent="0.2">
      <c r="B2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6" s="19" t="s">
        <v>814</v>
      </c>
      <c r="D26" s="19" t="s">
        <v>815</v>
      </c>
      <c r="E26" s="983" t="s">
        <v>779</v>
      </c>
      <c r="F26" s="1041" t="str">
        <f>VLOOKUP(TBL4_OptApp[[#This Row],[Option type
Defined List]],'Option Typs_Grps'!B$2:C$47, 2, FALSE)</f>
        <v>Customer Options</v>
      </c>
      <c r="G26" s="20" t="s">
        <v>684</v>
      </c>
      <c r="H26" s="19" t="s">
        <v>765</v>
      </c>
      <c r="I26" s="19" t="s">
        <v>755</v>
      </c>
      <c r="J26" s="19" t="s">
        <v>756</v>
      </c>
      <c r="K26" s="1163" t="s">
        <v>756</v>
      </c>
      <c r="L26" s="1164" t="s">
        <v>766</v>
      </c>
      <c r="M26" s="1164" t="s">
        <v>766</v>
      </c>
      <c r="N26" s="1164" t="s">
        <v>766</v>
      </c>
      <c r="O26" s="1164" t="s">
        <v>766</v>
      </c>
      <c r="P26" s="1164" t="s">
        <v>766</v>
      </c>
      <c r="Q26" s="1164" t="s">
        <v>766</v>
      </c>
      <c r="R26" s="19" t="s">
        <v>756</v>
      </c>
      <c r="S26" s="1166" t="s">
        <v>756</v>
      </c>
      <c r="T26" s="1166" t="s">
        <v>756</v>
      </c>
      <c r="U26" s="19">
        <v>0.77</v>
      </c>
      <c r="V26" s="1163">
        <v>0</v>
      </c>
      <c r="W26" s="1163">
        <v>2025</v>
      </c>
      <c r="X26" s="1163">
        <v>0</v>
      </c>
      <c r="Y26" s="1163"/>
      <c r="Z26" s="1163"/>
      <c r="AA26" s="1163">
        <v>0.77</v>
      </c>
      <c r="AB26" s="1163">
        <v>0.77</v>
      </c>
      <c r="AC26" s="1163">
        <v>0</v>
      </c>
      <c r="AD26" s="1163">
        <v>-60.883519319999998</v>
      </c>
      <c r="AE26" s="1163">
        <v>-60.883519319999998</v>
      </c>
      <c r="AF26" s="1163">
        <v>-4.1989955429999997</v>
      </c>
      <c r="AG26" s="1163">
        <v>77.291776709999993</v>
      </c>
      <c r="AH26" s="1163"/>
      <c r="AI26" s="1163">
        <v>-1.9546226680000001</v>
      </c>
      <c r="AJ26" s="19" t="s">
        <v>756</v>
      </c>
      <c r="AK26" s="19" t="s">
        <v>756</v>
      </c>
      <c r="AL26" s="19" t="s">
        <v>756</v>
      </c>
      <c r="AM26" s="1163">
        <v>-1.9546226680000001</v>
      </c>
      <c r="AN26" s="19" t="s">
        <v>756</v>
      </c>
      <c r="AO26" s="1163">
        <v>0</v>
      </c>
      <c r="AP26" s="19" t="s">
        <v>756</v>
      </c>
      <c r="AQ26" s="1163">
        <v>0</v>
      </c>
      <c r="AR26" s="19" t="s">
        <v>756</v>
      </c>
      <c r="AS26" s="1163">
        <v>0</v>
      </c>
      <c r="AT26" s="19" t="s">
        <v>756</v>
      </c>
      <c r="AU26" s="19" t="s">
        <v>756</v>
      </c>
      <c r="AV26" s="1163">
        <v>-11.839161880000001</v>
      </c>
      <c r="AW26" s="19" t="s">
        <v>756</v>
      </c>
      <c r="AX26" s="1163">
        <v>0</v>
      </c>
      <c r="AY26" s="1163">
        <v>0</v>
      </c>
      <c r="AZ26" s="19">
        <v>0</v>
      </c>
      <c r="BA26" s="19">
        <v>0</v>
      </c>
      <c r="BB26" s="19">
        <v>0</v>
      </c>
      <c r="BC26" s="19">
        <v>3</v>
      </c>
      <c r="BD26" s="19">
        <v>2</v>
      </c>
      <c r="BE26" s="19" t="s">
        <v>755</v>
      </c>
      <c r="BF26" s="1164" t="s">
        <v>766</v>
      </c>
    </row>
    <row r="27" spans="1:58" ht="28.5" x14ac:dyDescent="0.2">
      <c r="B2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7" s="19" t="s">
        <v>816</v>
      </c>
      <c r="D27" s="19" t="s">
        <v>817</v>
      </c>
      <c r="E27" s="983" t="s">
        <v>779</v>
      </c>
      <c r="F27" s="1041" t="str">
        <f>VLOOKUP(TBL4_OptApp[[#This Row],[Option type
Defined List]],'Option Typs_Grps'!B$2:C$47, 2, FALSE)</f>
        <v>Customer Options</v>
      </c>
      <c r="G27" s="20" t="s">
        <v>684</v>
      </c>
      <c r="H27" s="19" t="s">
        <v>765</v>
      </c>
      <c r="I27" s="19" t="s">
        <v>755</v>
      </c>
      <c r="J27" s="19" t="s">
        <v>756</v>
      </c>
      <c r="K27" s="1163" t="s">
        <v>756</v>
      </c>
      <c r="L27" s="1164" t="s">
        <v>766</v>
      </c>
      <c r="M27" s="1164" t="s">
        <v>766</v>
      </c>
      <c r="N27" s="1164" t="s">
        <v>766</v>
      </c>
      <c r="O27" s="1164" t="s">
        <v>766</v>
      </c>
      <c r="P27" s="1164" t="s">
        <v>766</v>
      </c>
      <c r="Q27" s="1164" t="s">
        <v>766</v>
      </c>
      <c r="R27" s="19" t="s">
        <v>756</v>
      </c>
      <c r="S27" s="1166" t="s">
        <v>756</v>
      </c>
      <c r="T27" s="1166" t="s">
        <v>756</v>
      </c>
      <c r="U27" s="19">
        <v>0.27</v>
      </c>
      <c r="V27" s="1163">
        <v>0</v>
      </c>
      <c r="W27" s="1163">
        <v>2025</v>
      </c>
      <c r="X27" s="1163">
        <v>0</v>
      </c>
      <c r="Y27" s="1163"/>
      <c r="Z27" s="1163"/>
      <c r="AA27" s="1163">
        <v>0.27</v>
      </c>
      <c r="AB27" s="1163">
        <v>0.27</v>
      </c>
      <c r="AC27" s="1163">
        <v>0</v>
      </c>
      <c r="AD27" s="1163">
        <v>-10.80074469</v>
      </c>
      <c r="AE27" s="1163">
        <v>-10.80074469</v>
      </c>
      <c r="AF27" s="1163">
        <v>-1.485900013</v>
      </c>
      <c r="AG27" s="1163">
        <v>3563.88841</v>
      </c>
      <c r="AH27" s="1163"/>
      <c r="AI27" s="1163">
        <v>-0.69168575600000004</v>
      </c>
      <c r="AJ27" s="19" t="s">
        <v>756</v>
      </c>
      <c r="AK27" s="19" t="s">
        <v>756</v>
      </c>
      <c r="AL27" s="19" t="s">
        <v>756</v>
      </c>
      <c r="AM27" s="1163">
        <v>-0.69168575600000004</v>
      </c>
      <c r="AN27" s="19" t="s">
        <v>756</v>
      </c>
      <c r="AO27" s="1163">
        <v>0</v>
      </c>
      <c r="AP27" s="19" t="s">
        <v>756</v>
      </c>
      <c r="AQ27" s="1163">
        <v>0</v>
      </c>
      <c r="AR27" s="19" t="s">
        <v>756</v>
      </c>
      <c r="AS27" s="1163">
        <v>0</v>
      </c>
      <c r="AT27" s="19" t="s">
        <v>756</v>
      </c>
      <c r="AU27" s="19" t="s">
        <v>756</v>
      </c>
      <c r="AV27" s="1163">
        <v>-4.1895283299999999</v>
      </c>
      <c r="AW27" s="19" t="s">
        <v>756</v>
      </c>
      <c r="AX27" s="1163">
        <v>0</v>
      </c>
      <c r="AY27" s="1163">
        <v>0</v>
      </c>
      <c r="AZ27" s="19">
        <v>0</v>
      </c>
      <c r="BA27" s="19">
        <v>0</v>
      </c>
      <c r="BB27" s="19">
        <v>0</v>
      </c>
      <c r="BC27" s="19">
        <v>3</v>
      </c>
      <c r="BD27" s="19">
        <v>3</v>
      </c>
      <c r="BE27" s="19" t="s">
        <v>755</v>
      </c>
      <c r="BF27" s="1164" t="s">
        <v>766</v>
      </c>
    </row>
    <row r="28" spans="1:58" ht="28.5" x14ac:dyDescent="0.2">
      <c r="B2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8" s="19" t="s">
        <v>818</v>
      </c>
      <c r="D28" s="19" t="s">
        <v>819</v>
      </c>
      <c r="E28" s="983" t="s">
        <v>779</v>
      </c>
      <c r="F28" s="1041" t="str">
        <f>VLOOKUP(TBL4_OptApp[[#This Row],[Option type
Defined List]],'Option Typs_Grps'!B$2:C$47, 2, FALSE)</f>
        <v>Customer Options</v>
      </c>
      <c r="G28" s="20" t="s">
        <v>684</v>
      </c>
      <c r="H28" s="19" t="s">
        <v>762</v>
      </c>
      <c r="I28" s="19" t="s">
        <v>755</v>
      </c>
      <c r="J28" s="19" t="s">
        <v>756</v>
      </c>
      <c r="K28" s="1163" t="s">
        <v>756</v>
      </c>
      <c r="L28" s="1164" t="s">
        <v>755</v>
      </c>
      <c r="M28" s="1164" t="s">
        <v>755</v>
      </c>
      <c r="N28" s="1164" t="s">
        <v>755</v>
      </c>
      <c r="O28" s="1164" t="s">
        <v>755</v>
      </c>
      <c r="P28" s="1164" t="s">
        <v>755</v>
      </c>
      <c r="Q28" s="1164" t="s">
        <v>755</v>
      </c>
      <c r="R28" s="19" t="s">
        <v>756</v>
      </c>
      <c r="S28" s="1166" t="s">
        <v>756</v>
      </c>
      <c r="T28" s="1166" t="s">
        <v>756</v>
      </c>
      <c r="U28" s="19">
        <v>4.5</v>
      </c>
      <c r="V28" s="1163">
        <v>0</v>
      </c>
      <c r="W28" s="1163" t="s">
        <v>756</v>
      </c>
      <c r="X28" s="1163">
        <v>0</v>
      </c>
      <c r="Y28" s="1163"/>
      <c r="Z28" s="1163"/>
      <c r="AA28" s="1163">
        <v>4.5</v>
      </c>
      <c r="AB28" s="1163">
        <v>4.5</v>
      </c>
      <c r="AC28" s="1163">
        <v>24414.376459999999</v>
      </c>
      <c r="AD28" s="1163">
        <v>-5.022885499</v>
      </c>
      <c r="AE28" s="1163">
        <v>-5.022885499</v>
      </c>
      <c r="AF28" s="1163">
        <v>-3.200100817</v>
      </c>
      <c r="AG28" s="1163">
        <v>94.481480149999996</v>
      </c>
      <c r="AH28" s="1163"/>
      <c r="AI28" s="1163">
        <v>-30.043562179999999</v>
      </c>
      <c r="AJ28" s="19" t="s">
        <v>756</v>
      </c>
      <c r="AK28" s="19" t="s">
        <v>756</v>
      </c>
      <c r="AL28" s="19" t="s">
        <v>756</v>
      </c>
      <c r="AM28" s="1163">
        <v>-16.400258000000001</v>
      </c>
      <c r="AN28" s="19" t="s">
        <v>756</v>
      </c>
      <c r="AO28" s="1163">
        <v>0</v>
      </c>
      <c r="AP28" s="19" t="s">
        <v>756</v>
      </c>
      <c r="AQ28" s="1163">
        <v>0</v>
      </c>
      <c r="AR28" s="19" t="s">
        <v>756</v>
      </c>
      <c r="AS28" s="1163">
        <v>-13.643304179999999</v>
      </c>
      <c r="AT28" s="19" t="s">
        <v>756</v>
      </c>
      <c r="AU28" s="19" t="s">
        <v>756</v>
      </c>
      <c r="AV28" s="1163">
        <v>-9.0227558499999994</v>
      </c>
      <c r="AW28" s="19" t="s">
        <v>756</v>
      </c>
      <c r="AX28" s="1163">
        <v>1.55</v>
      </c>
      <c r="AY28" s="1163">
        <v>0.56000000000000005</v>
      </c>
      <c r="AZ28" s="19">
        <v>0</v>
      </c>
      <c r="BA28" s="19">
        <v>0</v>
      </c>
      <c r="BB28" s="19">
        <v>0.16666666699999999</v>
      </c>
      <c r="BC28" s="19">
        <v>3</v>
      </c>
      <c r="BD28" s="19">
        <v>3</v>
      </c>
      <c r="BE28" s="19" t="s">
        <v>755</v>
      </c>
      <c r="BF28" s="1164" t="s">
        <v>755</v>
      </c>
    </row>
    <row r="29" spans="1:58" ht="28.5" x14ac:dyDescent="0.2">
      <c r="B2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9" s="19" t="s">
        <v>820</v>
      </c>
      <c r="D29" s="19" t="s">
        <v>821</v>
      </c>
      <c r="E29" s="983" t="s">
        <v>779</v>
      </c>
      <c r="F29" s="1073" t="str">
        <f>VLOOKUP(TBL4_OptApp[[#This Row],[Option type
Defined List]],'Option Typs_Grps'!B$2:C$47, 2, FALSE)</f>
        <v>Customer Options</v>
      </c>
      <c r="G29" s="20" t="s">
        <v>805</v>
      </c>
      <c r="H29" s="19" t="s">
        <v>765</v>
      </c>
      <c r="I29" s="19" t="s">
        <v>755</v>
      </c>
      <c r="J29" s="19" t="s">
        <v>756</v>
      </c>
      <c r="K29" s="1163" t="s">
        <v>756</v>
      </c>
      <c r="L29" s="1164" t="s">
        <v>766</v>
      </c>
      <c r="M29" s="1164" t="s">
        <v>766</v>
      </c>
      <c r="N29" s="1164" t="s">
        <v>766</v>
      </c>
      <c r="O29" s="1164" t="s">
        <v>766</v>
      </c>
      <c r="P29" s="1164" t="s">
        <v>766</v>
      </c>
      <c r="Q29" s="1164" t="s">
        <v>766</v>
      </c>
      <c r="R29" s="19" t="s">
        <v>756</v>
      </c>
      <c r="S29" s="1166" t="s">
        <v>756</v>
      </c>
      <c r="T29" s="1166" t="s">
        <v>756</v>
      </c>
      <c r="U29" s="19">
        <v>4.3120000000000003</v>
      </c>
      <c r="V29" s="1163">
        <v>0</v>
      </c>
      <c r="W29" s="1163">
        <v>2025</v>
      </c>
      <c r="X29" s="1163">
        <v>0</v>
      </c>
      <c r="Y29" s="1163"/>
      <c r="Z29" s="1163"/>
      <c r="AA29" s="1163">
        <v>4.3120000000000003</v>
      </c>
      <c r="AB29" s="1163">
        <v>4.3120000000000003</v>
      </c>
      <c r="AC29" s="1163">
        <v>1922.3666450000001</v>
      </c>
      <c r="AD29" s="1163">
        <v>0.370136297</v>
      </c>
      <c r="AE29" s="1163">
        <v>0.370136297</v>
      </c>
      <c r="AF29" s="1163">
        <v>-5.4411068609999997</v>
      </c>
      <c r="AG29" s="1163">
        <v>11.12101614</v>
      </c>
      <c r="AH29" s="1163"/>
      <c r="AI29" s="1163">
        <v>-5.5233361529999998</v>
      </c>
      <c r="AJ29" s="19">
        <v>0</v>
      </c>
      <c r="AK29" s="19" t="s">
        <v>756</v>
      </c>
      <c r="AL29" s="19" t="s">
        <v>756</v>
      </c>
      <c r="AM29" s="1163">
        <v>-5.8925875000000003</v>
      </c>
      <c r="AN29" s="19" t="s">
        <v>756</v>
      </c>
      <c r="AO29" s="1163">
        <v>0</v>
      </c>
      <c r="AP29" s="19" t="s">
        <v>756</v>
      </c>
      <c r="AQ29" s="1163">
        <v>0</v>
      </c>
      <c r="AR29" s="19" t="s">
        <v>756</v>
      </c>
      <c r="AS29" s="1163">
        <v>0.36925134700000001</v>
      </c>
      <c r="AT29" s="19" t="s">
        <v>756</v>
      </c>
      <c r="AU29" s="19" t="s">
        <v>756</v>
      </c>
      <c r="AV29" s="1163">
        <v>-15.341322529999999</v>
      </c>
      <c r="AW29" s="19" t="s">
        <v>756</v>
      </c>
      <c r="AX29" s="1163">
        <v>0</v>
      </c>
      <c r="AY29" s="1163">
        <v>0.05</v>
      </c>
      <c r="AZ29" s="19">
        <v>0</v>
      </c>
      <c r="BA29" s="19">
        <v>0</v>
      </c>
      <c r="BB29" s="19">
        <v>0</v>
      </c>
      <c r="BC29" s="19">
        <v>3</v>
      </c>
      <c r="BD29" s="19">
        <v>4</v>
      </c>
      <c r="BE29" s="19" t="s">
        <v>755</v>
      </c>
      <c r="BF29" s="1164" t="s">
        <v>766</v>
      </c>
    </row>
    <row r="30" spans="1:58" ht="28.5" x14ac:dyDescent="0.2">
      <c r="B3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0" s="19" t="s">
        <v>822</v>
      </c>
      <c r="D30" s="19" t="s">
        <v>823</v>
      </c>
      <c r="E30" s="983" t="s">
        <v>824</v>
      </c>
      <c r="F30" s="981" t="str">
        <f>VLOOKUP(TBL4_OptApp[[#This Row],[Option type
Defined List]],'Option Typs_Grps'!B$2:C$47, 2, FALSE)</f>
        <v>Customer Options</v>
      </c>
      <c r="G30" s="20" t="s">
        <v>684</v>
      </c>
      <c r="H30" s="19" t="s">
        <v>762</v>
      </c>
      <c r="I30" s="19" t="s">
        <v>755</v>
      </c>
      <c r="J30" s="19" t="s">
        <v>756</v>
      </c>
      <c r="K30" s="1163" t="s">
        <v>756</v>
      </c>
      <c r="L30" s="1164" t="s">
        <v>755</v>
      </c>
      <c r="M30" s="1164" t="s">
        <v>766</v>
      </c>
      <c r="N30" s="1164" t="s">
        <v>755</v>
      </c>
      <c r="O30" s="1164" t="s">
        <v>755</v>
      </c>
      <c r="P30" s="1164" t="s">
        <v>755</v>
      </c>
      <c r="Q30" s="1164" t="s">
        <v>755</v>
      </c>
      <c r="R30" s="19" t="s">
        <v>756</v>
      </c>
      <c r="S30" s="1166" t="s">
        <v>756</v>
      </c>
      <c r="T30" s="1166" t="s">
        <v>756</v>
      </c>
      <c r="U30" s="19">
        <v>18.7</v>
      </c>
      <c r="V30" s="1163">
        <v>0</v>
      </c>
      <c r="W30" s="1163" t="s">
        <v>756</v>
      </c>
      <c r="X30" s="1163">
        <v>0</v>
      </c>
      <c r="Y30" s="1163"/>
      <c r="Z30" s="1163"/>
      <c r="AA30" s="1163">
        <v>18.7</v>
      </c>
      <c r="AB30" s="1163">
        <v>18.7</v>
      </c>
      <c r="AC30" s="1163">
        <v>85740.428709999993</v>
      </c>
      <c r="AD30" s="1163">
        <v>-116.6624626</v>
      </c>
      <c r="AE30" s="1163">
        <v>-116.6624626</v>
      </c>
      <c r="AF30" s="1163">
        <v>-19.561279429999999</v>
      </c>
      <c r="AG30" s="1163">
        <v>85.854287040000003</v>
      </c>
      <c r="AH30" s="1163"/>
      <c r="AI30" s="1163">
        <v>-124.9432642</v>
      </c>
      <c r="AJ30" s="19">
        <v>0</v>
      </c>
      <c r="AK30" s="19" t="s">
        <v>756</v>
      </c>
      <c r="AL30" s="19" t="s">
        <v>756</v>
      </c>
      <c r="AM30" s="1163">
        <v>-68.630360769999996</v>
      </c>
      <c r="AN30" s="19" t="s">
        <v>756</v>
      </c>
      <c r="AO30" s="1163">
        <v>0</v>
      </c>
      <c r="AP30" s="19" t="s">
        <v>756</v>
      </c>
      <c r="AQ30" s="1163">
        <v>0</v>
      </c>
      <c r="AR30" s="19" t="s">
        <v>756</v>
      </c>
      <c r="AS30" s="1163">
        <v>-56.312903349999999</v>
      </c>
      <c r="AT30" s="19" t="s">
        <v>756</v>
      </c>
      <c r="AU30" s="19" t="s">
        <v>756</v>
      </c>
      <c r="AV30" s="1163">
        <v>-55.153464999999997</v>
      </c>
      <c r="AW30" s="19" t="s">
        <v>756</v>
      </c>
      <c r="AX30" s="1163">
        <v>6.35</v>
      </c>
      <c r="AY30" s="1163">
        <v>2.3199999999999998</v>
      </c>
      <c r="AZ30" s="19">
        <v>0</v>
      </c>
      <c r="BA30" s="19">
        <v>0</v>
      </c>
      <c r="BB30" s="19">
        <v>-0.16666666699999999</v>
      </c>
      <c r="BC30" s="19">
        <v>3</v>
      </c>
      <c r="BD30" s="19">
        <v>3</v>
      </c>
      <c r="BE30" s="19" t="s">
        <v>755</v>
      </c>
      <c r="BF30" s="1164" t="s">
        <v>755</v>
      </c>
    </row>
    <row r="31" spans="1:58" ht="28.5" x14ac:dyDescent="0.2">
      <c r="B3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1" s="19" t="s">
        <v>825</v>
      </c>
      <c r="D31" s="19" t="s">
        <v>826</v>
      </c>
      <c r="E31" s="983" t="s">
        <v>779</v>
      </c>
      <c r="F31" s="981" t="str">
        <f>VLOOKUP(TBL4_OptApp[[#This Row],[Option type
Defined List]],'Option Typs_Grps'!B$2:C$47, 2, FALSE)</f>
        <v>Customer Options</v>
      </c>
      <c r="G31" s="20" t="s">
        <v>805</v>
      </c>
      <c r="H31" s="19" t="s">
        <v>765</v>
      </c>
      <c r="I31" s="19" t="s">
        <v>755</v>
      </c>
      <c r="J31" s="19" t="s">
        <v>756</v>
      </c>
      <c r="K31" s="1163" t="s">
        <v>756</v>
      </c>
      <c r="L31" s="1164" t="s">
        <v>766</v>
      </c>
      <c r="M31" s="1164" t="s">
        <v>766</v>
      </c>
      <c r="N31" s="1164" t="s">
        <v>766</v>
      </c>
      <c r="O31" s="1164" t="s">
        <v>766</v>
      </c>
      <c r="P31" s="1164" t="s">
        <v>766</v>
      </c>
      <c r="Q31" s="1164" t="s">
        <v>766</v>
      </c>
      <c r="R31" s="19" t="s">
        <v>756</v>
      </c>
      <c r="S31" s="1166" t="s">
        <v>756</v>
      </c>
      <c r="T31" s="1166" t="s">
        <v>756</v>
      </c>
      <c r="U31" s="19">
        <v>21.87</v>
      </c>
      <c r="V31" s="1163">
        <v>0</v>
      </c>
      <c r="W31" s="1163">
        <v>2025</v>
      </c>
      <c r="X31" s="1163">
        <v>0</v>
      </c>
      <c r="Y31" s="1163"/>
      <c r="Z31" s="1163"/>
      <c r="AA31" s="1163">
        <v>21.87</v>
      </c>
      <c r="AB31" s="1163">
        <v>21.87</v>
      </c>
      <c r="AC31" s="1163">
        <v>40752.179470000003</v>
      </c>
      <c r="AD31" s="1163">
        <v>23.34632036</v>
      </c>
      <c r="AE31" s="1163">
        <v>23.34632036</v>
      </c>
      <c r="AF31" s="1163">
        <v>-40.531584789999997</v>
      </c>
      <c r="AG31" s="1163">
        <v>56.312310910000001</v>
      </c>
      <c r="AH31" s="1163"/>
      <c r="AI31" s="1163">
        <v>-118.62973909999999</v>
      </c>
      <c r="AJ31" s="19">
        <v>0</v>
      </c>
      <c r="AK31" s="19" t="s">
        <v>756</v>
      </c>
      <c r="AL31" s="19" t="s">
        <v>756</v>
      </c>
      <c r="AM31" s="1163">
        <v>-72.531333290000006</v>
      </c>
      <c r="AN31" s="19" t="s">
        <v>756</v>
      </c>
      <c r="AO31" s="1163">
        <v>0</v>
      </c>
      <c r="AP31" s="19" t="s">
        <v>756</v>
      </c>
      <c r="AQ31" s="1163">
        <v>0</v>
      </c>
      <c r="AR31" s="19" t="s">
        <v>756</v>
      </c>
      <c r="AS31" s="1163">
        <v>-46.098405810000003</v>
      </c>
      <c r="AT31" s="19" t="s">
        <v>756</v>
      </c>
      <c r="AU31" s="19" t="s">
        <v>756</v>
      </c>
      <c r="AV31" s="1163">
        <v>-114.2797101</v>
      </c>
      <c r="AW31" s="19" t="s">
        <v>756</v>
      </c>
      <c r="AX31" s="1163">
        <v>5.21</v>
      </c>
      <c r="AY31" s="1163">
        <v>1.92</v>
      </c>
      <c r="AZ31" s="19">
        <v>0</v>
      </c>
      <c r="BA31" s="19">
        <v>0</v>
      </c>
      <c r="BB31" s="19">
        <v>0</v>
      </c>
      <c r="BC31" s="19">
        <v>3</v>
      </c>
      <c r="BD31" s="19">
        <v>3</v>
      </c>
      <c r="BE31" s="19" t="s">
        <v>755</v>
      </c>
      <c r="BF31" s="1164" t="s">
        <v>766</v>
      </c>
    </row>
    <row r="32" spans="1:58" ht="42.75" x14ac:dyDescent="0.2">
      <c r="B3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2" s="19" t="s">
        <v>827</v>
      </c>
      <c r="D32" s="19" t="s">
        <v>828</v>
      </c>
      <c r="E32" s="983" t="s">
        <v>829</v>
      </c>
      <c r="F32" s="981" t="str">
        <f>VLOOKUP(TBL4_OptApp[[#This Row],[Option type
Defined List]],'Option Typs_Grps'!B$2:C$47, 2, FALSE)</f>
        <v>Customer Options</v>
      </c>
      <c r="G32" s="20" t="s">
        <v>684</v>
      </c>
      <c r="H32" s="19" t="s">
        <v>765</v>
      </c>
      <c r="I32" s="19" t="s">
        <v>755</v>
      </c>
      <c r="J32" s="19" t="s">
        <v>756</v>
      </c>
      <c r="K32" s="1163" t="s">
        <v>756</v>
      </c>
      <c r="L32" s="1164" t="s">
        <v>766</v>
      </c>
      <c r="M32" s="1164" t="s">
        <v>766</v>
      </c>
      <c r="N32" s="1164" t="s">
        <v>766</v>
      </c>
      <c r="O32" s="1164" t="s">
        <v>766</v>
      </c>
      <c r="P32" s="1164" t="s">
        <v>766</v>
      </c>
      <c r="Q32" s="1164" t="s">
        <v>766</v>
      </c>
      <c r="R32" s="19" t="s">
        <v>756</v>
      </c>
      <c r="S32" s="1166" t="s">
        <v>756</v>
      </c>
      <c r="T32" s="1166" t="s">
        <v>756</v>
      </c>
      <c r="U32" s="19">
        <v>0.2</v>
      </c>
      <c r="V32" s="1163">
        <v>0</v>
      </c>
      <c r="W32" s="1163">
        <v>2025</v>
      </c>
      <c r="X32" s="1163">
        <v>0</v>
      </c>
      <c r="Y32" s="1163"/>
      <c r="Z32" s="1163"/>
      <c r="AA32" s="1163">
        <v>0.2</v>
      </c>
      <c r="AB32" s="1163">
        <v>0.2</v>
      </c>
      <c r="AC32" s="1163">
        <v>611.97583420000001</v>
      </c>
      <c r="AD32" s="1163">
        <v>1.1835086999999999E-2</v>
      </c>
      <c r="AE32" s="1163">
        <v>1.1835086999999999E-2</v>
      </c>
      <c r="AF32" s="1163">
        <v>-5.4860669999999999E-3</v>
      </c>
      <c r="AG32" s="1163">
        <v>233.72922740000001</v>
      </c>
      <c r="AH32" s="1163"/>
      <c r="AI32" s="1163">
        <v>0.28899367799999998</v>
      </c>
      <c r="AJ32" s="19">
        <v>0</v>
      </c>
      <c r="AK32" s="19" t="s">
        <v>756</v>
      </c>
      <c r="AL32" s="19" t="s">
        <v>756</v>
      </c>
      <c r="AM32" s="1163">
        <v>0.28899367799999998</v>
      </c>
      <c r="AN32" s="19" t="s">
        <v>756</v>
      </c>
      <c r="AO32" s="1163">
        <v>0</v>
      </c>
      <c r="AP32" s="19" t="s">
        <v>756</v>
      </c>
      <c r="AQ32" s="1163">
        <v>0</v>
      </c>
      <c r="AR32" s="19" t="s">
        <v>756</v>
      </c>
      <c r="AS32" s="1163">
        <v>0</v>
      </c>
      <c r="AT32" s="19" t="s">
        <v>756</v>
      </c>
      <c r="AU32" s="19" t="s">
        <v>756</v>
      </c>
      <c r="AV32" s="1163">
        <v>-1.5468087E-2</v>
      </c>
      <c r="AW32" s="19" t="s">
        <v>756</v>
      </c>
      <c r="AX32" s="1163">
        <v>0</v>
      </c>
      <c r="AY32" s="1163">
        <v>0</v>
      </c>
      <c r="AZ32" s="19">
        <v>0</v>
      </c>
      <c r="BA32" s="19">
        <v>0</v>
      </c>
      <c r="BB32" s="19">
        <v>-0.33</v>
      </c>
      <c r="BC32" s="19">
        <v>3</v>
      </c>
      <c r="BD32" s="19">
        <v>3</v>
      </c>
      <c r="BE32" s="19" t="s">
        <v>755</v>
      </c>
      <c r="BF32" s="1164" t="s">
        <v>766</v>
      </c>
    </row>
    <row r="33" spans="2:58" ht="42.75" x14ac:dyDescent="0.2">
      <c r="B3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3" s="19" t="s">
        <v>830</v>
      </c>
      <c r="D33" s="19" t="s">
        <v>831</v>
      </c>
      <c r="E33" s="983" t="s">
        <v>829</v>
      </c>
      <c r="F33" s="981" t="str">
        <f>VLOOKUP(TBL4_OptApp[[#This Row],[Option type
Defined List]],'Option Typs_Grps'!B$2:C$47, 2, FALSE)</f>
        <v>Customer Options</v>
      </c>
      <c r="G33" s="20" t="s">
        <v>684</v>
      </c>
      <c r="H33" s="19" t="s">
        <v>765</v>
      </c>
      <c r="I33" s="19" t="s">
        <v>755</v>
      </c>
      <c r="J33" s="19" t="s">
        <v>756</v>
      </c>
      <c r="K33" s="1163" t="s">
        <v>756</v>
      </c>
      <c r="L33" s="1164" t="s">
        <v>766</v>
      </c>
      <c r="M33" s="1164" t="s">
        <v>766</v>
      </c>
      <c r="N33" s="1164" t="s">
        <v>766</v>
      </c>
      <c r="O33" s="1164" t="s">
        <v>766</v>
      </c>
      <c r="P33" s="1164" t="s">
        <v>766</v>
      </c>
      <c r="Q33" s="1164" t="s">
        <v>766</v>
      </c>
      <c r="R33" s="19" t="s">
        <v>756</v>
      </c>
      <c r="S33" s="1166" t="s">
        <v>756</v>
      </c>
      <c r="T33" s="1166" t="s">
        <v>756</v>
      </c>
      <c r="U33" s="1287">
        <v>4.4871575339999996</v>
      </c>
      <c r="V33" s="1163">
        <v>1</v>
      </c>
      <c r="W33" s="1163">
        <v>2025</v>
      </c>
      <c r="X33" s="1163">
        <v>1.1214525200000001</v>
      </c>
      <c r="Y33" s="1163"/>
      <c r="Z33" s="1163"/>
      <c r="AA33" s="1163">
        <v>4.4871575339999996</v>
      </c>
      <c r="AB33" s="1163">
        <v>4.4871575339999996</v>
      </c>
      <c r="AC33" s="1163">
        <v>23230.415560000001</v>
      </c>
      <c r="AD33" s="1163">
        <v>-46.309394500000003</v>
      </c>
      <c r="AE33" s="1163">
        <v>-46.309394500000003</v>
      </c>
      <c r="AF33" s="1163">
        <v>-10.701685830000001</v>
      </c>
      <c r="AG33" s="1163">
        <v>69.690231900000001</v>
      </c>
      <c r="AH33" s="1163"/>
      <c r="AI33" s="1163">
        <v>-8.5079196289999999</v>
      </c>
      <c r="AJ33" s="19">
        <v>0</v>
      </c>
      <c r="AK33" s="19" t="s">
        <v>756</v>
      </c>
      <c r="AL33" s="19" t="s">
        <v>756</v>
      </c>
      <c r="AM33" s="1163">
        <v>-8.5079196289999999</v>
      </c>
      <c r="AN33" s="19" t="s">
        <v>756</v>
      </c>
      <c r="AO33" s="1163">
        <v>0</v>
      </c>
      <c r="AP33" s="19" t="s">
        <v>756</v>
      </c>
      <c r="AQ33" s="1163">
        <v>0</v>
      </c>
      <c r="AR33" s="19" t="s">
        <v>756</v>
      </c>
      <c r="AS33" s="1163">
        <v>0</v>
      </c>
      <c r="AT33" s="19" t="s">
        <v>756</v>
      </c>
      <c r="AU33" s="19" t="s">
        <v>756</v>
      </c>
      <c r="AV33" s="1163">
        <v>-30.173642619999999</v>
      </c>
      <c r="AW33" s="19" t="s">
        <v>756</v>
      </c>
      <c r="AX33" s="1163">
        <v>0</v>
      </c>
      <c r="AY33" s="1163">
        <v>0</v>
      </c>
      <c r="AZ33" s="19">
        <v>0</v>
      </c>
      <c r="BA33" s="19">
        <v>0</v>
      </c>
      <c r="BB33" s="19">
        <v>-0.17</v>
      </c>
      <c r="BC33" s="19">
        <v>3</v>
      </c>
      <c r="BD33" s="19">
        <v>4</v>
      </c>
      <c r="BE33" s="19" t="s">
        <v>755</v>
      </c>
      <c r="BF33" s="1164" t="s">
        <v>766</v>
      </c>
    </row>
    <row r="34" spans="2:58" ht="71.25" x14ac:dyDescent="0.2">
      <c r="B3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4" s="19" t="s">
        <v>832</v>
      </c>
      <c r="D34" s="19" t="s">
        <v>833</v>
      </c>
      <c r="E34" s="983" t="s">
        <v>829</v>
      </c>
      <c r="F34" s="981" t="str">
        <f>VLOOKUP(TBL4_OptApp[[#This Row],[Option type
Defined List]],'Option Typs_Grps'!B$2:C$47, 2, FALSE)</f>
        <v>Customer Options</v>
      </c>
      <c r="G34" s="20" t="s">
        <v>684</v>
      </c>
      <c r="H34" s="19" t="s">
        <v>754</v>
      </c>
      <c r="I34" s="19" t="s">
        <v>755</v>
      </c>
      <c r="J34" s="19" t="s">
        <v>756</v>
      </c>
      <c r="K34" s="1163" t="s">
        <v>756</v>
      </c>
      <c r="L34" s="1164" t="s">
        <v>755</v>
      </c>
      <c r="M34" s="1164" t="s">
        <v>755</v>
      </c>
      <c r="N34" s="1164" t="s">
        <v>755</v>
      </c>
      <c r="O34" s="1164" t="s">
        <v>755</v>
      </c>
      <c r="P34" s="1164" t="s">
        <v>755</v>
      </c>
      <c r="Q34" s="1164" t="s">
        <v>755</v>
      </c>
      <c r="R34" s="19" t="s">
        <v>834</v>
      </c>
      <c r="S34" s="1166" t="s">
        <v>756</v>
      </c>
      <c r="T34" s="1166" t="s">
        <v>756</v>
      </c>
      <c r="U34" s="19">
        <v>1</v>
      </c>
      <c r="V34" s="19" t="s">
        <v>756</v>
      </c>
      <c r="W34" s="19" t="s">
        <v>756</v>
      </c>
      <c r="X34" s="19" t="s">
        <v>756</v>
      </c>
      <c r="Y34" s="19"/>
      <c r="Z34" s="19"/>
      <c r="AA34" s="19" t="s">
        <v>756</v>
      </c>
      <c r="AB34" s="19" t="s">
        <v>756</v>
      </c>
      <c r="AC34" s="19" t="s">
        <v>756</v>
      </c>
      <c r="AD34" s="19" t="s">
        <v>756</v>
      </c>
      <c r="AE34" s="19" t="s">
        <v>756</v>
      </c>
      <c r="AF34" s="19" t="s">
        <v>756</v>
      </c>
      <c r="AG34" s="19" t="s">
        <v>756</v>
      </c>
      <c r="AH34" s="19"/>
      <c r="AI34" s="19" t="s">
        <v>756</v>
      </c>
      <c r="AJ34" s="19" t="s">
        <v>756</v>
      </c>
      <c r="AK34" s="19" t="s">
        <v>756</v>
      </c>
      <c r="AL34" s="19" t="s">
        <v>756</v>
      </c>
      <c r="AM34" s="19" t="s">
        <v>756</v>
      </c>
      <c r="AN34" s="19" t="s">
        <v>756</v>
      </c>
      <c r="AO34" s="19" t="s">
        <v>756</v>
      </c>
      <c r="AP34" s="19" t="s">
        <v>756</v>
      </c>
      <c r="AQ34" s="19" t="s">
        <v>756</v>
      </c>
      <c r="AR34" s="19" t="s">
        <v>756</v>
      </c>
      <c r="AS34" s="19" t="s">
        <v>756</v>
      </c>
      <c r="AT34" s="19" t="s">
        <v>756</v>
      </c>
      <c r="AU34" s="19" t="s">
        <v>756</v>
      </c>
      <c r="AV34" s="19" t="s">
        <v>756</v>
      </c>
      <c r="AW34" s="19" t="s">
        <v>756</v>
      </c>
      <c r="AX34" s="19" t="s">
        <v>756</v>
      </c>
      <c r="AY34" s="19" t="s">
        <v>756</v>
      </c>
      <c r="AZ34" s="19" t="s">
        <v>756</v>
      </c>
      <c r="BA34" s="19" t="s">
        <v>756</v>
      </c>
      <c r="BB34" s="19" t="s">
        <v>756</v>
      </c>
      <c r="BC34" s="19" t="s">
        <v>756</v>
      </c>
      <c r="BD34" s="19" t="s">
        <v>756</v>
      </c>
      <c r="BE34" s="19" t="s">
        <v>755</v>
      </c>
      <c r="BF34" s="1164" t="s">
        <v>755</v>
      </c>
    </row>
    <row r="35" spans="2:58" ht="85.5" x14ac:dyDescent="0.2">
      <c r="B3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5" s="19" t="s">
        <v>835</v>
      </c>
      <c r="D35" s="19" t="s">
        <v>836</v>
      </c>
      <c r="E35" s="983" t="s">
        <v>779</v>
      </c>
      <c r="F35" s="981" t="str">
        <f>VLOOKUP(TBL4_OptApp[[#This Row],[Option type
Defined List]],'Option Typs_Grps'!B$2:C$47, 2, FALSE)</f>
        <v>Customer Options</v>
      </c>
      <c r="G35" s="20" t="s">
        <v>684</v>
      </c>
      <c r="H35" s="19" t="s">
        <v>754</v>
      </c>
      <c r="I35" s="19" t="s">
        <v>755</v>
      </c>
      <c r="J35" s="19" t="s">
        <v>756</v>
      </c>
      <c r="K35" s="1163" t="s">
        <v>756</v>
      </c>
      <c r="L35" s="1164" t="s">
        <v>755</v>
      </c>
      <c r="M35" s="1164" t="s">
        <v>755</v>
      </c>
      <c r="N35" s="1164" t="s">
        <v>755</v>
      </c>
      <c r="O35" s="1164" t="s">
        <v>755</v>
      </c>
      <c r="P35" s="1164" t="s">
        <v>755</v>
      </c>
      <c r="Q35" s="1164" t="s">
        <v>755</v>
      </c>
      <c r="R35" s="19" t="s">
        <v>837</v>
      </c>
      <c r="S35" s="1166" t="s">
        <v>756</v>
      </c>
      <c r="T35" s="1166" t="s">
        <v>756</v>
      </c>
      <c r="U35" s="19">
        <v>1</v>
      </c>
      <c r="V35" s="19" t="s">
        <v>756</v>
      </c>
      <c r="W35" s="19" t="s">
        <v>756</v>
      </c>
      <c r="X35" s="19" t="s">
        <v>756</v>
      </c>
      <c r="Y35" s="19"/>
      <c r="Z35" s="19"/>
      <c r="AA35" s="19" t="s">
        <v>756</v>
      </c>
      <c r="AB35" s="19" t="s">
        <v>756</v>
      </c>
      <c r="AC35" s="19" t="s">
        <v>756</v>
      </c>
      <c r="AD35" s="19" t="s">
        <v>756</v>
      </c>
      <c r="AE35" s="19" t="s">
        <v>756</v>
      </c>
      <c r="AF35" s="19" t="s">
        <v>756</v>
      </c>
      <c r="AG35" s="19" t="s">
        <v>756</v>
      </c>
      <c r="AH35" s="19"/>
      <c r="AI35" s="19" t="s">
        <v>756</v>
      </c>
      <c r="AJ35" s="19" t="s">
        <v>756</v>
      </c>
      <c r="AK35" s="19" t="s">
        <v>756</v>
      </c>
      <c r="AL35" s="19" t="s">
        <v>756</v>
      </c>
      <c r="AM35" s="19" t="s">
        <v>756</v>
      </c>
      <c r="AN35" s="19" t="s">
        <v>756</v>
      </c>
      <c r="AO35" s="19" t="s">
        <v>756</v>
      </c>
      <c r="AP35" s="19" t="s">
        <v>756</v>
      </c>
      <c r="AQ35" s="19" t="s">
        <v>756</v>
      </c>
      <c r="AR35" s="19" t="s">
        <v>756</v>
      </c>
      <c r="AS35" s="19" t="s">
        <v>756</v>
      </c>
      <c r="AT35" s="19" t="s">
        <v>756</v>
      </c>
      <c r="AU35" s="19" t="s">
        <v>756</v>
      </c>
      <c r="AV35" s="19" t="s">
        <v>756</v>
      </c>
      <c r="AW35" s="19" t="s">
        <v>756</v>
      </c>
      <c r="AX35" s="19" t="s">
        <v>756</v>
      </c>
      <c r="AY35" s="19" t="s">
        <v>756</v>
      </c>
      <c r="AZ35" s="19" t="s">
        <v>756</v>
      </c>
      <c r="BA35" s="19" t="s">
        <v>756</v>
      </c>
      <c r="BB35" s="19" t="s">
        <v>756</v>
      </c>
      <c r="BC35" s="19" t="s">
        <v>756</v>
      </c>
      <c r="BD35" s="19" t="s">
        <v>756</v>
      </c>
      <c r="BE35" s="19" t="s">
        <v>755</v>
      </c>
      <c r="BF35" s="1164" t="s">
        <v>755</v>
      </c>
    </row>
    <row r="36" spans="2:58" ht="114" x14ac:dyDescent="0.2">
      <c r="B3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36" s="19" t="s">
        <v>838</v>
      </c>
      <c r="D36" s="19" t="s">
        <v>839</v>
      </c>
      <c r="E36" s="983" t="s">
        <v>753</v>
      </c>
      <c r="F36" s="981" t="str">
        <f>VLOOKUP(TBL4_OptApp[[#This Row],[Option type
Defined List]],'Option Typs_Grps'!B$2:C$47, 2, FALSE)</f>
        <v>Customer Options</v>
      </c>
      <c r="G36" s="20" t="s">
        <v>684</v>
      </c>
      <c r="H36" s="19" t="s">
        <v>754</v>
      </c>
      <c r="I36" s="19" t="s">
        <v>755</v>
      </c>
      <c r="J36" s="19" t="s">
        <v>756</v>
      </c>
      <c r="K36" s="1163" t="s">
        <v>756</v>
      </c>
      <c r="L36" s="1164" t="s">
        <v>755</v>
      </c>
      <c r="M36" s="1164" t="s">
        <v>755</v>
      </c>
      <c r="N36" s="1164" t="s">
        <v>755</v>
      </c>
      <c r="O36" s="1164" t="s">
        <v>755</v>
      </c>
      <c r="P36" s="1164" t="s">
        <v>755</v>
      </c>
      <c r="Q36" s="1164" t="s">
        <v>755</v>
      </c>
      <c r="R36" s="19" t="s">
        <v>840</v>
      </c>
      <c r="S36" s="1166" t="s">
        <v>756</v>
      </c>
      <c r="T36" s="1166" t="s">
        <v>756</v>
      </c>
      <c r="U36" s="19" t="s">
        <v>758</v>
      </c>
      <c r="V36" s="19" t="s">
        <v>756</v>
      </c>
      <c r="W36" s="19" t="s">
        <v>756</v>
      </c>
      <c r="X36" s="19" t="s">
        <v>756</v>
      </c>
      <c r="Y36" s="19"/>
      <c r="Z36" s="19"/>
      <c r="AA36" s="19" t="s">
        <v>756</v>
      </c>
      <c r="AB36" s="19" t="s">
        <v>756</v>
      </c>
      <c r="AC36" s="19" t="s">
        <v>756</v>
      </c>
      <c r="AD36" s="19" t="s">
        <v>756</v>
      </c>
      <c r="AE36" s="19" t="s">
        <v>756</v>
      </c>
      <c r="AF36" s="19" t="s">
        <v>756</v>
      </c>
      <c r="AG36" s="19" t="s">
        <v>756</v>
      </c>
      <c r="AH36" s="19"/>
      <c r="AI36" s="19" t="s">
        <v>756</v>
      </c>
      <c r="AJ36" s="19" t="s">
        <v>756</v>
      </c>
      <c r="AK36" s="19" t="s">
        <v>756</v>
      </c>
      <c r="AL36" s="19" t="s">
        <v>756</v>
      </c>
      <c r="AM36" s="19" t="s">
        <v>756</v>
      </c>
      <c r="AN36" s="19" t="s">
        <v>756</v>
      </c>
      <c r="AO36" s="19" t="s">
        <v>756</v>
      </c>
      <c r="AP36" s="19" t="s">
        <v>756</v>
      </c>
      <c r="AQ36" s="19" t="s">
        <v>756</v>
      </c>
      <c r="AR36" s="19" t="s">
        <v>756</v>
      </c>
      <c r="AS36" s="19" t="s">
        <v>756</v>
      </c>
      <c r="AT36" s="19" t="s">
        <v>756</v>
      </c>
      <c r="AU36" s="19" t="s">
        <v>756</v>
      </c>
      <c r="AV36" s="19" t="s">
        <v>756</v>
      </c>
      <c r="AW36" s="19" t="s">
        <v>756</v>
      </c>
      <c r="AX36" s="19" t="s">
        <v>756</v>
      </c>
      <c r="AY36" s="19" t="s">
        <v>756</v>
      </c>
      <c r="AZ36" s="19" t="s">
        <v>756</v>
      </c>
      <c r="BA36" s="19" t="s">
        <v>756</v>
      </c>
      <c r="BB36" s="19" t="s">
        <v>756</v>
      </c>
      <c r="BC36" s="19" t="s">
        <v>756</v>
      </c>
      <c r="BD36" s="19" t="s">
        <v>756</v>
      </c>
      <c r="BE36" s="19" t="s">
        <v>755</v>
      </c>
      <c r="BF36" s="1164" t="s">
        <v>755</v>
      </c>
    </row>
    <row r="37" spans="2:58" ht="28.5" x14ac:dyDescent="0.2">
      <c r="B3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7" s="19" t="s">
        <v>841</v>
      </c>
      <c r="D37" s="19" t="s">
        <v>842</v>
      </c>
      <c r="E37" s="983" t="s">
        <v>843</v>
      </c>
      <c r="F37" s="981" t="str">
        <f>VLOOKUP(TBL4_OptApp[[#This Row],[Option type
Defined List]],'Option Typs_Grps'!B$2:C$47, 2, FALSE)</f>
        <v>Distribution Options</v>
      </c>
      <c r="G37" s="20" t="s">
        <v>684</v>
      </c>
      <c r="H37" s="19" t="s">
        <v>765</v>
      </c>
      <c r="I37" s="19" t="s">
        <v>755</v>
      </c>
      <c r="J37" s="19" t="s">
        <v>756</v>
      </c>
      <c r="K37" s="1163" t="s">
        <v>844</v>
      </c>
      <c r="L37" s="1164" t="s">
        <v>766</v>
      </c>
      <c r="M37" s="1164" t="s">
        <v>766</v>
      </c>
      <c r="N37" s="1164" t="s">
        <v>766</v>
      </c>
      <c r="O37" s="1164" t="s">
        <v>766</v>
      </c>
      <c r="P37" s="1164" t="s">
        <v>766</v>
      </c>
      <c r="Q37" s="1164" t="s">
        <v>766</v>
      </c>
      <c r="R37" s="19" t="s">
        <v>756</v>
      </c>
      <c r="S37" s="1166" t="s">
        <v>756</v>
      </c>
      <c r="T37" s="1166" t="s">
        <v>756</v>
      </c>
      <c r="U37" s="1287">
        <v>0.77238518</v>
      </c>
      <c r="V37" s="1163">
        <v>0</v>
      </c>
      <c r="W37" s="1163">
        <v>2025</v>
      </c>
      <c r="X37" s="1163">
        <v>0</v>
      </c>
      <c r="Y37" s="1163"/>
      <c r="Z37" s="1163"/>
      <c r="AA37" s="1163">
        <v>0.77238518</v>
      </c>
      <c r="AB37" s="1163">
        <v>0.77238518</v>
      </c>
      <c r="AC37" s="1163">
        <v>88.20682875</v>
      </c>
      <c r="AD37" s="1163">
        <v>-9.2342669799999992</v>
      </c>
      <c r="AE37" s="1163">
        <v>-9.2342669799999992</v>
      </c>
      <c r="AF37" s="1163">
        <v>-2.0813245020000002</v>
      </c>
      <c r="AG37" s="1163">
        <v>-5.451380135</v>
      </c>
      <c r="AH37" s="1163"/>
      <c r="AI37" s="1163">
        <v>-14.943068350000001</v>
      </c>
      <c r="AJ37" s="19" t="s">
        <v>756</v>
      </c>
      <c r="AK37" s="19" t="s">
        <v>756</v>
      </c>
      <c r="AL37" s="19" t="s">
        <v>756</v>
      </c>
      <c r="AM37" s="1163">
        <v>-4.7095673610000004</v>
      </c>
      <c r="AN37" s="19" t="s">
        <v>756</v>
      </c>
      <c r="AO37" s="1163">
        <v>0</v>
      </c>
      <c r="AP37" s="19" t="s">
        <v>756</v>
      </c>
      <c r="AQ37" s="1163">
        <v>0</v>
      </c>
      <c r="AR37" s="19" t="s">
        <v>756</v>
      </c>
      <c r="AS37" s="1163">
        <v>-10.233500980000001</v>
      </c>
      <c r="AT37" s="19" t="s">
        <v>756</v>
      </c>
      <c r="AU37" s="19" t="s">
        <v>756</v>
      </c>
      <c r="AV37" s="1163">
        <v>-5.8683409979999999</v>
      </c>
      <c r="AW37" s="19" t="s">
        <v>756</v>
      </c>
      <c r="AX37" s="1163">
        <v>0.77238518</v>
      </c>
      <c r="AY37" s="1163">
        <v>0</v>
      </c>
      <c r="AZ37" s="19">
        <v>0</v>
      </c>
      <c r="BA37" s="19">
        <v>0.5</v>
      </c>
      <c r="BB37" s="19">
        <v>-0.16666666699999999</v>
      </c>
      <c r="BC37" s="19">
        <v>3</v>
      </c>
      <c r="BD37" s="19">
        <v>3</v>
      </c>
      <c r="BE37" s="19" t="s">
        <v>755</v>
      </c>
      <c r="BF37" s="1164" t="s">
        <v>766</v>
      </c>
    </row>
    <row r="38" spans="2:58" ht="28.5" x14ac:dyDescent="0.2">
      <c r="B3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8" s="19" t="s">
        <v>844</v>
      </c>
      <c r="D38" s="19" t="s">
        <v>845</v>
      </c>
      <c r="E38" s="983" t="s">
        <v>843</v>
      </c>
      <c r="F38" s="1039" t="str">
        <f>VLOOKUP(TBL4_OptApp[[#This Row],[Option type
Defined List]],'Option Typs_Grps'!B$2:C$47, 2, FALSE)</f>
        <v>Distribution Options</v>
      </c>
      <c r="G38" s="20" t="s">
        <v>684</v>
      </c>
      <c r="H38" s="19" t="s">
        <v>765</v>
      </c>
      <c r="I38" s="19" t="s">
        <v>755</v>
      </c>
      <c r="J38" s="19" t="s">
        <v>756</v>
      </c>
      <c r="K38" s="1163" t="s">
        <v>846</v>
      </c>
      <c r="L38" s="1164" t="s">
        <v>766</v>
      </c>
      <c r="M38" s="1164" t="s">
        <v>766</v>
      </c>
      <c r="N38" s="1164" t="s">
        <v>766</v>
      </c>
      <c r="O38" s="1164" t="s">
        <v>766</v>
      </c>
      <c r="P38" s="1164" t="s">
        <v>766</v>
      </c>
      <c r="Q38" s="1164" t="s">
        <v>766</v>
      </c>
      <c r="R38" s="19" t="s">
        <v>756</v>
      </c>
      <c r="S38" s="1166" t="s">
        <v>756</v>
      </c>
      <c r="T38" s="1166" t="s">
        <v>756</v>
      </c>
      <c r="U38" s="1287">
        <v>0.265619508</v>
      </c>
      <c r="V38" s="1163">
        <v>0</v>
      </c>
      <c r="W38" s="1163">
        <v>2025</v>
      </c>
      <c r="X38" s="1163">
        <v>0</v>
      </c>
      <c r="Y38" s="1163"/>
      <c r="Z38" s="1163"/>
      <c r="AA38" s="1163">
        <v>0.265619508</v>
      </c>
      <c r="AB38" s="1163">
        <v>0.265619508</v>
      </c>
      <c r="AC38" s="1163">
        <v>78.870369589999996</v>
      </c>
      <c r="AD38" s="1163">
        <v>-2.4182697389999999</v>
      </c>
      <c r="AE38" s="1163">
        <v>-2.4182697389999999</v>
      </c>
      <c r="AF38" s="1163">
        <v>-0.69380089099999998</v>
      </c>
      <c r="AG38" s="1163">
        <v>-7.4110214330000002</v>
      </c>
      <c r="AH38" s="1163"/>
      <c r="AI38" s="1163">
        <v>-5.1227353989999997</v>
      </c>
      <c r="AJ38" s="19" t="s">
        <v>756</v>
      </c>
      <c r="AK38" s="19" t="s">
        <v>756</v>
      </c>
      <c r="AL38" s="19" t="s">
        <v>756</v>
      </c>
      <c r="AM38" s="1163">
        <v>-1.614518978</v>
      </c>
      <c r="AN38" s="19" t="s">
        <v>756</v>
      </c>
      <c r="AO38" s="1163">
        <v>0</v>
      </c>
      <c r="AP38" s="19" t="s">
        <v>756</v>
      </c>
      <c r="AQ38" s="1163">
        <v>0</v>
      </c>
      <c r="AR38" s="19" t="s">
        <v>756</v>
      </c>
      <c r="AS38" s="1163">
        <v>-3.5082164200000001</v>
      </c>
      <c r="AT38" s="19" t="s">
        <v>756</v>
      </c>
      <c r="AU38" s="19" t="s">
        <v>756</v>
      </c>
      <c r="AV38" s="1163">
        <v>-1.956187135</v>
      </c>
      <c r="AW38" s="19" t="s">
        <v>756</v>
      </c>
      <c r="AX38" s="1163">
        <v>0.265619508</v>
      </c>
      <c r="AY38" s="1163">
        <v>0</v>
      </c>
      <c r="AZ38" s="19">
        <v>0</v>
      </c>
      <c r="BA38" s="19">
        <v>0.5</v>
      </c>
      <c r="BB38" s="19">
        <v>-0.16666666699999999</v>
      </c>
      <c r="BC38" s="19">
        <v>3</v>
      </c>
      <c r="BD38" s="19">
        <v>5</v>
      </c>
      <c r="BE38" s="19" t="s">
        <v>755</v>
      </c>
      <c r="BF38" s="1164" t="s">
        <v>766</v>
      </c>
    </row>
    <row r="39" spans="2:58" ht="28.5" x14ac:dyDescent="0.2">
      <c r="B3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9" s="19" t="s">
        <v>847</v>
      </c>
      <c r="D39" s="19" t="s">
        <v>848</v>
      </c>
      <c r="E39" s="983" t="s">
        <v>843</v>
      </c>
      <c r="F39" s="1040" t="str">
        <f>VLOOKUP(TBL4_OptApp[[#This Row],[Option type
Defined List]],'Option Typs_Grps'!B$2:C$47, 2, FALSE)</f>
        <v>Distribution Options</v>
      </c>
      <c r="G39" s="20" t="s">
        <v>684</v>
      </c>
      <c r="H39" s="19" t="s">
        <v>765</v>
      </c>
      <c r="I39" s="19" t="s">
        <v>755</v>
      </c>
      <c r="J39" s="19" t="s">
        <v>756</v>
      </c>
      <c r="K39" s="1163" t="s">
        <v>849</v>
      </c>
      <c r="L39" s="1164" t="s">
        <v>766</v>
      </c>
      <c r="M39" s="1164" t="s">
        <v>766</v>
      </c>
      <c r="N39" s="1164" t="s">
        <v>766</v>
      </c>
      <c r="O39" s="1164" t="s">
        <v>766</v>
      </c>
      <c r="P39" s="1164" t="s">
        <v>766</v>
      </c>
      <c r="Q39" s="1164" t="s">
        <v>766</v>
      </c>
      <c r="R39" s="19" t="s">
        <v>756</v>
      </c>
      <c r="S39" s="1166" t="s">
        <v>756</v>
      </c>
      <c r="T39" s="1166" t="s">
        <v>756</v>
      </c>
      <c r="U39" s="1287">
        <v>0.24921618500000001</v>
      </c>
      <c r="V39" s="1163">
        <v>0</v>
      </c>
      <c r="W39" s="1163">
        <v>2025</v>
      </c>
      <c r="X39" s="1163">
        <v>0</v>
      </c>
      <c r="Y39" s="1163"/>
      <c r="Z39" s="1163"/>
      <c r="AA39" s="1163">
        <v>0.24921618500000001</v>
      </c>
      <c r="AB39" s="1163">
        <v>0.24921618500000001</v>
      </c>
      <c r="AC39" s="1163">
        <v>105.9696763</v>
      </c>
      <c r="AD39" s="1163">
        <v>-2.6532089120000002</v>
      </c>
      <c r="AE39" s="1163">
        <v>-2.6532089120000002</v>
      </c>
      <c r="AF39" s="1163">
        <v>-0.63852885599999998</v>
      </c>
      <c r="AG39" s="1163">
        <v>-2.772759921</v>
      </c>
      <c r="AH39" s="1163"/>
      <c r="AI39" s="1163">
        <v>-4.8101376389999997</v>
      </c>
      <c r="AJ39" s="19" t="s">
        <v>756</v>
      </c>
      <c r="AK39" s="19" t="s">
        <v>756</v>
      </c>
      <c r="AL39" s="19" t="s">
        <v>756</v>
      </c>
      <c r="AM39" s="1163">
        <v>-1.5159983690000001</v>
      </c>
      <c r="AN39" s="19" t="s">
        <v>756</v>
      </c>
      <c r="AO39" s="1163">
        <v>0</v>
      </c>
      <c r="AP39" s="19" t="s">
        <v>756</v>
      </c>
      <c r="AQ39" s="1163">
        <v>0</v>
      </c>
      <c r="AR39" s="19" t="s">
        <v>756</v>
      </c>
      <c r="AS39" s="1163">
        <v>-3.294139269</v>
      </c>
      <c r="AT39" s="19" t="s">
        <v>756</v>
      </c>
      <c r="AU39" s="19" t="s">
        <v>756</v>
      </c>
      <c r="AV39" s="1163">
        <v>-1.800346397</v>
      </c>
      <c r="AW39" s="19" t="s">
        <v>756</v>
      </c>
      <c r="AX39" s="1163">
        <v>0.24921618500000001</v>
      </c>
      <c r="AY39" s="1163">
        <v>0</v>
      </c>
      <c r="AZ39" s="19">
        <v>0</v>
      </c>
      <c r="BA39" s="19">
        <v>0.5</v>
      </c>
      <c r="BB39" s="19">
        <v>-0.16666666699999999</v>
      </c>
      <c r="BC39" s="19">
        <v>3</v>
      </c>
      <c r="BD39" s="19">
        <v>3</v>
      </c>
      <c r="BE39" s="19" t="s">
        <v>755</v>
      </c>
      <c r="BF39" s="1164" t="s">
        <v>766</v>
      </c>
    </row>
    <row r="40" spans="2:58" ht="28.5" x14ac:dyDescent="0.2">
      <c r="B4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40" s="19" t="s">
        <v>850</v>
      </c>
      <c r="D40" s="19" t="s">
        <v>851</v>
      </c>
      <c r="E40" s="983" t="s">
        <v>843</v>
      </c>
      <c r="F40" s="1040" t="str">
        <f>VLOOKUP(TBL4_OptApp[[#This Row],[Option type
Defined List]],'Option Typs_Grps'!B$2:C$47, 2, FALSE)</f>
        <v>Distribution Options</v>
      </c>
      <c r="G40" s="20" t="s">
        <v>684</v>
      </c>
      <c r="H40" s="19" t="s">
        <v>765</v>
      </c>
      <c r="I40" s="19" t="s">
        <v>755</v>
      </c>
      <c r="J40" s="19" t="s">
        <v>756</v>
      </c>
      <c r="K40" s="1163" t="s">
        <v>852</v>
      </c>
      <c r="L40" s="1164" t="s">
        <v>766</v>
      </c>
      <c r="M40" s="1164" t="s">
        <v>766</v>
      </c>
      <c r="N40" s="1164" t="s">
        <v>766</v>
      </c>
      <c r="O40" s="1164" t="s">
        <v>766</v>
      </c>
      <c r="P40" s="1164" t="s">
        <v>766</v>
      </c>
      <c r="Q40" s="1164" t="s">
        <v>766</v>
      </c>
      <c r="R40" s="19" t="s">
        <v>756</v>
      </c>
      <c r="S40" s="1166" t="s">
        <v>756</v>
      </c>
      <c r="T40" s="1166" t="s">
        <v>756</v>
      </c>
      <c r="U40" s="1287">
        <v>0.16240996999999999</v>
      </c>
      <c r="V40" s="1163">
        <v>0</v>
      </c>
      <c r="W40" s="1163">
        <v>2025</v>
      </c>
      <c r="X40" s="1163">
        <v>0</v>
      </c>
      <c r="Y40" s="1163"/>
      <c r="Z40" s="1163"/>
      <c r="AA40" s="1163">
        <v>0.16240996999999999</v>
      </c>
      <c r="AB40" s="1163">
        <v>0.16240996999999999</v>
      </c>
      <c r="AC40" s="1163">
        <v>98.028842280000006</v>
      </c>
      <c r="AD40" s="1163">
        <v>-0.15626253400000001</v>
      </c>
      <c r="AE40" s="1163">
        <v>-0.15626253400000001</v>
      </c>
      <c r="AF40" s="1163">
        <v>-0.40533839300000002</v>
      </c>
      <c r="AG40" s="1163">
        <v>8.1056813020000007</v>
      </c>
      <c r="AH40" s="1163"/>
      <c r="AI40" s="1163">
        <v>-3.141479957</v>
      </c>
      <c r="AJ40" s="19" t="s">
        <v>756</v>
      </c>
      <c r="AK40" s="19" t="s">
        <v>756</v>
      </c>
      <c r="AL40" s="19" t="s">
        <v>756</v>
      </c>
      <c r="AM40" s="1163">
        <v>-0.99009193600000001</v>
      </c>
      <c r="AN40" s="19" t="s">
        <v>756</v>
      </c>
      <c r="AO40" s="1163">
        <v>0</v>
      </c>
      <c r="AP40" s="19" t="s">
        <v>756</v>
      </c>
      <c r="AQ40" s="1163">
        <v>0</v>
      </c>
      <c r="AR40" s="19" t="s">
        <v>756</v>
      </c>
      <c r="AS40" s="1163">
        <v>-2.1513880200000002</v>
      </c>
      <c r="AT40" s="19" t="s">
        <v>756</v>
      </c>
      <c r="AU40" s="19" t="s">
        <v>756</v>
      </c>
      <c r="AV40" s="1163">
        <v>-1.142860668</v>
      </c>
      <c r="AW40" s="19" t="s">
        <v>756</v>
      </c>
      <c r="AX40" s="1163">
        <v>0.16240996999999999</v>
      </c>
      <c r="AY40" s="1163">
        <v>0</v>
      </c>
      <c r="AZ40" s="19">
        <v>0</v>
      </c>
      <c r="BA40" s="19">
        <v>0.5</v>
      </c>
      <c r="BB40" s="19">
        <v>-0.16666666699999999</v>
      </c>
      <c r="BC40" s="19">
        <v>3</v>
      </c>
      <c r="BD40" s="19">
        <v>3</v>
      </c>
      <c r="BE40" s="19" t="s">
        <v>755</v>
      </c>
      <c r="BF40" s="1164" t="s">
        <v>766</v>
      </c>
    </row>
    <row r="41" spans="2:58" ht="28.5" x14ac:dyDescent="0.2">
      <c r="B4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41" s="19" t="s">
        <v>853</v>
      </c>
      <c r="D41" s="19" t="s">
        <v>854</v>
      </c>
      <c r="E41" s="983" t="s">
        <v>843</v>
      </c>
      <c r="F41" s="1040" t="str">
        <f>VLOOKUP(TBL4_OptApp[[#This Row],[Option type
Defined List]],'Option Typs_Grps'!B$2:C$47, 2, FALSE)</f>
        <v>Distribution Options</v>
      </c>
      <c r="G41" s="20" t="s">
        <v>684</v>
      </c>
      <c r="H41" s="19" t="s">
        <v>765</v>
      </c>
      <c r="I41" s="19" t="s">
        <v>755</v>
      </c>
      <c r="J41" s="19" t="s">
        <v>756</v>
      </c>
      <c r="K41" s="1163" t="s">
        <v>850</v>
      </c>
      <c r="L41" s="1164" t="s">
        <v>766</v>
      </c>
      <c r="M41" s="1164" t="s">
        <v>766</v>
      </c>
      <c r="N41" s="1164" t="s">
        <v>766</v>
      </c>
      <c r="O41" s="1164" t="s">
        <v>766</v>
      </c>
      <c r="P41" s="1164" t="s">
        <v>766</v>
      </c>
      <c r="Q41" s="1164" t="s">
        <v>766</v>
      </c>
      <c r="R41" s="19" t="s">
        <v>756</v>
      </c>
      <c r="S41" s="1166" t="s">
        <v>756</v>
      </c>
      <c r="T41" s="1166" t="s">
        <v>756</v>
      </c>
      <c r="U41" s="1287">
        <v>2.7352532999999998E-2</v>
      </c>
      <c r="V41" s="1163">
        <v>0</v>
      </c>
      <c r="W41" s="1163">
        <v>2025</v>
      </c>
      <c r="X41" s="1163">
        <v>0</v>
      </c>
      <c r="Y41" s="1167"/>
      <c r="Z41" s="1167"/>
      <c r="AA41" s="1163">
        <v>2.7352532999999998E-2</v>
      </c>
      <c r="AB41" s="1163">
        <v>2.7352532999999998E-2</v>
      </c>
      <c r="AC41" s="1163">
        <v>12.705659199999999</v>
      </c>
      <c r="AD41" s="1163">
        <v>0.26441054800000002</v>
      </c>
      <c r="AE41" s="1163">
        <v>0.26441054800000002</v>
      </c>
      <c r="AF41" s="1163">
        <v>-7.0836219000000006E-2</v>
      </c>
      <c r="AG41" s="1163">
        <v>4.4681832850000003</v>
      </c>
      <c r="AH41" s="1163"/>
      <c r="AI41" s="1163">
        <v>-0.53633753500000003</v>
      </c>
      <c r="AJ41" s="19" t="s">
        <v>756</v>
      </c>
      <c r="AK41" s="19" t="s">
        <v>756</v>
      </c>
      <c r="AL41" s="19" t="s">
        <v>756</v>
      </c>
      <c r="AM41" s="1163">
        <v>-0.169036084</v>
      </c>
      <c r="AN41" s="19" t="s">
        <v>756</v>
      </c>
      <c r="AO41" s="1163">
        <v>0</v>
      </c>
      <c r="AP41" s="19" t="s">
        <v>756</v>
      </c>
      <c r="AQ41" s="1163">
        <v>0</v>
      </c>
      <c r="AR41" s="19" t="s">
        <v>756</v>
      </c>
      <c r="AS41" s="1163">
        <v>-0.367301451</v>
      </c>
      <c r="AT41" s="19" t="s">
        <v>756</v>
      </c>
      <c r="AU41" s="19" t="s">
        <v>756</v>
      </c>
      <c r="AV41" s="1163">
        <v>-0.19972430399999999</v>
      </c>
      <c r="AW41" s="19" t="s">
        <v>756</v>
      </c>
      <c r="AX41" s="1163">
        <v>2.7352532999999998E-2</v>
      </c>
      <c r="AY41" s="1163">
        <v>0</v>
      </c>
      <c r="AZ41" s="19">
        <v>0</v>
      </c>
      <c r="BA41" s="19">
        <v>0.5</v>
      </c>
      <c r="BB41" s="19">
        <v>-0.16666666699999999</v>
      </c>
      <c r="BC41" s="19">
        <v>3</v>
      </c>
      <c r="BD41" s="19">
        <v>2</v>
      </c>
      <c r="BE41" s="19" t="s">
        <v>755</v>
      </c>
      <c r="BF41" s="1164" t="s">
        <v>766</v>
      </c>
    </row>
    <row r="42" spans="2:58" ht="85.5" x14ac:dyDescent="0.2">
      <c r="B4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42" s="19" t="s">
        <v>855</v>
      </c>
      <c r="D42" s="19" t="s">
        <v>856</v>
      </c>
      <c r="E42" s="983" t="s">
        <v>843</v>
      </c>
      <c r="F42" s="1041" t="str">
        <f>VLOOKUP(TBL4_OptApp[[#This Row],[Option type
Defined List]],'Option Typs_Grps'!B$2:C$47, 2, FALSE)</f>
        <v>Distribution Options</v>
      </c>
      <c r="G42" s="20" t="s">
        <v>684</v>
      </c>
      <c r="H42" s="19" t="s">
        <v>754</v>
      </c>
      <c r="I42" s="19" t="s">
        <v>755</v>
      </c>
      <c r="J42" s="19" t="s">
        <v>756</v>
      </c>
      <c r="K42" s="1163" t="s">
        <v>857</v>
      </c>
      <c r="L42" s="1164" t="s">
        <v>755</v>
      </c>
      <c r="M42" s="1164" t="s">
        <v>755</v>
      </c>
      <c r="N42" s="1164" t="s">
        <v>755</v>
      </c>
      <c r="O42" s="1164" t="s">
        <v>755</v>
      </c>
      <c r="P42" s="1164" t="s">
        <v>755</v>
      </c>
      <c r="Q42" s="1164" t="s">
        <v>755</v>
      </c>
      <c r="R42" s="19" t="s">
        <v>858</v>
      </c>
      <c r="S42" s="1166" t="s">
        <v>756</v>
      </c>
      <c r="T42" s="1166" t="s">
        <v>756</v>
      </c>
      <c r="U42" s="1287">
        <v>2.774135593</v>
      </c>
      <c r="V42" s="1163">
        <v>0</v>
      </c>
      <c r="W42" s="1163" t="s">
        <v>756</v>
      </c>
      <c r="X42" s="1163">
        <v>0</v>
      </c>
      <c r="Y42" s="1163"/>
      <c r="Z42" s="1163"/>
      <c r="AA42" s="1163">
        <v>2.774135593</v>
      </c>
      <c r="AB42" s="1163">
        <v>2.774135593</v>
      </c>
      <c r="AC42" s="1163">
        <v>0</v>
      </c>
      <c r="AD42" s="1163">
        <v>161.99828679999999</v>
      </c>
      <c r="AE42" s="1163">
        <v>161.99828679999999</v>
      </c>
      <c r="AF42" s="1163">
        <v>-7.2090232939999996</v>
      </c>
      <c r="AG42" s="1163">
        <v>13.028458179999999</v>
      </c>
      <c r="AH42" s="1163"/>
      <c r="AI42" s="1163">
        <v>-53.456976730000001</v>
      </c>
      <c r="AJ42" s="19" t="s">
        <v>756</v>
      </c>
      <c r="AK42" s="19" t="s">
        <v>756</v>
      </c>
      <c r="AL42" s="19" t="s">
        <v>756</v>
      </c>
      <c r="AM42" s="1163">
        <v>-16.84789409</v>
      </c>
      <c r="AN42" s="19" t="s">
        <v>756</v>
      </c>
      <c r="AO42" s="1163">
        <v>0</v>
      </c>
      <c r="AP42" s="19" t="s">
        <v>756</v>
      </c>
      <c r="AQ42" s="1163">
        <v>0</v>
      </c>
      <c r="AR42" s="19" t="s">
        <v>756</v>
      </c>
      <c r="AS42" s="1163">
        <v>-36.609082630000003</v>
      </c>
      <c r="AT42" s="19" t="s">
        <v>756</v>
      </c>
      <c r="AU42" s="19" t="s">
        <v>756</v>
      </c>
      <c r="AV42" s="1163">
        <v>-20.326002460000002</v>
      </c>
      <c r="AW42" s="19" t="s">
        <v>756</v>
      </c>
      <c r="AX42" s="1163">
        <v>2.774135593</v>
      </c>
      <c r="AY42" s="1163">
        <v>0</v>
      </c>
      <c r="AZ42" s="19">
        <v>0</v>
      </c>
      <c r="BA42" s="19">
        <v>0.5</v>
      </c>
      <c r="BB42" s="19">
        <v>0.17</v>
      </c>
      <c r="BC42" s="19" t="s">
        <v>756</v>
      </c>
      <c r="BD42" s="19" t="s">
        <v>756</v>
      </c>
      <c r="BE42" s="19" t="s">
        <v>755</v>
      </c>
      <c r="BF42" s="1164" t="s">
        <v>755</v>
      </c>
    </row>
    <row r="43" spans="2:58" ht="85.5" x14ac:dyDescent="0.2">
      <c r="B4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43" s="19" t="s">
        <v>857</v>
      </c>
      <c r="D43" s="19" t="s">
        <v>859</v>
      </c>
      <c r="E43" s="983" t="s">
        <v>843</v>
      </c>
      <c r="F43" s="1041" t="str">
        <f>VLOOKUP(TBL4_OptApp[[#This Row],[Option type
Defined List]],'Option Typs_Grps'!B$2:C$47, 2, FALSE)</f>
        <v>Distribution Options</v>
      </c>
      <c r="G43" s="20" t="s">
        <v>684</v>
      </c>
      <c r="H43" s="19" t="s">
        <v>754</v>
      </c>
      <c r="I43" s="19" t="s">
        <v>755</v>
      </c>
      <c r="J43" s="19" t="s">
        <v>756</v>
      </c>
      <c r="K43" s="1163" t="s">
        <v>860</v>
      </c>
      <c r="L43" s="1164" t="s">
        <v>755</v>
      </c>
      <c r="M43" s="1164" t="s">
        <v>755</v>
      </c>
      <c r="N43" s="1164" t="s">
        <v>755</v>
      </c>
      <c r="O43" s="1164" t="s">
        <v>755</v>
      </c>
      <c r="P43" s="1164" t="s">
        <v>755</v>
      </c>
      <c r="Q43" s="1164" t="s">
        <v>755</v>
      </c>
      <c r="R43" s="19" t="s">
        <v>858</v>
      </c>
      <c r="S43" s="1166" t="s">
        <v>756</v>
      </c>
      <c r="T43" s="1166" t="s">
        <v>756</v>
      </c>
      <c r="U43" s="1287">
        <v>2.774135593</v>
      </c>
      <c r="V43" s="1163">
        <v>0</v>
      </c>
      <c r="W43" s="1163" t="s">
        <v>756</v>
      </c>
      <c r="X43" s="1163">
        <v>0</v>
      </c>
      <c r="Y43" s="1163"/>
      <c r="Z43" s="1163"/>
      <c r="AA43" s="1163">
        <v>2.774135593</v>
      </c>
      <c r="AB43" s="1163">
        <v>2.774135593</v>
      </c>
      <c r="AC43" s="1163">
        <v>0</v>
      </c>
      <c r="AD43" s="1163">
        <v>161.99828679999999</v>
      </c>
      <c r="AE43" s="1163">
        <v>161.99828679999999</v>
      </c>
      <c r="AF43" s="1163">
        <v>-7.2090232939999996</v>
      </c>
      <c r="AG43" s="1163">
        <v>13.028458179999999</v>
      </c>
      <c r="AH43" s="1163"/>
      <c r="AI43" s="1163">
        <v>-53.456976730000001</v>
      </c>
      <c r="AJ43" s="19" t="s">
        <v>756</v>
      </c>
      <c r="AK43" s="19" t="s">
        <v>756</v>
      </c>
      <c r="AL43" s="19" t="s">
        <v>756</v>
      </c>
      <c r="AM43" s="1163">
        <v>-16.84789409</v>
      </c>
      <c r="AN43" s="19" t="s">
        <v>756</v>
      </c>
      <c r="AO43" s="1163">
        <v>0</v>
      </c>
      <c r="AP43" s="19" t="s">
        <v>756</v>
      </c>
      <c r="AQ43" s="1163">
        <v>0</v>
      </c>
      <c r="AR43" s="19" t="s">
        <v>756</v>
      </c>
      <c r="AS43" s="1163">
        <v>-36.609082630000003</v>
      </c>
      <c r="AT43" s="19" t="s">
        <v>756</v>
      </c>
      <c r="AU43" s="19" t="s">
        <v>756</v>
      </c>
      <c r="AV43" s="1163">
        <v>-20.326002460000002</v>
      </c>
      <c r="AW43" s="19" t="s">
        <v>756</v>
      </c>
      <c r="AX43" s="1163">
        <v>2.774135593</v>
      </c>
      <c r="AY43" s="1163">
        <v>0</v>
      </c>
      <c r="AZ43" s="19">
        <v>0</v>
      </c>
      <c r="BA43" s="19">
        <v>0.5</v>
      </c>
      <c r="BB43" s="19">
        <v>0.17</v>
      </c>
      <c r="BC43" s="19" t="s">
        <v>756</v>
      </c>
      <c r="BD43" s="19" t="s">
        <v>756</v>
      </c>
      <c r="BE43" s="19" t="s">
        <v>755</v>
      </c>
      <c r="BF43" s="1164" t="s">
        <v>755</v>
      </c>
    </row>
    <row r="44" spans="2:58" ht="85.5" x14ac:dyDescent="0.2">
      <c r="B4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44" s="19" t="s">
        <v>861</v>
      </c>
      <c r="D44" s="19" t="s">
        <v>862</v>
      </c>
      <c r="E44" s="983" t="s">
        <v>843</v>
      </c>
      <c r="F44" s="1041" t="str">
        <f>VLOOKUP(TBL4_OptApp[[#This Row],[Option type
Defined List]],'Option Typs_Grps'!B$2:C$47, 2, FALSE)</f>
        <v>Distribution Options</v>
      </c>
      <c r="G44" s="20" t="s">
        <v>684</v>
      </c>
      <c r="H44" s="19" t="s">
        <v>754</v>
      </c>
      <c r="I44" s="19" t="s">
        <v>755</v>
      </c>
      <c r="J44" s="19" t="s">
        <v>756</v>
      </c>
      <c r="K44" s="1163" t="s">
        <v>863</v>
      </c>
      <c r="L44" s="1164" t="s">
        <v>755</v>
      </c>
      <c r="M44" s="1164" t="s">
        <v>755</v>
      </c>
      <c r="N44" s="1164" t="s">
        <v>755</v>
      </c>
      <c r="O44" s="1164" t="s">
        <v>755</v>
      </c>
      <c r="P44" s="1164" t="s">
        <v>755</v>
      </c>
      <c r="Q44" s="1164" t="s">
        <v>755</v>
      </c>
      <c r="R44" s="19" t="s">
        <v>858</v>
      </c>
      <c r="S44" s="1166" t="s">
        <v>756</v>
      </c>
      <c r="T44" s="1166" t="s">
        <v>756</v>
      </c>
      <c r="U44" s="1287">
        <v>2.774135593</v>
      </c>
      <c r="V44" s="1163">
        <v>0</v>
      </c>
      <c r="W44" s="1163" t="s">
        <v>756</v>
      </c>
      <c r="X44" s="1163">
        <v>0</v>
      </c>
      <c r="Y44" s="1163"/>
      <c r="Z44" s="1163"/>
      <c r="AA44" s="1163">
        <v>2.774135593</v>
      </c>
      <c r="AB44" s="1163">
        <v>2.774135593</v>
      </c>
      <c r="AC44" s="1163">
        <v>0</v>
      </c>
      <c r="AD44" s="1163">
        <v>161.99828679999999</v>
      </c>
      <c r="AE44" s="1163">
        <v>161.99828679999999</v>
      </c>
      <c r="AF44" s="1163">
        <v>-7.2090232939999996</v>
      </c>
      <c r="AG44" s="1163">
        <v>13.028458179999999</v>
      </c>
      <c r="AH44" s="1163"/>
      <c r="AI44" s="1163">
        <v>-53.456976730000001</v>
      </c>
      <c r="AJ44" s="19" t="s">
        <v>756</v>
      </c>
      <c r="AK44" s="19" t="s">
        <v>756</v>
      </c>
      <c r="AL44" s="19" t="s">
        <v>756</v>
      </c>
      <c r="AM44" s="1163">
        <v>-16.84789409</v>
      </c>
      <c r="AN44" s="19" t="s">
        <v>756</v>
      </c>
      <c r="AO44" s="1163">
        <v>0</v>
      </c>
      <c r="AP44" s="19" t="s">
        <v>756</v>
      </c>
      <c r="AQ44" s="1163">
        <v>0</v>
      </c>
      <c r="AR44" s="19" t="s">
        <v>756</v>
      </c>
      <c r="AS44" s="1163">
        <v>-36.609082630000003</v>
      </c>
      <c r="AT44" s="19" t="s">
        <v>756</v>
      </c>
      <c r="AU44" s="19" t="s">
        <v>756</v>
      </c>
      <c r="AV44" s="1163">
        <v>-20.326002460000002</v>
      </c>
      <c r="AW44" s="19" t="s">
        <v>756</v>
      </c>
      <c r="AX44" s="1163">
        <v>2.774135593</v>
      </c>
      <c r="AY44" s="1163">
        <v>0</v>
      </c>
      <c r="AZ44" s="19">
        <v>0</v>
      </c>
      <c r="BA44" s="19">
        <v>0.5</v>
      </c>
      <c r="BB44" s="19">
        <v>0.17</v>
      </c>
      <c r="BC44" s="19" t="s">
        <v>756</v>
      </c>
      <c r="BD44" s="19" t="s">
        <v>756</v>
      </c>
      <c r="BE44" s="19" t="s">
        <v>755</v>
      </c>
      <c r="BF44" s="1164" t="s">
        <v>755</v>
      </c>
    </row>
    <row r="45" spans="2:58" ht="85.5" x14ac:dyDescent="0.2">
      <c r="B4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45" s="19" t="s">
        <v>864</v>
      </c>
      <c r="D45" s="19" t="s">
        <v>865</v>
      </c>
      <c r="E45" s="983" t="s">
        <v>843</v>
      </c>
      <c r="F45" s="1041" t="str">
        <f>VLOOKUP(TBL4_OptApp[[#This Row],[Option type
Defined List]],'Option Typs_Grps'!B$2:C$47, 2, FALSE)</f>
        <v>Distribution Options</v>
      </c>
      <c r="G45" s="20" t="s">
        <v>684</v>
      </c>
      <c r="H45" s="19" t="s">
        <v>754</v>
      </c>
      <c r="I45" s="19" t="s">
        <v>755</v>
      </c>
      <c r="J45" s="19" t="s">
        <v>756</v>
      </c>
      <c r="K45" s="1163" t="s">
        <v>866</v>
      </c>
      <c r="L45" s="1164" t="s">
        <v>755</v>
      </c>
      <c r="M45" s="1164" t="s">
        <v>755</v>
      </c>
      <c r="N45" s="1164" t="s">
        <v>755</v>
      </c>
      <c r="O45" s="1164" t="s">
        <v>755</v>
      </c>
      <c r="P45" s="1164" t="s">
        <v>755</v>
      </c>
      <c r="Q45" s="1164" t="s">
        <v>755</v>
      </c>
      <c r="R45" s="19" t="s">
        <v>858</v>
      </c>
      <c r="S45" s="1166" t="s">
        <v>756</v>
      </c>
      <c r="T45" s="1166" t="s">
        <v>756</v>
      </c>
      <c r="U45" s="1287">
        <v>2.774135593</v>
      </c>
      <c r="V45" s="1163">
        <v>0</v>
      </c>
      <c r="W45" s="1163" t="s">
        <v>756</v>
      </c>
      <c r="X45" s="1163">
        <v>0</v>
      </c>
      <c r="Y45" s="1163"/>
      <c r="Z45" s="1163"/>
      <c r="AA45" s="1163">
        <v>2.774135593</v>
      </c>
      <c r="AB45" s="1163">
        <v>2.774135593</v>
      </c>
      <c r="AC45" s="1163">
        <v>0</v>
      </c>
      <c r="AD45" s="1163">
        <v>161.99828679999999</v>
      </c>
      <c r="AE45" s="1163">
        <v>161.99828679999999</v>
      </c>
      <c r="AF45" s="1163">
        <v>-7.2090232939999996</v>
      </c>
      <c r="AG45" s="1163">
        <v>13.028458179999999</v>
      </c>
      <c r="AH45" s="1163"/>
      <c r="AI45" s="1163">
        <v>-53.456976730000001</v>
      </c>
      <c r="AJ45" s="19" t="s">
        <v>756</v>
      </c>
      <c r="AK45" s="19" t="s">
        <v>756</v>
      </c>
      <c r="AL45" s="19" t="s">
        <v>756</v>
      </c>
      <c r="AM45" s="1163">
        <v>-16.84789409</v>
      </c>
      <c r="AN45" s="19" t="s">
        <v>756</v>
      </c>
      <c r="AO45" s="1163">
        <v>0</v>
      </c>
      <c r="AP45" s="19" t="s">
        <v>756</v>
      </c>
      <c r="AQ45" s="1163">
        <v>0</v>
      </c>
      <c r="AR45" s="19" t="s">
        <v>756</v>
      </c>
      <c r="AS45" s="1163">
        <v>-36.609082630000003</v>
      </c>
      <c r="AT45" s="19" t="s">
        <v>756</v>
      </c>
      <c r="AU45" s="19" t="s">
        <v>756</v>
      </c>
      <c r="AV45" s="1163">
        <v>-20.326002460000002</v>
      </c>
      <c r="AW45" s="19" t="s">
        <v>756</v>
      </c>
      <c r="AX45" s="1163">
        <v>2.774135593</v>
      </c>
      <c r="AY45" s="1163">
        <v>0</v>
      </c>
      <c r="AZ45" s="19">
        <v>0</v>
      </c>
      <c r="BA45" s="19">
        <v>0.5</v>
      </c>
      <c r="BB45" s="19">
        <v>0.17</v>
      </c>
      <c r="BC45" s="19" t="s">
        <v>756</v>
      </c>
      <c r="BD45" s="19" t="s">
        <v>756</v>
      </c>
      <c r="BE45" s="19" t="s">
        <v>755</v>
      </c>
      <c r="BF45" s="1164" t="s">
        <v>755</v>
      </c>
    </row>
    <row r="46" spans="2:58" ht="85.5" x14ac:dyDescent="0.2">
      <c r="B4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46" s="19" t="s">
        <v>867</v>
      </c>
      <c r="D46" s="19" t="s">
        <v>868</v>
      </c>
      <c r="E46" s="983" t="s">
        <v>843</v>
      </c>
      <c r="F46" s="1041" t="str">
        <f>VLOOKUP(TBL4_OptApp[[#This Row],[Option type
Defined List]],'Option Typs_Grps'!B$2:C$47, 2, FALSE)</f>
        <v>Distribution Options</v>
      </c>
      <c r="G46" s="20" t="s">
        <v>684</v>
      </c>
      <c r="H46" s="19" t="s">
        <v>754</v>
      </c>
      <c r="I46" s="19" t="s">
        <v>755</v>
      </c>
      <c r="J46" s="19" t="s">
        <v>756</v>
      </c>
      <c r="K46" s="1163" t="s">
        <v>864</v>
      </c>
      <c r="L46" s="1164" t="s">
        <v>755</v>
      </c>
      <c r="M46" s="1164" t="s">
        <v>755</v>
      </c>
      <c r="N46" s="1164" t="s">
        <v>755</v>
      </c>
      <c r="O46" s="1164" t="s">
        <v>755</v>
      </c>
      <c r="P46" s="1164" t="s">
        <v>755</v>
      </c>
      <c r="Q46" s="1164" t="s">
        <v>755</v>
      </c>
      <c r="R46" s="19" t="s">
        <v>858</v>
      </c>
      <c r="S46" s="1166" t="s">
        <v>756</v>
      </c>
      <c r="T46" s="1166" t="s">
        <v>756</v>
      </c>
      <c r="U46" s="1287">
        <v>2.774135593</v>
      </c>
      <c r="V46" s="1163">
        <v>0</v>
      </c>
      <c r="W46" s="1163" t="s">
        <v>756</v>
      </c>
      <c r="X46" s="1163">
        <v>0</v>
      </c>
      <c r="Y46" s="1163"/>
      <c r="Z46" s="1163"/>
      <c r="AA46" s="1163">
        <v>2.774135593</v>
      </c>
      <c r="AB46" s="1163">
        <v>2.774135593</v>
      </c>
      <c r="AC46" s="1163">
        <v>0</v>
      </c>
      <c r="AD46" s="1163">
        <v>161.99828679999999</v>
      </c>
      <c r="AE46" s="1163">
        <v>161.99828679999999</v>
      </c>
      <c r="AF46" s="1163">
        <v>-7.2090232939999996</v>
      </c>
      <c r="AG46" s="1163">
        <v>13.028458179999999</v>
      </c>
      <c r="AH46" s="1163"/>
      <c r="AI46" s="1163">
        <v>-53.456976730000001</v>
      </c>
      <c r="AJ46" s="19" t="s">
        <v>756</v>
      </c>
      <c r="AK46" s="19" t="s">
        <v>756</v>
      </c>
      <c r="AL46" s="19" t="s">
        <v>756</v>
      </c>
      <c r="AM46" s="1163">
        <v>-16.84789409</v>
      </c>
      <c r="AN46" s="19" t="s">
        <v>756</v>
      </c>
      <c r="AO46" s="1163">
        <v>0</v>
      </c>
      <c r="AP46" s="19" t="s">
        <v>756</v>
      </c>
      <c r="AQ46" s="1163">
        <v>0</v>
      </c>
      <c r="AR46" s="19" t="s">
        <v>756</v>
      </c>
      <c r="AS46" s="1163">
        <v>-36.609082630000003</v>
      </c>
      <c r="AT46" s="19" t="s">
        <v>756</v>
      </c>
      <c r="AU46" s="19" t="s">
        <v>756</v>
      </c>
      <c r="AV46" s="1163">
        <v>-20.326002460000002</v>
      </c>
      <c r="AW46" s="19" t="s">
        <v>756</v>
      </c>
      <c r="AX46" s="1163">
        <v>2.774135593</v>
      </c>
      <c r="AY46" s="1163">
        <v>0</v>
      </c>
      <c r="AZ46" s="19">
        <v>0</v>
      </c>
      <c r="BA46" s="19">
        <v>0.5</v>
      </c>
      <c r="BB46" s="19">
        <v>0.17</v>
      </c>
      <c r="BC46" s="19" t="s">
        <v>756</v>
      </c>
      <c r="BD46" s="19" t="s">
        <v>756</v>
      </c>
      <c r="BE46" s="19" t="s">
        <v>755</v>
      </c>
      <c r="BF46" s="1164" t="s">
        <v>755</v>
      </c>
    </row>
    <row r="47" spans="2:58" ht="28.5" x14ac:dyDescent="0.2">
      <c r="B4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47" s="19" t="s">
        <v>869</v>
      </c>
      <c r="D47" s="19" t="s">
        <v>870</v>
      </c>
      <c r="E47" s="983" t="s">
        <v>871</v>
      </c>
      <c r="F47" s="1041" t="str">
        <f>VLOOKUP(TBL4_OptApp[[#This Row],[Option type
Defined List]],'Option Typs_Grps'!B$2:C$47, 2, FALSE)</f>
        <v>Distribution Options</v>
      </c>
      <c r="G47" s="20" t="s">
        <v>684</v>
      </c>
      <c r="H47" s="19" t="s">
        <v>762</v>
      </c>
      <c r="I47" s="19" t="s">
        <v>755</v>
      </c>
      <c r="J47" s="19" t="s">
        <v>756</v>
      </c>
      <c r="K47" s="1163" t="s">
        <v>756</v>
      </c>
      <c r="L47" s="1164" t="s">
        <v>755</v>
      </c>
      <c r="M47" s="1164" t="s">
        <v>755</v>
      </c>
      <c r="N47" s="1164" t="s">
        <v>755</v>
      </c>
      <c r="O47" s="1164" t="s">
        <v>755</v>
      </c>
      <c r="P47" s="1164" t="s">
        <v>755</v>
      </c>
      <c r="Q47" s="1164" t="s">
        <v>755</v>
      </c>
      <c r="R47" s="19" t="s">
        <v>756</v>
      </c>
      <c r="S47" s="1166" t="s">
        <v>756</v>
      </c>
      <c r="T47" s="1166" t="s">
        <v>756</v>
      </c>
      <c r="U47" s="1287">
        <v>2.7880579999999999E-2</v>
      </c>
      <c r="V47" s="1163">
        <v>0</v>
      </c>
      <c r="W47" s="1163">
        <v>2025</v>
      </c>
      <c r="X47" s="1163">
        <v>0</v>
      </c>
      <c r="Y47" s="1163"/>
      <c r="Z47" s="1163"/>
      <c r="AA47" s="1163">
        <v>2.7880579999999999E-2</v>
      </c>
      <c r="AB47" s="1163">
        <v>2.7880579999999999E-2</v>
      </c>
      <c r="AC47" s="1163">
        <v>132.0977403</v>
      </c>
      <c r="AD47" s="1163">
        <v>-0.25722194300000001</v>
      </c>
      <c r="AE47" s="1163">
        <v>-0.25722194300000001</v>
      </c>
      <c r="AF47" s="1163">
        <v>-2.9752825E-2</v>
      </c>
      <c r="AG47" s="1163">
        <v>204.61412469999999</v>
      </c>
      <c r="AH47" s="1163"/>
      <c r="AI47" s="1163">
        <v>-0.54069701699999995</v>
      </c>
      <c r="AJ47" s="19" t="s">
        <v>756</v>
      </c>
      <c r="AK47" s="19" t="s">
        <v>756</v>
      </c>
      <c r="AL47" s="19" t="s">
        <v>756</v>
      </c>
      <c r="AM47" s="1163">
        <v>-0.17041005100000001</v>
      </c>
      <c r="AN47" s="19" t="s">
        <v>756</v>
      </c>
      <c r="AO47" s="1163">
        <v>0</v>
      </c>
      <c r="AP47" s="19" t="s">
        <v>756</v>
      </c>
      <c r="AQ47" s="1163">
        <v>0</v>
      </c>
      <c r="AR47" s="19" t="s">
        <v>756</v>
      </c>
      <c r="AS47" s="1163">
        <v>-0.370286966</v>
      </c>
      <c r="AT47" s="19" t="s">
        <v>756</v>
      </c>
      <c r="AU47" s="19" t="s">
        <v>756</v>
      </c>
      <c r="AV47" s="1163">
        <v>-8.3888756999999994E-2</v>
      </c>
      <c r="AW47" s="19" t="s">
        <v>756</v>
      </c>
      <c r="AX47" s="1163">
        <v>2.7880579999999999E-2</v>
      </c>
      <c r="AY47" s="1163">
        <v>0</v>
      </c>
      <c r="AZ47" s="19">
        <v>0</v>
      </c>
      <c r="BA47" s="19">
        <v>0</v>
      </c>
      <c r="BB47" s="19">
        <v>0</v>
      </c>
      <c r="BC47" s="19">
        <v>3</v>
      </c>
      <c r="BD47" s="19">
        <v>2</v>
      </c>
      <c r="BE47" s="19" t="s">
        <v>755</v>
      </c>
      <c r="BF47" s="1164" t="s">
        <v>766</v>
      </c>
    </row>
    <row r="48" spans="2:58" ht="28.5" x14ac:dyDescent="0.2">
      <c r="B4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48" s="19" t="s">
        <v>872</v>
      </c>
      <c r="D48" s="19" t="s">
        <v>873</v>
      </c>
      <c r="E48" s="983" t="s">
        <v>843</v>
      </c>
      <c r="F48" s="1041" t="str">
        <f>VLOOKUP(TBL4_OptApp[[#This Row],[Option type
Defined List]],'Option Typs_Grps'!B$2:C$47, 2, FALSE)</f>
        <v>Distribution Options</v>
      </c>
      <c r="G48" s="20" t="s">
        <v>684</v>
      </c>
      <c r="H48" s="19" t="s">
        <v>765</v>
      </c>
      <c r="I48" s="19" t="s">
        <v>755</v>
      </c>
      <c r="J48" s="19" t="s">
        <v>756</v>
      </c>
      <c r="K48" s="1163" t="s">
        <v>874</v>
      </c>
      <c r="L48" s="1164" t="s">
        <v>766</v>
      </c>
      <c r="M48" s="1164" t="s">
        <v>766</v>
      </c>
      <c r="N48" s="1164" t="s">
        <v>766</v>
      </c>
      <c r="O48" s="1164" t="s">
        <v>766</v>
      </c>
      <c r="P48" s="1164" t="s">
        <v>766</v>
      </c>
      <c r="Q48" s="1164" t="s">
        <v>766</v>
      </c>
      <c r="R48" s="19" t="s">
        <v>756</v>
      </c>
      <c r="S48" s="1166" t="s">
        <v>756</v>
      </c>
      <c r="T48" s="1166" t="s">
        <v>756</v>
      </c>
      <c r="U48" s="1287">
        <v>5.5660524819999999</v>
      </c>
      <c r="V48" s="1163">
        <v>0</v>
      </c>
      <c r="W48" s="1163">
        <v>2025</v>
      </c>
      <c r="X48" s="1163">
        <v>0</v>
      </c>
      <c r="Y48" s="1163"/>
      <c r="Z48" s="1163"/>
      <c r="AA48" s="1163">
        <v>5.5660524819999999</v>
      </c>
      <c r="AB48" s="1163">
        <v>5.5660524819999999</v>
      </c>
      <c r="AC48" s="1163">
        <v>515.25911959999996</v>
      </c>
      <c r="AD48" s="1163">
        <v>54.475119970000002</v>
      </c>
      <c r="AE48" s="1163">
        <v>54.475119970000002</v>
      </c>
      <c r="AF48" s="1163">
        <v>-14.79576174</v>
      </c>
      <c r="AG48" s="1163">
        <v>1.0474924430000001</v>
      </c>
      <c r="AH48" s="1163"/>
      <c r="AI48" s="1163">
        <v>-107.0133829</v>
      </c>
      <c r="AJ48" s="19" t="s">
        <v>756</v>
      </c>
      <c r="AK48" s="19" t="s">
        <v>756</v>
      </c>
      <c r="AL48" s="19" t="s">
        <v>756</v>
      </c>
      <c r="AM48" s="1163">
        <v>-33.72712508</v>
      </c>
      <c r="AN48" s="19" t="s">
        <v>756</v>
      </c>
      <c r="AO48" s="1163">
        <v>0</v>
      </c>
      <c r="AP48" s="19" t="s">
        <v>756</v>
      </c>
      <c r="AQ48" s="1163">
        <v>0</v>
      </c>
      <c r="AR48" s="19" t="s">
        <v>756</v>
      </c>
      <c r="AS48" s="1163">
        <v>-73.286257750000004</v>
      </c>
      <c r="AT48" s="19" t="s">
        <v>756</v>
      </c>
      <c r="AU48" s="19" t="s">
        <v>756</v>
      </c>
      <c r="AV48" s="1163">
        <v>-41.716981240000003</v>
      </c>
      <c r="AW48" s="19" t="s">
        <v>756</v>
      </c>
      <c r="AX48" s="1163">
        <v>5.5660524819999999</v>
      </c>
      <c r="AY48" s="1163">
        <v>0</v>
      </c>
      <c r="AZ48" s="19">
        <v>0</v>
      </c>
      <c r="BA48" s="19">
        <v>0.5</v>
      </c>
      <c r="BB48" s="19">
        <v>0.33333333300000001</v>
      </c>
      <c r="BC48" s="19">
        <v>3</v>
      </c>
      <c r="BD48" s="19">
        <v>3</v>
      </c>
      <c r="BE48" s="19" t="s">
        <v>755</v>
      </c>
      <c r="BF48" s="1164" t="s">
        <v>766</v>
      </c>
    </row>
    <row r="49" spans="2:58" ht="28.5" x14ac:dyDescent="0.2">
      <c r="B4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49" s="19" t="s">
        <v>874</v>
      </c>
      <c r="D49" s="19" t="s">
        <v>875</v>
      </c>
      <c r="E49" s="983" t="s">
        <v>843</v>
      </c>
      <c r="F49" s="1041" t="str">
        <f>VLOOKUP(TBL4_OptApp[[#This Row],[Option type
Defined List]],'Option Typs_Grps'!B$2:C$47, 2, FALSE)</f>
        <v>Distribution Options</v>
      </c>
      <c r="G49" s="20" t="s">
        <v>684</v>
      </c>
      <c r="H49" s="19" t="s">
        <v>765</v>
      </c>
      <c r="I49" s="19" t="s">
        <v>755</v>
      </c>
      <c r="J49" s="19" t="s">
        <v>756</v>
      </c>
      <c r="K49" s="1163" t="s">
        <v>876</v>
      </c>
      <c r="L49" s="1164" t="s">
        <v>766</v>
      </c>
      <c r="M49" s="1164" t="s">
        <v>766</v>
      </c>
      <c r="N49" s="1164" t="s">
        <v>766</v>
      </c>
      <c r="O49" s="1164" t="s">
        <v>766</v>
      </c>
      <c r="P49" s="1164" t="s">
        <v>766</v>
      </c>
      <c r="Q49" s="1164" t="s">
        <v>766</v>
      </c>
      <c r="R49" s="19" t="s">
        <v>756</v>
      </c>
      <c r="S49" s="1166" t="s">
        <v>756</v>
      </c>
      <c r="T49" s="1166" t="s">
        <v>756</v>
      </c>
      <c r="U49" s="1287">
        <v>6.18</v>
      </c>
      <c r="V49" s="1163">
        <v>0</v>
      </c>
      <c r="W49" s="1163">
        <v>2025</v>
      </c>
      <c r="X49" s="1163">
        <v>0</v>
      </c>
      <c r="Y49" s="1163"/>
      <c r="Z49" s="1163"/>
      <c r="AA49" s="1163">
        <v>6.18</v>
      </c>
      <c r="AB49" s="1163">
        <v>6.18</v>
      </c>
      <c r="AC49" s="1163">
        <v>515.25911410000003</v>
      </c>
      <c r="AD49" s="1163">
        <v>5.9018228209999997</v>
      </c>
      <c r="AE49" s="1163">
        <v>5.9018228209999997</v>
      </c>
      <c r="AF49" s="1163">
        <v>-16.51873105</v>
      </c>
      <c r="AG49" s="1163">
        <v>1.2301598E-2</v>
      </c>
      <c r="AH49" s="1163"/>
      <c r="AI49" s="1163">
        <v>-119.1004714</v>
      </c>
      <c r="AJ49" s="19" t="s">
        <v>756</v>
      </c>
      <c r="AK49" s="19" t="s">
        <v>756</v>
      </c>
      <c r="AL49" s="19" t="s">
        <v>756</v>
      </c>
      <c r="AM49" s="1163">
        <v>-37.544304189999998</v>
      </c>
      <c r="AN49" s="19" t="s">
        <v>756</v>
      </c>
      <c r="AO49" s="1163">
        <v>0</v>
      </c>
      <c r="AP49" s="19" t="s">
        <v>756</v>
      </c>
      <c r="AQ49" s="1163">
        <v>0</v>
      </c>
      <c r="AR49" s="19" t="s">
        <v>756</v>
      </c>
      <c r="AS49" s="1163">
        <v>-81.556167209999998</v>
      </c>
      <c r="AT49" s="19" t="s">
        <v>756</v>
      </c>
      <c r="AU49" s="19" t="s">
        <v>756</v>
      </c>
      <c r="AV49" s="1163">
        <v>-46.574931769999999</v>
      </c>
      <c r="AW49" s="19" t="s">
        <v>756</v>
      </c>
      <c r="AX49" s="1163">
        <v>6.18</v>
      </c>
      <c r="AY49" s="1163">
        <v>0</v>
      </c>
      <c r="AZ49" s="19">
        <v>0</v>
      </c>
      <c r="BA49" s="19">
        <v>0.5</v>
      </c>
      <c r="BB49" s="19">
        <v>0.33333333300000001</v>
      </c>
      <c r="BC49" s="19">
        <v>3</v>
      </c>
      <c r="BD49" s="19">
        <v>4</v>
      </c>
      <c r="BE49" s="19" t="s">
        <v>755</v>
      </c>
      <c r="BF49" s="1164" t="s">
        <v>766</v>
      </c>
    </row>
    <row r="50" spans="2:58" ht="28.5" x14ac:dyDescent="0.2">
      <c r="B5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0" s="19" t="s">
        <v>877</v>
      </c>
      <c r="D50" s="19" t="s">
        <v>878</v>
      </c>
      <c r="E50" s="983" t="s">
        <v>843</v>
      </c>
      <c r="F50" s="1041" t="str">
        <f>VLOOKUP(TBL4_OptApp[[#This Row],[Option type
Defined List]],'Option Typs_Grps'!B$2:C$47, 2, FALSE)</f>
        <v>Distribution Options</v>
      </c>
      <c r="G50" s="20" t="s">
        <v>684</v>
      </c>
      <c r="H50" s="19" t="s">
        <v>765</v>
      </c>
      <c r="I50" s="19" t="s">
        <v>755</v>
      </c>
      <c r="J50" s="19" t="s">
        <v>756</v>
      </c>
      <c r="K50" s="1163" t="s">
        <v>879</v>
      </c>
      <c r="L50" s="1164" t="s">
        <v>766</v>
      </c>
      <c r="M50" s="1164" t="s">
        <v>766</v>
      </c>
      <c r="N50" s="1164" t="s">
        <v>766</v>
      </c>
      <c r="O50" s="1164" t="s">
        <v>766</v>
      </c>
      <c r="P50" s="1164" t="s">
        <v>766</v>
      </c>
      <c r="Q50" s="1164" t="s">
        <v>766</v>
      </c>
      <c r="R50" s="19" t="s">
        <v>756</v>
      </c>
      <c r="S50" s="1166" t="s">
        <v>756</v>
      </c>
      <c r="T50" s="1166" t="s">
        <v>756</v>
      </c>
      <c r="U50" s="1287">
        <v>6.18</v>
      </c>
      <c r="V50" s="1163">
        <v>0</v>
      </c>
      <c r="W50" s="1163">
        <v>2025</v>
      </c>
      <c r="X50" s="1163">
        <v>0</v>
      </c>
      <c r="Y50" s="1163"/>
      <c r="Z50" s="1163"/>
      <c r="AA50" s="1163">
        <v>6.18</v>
      </c>
      <c r="AB50" s="1163">
        <v>6.18</v>
      </c>
      <c r="AC50" s="1163">
        <v>515.25911959999996</v>
      </c>
      <c r="AD50" s="1163">
        <v>5.8984160110000001</v>
      </c>
      <c r="AE50" s="1163">
        <v>5.8984160110000001</v>
      </c>
      <c r="AF50" s="1163">
        <v>-16.518631689999999</v>
      </c>
      <c r="AG50" s="1163">
        <v>1.2301427E-2</v>
      </c>
      <c r="AH50" s="1163"/>
      <c r="AI50" s="1163">
        <v>-119.1003789</v>
      </c>
      <c r="AJ50" s="19" t="s">
        <v>756</v>
      </c>
      <c r="AK50" s="19" t="s">
        <v>756</v>
      </c>
      <c r="AL50" s="19" t="s">
        <v>756</v>
      </c>
      <c r="AM50" s="1163">
        <v>-37.544211689999997</v>
      </c>
      <c r="AN50" s="19" t="s">
        <v>756</v>
      </c>
      <c r="AO50" s="1163">
        <v>0</v>
      </c>
      <c r="AP50" s="19" t="s">
        <v>756</v>
      </c>
      <c r="AQ50" s="1163">
        <v>0</v>
      </c>
      <c r="AR50" s="19" t="s">
        <v>756</v>
      </c>
      <c r="AS50" s="1163">
        <v>-81.556167209999998</v>
      </c>
      <c r="AT50" s="19" t="s">
        <v>756</v>
      </c>
      <c r="AU50" s="19" t="s">
        <v>756</v>
      </c>
      <c r="AV50" s="1163">
        <v>-46.574651629999998</v>
      </c>
      <c r="AW50" s="19" t="s">
        <v>756</v>
      </c>
      <c r="AX50" s="1163">
        <v>6.18</v>
      </c>
      <c r="AY50" s="1163">
        <v>0</v>
      </c>
      <c r="AZ50" s="19">
        <v>0</v>
      </c>
      <c r="BA50" s="19">
        <v>0.5</v>
      </c>
      <c r="BB50" s="19">
        <v>0.33333333300000001</v>
      </c>
      <c r="BC50" s="19">
        <v>3</v>
      </c>
      <c r="BD50" s="19">
        <v>4</v>
      </c>
      <c r="BE50" s="19" t="s">
        <v>755</v>
      </c>
      <c r="BF50" s="1164" t="s">
        <v>766</v>
      </c>
    </row>
    <row r="51" spans="2:58" ht="28.5" x14ac:dyDescent="0.2">
      <c r="B5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1" s="19" t="s">
        <v>880</v>
      </c>
      <c r="D51" s="19" t="s">
        <v>881</v>
      </c>
      <c r="E51" s="983" t="s">
        <v>843</v>
      </c>
      <c r="F51" s="1041" t="str">
        <f>VLOOKUP(TBL4_OptApp[[#This Row],[Option type
Defined List]],'Option Typs_Grps'!B$2:C$47, 2, FALSE)</f>
        <v>Distribution Options</v>
      </c>
      <c r="G51" s="20" t="s">
        <v>684</v>
      </c>
      <c r="H51" s="19" t="s">
        <v>765</v>
      </c>
      <c r="I51" s="19" t="s">
        <v>755</v>
      </c>
      <c r="J51" s="19" t="s">
        <v>756</v>
      </c>
      <c r="K51" s="1163" t="s">
        <v>882</v>
      </c>
      <c r="L51" s="1164" t="s">
        <v>766</v>
      </c>
      <c r="M51" s="1164" t="s">
        <v>766</v>
      </c>
      <c r="N51" s="1164" t="s">
        <v>766</v>
      </c>
      <c r="O51" s="1164" t="s">
        <v>766</v>
      </c>
      <c r="P51" s="1164" t="s">
        <v>766</v>
      </c>
      <c r="Q51" s="1164" t="s">
        <v>766</v>
      </c>
      <c r="R51" s="19" t="s">
        <v>756</v>
      </c>
      <c r="S51" s="1166" t="s">
        <v>756</v>
      </c>
      <c r="T51" s="1166" t="s">
        <v>756</v>
      </c>
      <c r="U51" s="1287">
        <v>6.1845027579999998</v>
      </c>
      <c r="V51" s="1163">
        <v>0</v>
      </c>
      <c r="W51" s="1163">
        <v>2025</v>
      </c>
      <c r="X51" s="1163">
        <v>0</v>
      </c>
      <c r="Y51" s="1163"/>
      <c r="Z51" s="1163"/>
      <c r="AA51" s="1163">
        <v>6.1845027579999998</v>
      </c>
      <c r="AB51" s="1163">
        <v>6.1845027579999998</v>
      </c>
      <c r="AC51" s="1163">
        <v>515.25911959999996</v>
      </c>
      <c r="AD51" s="1163">
        <v>5.8984160110000001</v>
      </c>
      <c r="AE51" s="1163">
        <v>5.8984160110000001</v>
      </c>
      <c r="AF51" s="1163">
        <v>-16.518631689999999</v>
      </c>
      <c r="AG51" s="1163">
        <v>1.2293138E-2</v>
      </c>
      <c r="AH51" s="1163"/>
      <c r="AI51" s="1163">
        <v>-119.17399450000001</v>
      </c>
      <c r="AJ51" s="19" t="s">
        <v>756</v>
      </c>
      <c r="AK51" s="19" t="s">
        <v>756</v>
      </c>
      <c r="AL51" s="19" t="s">
        <v>756</v>
      </c>
      <c r="AM51" s="1163">
        <v>-37.559752930000002</v>
      </c>
      <c r="AN51" s="19" t="s">
        <v>756</v>
      </c>
      <c r="AO51" s="1163">
        <v>0</v>
      </c>
      <c r="AP51" s="19" t="s">
        <v>756</v>
      </c>
      <c r="AQ51" s="1163">
        <v>0</v>
      </c>
      <c r="AR51" s="19" t="s">
        <v>756</v>
      </c>
      <c r="AS51" s="1163">
        <v>-81.614241590000006</v>
      </c>
      <c r="AT51" s="19" t="s">
        <v>756</v>
      </c>
      <c r="AU51" s="19" t="s">
        <v>756</v>
      </c>
      <c r="AV51" s="1163">
        <v>-46.574651629999998</v>
      </c>
      <c r="AW51" s="19" t="s">
        <v>756</v>
      </c>
      <c r="AX51" s="1163">
        <v>6.1845027579999998</v>
      </c>
      <c r="AY51" s="1163">
        <v>0</v>
      </c>
      <c r="AZ51" s="19">
        <v>0</v>
      </c>
      <c r="BA51" s="19">
        <v>0.5</v>
      </c>
      <c r="BB51" s="19">
        <v>0.33333333300000001</v>
      </c>
      <c r="BC51" s="19">
        <v>3</v>
      </c>
      <c r="BD51" s="19">
        <v>2</v>
      </c>
      <c r="BE51" s="19" t="s">
        <v>755</v>
      </c>
      <c r="BF51" s="1164" t="s">
        <v>766</v>
      </c>
    </row>
    <row r="52" spans="2:58" ht="28.5" x14ac:dyDescent="0.2">
      <c r="B5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2" s="19" t="s">
        <v>883</v>
      </c>
      <c r="D52" s="19" t="s">
        <v>884</v>
      </c>
      <c r="E52" s="983" t="s">
        <v>843</v>
      </c>
      <c r="F52" s="1041" t="str">
        <f>VLOOKUP(TBL4_OptApp[[#This Row],[Option type
Defined List]],'Option Typs_Grps'!B$2:C$47, 2, FALSE)</f>
        <v>Distribution Options</v>
      </c>
      <c r="G52" s="20" t="s">
        <v>684</v>
      </c>
      <c r="H52" s="19" t="s">
        <v>765</v>
      </c>
      <c r="I52" s="19" t="s">
        <v>755</v>
      </c>
      <c r="J52" s="19" t="s">
        <v>756</v>
      </c>
      <c r="K52" s="1163" t="s">
        <v>880</v>
      </c>
      <c r="L52" s="1164" t="s">
        <v>766</v>
      </c>
      <c r="M52" s="1164" t="s">
        <v>766</v>
      </c>
      <c r="N52" s="1164" t="s">
        <v>766</v>
      </c>
      <c r="O52" s="1164" t="s">
        <v>766</v>
      </c>
      <c r="P52" s="1164" t="s">
        <v>766</v>
      </c>
      <c r="Q52" s="1164" t="s">
        <v>766</v>
      </c>
      <c r="R52" s="19" t="s">
        <v>756</v>
      </c>
      <c r="S52" s="1166" t="s">
        <v>756</v>
      </c>
      <c r="T52" s="1166" t="s">
        <v>756</v>
      </c>
      <c r="U52" s="1287">
        <v>4.3291519310000002</v>
      </c>
      <c r="V52" s="1163">
        <v>0</v>
      </c>
      <c r="W52" s="1163">
        <v>2025</v>
      </c>
      <c r="X52" s="1163">
        <v>0</v>
      </c>
      <c r="Y52" s="1163"/>
      <c r="Z52" s="1163"/>
      <c r="AA52" s="1163">
        <v>4.3291519310000002</v>
      </c>
      <c r="AB52" s="1163">
        <v>4.3291519310000002</v>
      </c>
      <c r="AC52" s="1163">
        <v>309.15546849999998</v>
      </c>
      <c r="AD52" s="1163">
        <v>5.9018228209999997</v>
      </c>
      <c r="AE52" s="1163">
        <v>5.9018228209999997</v>
      </c>
      <c r="AF52" s="1163">
        <v>-11.68597346</v>
      </c>
      <c r="AG52" s="1163">
        <v>-1.1524699789999999</v>
      </c>
      <c r="AH52" s="1163"/>
      <c r="AI52" s="1163">
        <v>-84.043850989999996</v>
      </c>
      <c r="AJ52" s="19" t="s">
        <v>756</v>
      </c>
      <c r="AK52" s="19" t="s">
        <v>756</v>
      </c>
      <c r="AL52" s="19" t="s">
        <v>756</v>
      </c>
      <c r="AM52" s="1163">
        <v>-26.486594230000001</v>
      </c>
      <c r="AN52" s="19" t="s">
        <v>756</v>
      </c>
      <c r="AO52" s="1163">
        <v>0</v>
      </c>
      <c r="AP52" s="19" t="s">
        <v>756</v>
      </c>
      <c r="AQ52" s="1163">
        <v>0</v>
      </c>
      <c r="AR52" s="19" t="s">
        <v>756</v>
      </c>
      <c r="AS52" s="1163">
        <v>-57.557256750000001</v>
      </c>
      <c r="AT52" s="19" t="s">
        <v>756</v>
      </c>
      <c r="AU52" s="19" t="s">
        <v>756</v>
      </c>
      <c r="AV52" s="1163">
        <v>-32.948863629999998</v>
      </c>
      <c r="AW52" s="19" t="s">
        <v>756</v>
      </c>
      <c r="AX52" s="1163">
        <v>4.33</v>
      </c>
      <c r="AY52" s="1163">
        <v>0</v>
      </c>
      <c r="AZ52" s="19">
        <v>0</v>
      </c>
      <c r="BA52" s="19">
        <v>0.5</v>
      </c>
      <c r="BB52" s="19">
        <v>0.33333333300000001</v>
      </c>
      <c r="BC52" s="19">
        <v>3</v>
      </c>
      <c r="BD52" s="19">
        <v>3</v>
      </c>
      <c r="BE52" s="19" t="s">
        <v>755</v>
      </c>
      <c r="BF52" s="1164" t="s">
        <v>766</v>
      </c>
    </row>
    <row r="53" spans="2:58" ht="28.5" x14ac:dyDescent="0.2">
      <c r="B5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3" s="19" t="s">
        <v>885</v>
      </c>
      <c r="D53" s="19" t="s">
        <v>886</v>
      </c>
      <c r="E53" s="983" t="s">
        <v>871</v>
      </c>
      <c r="F53" s="1073" t="str">
        <f>VLOOKUP(TBL4_OptApp[[#This Row],[Option type
Defined List]],'Option Typs_Grps'!B$2:C$47, 2, FALSE)</f>
        <v>Distribution Options</v>
      </c>
      <c r="G53" s="20" t="s">
        <v>684</v>
      </c>
      <c r="H53" s="19" t="s">
        <v>765</v>
      </c>
      <c r="I53" s="19" t="s">
        <v>755</v>
      </c>
      <c r="J53" s="19" t="s">
        <v>756</v>
      </c>
      <c r="K53" s="1163" t="s">
        <v>887</v>
      </c>
      <c r="L53" s="1164" t="s">
        <v>766</v>
      </c>
      <c r="M53" s="1164" t="s">
        <v>766</v>
      </c>
      <c r="N53" s="1164" t="s">
        <v>766</v>
      </c>
      <c r="O53" s="1164" t="s">
        <v>766</v>
      </c>
      <c r="P53" s="1164" t="s">
        <v>766</v>
      </c>
      <c r="Q53" s="1164" t="s">
        <v>766</v>
      </c>
      <c r="R53" s="19" t="s">
        <v>756</v>
      </c>
      <c r="S53" s="1166" t="s">
        <v>756</v>
      </c>
      <c r="T53" s="1166" t="s">
        <v>756</v>
      </c>
      <c r="U53" s="1287">
        <v>7.2741177959999996</v>
      </c>
      <c r="V53" s="1163">
        <v>0</v>
      </c>
      <c r="W53" s="1163">
        <v>2025</v>
      </c>
      <c r="X53" s="1163">
        <v>0</v>
      </c>
      <c r="Y53" s="1163"/>
      <c r="Z53" s="1163"/>
      <c r="AA53" s="1163">
        <v>7.2741177959999996</v>
      </c>
      <c r="AB53" s="1163">
        <v>7.2741177959999996</v>
      </c>
      <c r="AC53" s="1163">
        <v>5896.6603850000001</v>
      </c>
      <c r="AD53" s="1163">
        <v>-125.67336349999999</v>
      </c>
      <c r="AE53" s="1163">
        <v>-125.67336349999999</v>
      </c>
      <c r="AF53" s="1163">
        <v>-17.845042490000001</v>
      </c>
      <c r="AG53" s="1163">
        <v>6.8127761400000004</v>
      </c>
      <c r="AH53" s="1163"/>
      <c r="AI53" s="1163">
        <v>-140.71808010000001</v>
      </c>
      <c r="AJ53" s="19" t="s">
        <v>756</v>
      </c>
      <c r="AK53" s="19" t="s">
        <v>756</v>
      </c>
      <c r="AL53" s="19" t="s">
        <v>756</v>
      </c>
      <c r="AM53" s="1163">
        <v>-44.34974545</v>
      </c>
      <c r="AN53" s="19" t="s">
        <v>756</v>
      </c>
      <c r="AO53" s="1163">
        <v>0</v>
      </c>
      <c r="AP53" s="19" t="s">
        <v>756</v>
      </c>
      <c r="AQ53" s="1163">
        <v>0</v>
      </c>
      <c r="AR53" s="19" t="s">
        <v>756</v>
      </c>
      <c r="AS53" s="1163">
        <v>-96.368334660000002</v>
      </c>
      <c r="AT53" s="19" t="s">
        <v>756</v>
      </c>
      <c r="AU53" s="19" t="s">
        <v>756</v>
      </c>
      <c r="AV53" s="1163">
        <v>-50.31449654</v>
      </c>
      <c r="AW53" s="19" t="s">
        <v>756</v>
      </c>
      <c r="AX53" s="1163">
        <v>7.2741177959999996</v>
      </c>
      <c r="AY53" s="1163">
        <v>0</v>
      </c>
      <c r="AZ53" s="19">
        <v>0</v>
      </c>
      <c r="BA53" s="19">
        <v>0.5</v>
      </c>
      <c r="BB53" s="19">
        <v>0.16666666699999999</v>
      </c>
      <c r="BC53" s="19">
        <v>3</v>
      </c>
      <c r="BD53" s="19">
        <v>2</v>
      </c>
      <c r="BE53" s="19" t="s">
        <v>755</v>
      </c>
      <c r="BF53" s="1164" t="s">
        <v>766</v>
      </c>
    </row>
    <row r="54" spans="2:58" ht="28.5" x14ac:dyDescent="0.2">
      <c r="B5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4" s="1162" t="s">
        <v>887</v>
      </c>
      <c r="D54" s="19" t="s">
        <v>888</v>
      </c>
      <c r="E54" s="983" t="s">
        <v>871</v>
      </c>
      <c r="F54" s="981" t="str">
        <f>VLOOKUP(TBL4_OptApp[[#This Row],[Option type
Defined List]],'Option Typs_Grps'!B$2:C$47, 2, FALSE)</f>
        <v>Distribution Options</v>
      </c>
      <c r="G54" s="20" t="s">
        <v>684</v>
      </c>
      <c r="H54" s="19" t="s">
        <v>765</v>
      </c>
      <c r="I54" s="19" t="s">
        <v>755</v>
      </c>
      <c r="J54" s="19" t="s">
        <v>756</v>
      </c>
      <c r="K54" s="1163" t="s">
        <v>889</v>
      </c>
      <c r="L54" s="1164" t="s">
        <v>766</v>
      </c>
      <c r="M54" s="1164" t="s">
        <v>766</v>
      </c>
      <c r="N54" s="1164" t="s">
        <v>766</v>
      </c>
      <c r="O54" s="1164" t="s">
        <v>766</v>
      </c>
      <c r="P54" s="1164" t="s">
        <v>766</v>
      </c>
      <c r="Q54" s="1164" t="s">
        <v>766</v>
      </c>
      <c r="R54" s="19" t="s">
        <v>756</v>
      </c>
      <c r="S54" s="1166" t="s">
        <v>756</v>
      </c>
      <c r="T54" s="1166" t="s">
        <v>756</v>
      </c>
      <c r="U54" s="1287">
        <v>3.0655786370000002</v>
      </c>
      <c r="V54" s="1163">
        <v>0</v>
      </c>
      <c r="W54" s="1163">
        <v>2025</v>
      </c>
      <c r="X54" s="1163">
        <v>0</v>
      </c>
      <c r="Y54" s="1163"/>
      <c r="Z54" s="1163"/>
      <c r="AA54" s="1163">
        <v>3.0655786370000002</v>
      </c>
      <c r="AB54" s="1163">
        <v>3.0655786370000002</v>
      </c>
      <c r="AC54" s="1163">
        <v>5182.7163799999998</v>
      </c>
      <c r="AD54" s="1163">
        <v>-58.43454732</v>
      </c>
      <c r="AE54" s="1163">
        <v>-58.43454732</v>
      </c>
      <c r="AF54" s="1163">
        <v>-6.5523352069999996</v>
      </c>
      <c r="AG54" s="1163">
        <v>20.806279100000001</v>
      </c>
      <c r="AH54" s="1163"/>
      <c r="AI54" s="1163">
        <v>-59.222973170000003</v>
      </c>
      <c r="AJ54" s="19" t="s">
        <v>756</v>
      </c>
      <c r="AK54" s="19" t="s">
        <v>756</v>
      </c>
      <c r="AL54" s="19" t="s">
        <v>756</v>
      </c>
      <c r="AM54" s="1163">
        <v>-18.665147950000001</v>
      </c>
      <c r="AN54" s="19" t="s">
        <v>756</v>
      </c>
      <c r="AO54" s="1163">
        <v>0</v>
      </c>
      <c r="AP54" s="19" t="s">
        <v>756</v>
      </c>
      <c r="AQ54" s="1163">
        <v>0</v>
      </c>
      <c r="AR54" s="19" t="s">
        <v>756</v>
      </c>
      <c r="AS54" s="1163">
        <v>-40.557825200000003</v>
      </c>
      <c r="AT54" s="19" t="s">
        <v>756</v>
      </c>
      <c r="AU54" s="19" t="s">
        <v>756</v>
      </c>
      <c r="AV54" s="1163">
        <v>-18.474455710000001</v>
      </c>
      <c r="AW54" s="19" t="s">
        <v>756</v>
      </c>
      <c r="AX54" s="1163">
        <v>3.0655786370000002</v>
      </c>
      <c r="AY54" s="1163">
        <v>0</v>
      </c>
      <c r="AZ54" s="19">
        <v>0</v>
      </c>
      <c r="BA54" s="19">
        <v>0.5</v>
      </c>
      <c r="BB54" s="19">
        <v>0.16666666699999999</v>
      </c>
      <c r="BC54" s="19">
        <v>3</v>
      </c>
      <c r="BD54" s="19">
        <v>3</v>
      </c>
      <c r="BE54" s="19" t="s">
        <v>755</v>
      </c>
      <c r="BF54" s="1164" t="s">
        <v>766</v>
      </c>
    </row>
    <row r="55" spans="2:58" ht="28.5" x14ac:dyDescent="0.2">
      <c r="B5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5" s="1162" t="s">
        <v>890</v>
      </c>
      <c r="D55" s="19" t="s">
        <v>891</v>
      </c>
      <c r="E55" s="983" t="s">
        <v>871</v>
      </c>
      <c r="F55" s="981" t="str">
        <f>VLOOKUP(TBL4_OptApp[[#This Row],[Option type
Defined List]],'Option Typs_Grps'!B$2:C$47, 2, FALSE)</f>
        <v>Distribution Options</v>
      </c>
      <c r="G55" s="20" t="s">
        <v>684</v>
      </c>
      <c r="H55" s="19" t="s">
        <v>765</v>
      </c>
      <c r="I55" s="19" t="s">
        <v>755</v>
      </c>
      <c r="J55" s="19" t="s">
        <v>756</v>
      </c>
      <c r="K55" s="1163" t="s">
        <v>887</v>
      </c>
      <c r="L55" s="1164" t="s">
        <v>766</v>
      </c>
      <c r="M55" s="1164" t="s">
        <v>766</v>
      </c>
      <c r="N55" s="1164" t="s">
        <v>766</v>
      </c>
      <c r="O55" s="1164" t="s">
        <v>766</v>
      </c>
      <c r="P55" s="1164" t="s">
        <v>766</v>
      </c>
      <c r="Q55" s="1164" t="s">
        <v>766</v>
      </c>
      <c r="R55" s="19" t="s">
        <v>756</v>
      </c>
      <c r="S55" s="1166" t="s">
        <v>756</v>
      </c>
      <c r="T55" s="1166" t="s">
        <v>756</v>
      </c>
      <c r="U55" s="1287">
        <v>1.798618134</v>
      </c>
      <c r="V55" s="1163">
        <v>0</v>
      </c>
      <c r="W55" s="1163">
        <v>2025</v>
      </c>
      <c r="X55" s="1163">
        <v>0</v>
      </c>
      <c r="Y55" s="1163"/>
      <c r="Z55" s="1163"/>
      <c r="AA55" s="1163">
        <v>1.798618134</v>
      </c>
      <c r="AB55" s="1163">
        <v>1.798618134</v>
      </c>
      <c r="AC55" s="1163">
        <v>4395.852785</v>
      </c>
      <c r="AD55" s="1163">
        <v>-45.938791610000003</v>
      </c>
      <c r="AE55" s="1163">
        <v>-45.938791610000003</v>
      </c>
      <c r="AF55" s="1163">
        <v>-3.3822966870000002</v>
      </c>
      <c r="AG55" s="1163">
        <v>28.613680299999999</v>
      </c>
      <c r="AH55" s="1163"/>
      <c r="AI55" s="1163">
        <v>-34.87792425</v>
      </c>
      <c r="AJ55" s="19" t="s">
        <v>756</v>
      </c>
      <c r="AK55" s="19" t="s">
        <v>756</v>
      </c>
      <c r="AL55" s="19" t="s">
        <v>756</v>
      </c>
      <c r="AM55" s="1163">
        <v>-10.992383220000001</v>
      </c>
      <c r="AN55" s="19" t="s">
        <v>756</v>
      </c>
      <c r="AO55" s="1163">
        <v>0</v>
      </c>
      <c r="AP55" s="19" t="s">
        <v>756</v>
      </c>
      <c r="AQ55" s="1163">
        <v>0</v>
      </c>
      <c r="AR55" s="19" t="s">
        <v>756</v>
      </c>
      <c r="AS55" s="1163">
        <v>-23.885541020000002</v>
      </c>
      <c r="AT55" s="19" t="s">
        <v>756</v>
      </c>
      <c r="AU55" s="19" t="s">
        <v>756</v>
      </c>
      <c r="AV55" s="1163">
        <v>-9.536461181</v>
      </c>
      <c r="AW55" s="19" t="s">
        <v>756</v>
      </c>
      <c r="AX55" s="1163">
        <v>1.798618134</v>
      </c>
      <c r="AY55" s="1163">
        <v>0</v>
      </c>
      <c r="AZ55" s="19">
        <v>0</v>
      </c>
      <c r="BA55" s="19">
        <v>0.5</v>
      </c>
      <c r="BB55" s="19">
        <v>0.16666666699999999</v>
      </c>
      <c r="BC55" s="19">
        <v>3</v>
      </c>
      <c r="BD55" s="19">
        <v>3</v>
      </c>
      <c r="BE55" s="19" t="s">
        <v>755</v>
      </c>
      <c r="BF55" s="1164" t="s">
        <v>766</v>
      </c>
    </row>
    <row r="56" spans="2:58" ht="42.75" x14ac:dyDescent="0.2">
      <c r="B5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6" s="1162" t="s">
        <v>892</v>
      </c>
      <c r="D56" s="19" t="s">
        <v>893</v>
      </c>
      <c r="E56" s="983" t="s">
        <v>894</v>
      </c>
      <c r="F56" s="981" t="str">
        <f>VLOOKUP(TBL4_OptApp[[#This Row],[Option type
Defined List]],'Option Typs_Grps'!B$2:C$47, 2, FALSE)</f>
        <v>Distribution Options</v>
      </c>
      <c r="G56" s="20" t="s">
        <v>684</v>
      </c>
      <c r="H56" s="19" t="s">
        <v>765</v>
      </c>
      <c r="I56" s="19" t="s">
        <v>755</v>
      </c>
      <c r="J56" s="19" t="s">
        <v>756</v>
      </c>
      <c r="K56" s="1163" t="s">
        <v>895</v>
      </c>
      <c r="L56" s="1164" t="s">
        <v>766</v>
      </c>
      <c r="M56" s="1164" t="s">
        <v>766</v>
      </c>
      <c r="N56" s="1164" t="s">
        <v>766</v>
      </c>
      <c r="O56" s="1164" t="s">
        <v>766</v>
      </c>
      <c r="P56" s="1164" t="s">
        <v>766</v>
      </c>
      <c r="Q56" s="1164" t="s">
        <v>766</v>
      </c>
      <c r="R56" s="19" t="s">
        <v>756</v>
      </c>
      <c r="S56" s="1166" t="s">
        <v>756</v>
      </c>
      <c r="T56" s="1166" t="s">
        <v>756</v>
      </c>
      <c r="U56" s="1287">
        <v>10.52245087</v>
      </c>
      <c r="V56" s="1163">
        <v>0</v>
      </c>
      <c r="W56" s="1163">
        <v>2025</v>
      </c>
      <c r="X56" s="1163">
        <v>0</v>
      </c>
      <c r="Y56" s="1163"/>
      <c r="Z56" s="1163"/>
      <c r="AA56" s="1163">
        <v>10.52245087</v>
      </c>
      <c r="AB56" s="1163">
        <v>10.52245087</v>
      </c>
      <c r="AC56" s="1163">
        <v>0</v>
      </c>
      <c r="AD56" s="1163">
        <v>-112.75251</v>
      </c>
      <c r="AE56" s="1163">
        <v>-112.75251</v>
      </c>
      <c r="AF56" s="1163">
        <v>-28.75747295</v>
      </c>
      <c r="AG56" s="1163">
        <v>-8.6331184879999991</v>
      </c>
      <c r="AH56" s="1163"/>
      <c r="AI56" s="1163">
        <v>-202.9801842</v>
      </c>
      <c r="AJ56" s="19" t="s">
        <v>756</v>
      </c>
      <c r="AK56" s="19" t="s">
        <v>756</v>
      </c>
      <c r="AL56" s="19" t="s">
        <v>756</v>
      </c>
      <c r="AM56" s="1163">
        <v>-63.972728259999997</v>
      </c>
      <c r="AN56" s="19" t="s">
        <v>756</v>
      </c>
      <c r="AO56" s="1163">
        <v>0</v>
      </c>
      <c r="AP56" s="19" t="s">
        <v>756</v>
      </c>
      <c r="AQ56" s="1163">
        <v>0</v>
      </c>
      <c r="AR56" s="19" t="s">
        <v>756</v>
      </c>
      <c r="AS56" s="1163">
        <v>-139.0074559</v>
      </c>
      <c r="AT56" s="19" t="s">
        <v>756</v>
      </c>
      <c r="AU56" s="19" t="s">
        <v>756</v>
      </c>
      <c r="AV56" s="1163">
        <v>-81.082338359999994</v>
      </c>
      <c r="AW56" s="19" t="s">
        <v>756</v>
      </c>
      <c r="AX56" s="1163">
        <v>10.52245087</v>
      </c>
      <c r="AY56" s="1163">
        <v>0</v>
      </c>
      <c r="AZ56" s="19">
        <v>0</v>
      </c>
      <c r="BA56" s="19">
        <v>0.5</v>
      </c>
      <c r="BB56" s="19">
        <v>0</v>
      </c>
      <c r="BC56" s="19">
        <v>3</v>
      </c>
      <c r="BD56" s="19">
        <v>2</v>
      </c>
      <c r="BE56" s="19" t="s">
        <v>755</v>
      </c>
      <c r="BF56" s="1164" t="s">
        <v>766</v>
      </c>
    </row>
    <row r="57" spans="2:58" ht="42.75" x14ac:dyDescent="0.2">
      <c r="B5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7" s="19" t="s">
        <v>895</v>
      </c>
      <c r="D57" s="19" t="s">
        <v>896</v>
      </c>
      <c r="E57" s="983" t="s">
        <v>894</v>
      </c>
      <c r="F57" s="981" t="str">
        <f>VLOOKUP(TBL4_OptApp[[#This Row],[Option type
Defined List]],'Option Typs_Grps'!B$2:C$47, 2, FALSE)</f>
        <v>Distribution Options</v>
      </c>
      <c r="G57" s="20" t="s">
        <v>684</v>
      </c>
      <c r="H57" s="19" t="s">
        <v>765</v>
      </c>
      <c r="I57" s="19" t="s">
        <v>755</v>
      </c>
      <c r="J57" s="19" t="s">
        <v>756</v>
      </c>
      <c r="K57" s="1163" t="s">
        <v>897</v>
      </c>
      <c r="L57" s="1164" t="s">
        <v>766</v>
      </c>
      <c r="M57" s="1164" t="s">
        <v>766</v>
      </c>
      <c r="N57" s="1164" t="s">
        <v>766</v>
      </c>
      <c r="O57" s="1164" t="s">
        <v>766</v>
      </c>
      <c r="P57" s="1164" t="s">
        <v>766</v>
      </c>
      <c r="Q57" s="1164" t="s">
        <v>766</v>
      </c>
      <c r="R57" s="19" t="s">
        <v>756</v>
      </c>
      <c r="S57" s="1166" t="s">
        <v>756</v>
      </c>
      <c r="T57" s="1166" t="s">
        <v>756</v>
      </c>
      <c r="U57" s="1287">
        <v>9.9670088470000007</v>
      </c>
      <c r="V57" s="1163">
        <v>0</v>
      </c>
      <c r="W57" s="1163">
        <v>2025</v>
      </c>
      <c r="X57" s="1163">
        <v>0</v>
      </c>
      <c r="Y57" s="1163"/>
      <c r="Z57" s="1163"/>
      <c r="AA57" s="1163">
        <v>9.9670088470000007</v>
      </c>
      <c r="AB57" s="1163">
        <v>9.9670088470000007</v>
      </c>
      <c r="AC57" s="1163">
        <v>0</v>
      </c>
      <c r="AD57" s="1163">
        <v>-105.79218880000001</v>
      </c>
      <c r="AE57" s="1163">
        <v>-105.79218880000001</v>
      </c>
      <c r="AF57" s="1163">
        <v>-27.19831915</v>
      </c>
      <c r="AG57" s="1163">
        <v>-8.6331184899999993</v>
      </c>
      <c r="AH57" s="1163"/>
      <c r="AI57" s="1163">
        <v>-191.9751378</v>
      </c>
      <c r="AJ57" s="19" t="s">
        <v>756</v>
      </c>
      <c r="AK57" s="19" t="s">
        <v>756</v>
      </c>
      <c r="AL57" s="19" t="s">
        <v>756</v>
      </c>
      <c r="AM57" s="1163">
        <v>-60.504296859999997</v>
      </c>
      <c r="AN57" s="19" t="s">
        <v>756</v>
      </c>
      <c r="AO57" s="1163">
        <v>0</v>
      </c>
      <c r="AP57" s="19" t="s">
        <v>756</v>
      </c>
      <c r="AQ57" s="1163">
        <v>0</v>
      </c>
      <c r="AR57" s="19" t="s">
        <v>756</v>
      </c>
      <c r="AS57" s="1163">
        <v>-131.47084090000001</v>
      </c>
      <c r="AT57" s="19" t="s">
        <v>756</v>
      </c>
      <c r="AU57" s="19" t="s">
        <v>756</v>
      </c>
      <c r="AV57" s="1163">
        <v>-76.686269359999997</v>
      </c>
      <c r="AW57" s="19" t="s">
        <v>756</v>
      </c>
      <c r="AX57" s="1163">
        <v>9.9670088470000007</v>
      </c>
      <c r="AY57" s="1163">
        <v>0</v>
      </c>
      <c r="AZ57" s="19">
        <v>0</v>
      </c>
      <c r="BA57" s="19">
        <v>0.5</v>
      </c>
      <c r="BB57" s="19">
        <v>0</v>
      </c>
      <c r="BC57" s="19">
        <v>3</v>
      </c>
      <c r="BD57" s="19">
        <v>3</v>
      </c>
      <c r="BE57" s="19" t="s">
        <v>755</v>
      </c>
      <c r="BF57" s="1164" t="s">
        <v>766</v>
      </c>
    </row>
    <row r="58" spans="2:58" ht="42.75" x14ac:dyDescent="0.2">
      <c r="B5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8" s="19" t="s">
        <v>898</v>
      </c>
      <c r="D58" s="19" t="s">
        <v>899</v>
      </c>
      <c r="E58" s="983" t="s">
        <v>894</v>
      </c>
      <c r="F58" s="981" t="str">
        <f>VLOOKUP(TBL4_OptApp[[#This Row],[Option type
Defined List]],'Option Typs_Grps'!B$2:C$47, 2, FALSE)</f>
        <v>Distribution Options</v>
      </c>
      <c r="G58" s="20" t="s">
        <v>684</v>
      </c>
      <c r="H58" s="19" t="s">
        <v>765</v>
      </c>
      <c r="I58" s="19" t="s">
        <v>755</v>
      </c>
      <c r="J58" s="19" t="s">
        <v>756</v>
      </c>
      <c r="K58" s="1163" t="s">
        <v>900</v>
      </c>
      <c r="L58" s="1164" t="s">
        <v>766</v>
      </c>
      <c r="M58" s="1164" t="s">
        <v>766</v>
      </c>
      <c r="N58" s="1164" t="s">
        <v>766</v>
      </c>
      <c r="O58" s="1164" t="s">
        <v>766</v>
      </c>
      <c r="P58" s="1164" t="s">
        <v>766</v>
      </c>
      <c r="Q58" s="1164" t="s">
        <v>766</v>
      </c>
      <c r="R58" s="19" t="s">
        <v>756</v>
      </c>
      <c r="S58" s="1166" t="s">
        <v>756</v>
      </c>
      <c r="T58" s="1166" t="s">
        <v>756</v>
      </c>
      <c r="U58" s="1287">
        <v>5.28</v>
      </c>
      <c r="V58" s="1163">
        <v>0</v>
      </c>
      <c r="W58" s="1163">
        <v>2025</v>
      </c>
      <c r="X58" s="1163">
        <v>0</v>
      </c>
      <c r="Y58" s="1163"/>
      <c r="Z58" s="1163"/>
      <c r="AA58" s="1163">
        <v>5.28</v>
      </c>
      <c r="AB58" s="1163">
        <v>5.28</v>
      </c>
      <c r="AC58" s="1163">
        <v>0</v>
      </c>
      <c r="AD58" s="1163">
        <v>-80.25</v>
      </c>
      <c r="AE58" s="1163">
        <v>-80.25</v>
      </c>
      <c r="AF58" s="1163">
        <v>-14.42315209</v>
      </c>
      <c r="AG58" s="1163">
        <v>-8.6274624509999995</v>
      </c>
      <c r="AH58" s="1163"/>
      <c r="AI58" s="1163">
        <v>-101.8648898</v>
      </c>
      <c r="AJ58" s="19" t="s">
        <v>756</v>
      </c>
      <c r="AK58" s="19" t="s">
        <v>756</v>
      </c>
      <c r="AL58" s="19" t="s">
        <v>756</v>
      </c>
      <c r="AM58" s="1163">
        <v>-32.098109940000001</v>
      </c>
      <c r="AN58" s="19" t="s">
        <v>756</v>
      </c>
      <c r="AO58" s="1163">
        <v>0</v>
      </c>
      <c r="AP58" s="19" t="s">
        <v>756</v>
      </c>
      <c r="AQ58" s="1163">
        <v>0</v>
      </c>
      <c r="AR58" s="19" t="s">
        <v>756</v>
      </c>
      <c r="AS58" s="1163">
        <v>-69.766779869999993</v>
      </c>
      <c r="AT58" s="19" t="s">
        <v>756</v>
      </c>
      <c r="AU58" s="19" t="s">
        <v>756</v>
      </c>
      <c r="AV58" s="1163">
        <v>-40.666400000000003</v>
      </c>
      <c r="AW58" s="19" t="s">
        <v>756</v>
      </c>
      <c r="AX58" s="1163">
        <v>5.28</v>
      </c>
      <c r="AY58" s="1163">
        <v>0</v>
      </c>
      <c r="AZ58" s="19">
        <v>0</v>
      </c>
      <c r="BA58" s="19">
        <v>0.5</v>
      </c>
      <c r="BB58" s="19">
        <v>0</v>
      </c>
      <c r="BC58" s="19">
        <v>3</v>
      </c>
      <c r="BD58" s="19">
        <v>3</v>
      </c>
      <c r="BE58" s="19" t="s">
        <v>755</v>
      </c>
      <c r="BF58" s="1164" t="s">
        <v>766</v>
      </c>
    </row>
    <row r="59" spans="2:58" ht="42.75" x14ac:dyDescent="0.2">
      <c r="B5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9" s="19" t="s">
        <v>901</v>
      </c>
      <c r="D59" s="19" t="s">
        <v>902</v>
      </c>
      <c r="E59" s="983" t="s">
        <v>894</v>
      </c>
      <c r="F59" s="981" t="str">
        <f>VLOOKUP(TBL4_OptApp[[#This Row],[Option type
Defined List]],'Option Typs_Grps'!B$2:C$47, 2, FALSE)</f>
        <v>Distribution Options</v>
      </c>
      <c r="G59" s="20" t="s">
        <v>684</v>
      </c>
      <c r="H59" s="19" t="s">
        <v>765</v>
      </c>
      <c r="I59" s="19" t="s">
        <v>755</v>
      </c>
      <c r="J59" s="19" t="s">
        <v>756</v>
      </c>
      <c r="K59" s="1163" t="s">
        <v>903</v>
      </c>
      <c r="L59" s="1164" t="s">
        <v>766</v>
      </c>
      <c r="M59" s="1164" t="s">
        <v>766</v>
      </c>
      <c r="N59" s="1164" t="s">
        <v>766</v>
      </c>
      <c r="O59" s="1164" t="s">
        <v>766</v>
      </c>
      <c r="P59" s="1164" t="s">
        <v>766</v>
      </c>
      <c r="Q59" s="1164" t="s">
        <v>766</v>
      </c>
      <c r="R59" s="19" t="s">
        <v>756</v>
      </c>
      <c r="S59" s="1166" t="s">
        <v>756</v>
      </c>
      <c r="T59" s="1166" t="s">
        <v>756</v>
      </c>
      <c r="U59" s="1287">
        <v>4.4374399999999996</v>
      </c>
      <c r="V59" s="1163">
        <v>0</v>
      </c>
      <c r="W59" s="1163">
        <v>2025</v>
      </c>
      <c r="X59" s="1163">
        <v>0</v>
      </c>
      <c r="Y59" s="1163"/>
      <c r="Z59" s="1163"/>
      <c r="AA59" s="1163">
        <v>4.4374399999999996</v>
      </c>
      <c r="AB59" s="1163">
        <v>4.4374399999999996</v>
      </c>
      <c r="AC59" s="1163">
        <v>0</v>
      </c>
      <c r="AD59" s="1163">
        <v>-55.173771500000001</v>
      </c>
      <c r="AE59" s="1163">
        <v>-55.173771500000001</v>
      </c>
      <c r="AF59" s="1163">
        <v>-12.12658021</v>
      </c>
      <c r="AG59" s="1163">
        <v>-8.6331184899999993</v>
      </c>
      <c r="AH59" s="1163"/>
      <c r="AI59" s="1163">
        <v>-85.593594730000007</v>
      </c>
      <c r="AJ59" s="19">
        <v>0</v>
      </c>
      <c r="AK59" s="19" t="s">
        <v>756</v>
      </c>
      <c r="AL59" s="19" t="s">
        <v>756</v>
      </c>
      <c r="AM59" s="1163">
        <v>-26.97630706</v>
      </c>
      <c r="AN59" s="19" t="s">
        <v>756</v>
      </c>
      <c r="AO59" s="1163">
        <v>0</v>
      </c>
      <c r="AP59" s="19" t="s">
        <v>756</v>
      </c>
      <c r="AQ59" s="1163">
        <v>0</v>
      </c>
      <c r="AR59" s="19" t="s">
        <v>756</v>
      </c>
      <c r="AS59" s="1163">
        <v>-58.617287650000002</v>
      </c>
      <c r="AT59" s="19" t="s">
        <v>756</v>
      </c>
      <c r="AU59" s="19" t="s">
        <v>756</v>
      </c>
      <c r="AV59" s="1163">
        <v>-34.191164200000003</v>
      </c>
      <c r="AW59" s="19" t="s">
        <v>756</v>
      </c>
      <c r="AX59" s="1163">
        <v>4.4374399999999996</v>
      </c>
      <c r="AY59" s="1163">
        <v>0</v>
      </c>
      <c r="AZ59" s="19">
        <v>0</v>
      </c>
      <c r="BA59" s="19">
        <v>0.5</v>
      </c>
      <c r="BB59" s="19">
        <v>0</v>
      </c>
      <c r="BC59" s="19">
        <v>3</v>
      </c>
      <c r="BD59" s="19">
        <v>3</v>
      </c>
      <c r="BE59" s="19" t="s">
        <v>766</v>
      </c>
      <c r="BF59" s="1164" t="s">
        <v>766</v>
      </c>
    </row>
    <row r="60" spans="2:58" ht="42.75" x14ac:dyDescent="0.2">
      <c r="B6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60" s="19" t="s">
        <v>904</v>
      </c>
      <c r="D60" s="19" t="s">
        <v>905</v>
      </c>
      <c r="E60" s="983" t="s">
        <v>894</v>
      </c>
      <c r="F60" s="981" t="str">
        <f>VLOOKUP(TBL4_OptApp[[#This Row],[Option type
Defined List]],'Option Typs_Grps'!B$2:C$47, 2, FALSE)</f>
        <v>Distribution Options</v>
      </c>
      <c r="G60" s="20" t="s">
        <v>684</v>
      </c>
      <c r="H60" s="19" t="s">
        <v>765</v>
      </c>
      <c r="I60" s="19" t="s">
        <v>755</v>
      </c>
      <c r="J60" s="19" t="s">
        <v>756</v>
      </c>
      <c r="K60" s="1163" t="s">
        <v>901</v>
      </c>
      <c r="L60" s="1164" t="s">
        <v>766</v>
      </c>
      <c r="M60" s="1164" t="s">
        <v>766</v>
      </c>
      <c r="N60" s="1164" t="s">
        <v>766</v>
      </c>
      <c r="O60" s="1164" t="s">
        <v>766</v>
      </c>
      <c r="P60" s="1164" t="s">
        <v>766</v>
      </c>
      <c r="Q60" s="1164" t="s">
        <v>766</v>
      </c>
      <c r="R60" s="19" t="s">
        <v>756</v>
      </c>
      <c r="S60" s="1166" t="s">
        <v>756</v>
      </c>
      <c r="T60" s="1166" t="s">
        <v>756</v>
      </c>
      <c r="U60" s="19">
        <v>3.05</v>
      </c>
      <c r="V60" s="1163">
        <v>0</v>
      </c>
      <c r="W60" s="1163">
        <v>2025</v>
      </c>
      <c r="X60" s="1163">
        <v>0</v>
      </c>
      <c r="Y60" s="1163"/>
      <c r="Z60" s="1163"/>
      <c r="AA60" s="1163">
        <v>3.05</v>
      </c>
      <c r="AB60" s="1163">
        <v>3.05</v>
      </c>
      <c r="AC60" s="1163">
        <v>0</v>
      </c>
      <c r="AD60" s="1163">
        <v>-55.93</v>
      </c>
      <c r="AE60" s="1163">
        <v>-55.93</v>
      </c>
      <c r="AF60" s="1163">
        <v>-8.4102582560000005</v>
      </c>
      <c r="AG60" s="1163">
        <v>-8.6445623020000006</v>
      </c>
      <c r="AH60" s="1163"/>
      <c r="AI60" s="1163">
        <v>-59.294408900000001</v>
      </c>
      <c r="AJ60" s="19">
        <v>0</v>
      </c>
      <c r="AK60" s="19" t="s">
        <v>756</v>
      </c>
      <c r="AL60" s="19" t="s">
        <v>756</v>
      </c>
      <c r="AM60" s="1163">
        <v>-18.69474834</v>
      </c>
      <c r="AN60" s="19" t="s">
        <v>756</v>
      </c>
      <c r="AO60" s="1163">
        <v>0</v>
      </c>
      <c r="AP60" s="19" t="s">
        <v>756</v>
      </c>
      <c r="AQ60" s="1163">
        <v>0</v>
      </c>
      <c r="AR60" s="19" t="s">
        <v>756</v>
      </c>
      <c r="AS60" s="1163">
        <v>-40.599660550000003</v>
      </c>
      <c r="AT60" s="19" t="s">
        <v>756</v>
      </c>
      <c r="AU60" s="19" t="s">
        <v>756</v>
      </c>
      <c r="AV60" s="1163">
        <v>-23.71291132</v>
      </c>
      <c r="AW60" s="19" t="s">
        <v>756</v>
      </c>
      <c r="AX60" s="1163">
        <v>3.05</v>
      </c>
      <c r="AY60" s="1163">
        <v>0</v>
      </c>
      <c r="AZ60" s="19">
        <v>0</v>
      </c>
      <c r="BA60" s="19">
        <v>0.5</v>
      </c>
      <c r="BB60" s="19">
        <v>0</v>
      </c>
      <c r="BC60" s="19">
        <v>3</v>
      </c>
      <c r="BD60" s="19">
        <v>2</v>
      </c>
      <c r="BE60" s="19" t="s">
        <v>766</v>
      </c>
      <c r="BF60" s="1164" t="s">
        <v>766</v>
      </c>
    </row>
    <row r="61" spans="2:58" ht="85.5" x14ac:dyDescent="0.2">
      <c r="B6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1" s="19" t="s">
        <v>906</v>
      </c>
      <c r="D61" s="19" t="s">
        <v>907</v>
      </c>
      <c r="E61" s="983" t="s">
        <v>843</v>
      </c>
      <c r="F61" s="981" t="str">
        <f>VLOOKUP(TBL4_OptApp[[#This Row],[Option type
Defined List]],'Option Typs_Grps'!B$2:C$47, 2, FALSE)</f>
        <v>Distribution Options</v>
      </c>
      <c r="G61" s="20" t="s">
        <v>684</v>
      </c>
      <c r="H61" s="19" t="s">
        <v>754</v>
      </c>
      <c r="I61" s="19" t="s">
        <v>755</v>
      </c>
      <c r="J61" s="19" t="s">
        <v>756</v>
      </c>
      <c r="K61" s="1163" t="s">
        <v>908</v>
      </c>
      <c r="L61" s="1164" t="s">
        <v>755</v>
      </c>
      <c r="M61" s="1164" t="s">
        <v>755</v>
      </c>
      <c r="N61" s="1164" t="s">
        <v>755</v>
      </c>
      <c r="O61" s="1164" t="s">
        <v>755</v>
      </c>
      <c r="P61" s="1164" t="s">
        <v>755</v>
      </c>
      <c r="Q61" s="1164" t="s">
        <v>755</v>
      </c>
      <c r="R61" s="19" t="s">
        <v>858</v>
      </c>
      <c r="S61" s="1166" t="s">
        <v>756</v>
      </c>
      <c r="T61" s="1166" t="s">
        <v>756</v>
      </c>
      <c r="U61" s="19">
        <v>0.5</v>
      </c>
      <c r="V61" s="1163">
        <v>0</v>
      </c>
      <c r="W61" s="1163" t="s">
        <v>756</v>
      </c>
      <c r="X61" s="1163">
        <v>0</v>
      </c>
      <c r="Y61" s="1163"/>
      <c r="Z61" s="1163"/>
      <c r="AA61" s="1163">
        <v>0.5</v>
      </c>
      <c r="AB61" s="1163">
        <v>0.5</v>
      </c>
      <c r="AC61" s="1163">
        <v>665.50209210000003</v>
      </c>
      <c r="AD61" s="1163">
        <v>-39.272926099999999</v>
      </c>
      <c r="AE61" s="1163">
        <v>-39.272926099999999</v>
      </c>
      <c r="AF61" s="1163">
        <v>-1.156859243</v>
      </c>
      <c r="AG61" s="1163">
        <v>17.434116060000001</v>
      </c>
      <c r="AH61" s="1163"/>
      <c r="AI61" s="1163">
        <v>-9.8315193349999994</v>
      </c>
      <c r="AJ61" s="19">
        <v>0</v>
      </c>
      <c r="AK61" s="19" t="s">
        <v>756</v>
      </c>
      <c r="AL61" s="19" t="s">
        <v>756</v>
      </c>
      <c r="AM61" s="1163">
        <v>-3.0985739680000002</v>
      </c>
      <c r="AN61" s="19" t="s">
        <v>756</v>
      </c>
      <c r="AO61" s="1163">
        <v>0</v>
      </c>
      <c r="AP61" s="19" t="s">
        <v>756</v>
      </c>
      <c r="AQ61" s="1163">
        <v>0</v>
      </c>
      <c r="AR61" s="19" t="s">
        <v>756</v>
      </c>
      <c r="AS61" s="1163">
        <v>-6.732945365</v>
      </c>
      <c r="AT61" s="19" t="s">
        <v>756</v>
      </c>
      <c r="AU61" s="19" t="s">
        <v>756</v>
      </c>
      <c r="AV61" s="1163">
        <v>-3.2617905180000002</v>
      </c>
      <c r="AW61" s="19" t="s">
        <v>756</v>
      </c>
      <c r="AX61" s="1163">
        <v>0.5</v>
      </c>
      <c r="AY61" s="1163">
        <v>0</v>
      </c>
      <c r="AZ61" s="19">
        <v>0</v>
      </c>
      <c r="BA61" s="19">
        <v>0</v>
      </c>
      <c r="BB61" s="19">
        <v>-0.17</v>
      </c>
      <c r="BC61" s="19" t="s">
        <v>756</v>
      </c>
      <c r="BD61" s="19" t="s">
        <v>756</v>
      </c>
      <c r="BE61" s="19" t="s">
        <v>755</v>
      </c>
      <c r="BF61" s="1164" t="s">
        <v>755</v>
      </c>
    </row>
    <row r="62" spans="2:58" ht="85.5" x14ac:dyDescent="0.2">
      <c r="B6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2" s="19" t="s">
        <v>908</v>
      </c>
      <c r="D62" s="19" t="s">
        <v>909</v>
      </c>
      <c r="E62" s="983" t="s">
        <v>843</v>
      </c>
      <c r="F62" s="1039" t="str">
        <f>VLOOKUP(TBL4_OptApp[[#This Row],[Option type
Defined List]],'Option Typs_Grps'!B$2:C$47, 2, FALSE)</f>
        <v>Distribution Options</v>
      </c>
      <c r="G62" s="20" t="s">
        <v>684</v>
      </c>
      <c r="H62" s="19" t="s">
        <v>754</v>
      </c>
      <c r="I62" s="19" t="s">
        <v>755</v>
      </c>
      <c r="J62" s="19" t="s">
        <v>756</v>
      </c>
      <c r="K62" s="1163" t="s">
        <v>910</v>
      </c>
      <c r="L62" s="1164" t="s">
        <v>755</v>
      </c>
      <c r="M62" s="1164" t="s">
        <v>755</v>
      </c>
      <c r="N62" s="1164" t="s">
        <v>755</v>
      </c>
      <c r="O62" s="1164" t="s">
        <v>755</v>
      </c>
      <c r="P62" s="1164" t="s">
        <v>755</v>
      </c>
      <c r="Q62" s="1164" t="s">
        <v>755</v>
      </c>
      <c r="R62" s="19" t="s">
        <v>858</v>
      </c>
      <c r="S62" s="1166" t="s">
        <v>756</v>
      </c>
      <c r="T62" s="1166" t="s">
        <v>756</v>
      </c>
      <c r="U62" s="19">
        <v>0.5</v>
      </c>
      <c r="V62" s="1163">
        <v>0</v>
      </c>
      <c r="W62" s="1163" t="s">
        <v>756</v>
      </c>
      <c r="X62" s="1163">
        <v>0</v>
      </c>
      <c r="Y62" s="1163"/>
      <c r="Z62" s="1163"/>
      <c r="AA62" s="1163">
        <v>0.5</v>
      </c>
      <c r="AB62" s="1163">
        <v>0.5</v>
      </c>
      <c r="AC62" s="1163">
        <v>767.88702929999999</v>
      </c>
      <c r="AD62" s="1163">
        <v>-39.272926099999999</v>
      </c>
      <c r="AE62" s="1163">
        <v>-39.272926099999999</v>
      </c>
      <c r="AF62" s="1163">
        <v>-1.1205463769999999</v>
      </c>
      <c r="AG62" s="1163">
        <v>21.44445983</v>
      </c>
      <c r="AH62" s="1163"/>
      <c r="AI62" s="1163">
        <v>-9.8315193349999994</v>
      </c>
      <c r="AJ62" s="19">
        <v>0</v>
      </c>
      <c r="AK62" s="19" t="s">
        <v>756</v>
      </c>
      <c r="AL62" s="19" t="s">
        <v>756</v>
      </c>
      <c r="AM62" s="1163">
        <v>-3.0985739680000002</v>
      </c>
      <c r="AN62" s="19" t="s">
        <v>756</v>
      </c>
      <c r="AO62" s="1163">
        <v>0</v>
      </c>
      <c r="AP62" s="19" t="s">
        <v>756</v>
      </c>
      <c r="AQ62" s="1163">
        <v>0</v>
      </c>
      <c r="AR62" s="19" t="s">
        <v>756</v>
      </c>
      <c r="AS62" s="1163">
        <v>-6.732945365</v>
      </c>
      <c r="AT62" s="19" t="s">
        <v>756</v>
      </c>
      <c r="AU62" s="19" t="s">
        <v>756</v>
      </c>
      <c r="AV62" s="1163">
        <v>-3.1594055810000001</v>
      </c>
      <c r="AW62" s="19" t="s">
        <v>756</v>
      </c>
      <c r="AX62" s="1163">
        <v>0.5</v>
      </c>
      <c r="AY62" s="1163">
        <v>0</v>
      </c>
      <c r="AZ62" s="19">
        <v>0</v>
      </c>
      <c r="BA62" s="19">
        <v>0</v>
      </c>
      <c r="BB62" s="19">
        <v>-0.17</v>
      </c>
      <c r="BC62" s="19" t="s">
        <v>756</v>
      </c>
      <c r="BD62" s="19" t="s">
        <v>756</v>
      </c>
      <c r="BE62" s="19" t="s">
        <v>755</v>
      </c>
      <c r="BF62" s="1164" t="s">
        <v>755</v>
      </c>
    </row>
    <row r="63" spans="2:58" ht="85.5" x14ac:dyDescent="0.2">
      <c r="B6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3" s="19" t="s">
        <v>911</v>
      </c>
      <c r="D63" s="19" t="s">
        <v>912</v>
      </c>
      <c r="E63" s="983" t="s">
        <v>843</v>
      </c>
      <c r="F63" s="1040" t="str">
        <f>VLOOKUP(TBL4_OptApp[[#This Row],[Option type
Defined List]],'Option Typs_Grps'!B$2:C$47, 2, FALSE)</f>
        <v>Distribution Options</v>
      </c>
      <c r="G63" s="20" t="s">
        <v>684</v>
      </c>
      <c r="H63" s="19" t="s">
        <v>754</v>
      </c>
      <c r="I63" s="19" t="s">
        <v>755</v>
      </c>
      <c r="J63" s="19" t="s">
        <v>756</v>
      </c>
      <c r="K63" s="1163" t="s">
        <v>913</v>
      </c>
      <c r="L63" s="1164" t="s">
        <v>755</v>
      </c>
      <c r="M63" s="1164" t="s">
        <v>755</v>
      </c>
      <c r="N63" s="1164" t="s">
        <v>755</v>
      </c>
      <c r="O63" s="1164" t="s">
        <v>755</v>
      </c>
      <c r="P63" s="1164" t="s">
        <v>755</v>
      </c>
      <c r="Q63" s="1164" t="s">
        <v>755</v>
      </c>
      <c r="R63" s="19" t="s">
        <v>858</v>
      </c>
      <c r="S63" s="1166" t="s">
        <v>756</v>
      </c>
      <c r="T63" s="1166" t="s">
        <v>756</v>
      </c>
      <c r="U63" s="19">
        <v>0.5</v>
      </c>
      <c r="V63" s="1163">
        <v>0</v>
      </c>
      <c r="W63" s="1163" t="s">
        <v>756</v>
      </c>
      <c r="X63" s="1163">
        <v>0</v>
      </c>
      <c r="Y63" s="1163"/>
      <c r="Z63" s="1163"/>
      <c r="AA63" s="1163">
        <v>0.5</v>
      </c>
      <c r="AB63" s="1163">
        <v>0.5</v>
      </c>
      <c r="AC63" s="1163">
        <v>895.86820079999995</v>
      </c>
      <c r="AD63" s="1163">
        <v>-39.272926099999999</v>
      </c>
      <c r="AE63" s="1163">
        <v>-39.272926099999999</v>
      </c>
      <c r="AF63" s="1163">
        <v>-1.0751552950000001</v>
      </c>
      <c r="AG63" s="1163">
        <v>26.457389549999998</v>
      </c>
      <c r="AH63" s="1163"/>
      <c r="AI63" s="1163">
        <v>-9.8315193349999994</v>
      </c>
      <c r="AJ63" s="19">
        <v>0</v>
      </c>
      <c r="AK63" s="19" t="s">
        <v>756</v>
      </c>
      <c r="AL63" s="19" t="s">
        <v>756</v>
      </c>
      <c r="AM63" s="1163">
        <v>-3.0985739680000002</v>
      </c>
      <c r="AN63" s="19" t="s">
        <v>756</v>
      </c>
      <c r="AO63" s="1163">
        <v>0</v>
      </c>
      <c r="AP63" s="19" t="s">
        <v>756</v>
      </c>
      <c r="AQ63" s="1163">
        <v>0</v>
      </c>
      <c r="AR63" s="19" t="s">
        <v>756</v>
      </c>
      <c r="AS63" s="1163">
        <v>-6.732945365</v>
      </c>
      <c r="AT63" s="19" t="s">
        <v>756</v>
      </c>
      <c r="AU63" s="19" t="s">
        <v>756</v>
      </c>
      <c r="AV63" s="1163">
        <v>-3.031424409</v>
      </c>
      <c r="AW63" s="19" t="s">
        <v>756</v>
      </c>
      <c r="AX63" s="1163">
        <v>0.5</v>
      </c>
      <c r="AY63" s="1163">
        <v>0</v>
      </c>
      <c r="AZ63" s="19">
        <v>0</v>
      </c>
      <c r="BA63" s="19">
        <v>0</v>
      </c>
      <c r="BB63" s="19">
        <v>-0.17</v>
      </c>
      <c r="BC63" s="19" t="s">
        <v>756</v>
      </c>
      <c r="BD63" s="19" t="s">
        <v>756</v>
      </c>
      <c r="BE63" s="19" t="s">
        <v>755</v>
      </c>
      <c r="BF63" s="1164" t="s">
        <v>755</v>
      </c>
    </row>
    <row r="64" spans="2:58" ht="85.5" x14ac:dyDescent="0.2">
      <c r="B6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4" s="19" t="s">
        <v>914</v>
      </c>
      <c r="D64" s="19" t="s">
        <v>915</v>
      </c>
      <c r="E64" s="983" t="s">
        <v>843</v>
      </c>
      <c r="F64" s="1040" t="str">
        <f>VLOOKUP(TBL4_OptApp[[#This Row],[Option type
Defined List]],'Option Typs_Grps'!B$2:C$47, 2, FALSE)</f>
        <v>Distribution Options</v>
      </c>
      <c r="G64" s="20" t="s">
        <v>684</v>
      </c>
      <c r="H64" s="19" t="s">
        <v>754</v>
      </c>
      <c r="I64" s="19" t="s">
        <v>755</v>
      </c>
      <c r="J64" s="19" t="s">
        <v>756</v>
      </c>
      <c r="K64" s="1163" t="s">
        <v>916</v>
      </c>
      <c r="L64" s="1164" t="s">
        <v>755</v>
      </c>
      <c r="M64" s="1164" t="s">
        <v>755</v>
      </c>
      <c r="N64" s="1164" t="s">
        <v>755</v>
      </c>
      <c r="O64" s="1164" t="s">
        <v>755</v>
      </c>
      <c r="P64" s="1164" t="s">
        <v>755</v>
      </c>
      <c r="Q64" s="1164" t="s">
        <v>755</v>
      </c>
      <c r="R64" s="19" t="s">
        <v>858</v>
      </c>
      <c r="S64" s="1166" t="s">
        <v>756</v>
      </c>
      <c r="T64" s="1166" t="s">
        <v>756</v>
      </c>
      <c r="U64" s="19">
        <v>0.5</v>
      </c>
      <c r="V64" s="1163">
        <v>0</v>
      </c>
      <c r="W64" s="1163" t="s">
        <v>756</v>
      </c>
      <c r="X64" s="1163">
        <v>0</v>
      </c>
      <c r="Y64" s="1163"/>
      <c r="Z64" s="1163"/>
      <c r="AA64" s="1163">
        <v>0.5</v>
      </c>
      <c r="AB64" s="1163">
        <v>0.5</v>
      </c>
      <c r="AC64" s="1163">
        <v>1023.849372</v>
      </c>
      <c r="AD64" s="1163">
        <v>-39.272926099999999</v>
      </c>
      <c r="AE64" s="1163">
        <v>-39.272926099999999</v>
      </c>
      <c r="AF64" s="1163">
        <v>-1.029764213</v>
      </c>
      <c r="AG64" s="1163">
        <v>31.470319279999998</v>
      </c>
      <c r="AH64" s="1163"/>
      <c r="AI64" s="1163">
        <v>-9.8315193349999994</v>
      </c>
      <c r="AJ64" s="19">
        <v>0</v>
      </c>
      <c r="AK64" s="19" t="s">
        <v>756</v>
      </c>
      <c r="AL64" s="19" t="s">
        <v>756</v>
      </c>
      <c r="AM64" s="1163">
        <v>-3.0985739680000002</v>
      </c>
      <c r="AN64" s="19" t="s">
        <v>756</v>
      </c>
      <c r="AO64" s="1163">
        <v>0</v>
      </c>
      <c r="AP64" s="19" t="s">
        <v>756</v>
      </c>
      <c r="AQ64" s="1163">
        <v>0</v>
      </c>
      <c r="AR64" s="19" t="s">
        <v>756</v>
      </c>
      <c r="AS64" s="1163">
        <v>-6.732945365</v>
      </c>
      <c r="AT64" s="19" t="s">
        <v>756</v>
      </c>
      <c r="AU64" s="19" t="s">
        <v>756</v>
      </c>
      <c r="AV64" s="1163">
        <v>-2.9034432379999999</v>
      </c>
      <c r="AW64" s="19" t="s">
        <v>756</v>
      </c>
      <c r="AX64" s="1163">
        <v>0.5</v>
      </c>
      <c r="AY64" s="1163">
        <v>0</v>
      </c>
      <c r="AZ64" s="19">
        <v>0</v>
      </c>
      <c r="BA64" s="19">
        <v>0</v>
      </c>
      <c r="BB64" s="19">
        <v>-0.17</v>
      </c>
      <c r="BC64" s="19" t="s">
        <v>756</v>
      </c>
      <c r="BD64" s="19" t="s">
        <v>756</v>
      </c>
      <c r="BE64" s="19" t="s">
        <v>755</v>
      </c>
      <c r="BF64" s="1164" t="s">
        <v>755</v>
      </c>
    </row>
    <row r="65" spans="2:58" ht="85.5" x14ac:dyDescent="0.2">
      <c r="B6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5" s="19" t="s">
        <v>917</v>
      </c>
      <c r="D65" s="19" t="s">
        <v>918</v>
      </c>
      <c r="E65" s="983" t="s">
        <v>843</v>
      </c>
      <c r="F65" s="1040" t="str">
        <f>VLOOKUP(TBL4_OptApp[[#This Row],[Option type
Defined List]],'Option Typs_Grps'!B$2:C$47, 2, FALSE)</f>
        <v>Distribution Options</v>
      </c>
      <c r="G65" s="20" t="s">
        <v>684</v>
      </c>
      <c r="H65" s="19" t="s">
        <v>754</v>
      </c>
      <c r="I65" s="19" t="s">
        <v>755</v>
      </c>
      <c r="J65" s="19" t="s">
        <v>756</v>
      </c>
      <c r="K65" s="1163" t="s">
        <v>919</v>
      </c>
      <c r="L65" s="1164" t="s">
        <v>755</v>
      </c>
      <c r="M65" s="1164" t="s">
        <v>755</v>
      </c>
      <c r="N65" s="1164" t="s">
        <v>755</v>
      </c>
      <c r="O65" s="1164" t="s">
        <v>755</v>
      </c>
      <c r="P65" s="1164" t="s">
        <v>755</v>
      </c>
      <c r="Q65" s="1164" t="s">
        <v>755</v>
      </c>
      <c r="R65" s="19" t="s">
        <v>858</v>
      </c>
      <c r="S65" s="1166" t="s">
        <v>756</v>
      </c>
      <c r="T65" s="1166" t="s">
        <v>756</v>
      </c>
      <c r="U65" s="19">
        <v>0.5</v>
      </c>
      <c r="V65" s="1163">
        <v>0</v>
      </c>
      <c r="W65" s="1163" t="s">
        <v>756</v>
      </c>
      <c r="X65" s="1163">
        <v>0</v>
      </c>
      <c r="Y65" s="1163"/>
      <c r="Z65" s="1163"/>
      <c r="AA65" s="1163">
        <v>0.5</v>
      </c>
      <c r="AB65" s="1163">
        <v>0.5</v>
      </c>
      <c r="AC65" s="1163">
        <v>1126.2343100000001</v>
      </c>
      <c r="AD65" s="1163">
        <v>-39.272926099999999</v>
      </c>
      <c r="AE65" s="1163">
        <v>-39.272926099999999</v>
      </c>
      <c r="AF65" s="1163">
        <v>-0.99345134700000004</v>
      </c>
      <c r="AG65" s="1163">
        <v>35.480663049999997</v>
      </c>
      <c r="AH65" s="1163"/>
      <c r="AI65" s="1163">
        <v>-9.8315193349999994</v>
      </c>
      <c r="AJ65" s="19">
        <v>0</v>
      </c>
      <c r="AK65" s="19" t="s">
        <v>756</v>
      </c>
      <c r="AL65" s="19" t="s">
        <v>756</v>
      </c>
      <c r="AM65" s="1163">
        <v>-3.0985739680000002</v>
      </c>
      <c r="AN65" s="19" t="s">
        <v>756</v>
      </c>
      <c r="AO65" s="1163">
        <v>0</v>
      </c>
      <c r="AP65" s="19" t="s">
        <v>756</v>
      </c>
      <c r="AQ65" s="1163">
        <v>0</v>
      </c>
      <c r="AR65" s="19" t="s">
        <v>756</v>
      </c>
      <c r="AS65" s="1163">
        <v>-6.732945365</v>
      </c>
      <c r="AT65" s="19" t="s">
        <v>756</v>
      </c>
      <c r="AU65" s="19" t="s">
        <v>756</v>
      </c>
      <c r="AV65" s="1163">
        <v>-2.8010582999999998</v>
      </c>
      <c r="AW65" s="19" t="s">
        <v>756</v>
      </c>
      <c r="AX65" s="1163">
        <v>0.5</v>
      </c>
      <c r="AY65" s="1163">
        <v>0</v>
      </c>
      <c r="AZ65" s="19">
        <v>0</v>
      </c>
      <c r="BA65" s="19">
        <v>0</v>
      </c>
      <c r="BB65" s="19">
        <v>-0.17</v>
      </c>
      <c r="BC65" s="19" t="s">
        <v>756</v>
      </c>
      <c r="BD65" s="19" t="s">
        <v>756</v>
      </c>
      <c r="BE65" s="19" t="s">
        <v>755</v>
      </c>
      <c r="BF65" s="1164" t="s">
        <v>755</v>
      </c>
    </row>
    <row r="66" spans="2:58" ht="85.5" x14ac:dyDescent="0.2">
      <c r="B6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6" s="19" t="s">
        <v>920</v>
      </c>
      <c r="D66" s="19" t="s">
        <v>921</v>
      </c>
      <c r="E66" s="983" t="s">
        <v>843</v>
      </c>
      <c r="F66" s="1041" t="str">
        <f>VLOOKUP(TBL4_OptApp[[#This Row],[Option type
Defined List]],'Option Typs_Grps'!B$2:C$47, 2, FALSE)</f>
        <v>Distribution Options</v>
      </c>
      <c r="G66" s="20" t="s">
        <v>684</v>
      </c>
      <c r="H66" s="19" t="s">
        <v>754</v>
      </c>
      <c r="I66" s="19" t="s">
        <v>755</v>
      </c>
      <c r="J66" s="19" t="s">
        <v>756</v>
      </c>
      <c r="K66" s="1163" t="s">
        <v>922</v>
      </c>
      <c r="L66" s="1164" t="s">
        <v>755</v>
      </c>
      <c r="M66" s="1164" t="s">
        <v>755</v>
      </c>
      <c r="N66" s="1164" t="s">
        <v>755</v>
      </c>
      <c r="O66" s="1164" t="s">
        <v>755</v>
      </c>
      <c r="P66" s="1164" t="s">
        <v>755</v>
      </c>
      <c r="Q66" s="1164" t="s">
        <v>755</v>
      </c>
      <c r="R66" s="19" t="s">
        <v>858</v>
      </c>
      <c r="S66" s="1166" t="s">
        <v>756</v>
      </c>
      <c r="T66" s="1166" t="s">
        <v>756</v>
      </c>
      <c r="U66" s="19">
        <v>0.5</v>
      </c>
      <c r="V66" s="1163">
        <v>0</v>
      </c>
      <c r="W66" s="1163" t="s">
        <v>756</v>
      </c>
      <c r="X66" s="1163">
        <v>0</v>
      </c>
      <c r="Y66" s="1163"/>
      <c r="Z66" s="1163"/>
      <c r="AA66" s="1163">
        <v>0.5</v>
      </c>
      <c r="AB66" s="1163">
        <v>0.5</v>
      </c>
      <c r="AC66" s="1163">
        <v>1228.6192470000001</v>
      </c>
      <c r="AD66" s="1163">
        <v>-39.272926099999999</v>
      </c>
      <c r="AE66" s="1163">
        <v>-39.272926099999999</v>
      </c>
      <c r="AF66" s="1163">
        <v>-0.95713848199999996</v>
      </c>
      <c r="AG66" s="1163">
        <v>39.491006830000003</v>
      </c>
      <c r="AH66" s="1163"/>
      <c r="AI66" s="1163">
        <v>-9.8315193349999994</v>
      </c>
      <c r="AJ66" s="19">
        <v>0</v>
      </c>
      <c r="AK66" s="19" t="s">
        <v>756</v>
      </c>
      <c r="AL66" s="19" t="s">
        <v>756</v>
      </c>
      <c r="AM66" s="1163">
        <v>-3.0985739680000002</v>
      </c>
      <c r="AN66" s="19" t="s">
        <v>756</v>
      </c>
      <c r="AO66" s="1163">
        <v>0</v>
      </c>
      <c r="AP66" s="19" t="s">
        <v>756</v>
      </c>
      <c r="AQ66" s="1163">
        <v>0</v>
      </c>
      <c r="AR66" s="19" t="s">
        <v>756</v>
      </c>
      <c r="AS66" s="1163">
        <v>-6.732945365</v>
      </c>
      <c r="AT66" s="19" t="s">
        <v>756</v>
      </c>
      <c r="AU66" s="19" t="s">
        <v>756</v>
      </c>
      <c r="AV66" s="1163">
        <v>-2.6986733630000002</v>
      </c>
      <c r="AW66" s="19" t="s">
        <v>756</v>
      </c>
      <c r="AX66" s="1163">
        <v>0.5</v>
      </c>
      <c r="AY66" s="1163">
        <v>0</v>
      </c>
      <c r="AZ66" s="19">
        <v>0</v>
      </c>
      <c r="BA66" s="19">
        <v>0</v>
      </c>
      <c r="BB66" s="19">
        <v>-0.17</v>
      </c>
      <c r="BC66" s="19" t="s">
        <v>756</v>
      </c>
      <c r="BD66" s="19" t="s">
        <v>756</v>
      </c>
      <c r="BE66" s="19" t="s">
        <v>755</v>
      </c>
      <c r="BF66" s="1164" t="s">
        <v>755</v>
      </c>
    </row>
    <row r="67" spans="2:58" ht="85.5" x14ac:dyDescent="0.2">
      <c r="B6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7" s="19" t="s">
        <v>923</v>
      </c>
      <c r="D67" s="19" t="s">
        <v>924</v>
      </c>
      <c r="E67" s="983" t="s">
        <v>843</v>
      </c>
      <c r="F67" s="1041" t="str">
        <f>VLOOKUP(TBL4_OptApp[[#This Row],[Option type
Defined List]],'Option Typs_Grps'!B$2:C$47, 2, FALSE)</f>
        <v>Distribution Options</v>
      </c>
      <c r="G67" s="20" t="s">
        <v>684</v>
      </c>
      <c r="H67" s="19" t="s">
        <v>754</v>
      </c>
      <c r="I67" s="19" t="s">
        <v>755</v>
      </c>
      <c r="J67" s="19" t="s">
        <v>756</v>
      </c>
      <c r="K67" s="1163" t="s">
        <v>925</v>
      </c>
      <c r="L67" s="1164" t="s">
        <v>755</v>
      </c>
      <c r="M67" s="1164" t="s">
        <v>755</v>
      </c>
      <c r="N67" s="1164" t="s">
        <v>755</v>
      </c>
      <c r="O67" s="1164" t="s">
        <v>755</v>
      </c>
      <c r="P67" s="1164" t="s">
        <v>755</v>
      </c>
      <c r="Q67" s="1164" t="s">
        <v>755</v>
      </c>
      <c r="R67" s="19" t="s">
        <v>858</v>
      </c>
      <c r="S67" s="1166" t="s">
        <v>756</v>
      </c>
      <c r="T67" s="1166" t="s">
        <v>756</v>
      </c>
      <c r="U67" s="19">
        <v>0.5</v>
      </c>
      <c r="V67" s="1163">
        <v>0</v>
      </c>
      <c r="W67" s="1163" t="s">
        <v>756</v>
      </c>
      <c r="X67" s="1163">
        <v>0</v>
      </c>
      <c r="Y67" s="1163"/>
      <c r="Z67" s="1163"/>
      <c r="AA67" s="1163">
        <v>0.5</v>
      </c>
      <c r="AB67" s="1163">
        <v>0.5</v>
      </c>
      <c r="AC67" s="1163">
        <v>1331.0041839999999</v>
      </c>
      <c r="AD67" s="1163">
        <v>-39.272926099999999</v>
      </c>
      <c r="AE67" s="1163">
        <v>-39.272926099999999</v>
      </c>
      <c r="AF67" s="1163">
        <v>-0.92082561600000001</v>
      </c>
      <c r="AG67" s="1163">
        <v>43.501350600000002</v>
      </c>
      <c r="AH67" s="1163"/>
      <c r="AI67" s="1163">
        <v>-9.8315193349999994</v>
      </c>
      <c r="AJ67" s="19">
        <v>0</v>
      </c>
      <c r="AK67" s="19" t="s">
        <v>756</v>
      </c>
      <c r="AL67" s="19" t="s">
        <v>756</v>
      </c>
      <c r="AM67" s="1163">
        <v>-3.0985739680000002</v>
      </c>
      <c r="AN67" s="19" t="s">
        <v>756</v>
      </c>
      <c r="AO67" s="1163">
        <v>0</v>
      </c>
      <c r="AP67" s="19" t="s">
        <v>756</v>
      </c>
      <c r="AQ67" s="1163">
        <v>0</v>
      </c>
      <c r="AR67" s="19" t="s">
        <v>756</v>
      </c>
      <c r="AS67" s="1163">
        <v>-6.732945365</v>
      </c>
      <c r="AT67" s="19" t="s">
        <v>756</v>
      </c>
      <c r="AU67" s="19" t="s">
        <v>756</v>
      </c>
      <c r="AV67" s="1163">
        <v>-2.5962884260000001</v>
      </c>
      <c r="AW67" s="19" t="s">
        <v>756</v>
      </c>
      <c r="AX67" s="1163">
        <v>0.5</v>
      </c>
      <c r="AY67" s="1163">
        <v>0</v>
      </c>
      <c r="AZ67" s="19">
        <v>0</v>
      </c>
      <c r="BA67" s="19">
        <v>0</v>
      </c>
      <c r="BB67" s="19">
        <v>-0.17</v>
      </c>
      <c r="BC67" s="19" t="s">
        <v>756</v>
      </c>
      <c r="BD67" s="19" t="s">
        <v>756</v>
      </c>
      <c r="BE67" s="19" t="s">
        <v>755</v>
      </c>
      <c r="BF67" s="1164" t="s">
        <v>755</v>
      </c>
    </row>
    <row r="68" spans="2:58" ht="85.5" x14ac:dyDescent="0.2">
      <c r="B6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8" s="19" t="s">
        <v>926</v>
      </c>
      <c r="D68" s="19" t="s">
        <v>927</v>
      </c>
      <c r="E68" s="983" t="s">
        <v>843</v>
      </c>
      <c r="F68" s="1041" t="str">
        <f>VLOOKUP(TBL4_OptApp[[#This Row],[Option type
Defined List]],'Option Typs_Grps'!B$2:C$47, 2, FALSE)</f>
        <v>Distribution Options</v>
      </c>
      <c r="G68" s="20" t="s">
        <v>684</v>
      </c>
      <c r="H68" s="19" t="s">
        <v>754</v>
      </c>
      <c r="I68" s="19" t="s">
        <v>755</v>
      </c>
      <c r="J68" s="19" t="s">
        <v>756</v>
      </c>
      <c r="K68" s="1163" t="s">
        <v>928</v>
      </c>
      <c r="L68" s="1164" t="s">
        <v>755</v>
      </c>
      <c r="M68" s="1164" t="s">
        <v>755</v>
      </c>
      <c r="N68" s="1164" t="s">
        <v>755</v>
      </c>
      <c r="O68" s="1164" t="s">
        <v>755</v>
      </c>
      <c r="P68" s="1164" t="s">
        <v>755</v>
      </c>
      <c r="Q68" s="1164" t="s">
        <v>755</v>
      </c>
      <c r="R68" s="19" t="s">
        <v>858</v>
      </c>
      <c r="S68" s="1166" t="s">
        <v>756</v>
      </c>
      <c r="T68" s="1166" t="s">
        <v>756</v>
      </c>
      <c r="U68" s="19">
        <v>0.5</v>
      </c>
      <c r="V68" s="1163">
        <v>0</v>
      </c>
      <c r="W68" s="1163" t="s">
        <v>756</v>
      </c>
      <c r="X68" s="1163">
        <v>0</v>
      </c>
      <c r="Y68" s="1163"/>
      <c r="Z68" s="1163"/>
      <c r="AA68" s="1163">
        <v>0.5</v>
      </c>
      <c r="AB68" s="1163">
        <v>0.5</v>
      </c>
      <c r="AC68" s="1163">
        <v>1433.3891209999999</v>
      </c>
      <c r="AD68" s="1163">
        <v>-39.272926099999999</v>
      </c>
      <c r="AE68" s="1163">
        <v>-39.272926099999999</v>
      </c>
      <c r="AF68" s="1163">
        <v>-0.88451274999999996</v>
      </c>
      <c r="AG68" s="1163">
        <v>47.511694380000002</v>
      </c>
      <c r="AH68" s="1163"/>
      <c r="AI68" s="1163">
        <v>-9.8315193349999994</v>
      </c>
      <c r="AJ68" s="19" t="s">
        <v>756</v>
      </c>
      <c r="AK68" s="19" t="s">
        <v>756</v>
      </c>
      <c r="AL68" s="19" t="s">
        <v>756</v>
      </c>
      <c r="AM68" s="1163">
        <v>-3.0985739680000002</v>
      </c>
      <c r="AN68" s="19" t="s">
        <v>756</v>
      </c>
      <c r="AO68" s="1163">
        <v>0</v>
      </c>
      <c r="AP68" s="19" t="s">
        <v>756</v>
      </c>
      <c r="AQ68" s="1163">
        <v>0</v>
      </c>
      <c r="AR68" s="19" t="s">
        <v>756</v>
      </c>
      <c r="AS68" s="1163">
        <v>-6.732945365</v>
      </c>
      <c r="AT68" s="19" t="s">
        <v>756</v>
      </c>
      <c r="AU68" s="19" t="s">
        <v>756</v>
      </c>
      <c r="AV68" s="1163">
        <v>-2.493903489</v>
      </c>
      <c r="AW68" s="19" t="s">
        <v>756</v>
      </c>
      <c r="AX68" s="1163">
        <v>0.5</v>
      </c>
      <c r="AY68" s="1163">
        <v>0</v>
      </c>
      <c r="AZ68" s="19">
        <v>0</v>
      </c>
      <c r="BA68" s="19">
        <v>0</v>
      </c>
      <c r="BB68" s="19">
        <v>-0.17</v>
      </c>
      <c r="BC68" s="19" t="s">
        <v>756</v>
      </c>
      <c r="BD68" s="19" t="s">
        <v>756</v>
      </c>
      <c r="BE68" s="19" t="s">
        <v>755</v>
      </c>
      <c r="BF68" s="1164" t="s">
        <v>755</v>
      </c>
    </row>
    <row r="69" spans="2:58" ht="85.5" x14ac:dyDescent="0.2">
      <c r="B6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9" s="19" t="s">
        <v>929</v>
      </c>
      <c r="D69" s="19" t="s">
        <v>930</v>
      </c>
      <c r="E69" s="983" t="s">
        <v>843</v>
      </c>
      <c r="F69" s="1041" t="str">
        <f>VLOOKUP(TBL4_OptApp[[#This Row],[Option type
Defined List]],'Option Typs_Grps'!B$2:C$47, 2, FALSE)</f>
        <v>Distribution Options</v>
      </c>
      <c r="G69" s="20" t="s">
        <v>684</v>
      </c>
      <c r="H69" s="19" t="s">
        <v>754</v>
      </c>
      <c r="I69" s="19" t="s">
        <v>755</v>
      </c>
      <c r="J69" s="19" t="s">
        <v>756</v>
      </c>
      <c r="K69" s="1163" t="s">
        <v>931</v>
      </c>
      <c r="L69" s="1164" t="s">
        <v>755</v>
      </c>
      <c r="M69" s="1164" t="s">
        <v>755</v>
      </c>
      <c r="N69" s="1164" t="s">
        <v>755</v>
      </c>
      <c r="O69" s="1164" t="s">
        <v>755</v>
      </c>
      <c r="P69" s="1164" t="s">
        <v>755</v>
      </c>
      <c r="Q69" s="1164" t="s">
        <v>755</v>
      </c>
      <c r="R69" s="19" t="s">
        <v>858</v>
      </c>
      <c r="S69" s="1166" t="s">
        <v>756</v>
      </c>
      <c r="T69" s="1166" t="s">
        <v>756</v>
      </c>
      <c r="U69" s="19">
        <v>0.5</v>
      </c>
      <c r="V69" s="1163">
        <v>0</v>
      </c>
      <c r="W69" s="1163" t="s">
        <v>756</v>
      </c>
      <c r="X69" s="1163">
        <v>0</v>
      </c>
      <c r="Y69" s="1163"/>
      <c r="Z69" s="1163"/>
      <c r="AA69" s="1163">
        <v>0.5</v>
      </c>
      <c r="AB69" s="1163">
        <v>0.5</v>
      </c>
      <c r="AC69" s="1163">
        <v>1535.7740590000001</v>
      </c>
      <c r="AD69" s="1163">
        <v>-39.272926099999999</v>
      </c>
      <c r="AE69" s="1163">
        <v>-39.272926099999999</v>
      </c>
      <c r="AF69" s="1163">
        <v>-0.84819988499999999</v>
      </c>
      <c r="AG69" s="1163">
        <v>51.522038160000001</v>
      </c>
      <c r="AH69" s="1163"/>
      <c r="AI69" s="1163">
        <v>-9.8315193349999994</v>
      </c>
      <c r="AJ69" s="19" t="s">
        <v>756</v>
      </c>
      <c r="AK69" s="19" t="s">
        <v>756</v>
      </c>
      <c r="AL69" s="19" t="s">
        <v>756</v>
      </c>
      <c r="AM69" s="1163">
        <v>-3.0985739680000002</v>
      </c>
      <c r="AN69" s="19" t="s">
        <v>756</v>
      </c>
      <c r="AO69" s="1163">
        <v>0</v>
      </c>
      <c r="AP69" s="19" t="s">
        <v>756</v>
      </c>
      <c r="AQ69" s="1163">
        <v>0</v>
      </c>
      <c r="AR69" s="19" t="s">
        <v>756</v>
      </c>
      <c r="AS69" s="1163">
        <v>-6.732945365</v>
      </c>
      <c r="AT69" s="19" t="s">
        <v>756</v>
      </c>
      <c r="AU69" s="19" t="s">
        <v>756</v>
      </c>
      <c r="AV69" s="1163">
        <v>-2.3915185509999999</v>
      </c>
      <c r="AW69" s="19" t="s">
        <v>756</v>
      </c>
      <c r="AX69" s="1163">
        <v>0.5</v>
      </c>
      <c r="AY69" s="1163">
        <v>0</v>
      </c>
      <c r="AZ69" s="19">
        <v>0</v>
      </c>
      <c r="BA69" s="19">
        <v>0</v>
      </c>
      <c r="BB69" s="19">
        <v>-0.17</v>
      </c>
      <c r="BC69" s="19" t="s">
        <v>756</v>
      </c>
      <c r="BD69" s="19" t="s">
        <v>756</v>
      </c>
      <c r="BE69" s="19" t="s">
        <v>755</v>
      </c>
      <c r="BF69" s="1164" t="s">
        <v>755</v>
      </c>
    </row>
    <row r="70" spans="2:58" ht="85.5" x14ac:dyDescent="0.2">
      <c r="B7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0" s="19" t="s">
        <v>932</v>
      </c>
      <c r="D70" s="19" t="s">
        <v>933</v>
      </c>
      <c r="E70" s="983" t="s">
        <v>843</v>
      </c>
      <c r="F70" s="1041" t="str">
        <f>VLOOKUP(TBL4_OptApp[[#This Row],[Option type
Defined List]],'Option Typs_Grps'!B$2:C$47, 2, FALSE)</f>
        <v>Distribution Options</v>
      </c>
      <c r="G70" s="20" t="s">
        <v>684</v>
      </c>
      <c r="H70" s="19" t="s">
        <v>754</v>
      </c>
      <c r="I70" s="19" t="s">
        <v>755</v>
      </c>
      <c r="J70" s="19" t="s">
        <v>756</v>
      </c>
      <c r="K70" s="1163" t="s">
        <v>929</v>
      </c>
      <c r="L70" s="1164" t="s">
        <v>755</v>
      </c>
      <c r="M70" s="1164" t="s">
        <v>755</v>
      </c>
      <c r="N70" s="1164" t="s">
        <v>755</v>
      </c>
      <c r="O70" s="1164" t="s">
        <v>755</v>
      </c>
      <c r="P70" s="1164" t="s">
        <v>755</v>
      </c>
      <c r="Q70" s="1164" t="s">
        <v>755</v>
      </c>
      <c r="R70" s="19" t="s">
        <v>858</v>
      </c>
      <c r="S70" s="1166" t="s">
        <v>756</v>
      </c>
      <c r="T70" s="1166" t="s">
        <v>756</v>
      </c>
      <c r="U70" s="19">
        <v>0.5</v>
      </c>
      <c r="V70" s="1163">
        <v>0</v>
      </c>
      <c r="W70" s="1163" t="s">
        <v>756</v>
      </c>
      <c r="X70" s="1163">
        <v>0</v>
      </c>
      <c r="Y70" s="1163"/>
      <c r="Z70" s="1163"/>
      <c r="AA70" s="1163">
        <v>0.5</v>
      </c>
      <c r="AB70" s="1163">
        <v>0.5</v>
      </c>
      <c r="AC70" s="1163">
        <v>1586.966527</v>
      </c>
      <c r="AD70" s="1163">
        <v>-39.272926099999999</v>
      </c>
      <c r="AE70" s="1163">
        <v>-39.272926099999999</v>
      </c>
      <c r="AF70" s="1163">
        <v>-0.83004345199999996</v>
      </c>
      <c r="AG70" s="1163">
        <v>53.527210050000001</v>
      </c>
      <c r="AH70" s="1163"/>
      <c r="AI70" s="1163">
        <v>-9.8315193349999994</v>
      </c>
      <c r="AJ70" s="19" t="s">
        <v>756</v>
      </c>
      <c r="AK70" s="19" t="s">
        <v>756</v>
      </c>
      <c r="AL70" s="19" t="s">
        <v>756</v>
      </c>
      <c r="AM70" s="1163">
        <v>-3.0985739680000002</v>
      </c>
      <c r="AN70" s="19" t="s">
        <v>756</v>
      </c>
      <c r="AO70" s="1163">
        <v>0</v>
      </c>
      <c r="AP70" s="19" t="s">
        <v>756</v>
      </c>
      <c r="AQ70" s="1163">
        <v>0</v>
      </c>
      <c r="AR70" s="19" t="s">
        <v>756</v>
      </c>
      <c r="AS70" s="1163">
        <v>-6.732945365</v>
      </c>
      <c r="AT70" s="19" t="s">
        <v>756</v>
      </c>
      <c r="AU70" s="19" t="s">
        <v>756</v>
      </c>
      <c r="AV70" s="1163">
        <v>-2.3403260829999999</v>
      </c>
      <c r="AW70" s="19" t="s">
        <v>756</v>
      </c>
      <c r="AX70" s="1163">
        <v>0.5</v>
      </c>
      <c r="AY70" s="1163">
        <v>0</v>
      </c>
      <c r="AZ70" s="19">
        <v>0</v>
      </c>
      <c r="BA70" s="19">
        <v>0</v>
      </c>
      <c r="BB70" s="19">
        <v>-0.17</v>
      </c>
      <c r="BC70" s="19" t="s">
        <v>756</v>
      </c>
      <c r="BD70" s="19" t="s">
        <v>756</v>
      </c>
      <c r="BE70" s="19" t="s">
        <v>755</v>
      </c>
      <c r="BF70" s="1164" t="s">
        <v>755</v>
      </c>
    </row>
    <row r="71" spans="2:58" ht="28.5" x14ac:dyDescent="0.2">
      <c r="B7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1" s="19" t="s">
        <v>934</v>
      </c>
      <c r="D71" s="19" t="s">
        <v>935</v>
      </c>
      <c r="E71" s="983" t="s">
        <v>871</v>
      </c>
      <c r="F71" s="1041" t="str">
        <f>VLOOKUP(TBL4_OptApp[[#This Row],[Option type
Defined List]],'Option Typs_Grps'!B$2:C$47, 2, FALSE)</f>
        <v>Distribution Options</v>
      </c>
      <c r="G71" s="20" t="s">
        <v>684</v>
      </c>
      <c r="H71" s="19" t="s">
        <v>765</v>
      </c>
      <c r="I71" s="19" t="s">
        <v>755</v>
      </c>
      <c r="J71" s="19" t="s">
        <v>756</v>
      </c>
      <c r="K71" s="1163" t="s">
        <v>756</v>
      </c>
      <c r="L71" s="1164" t="s">
        <v>766</v>
      </c>
      <c r="M71" s="1164" t="s">
        <v>766</v>
      </c>
      <c r="N71" s="1164" t="s">
        <v>766</v>
      </c>
      <c r="O71" s="1164" t="s">
        <v>766</v>
      </c>
      <c r="P71" s="1164" t="s">
        <v>766</v>
      </c>
      <c r="Q71" s="1164" t="s">
        <v>766</v>
      </c>
      <c r="R71" s="19" t="s">
        <v>756</v>
      </c>
      <c r="S71" s="1166" t="s">
        <v>756</v>
      </c>
      <c r="T71" s="1166" t="s">
        <v>756</v>
      </c>
      <c r="U71" s="1287">
        <v>0.37008185399999999</v>
      </c>
      <c r="V71" s="1163">
        <v>0</v>
      </c>
      <c r="W71" s="1163">
        <v>2025</v>
      </c>
      <c r="X71" s="1163">
        <v>0</v>
      </c>
      <c r="Y71" s="1167"/>
      <c r="Z71" s="1167"/>
      <c r="AA71" s="1163">
        <v>0.37008185399999999</v>
      </c>
      <c r="AB71" s="1163">
        <v>0.37008185399999999</v>
      </c>
      <c r="AC71" s="1163">
        <v>369.43600670000001</v>
      </c>
      <c r="AD71" s="1163">
        <v>-3.2592018619999998</v>
      </c>
      <c r="AE71" s="1163">
        <v>-3.2592018619999998</v>
      </c>
      <c r="AF71" s="1163">
        <v>-0.87876160800000003</v>
      </c>
      <c r="AG71" s="1163">
        <v>3.8689097779999999</v>
      </c>
      <c r="AH71" s="1163"/>
      <c r="AI71" s="1163">
        <v>-7.1274431700000003</v>
      </c>
      <c r="AJ71" s="19" t="s">
        <v>756</v>
      </c>
      <c r="AK71" s="19" t="s">
        <v>756</v>
      </c>
      <c r="AL71" s="19" t="s">
        <v>756</v>
      </c>
      <c r="AM71" s="1163">
        <v>-2.2463374279999999</v>
      </c>
      <c r="AN71" s="19" t="s">
        <v>756</v>
      </c>
      <c r="AO71" s="1163">
        <v>0</v>
      </c>
      <c r="AP71" s="19" t="s">
        <v>756</v>
      </c>
      <c r="AQ71" s="1163">
        <v>0</v>
      </c>
      <c r="AR71" s="19" t="s">
        <v>756</v>
      </c>
      <c r="AS71" s="1163">
        <v>-4.8811057399999997</v>
      </c>
      <c r="AT71" s="19" t="s">
        <v>756</v>
      </c>
      <c r="AU71" s="19" t="s">
        <v>756</v>
      </c>
      <c r="AV71" s="1163">
        <v>-2.477688015</v>
      </c>
      <c r="AW71" s="19" t="s">
        <v>756</v>
      </c>
      <c r="AX71" s="1163">
        <v>0.37008185399999999</v>
      </c>
      <c r="AY71" s="1163">
        <v>0</v>
      </c>
      <c r="AZ71" s="19">
        <v>0</v>
      </c>
      <c r="BA71" s="19">
        <v>0.5</v>
      </c>
      <c r="BB71" s="19">
        <v>0</v>
      </c>
      <c r="BC71" s="19">
        <v>3</v>
      </c>
      <c r="BD71" s="19">
        <v>2</v>
      </c>
      <c r="BE71" s="19" t="s">
        <v>755</v>
      </c>
      <c r="BF71" s="1164" t="s">
        <v>766</v>
      </c>
    </row>
    <row r="72" spans="2:58" ht="28.5" x14ac:dyDescent="0.2">
      <c r="B7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2" s="19" t="s">
        <v>936</v>
      </c>
      <c r="D72" s="19" t="s">
        <v>937</v>
      </c>
      <c r="E72" s="983" t="s">
        <v>871</v>
      </c>
      <c r="F72" s="1041" t="str">
        <f>VLOOKUP(TBL4_OptApp[[#This Row],[Option type
Defined List]],'Option Typs_Grps'!B$2:C$47, 2, FALSE)</f>
        <v>Distribution Options</v>
      </c>
      <c r="G72" s="20" t="s">
        <v>684</v>
      </c>
      <c r="H72" s="19" t="s">
        <v>765</v>
      </c>
      <c r="I72" s="19" t="s">
        <v>755</v>
      </c>
      <c r="J72" s="19" t="s">
        <v>756</v>
      </c>
      <c r="K72" s="1163" t="s">
        <v>938</v>
      </c>
      <c r="L72" s="1164" t="s">
        <v>766</v>
      </c>
      <c r="M72" s="1164" t="s">
        <v>766</v>
      </c>
      <c r="N72" s="1164" t="s">
        <v>766</v>
      </c>
      <c r="O72" s="1164" t="s">
        <v>766</v>
      </c>
      <c r="P72" s="1164" t="s">
        <v>766</v>
      </c>
      <c r="Q72" s="1164" t="s">
        <v>766</v>
      </c>
      <c r="R72" s="19" t="s">
        <v>756</v>
      </c>
      <c r="S72" s="1166" t="s">
        <v>756</v>
      </c>
      <c r="T72" s="1166" t="s">
        <v>756</v>
      </c>
      <c r="U72" s="1287">
        <v>0.23401432899999999</v>
      </c>
      <c r="V72" s="1163">
        <v>0</v>
      </c>
      <c r="W72" s="1163">
        <v>2025</v>
      </c>
      <c r="X72" s="1163">
        <v>0</v>
      </c>
      <c r="Y72" s="1163"/>
      <c r="Z72" s="1163"/>
      <c r="AA72" s="1163">
        <v>0.23401432899999999</v>
      </c>
      <c r="AB72" s="1163">
        <v>0.23401432899999999</v>
      </c>
      <c r="AC72" s="1163">
        <v>1618.846914</v>
      </c>
      <c r="AD72" s="1163">
        <v>-0.62124150700000003</v>
      </c>
      <c r="AE72" s="1163">
        <v>-0.62124150700000003</v>
      </c>
      <c r="AF72" s="1163">
        <v>-5.7506875999999998E-2</v>
      </c>
      <c r="AG72" s="1163">
        <v>131.5152569</v>
      </c>
      <c r="AH72" s="1163"/>
      <c r="AI72" s="1163">
        <v>-4.4631953759999998</v>
      </c>
      <c r="AJ72" s="19">
        <v>0</v>
      </c>
      <c r="AK72" s="19" t="s">
        <v>756</v>
      </c>
      <c r="AL72" s="19" t="s">
        <v>756</v>
      </c>
      <c r="AM72" s="1163">
        <v>-1.406653492</v>
      </c>
      <c r="AN72" s="19" t="s">
        <v>756</v>
      </c>
      <c r="AO72" s="1163">
        <v>0</v>
      </c>
      <c r="AP72" s="19" t="s">
        <v>756</v>
      </c>
      <c r="AQ72" s="1163">
        <v>0</v>
      </c>
      <c r="AR72" s="19" t="s">
        <v>756</v>
      </c>
      <c r="AS72" s="1163">
        <v>-3.056541883</v>
      </c>
      <c r="AT72" s="19" t="s">
        <v>756</v>
      </c>
      <c r="AU72" s="19" t="s">
        <v>756</v>
      </c>
      <c r="AV72" s="1163">
        <v>-0.16214192399999999</v>
      </c>
      <c r="AW72" s="19" t="s">
        <v>756</v>
      </c>
      <c r="AX72" s="1163">
        <v>0.23401432899999999</v>
      </c>
      <c r="AY72" s="1163">
        <v>0</v>
      </c>
      <c r="AZ72" s="19">
        <v>0</v>
      </c>
      <c r="BA72" s="19">
        <v>0</v>
      </c>
      <c r="BB72" s="19">
        <v>-0.16666666699999999</v>
      </c>
      <c r="BC72" s="19">
        <v>3</v>
      </c>
      <c r="BD72" s="19">
        <v>3</v>
      </c>
      <c r="BE72" s="19" t="s">
        <v>755</v>
      </c>
      <c r="BF72" s="1164" t="s">
        <v>766</v>
      </c>
    </row>
    <row r="73" spans="2:58" ht="28.5" x14ac:dyDescent="0.2">
      <c r="B7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3" s="19" t="s">
        <v>938</v>
      </c>
      <c r="D73" s="19" t="s">
        <v>939</v>
      </c>
      <c r="E73" s="983" t="s">
        <v>871</v>
      </c>
      <c r="F73" s="1041" t="str">
        <f>VLOOKUP(TBL4_OptApp[[#This Row],[Option type
Defined List]],'Option Typs_Grps'!B$2:C$47, 2, FALSE)</f>
        <v>Distribution Options</v>
      </c>
      <c r="G73" s="20" t="s">
        <v>684</v>
      </c>
      <c r="H73" s="19" t="s">
        <v>765</v>
      </c>
      <c r="I73" s="19" t="s">
        <v>755</v>
      </c>
      <c r="J73" s="19" t="s">
        <v>756</v>
      </c>
      <c r="K73" s="1163" t="s">
        <v>940</v>
      </c>
      <c r="L73" s="1164" t="s">
        <v>766</v>
      </c>
      <c r="M73" s="1164" t="s">
        <v>766</v>
      </c>
      <c r="N73" s="1164" t="s">
        <v>766</v>
      </c>
      <c r="O73" s="1164" t="s">
        <v>766</v>
      </c>
      <c r="P73" s="1164" t="s">
        <v>766</v>
      </c>
      <c r="Q73" s="1164" t="s">
        <v>766</v>
      </c>
      <c r="R73" s="19" t="s">
        <v>756</v>
      </c>
      <c r="S73" s="1166" t="s">
        <v>756</v>
      </c>
      <c r="T73" s="1166" t="s">
        <v>756</v>
      </c>
      <c r="U73" s="1287">
        <v>0.70915766700000005</v>
      </c>
      <c r="V73" s="1163">
        <v>0</v>
      </c>
      <c r="W73" s="1163">
        <v>2025</v>
      </c>
      <c r="X73" s="1163">
        <v>0</v>
      </c>
      <c r="Y73" s="1163"/>
      <c r="Z73" s="1163"/>
      <c r="AA73" s="1163">
        <v>0.70915766700000005</v>
      </c>
      <c r="AB73" s="1163">
        <v>0.70915766700000005</v>
      </c>
      <c r="AC73" s="1163">
        <v>1736.1286709999999</v>
      </c>
      <c r="AD73" s="1163">
        <v>-9.2186398559999994</v>
      </c>
      <c r="AE73" s="1163">
        <v>-9.2186398559999994</v>
      </c>
      <c r="AF73" s="1163">
        <v>-1.3163245059999999</v>
      </c>
      <c r="AG73" s="1163">
        <v>40.055877410000001</v>
      </c>
      <c r="AH73" s="1163"/>
      <c r="AI73" s="1163">
        <v>-13.653517470000001</v>
      </c>
      <c r="AJ73" s="19">
        <v>0</v>
      </c>
      <c r="AK73" s="19" t="s">
        <v>756</v>
      </c>
      <c r="AL73" s="19" t="s">
        <v>756</v>
      </c>
      <c r="AM73" s="1163">
        <v>-4.3031430180000001</v>
      </c>
      <c r="AN73" s="19" t="s">
        <v>756</v>
      </c>
      <c r="AO73" s="1163">
        <v>0</v>
      </c>
      <c r="AP73" s="19" t="s">
        <v>756</v>
      </c>
      <c r="AQ73" s="1163">
        <v>0</v>
      </c>
      <c r="AR73" s="19" t="s">
        <v>756</v>
      </c>
      <c r="AS73" s="1163">
        <v>-9.3503744449999999</v>
      </c>
      <c r="AT73" s="19" t="s">
        <v>756</v>
      </c>
      <c r="AU73" s="19" t="s">
        <v>756</v>
      </c>
      <c r="AV73" s="1163">
        <v>-3.7114063939999999</v>
      </c>
      <c r="AW73" s="19" t="s">
        <v>756</v>
      </c>
      <c r="AX73" s="1163">
        <v>0.70915766700000005</v>
      </c>
      <c r="AY73" s="1163">
        <v>0</v>
      </c>
      <c r="AZ73" s="19">
        <v>0</v>
      </c>
      <c r="BA73" s="19">
        <v>0</v>
      </c>
      <c r="BB73" s="19">
        <v>-0.16666666699999999</v>
      </c>
      <c r="BC73" s="19">
        <v>3</v>
      </c>
      <c r="BD73" s="19">
        <v>4</v>
      </c>
      <c r="BE73" s="19" t="s">
        <v>755</v>
      </c>
      <c r="BF73" s="1164" t="s">
        <v>766</v>
      </c>
    </row>
    <row r="74" spans="2:58" ht="28.5" x14ac:dyDescent="0.2">
      <c r="B7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4" s="19" t="s">
        <v>941</v>
      </c>
      <c r="D74" s="19" t="s">
        <v>942</v>
      </c>
      <c r="E74" s="983" t="s">
        <v>871</v>
      </c>
      <c r="F74" s="1041" t="str">
        <f>VLOOKUP(TBL4_OptApp[[#This Row],[Option type
Defined List]],'Option Typs_Grps'!B$2:C$47, 2, FALSE)</f>
        <v>Distribution Options</v>
      </c>
      <c r="G74" s="20" t="s">
        <v>684</v>
      </c>
      <c r="H74" s="19" t="s">
        <v>765</v>
      </c>
      <c r="I74" s="19" t="s">
        <v>755</v>
      </c>
      <c r="J74" s="19" t="s">
        <v>756</v>
      </c>
      <c r="K74" s="1163" t="s">
        <v>943</v>
      </c>
      <c r="L74" s="1164" t="s">
        <v>766</v>
      </c>
      <c r="M74" s="1164" t="s">
        <v>766</v>
      </c>
      <c r="N74" s="1164" t="s">
        <v>766</v>
      </c>
      <c r="O74" s="1164" t="s">
        <v>766</v>
      </c>
      <c r="P74" s="1164" t="s">
        <v>766</v>
      </c>
      <c r="Q74" s="1164" t="s">
        <v>766</v>
      </c>
      <c r="R74" s="19" t="s">
        <v>756</v>
      </c>
      <c r="S74" s="1166" t="s">
        <v>756</v>
      </c>
      <c r="T74" s="1166" t="s">
        <v>756</v>
      </c>
      <c r="U74" s="1287">
        <v>0.63762558700000005</v>
      </c>
      <c r="V74" s="1163">
        <v>0</v>
      </c>
      <c r="W74" s="1163">
        <v>2025</v>
      </c>
      <c r="X74" s="1163">
        <v>0</v>
      </c>
      <c r="Y74" s="1163"/>
      <c r="Z74" s="1163"/>
      <c r="AA74" s="1163">
        <v>0.63762558700000005</v>
      </c>
      <c r="AB74" s="1163">
        <v>0.63762558700000005</v>
      </c>
      <c r="AC74" s="1163">
        <v>1655.2860270000001</v>
      </c>
      <c r="AD74" s="1163">
        <v>-9.1018912959999998</v>
      </c>
      <c r="AE74" s="1163">
        <v>-9.1018912959999998</v>
      </c>
      <c r="AF74" s="1163">
        <v>-1.1531362409999999</v>
      </c>
      <c r="AG74" s="1163">
        <v>42.665644630000003</v>
      </c>
      <c r="AH74" s="1163"/>
      <c r="AI74" s="1163">
        <v>-12.287685740000001</v>
      </c>
      <c r="AJ74" s="19">
        <v>0</v>
      </c>
      <c r="AK74" s="19" t="s">
        <v>756</v>
      </c>
      <c r="AL74" s="19" t="s">
        <v>756</v>
      </c>
      <c r="AM74" s="1163">
        <v>-3.8738857609999999</v>
      </c>
      <c r="AN74" s="19" t="s">
        <v>756</v>
      </c>
      <c r="AO74" s="1163">
        <v>0</v>
      </c>
      <c r="AP74" s="19" t="s">
        <v>756</v>
      </c>
      <c r="AQ74" s="1163">
        <v>0</v>
      </c>
      <c r="AR74" s="19" t="s">
        <v>756</v>
      </c>
      <c r="AS74" s="1163">
        <v>-8.413799977</v>
      </c>
      <c r="AT74" s="19" t="s">
        <v>756</v>
      </c>
      <c r="AU74" s="19" t="s">
        <v>756</v>
      </c>
      <c r="AV74" s="1163">
        <v>-3.25129343</v>
      </c>
      <c r="AW74" s="19" t="s">
        <v>756</v>
      </c>
      <c r="AX74" s="1163">
        <v>0.63762558700000005</v>
      </c>
      <c r="AY74" s="1163">
        <v>0</v>
      </c>
      <c r="AZ74" s="19">
        <v>0</v>
      </c>
      <c r="BA74" s="19">
        <v>0</v>
      </c>
      <c r="BB74" s="19">
        <v>-0.16666666699999999</v>
      </c>
      <c r="BC74" s="19">
        <v>3</v>
      </c>
      <c r="BD74" s="19">
        <v>4</v>
      </c>
      <c r="BE74" s="19" t="s">
        <v>755</v>
      </c>
      <c r="BF74" s="1164" t="s">
        <v>766</v>
      </c>
    </row>
    <row r="75" spans="2:58" ht="28.5" x14ac:dyDescent="0.2">
      <c r="B7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5" s="19" t="s">
        <v>944</v>
      </c>
      <c r="D75" s="19" t="s">
        <v>945</v>
      </c>
      <c r="E75" s="983" t="s">
        <v>871</v>
      </c>
      <c r="F75" s="1041" t="str">
        <f>VLOOKUP(TBL4_OptApp[[#This Row],[Option type
Defined List]],'Option Typs_Grps'!B$2:C$47, 2, FALSE)</f>
        <v>Distribution Options</v>
      </c>
      <c r="G75" s="20" t="s">
        <v>684</v>
      </c>
      <c r="H75" s="19" t="s">
        <v>765</v>
      </c>
      <c r="I75" s="19" t="s">
        <v>755</v>
      </c>
      <c r="J75" s="19" t="s">
        <v>756</v>
      </c>
      <c r="K75" s="1163" t="s">
        <v>946</v>
      </c>
      <c r="L75" s="1164" t="s">
        <v>766</v>
      </c>
      <c r="M75" s="1164" t="s">
        <v>766</v>
      </c>
      <c r="N75" s="1164" t="s">
        <v>766</v>
      </c>
      <c r="O75" s="1164" t="s">
        <v>766</v>
      </c>
      <c r="P75" s="1164" t="s">
        <v>766</v>
      </c>
      <c r="Q75" s="1164" t="s">
        <v>766</v>
      </c>
      <c r="R75" s="19" t="s">
        <v>756</v>
      </c>
      <c r="S75" s="1166" t="s">
        <v>756</v>
      </c>
      <c r="T75" s="1166" t="s">
        <v>756</v>
      </c>
      <c r="U75" s="1289">
        <v>0.58698909899999996</v>
      </c>
      <c r="V75" s="1168">
        <v>0</v>
      </c>
      <c r="W75" s="1163">
        <v>2025</v>
      </c>
      <c r="X75" s="1168">
        <v>0</v>
      </c>
      <c r="Y75" s="1168"/>
      <c r="Z75" s="1168"/>
      <c r="AA75" s="1168">
        <v>0.58698909899999996</v>
      </c>
      <c r="AB75" s="1168">
        <v>0.58698909899999996</v>
      </c>
      <c r="AC75" s="1168">
        <v>1800.3925360000001</v>
      </c>
      <c r="AD75" s="1168">
        <v>-8.6192500830000007</v>
      </c>
      <c r="AE75" s="1168">
        <v>-8.6192500830000007</v>
      </c>
      <c r="AF75" s="1168">
        <v>-0.96345562799999995</v>
      </c>
      <c r="AG75" s="1168">
        <v>51.770855099999999</v>
      </c>
      <c r="AH75" s="1168"/>
      <c r="AI75" s="1168">
        <v>-11.323724049999999</v>
      </c>
      <c r="AJ75" s="19">
        <v>0</v>
      </c>
      <c r="AK75" s="19" t="s">
        <v>756</v>
      </c>
      <c r="AL75" s="19" t="s">
        <v>756</v>
      </c>
      <c r="AM75" s="1168">
        <v>-3.5688681839999998</v>
      </c>
      <c r="AN75" s="19" t="s">
        <v>756</v>
      </c>
      <c r="AO75" s="1168">
        <v>0</v>
      </c>
      <c r="AP75" s="19" t="s">
        <v>756</v>
      </c>
      <c r="AQ75" s="1168">
        <v>0</v>
      </c>
      <c r="AR75" s="19" t="s">
        <v>756</v>
      </c>
      <c r="AS75" s="1168">
        <v>-7.7548558639999996</v>
      </c>
      <c r="AT75" s="19" t="s">
        <v>756</v>
      </c>
      <c r="AU75" s="19" t="s">
        <v>756</v>
      </c>
      <c r="AV75" s="1168">
        <v>-2.716484699</v>
      </c>
      <c r="AW75" s="19" t="s">
        <v>756</v>
      </c>
      <c r="AX75" s="1169">
        <v>0.58698909899999996</v>
      </c>
      <c r="AY75" s="1169">
        <v>0</v>
      </c>
      <c r="AZ75" s="19">
        <v>0</v>
      </c>
      <c r="BA75" s="19">
        <v>0</v>
      </c>
      <c r="BB75" s="19">
        <v>-0.16666666699999999</v>
      </c>
      <c r="BC75" s="19">
        <v>3</v>
      </c>
      <c r="BD75" s="19">
        <v>4</v>
      </c>
      <c r="BE75" s="19" t="s">
        <v>766</v>
      </c>
      <c r="BF75" s="1164" t="s">
        <v>766</v>
      </c>
    </row>
    <row r="76" spans="2:58" ht="28.5" x14ac:dyDescent="0.2">
      <c r="B7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6" s="19" t="s">
        <v>947</v>
      </c>
      <c r="D76" s="19" t="s">
        <v>948</v>
      </c>
      <c r="E76" s="983" t="s">
        <v>871</v>
      </c>
      <c r="F76" s="1041" t="str">
        <f>VLOOKUP(TBL4_OptApp[[#This Row],[Option type
Defined List]],'Option Typs_Grps'!B$2:C$47, 2, FALSE)</f>
        <v>Distribution Options</v>
      </c>
      <c r="G76" s="20" t="s">
        <v>684</v>
      </c>
      <c r="H76" s="19" t="s">
        <v>765</v>
      </c>
      <c r="I76" s="19" t="s">
        <v>755</v>
      </c>
      <c r="J76" s="19" t="s">
        <v>756</v>
      </c>
      <c r="K76" s="1163" t="s">
        <v>944</v>
      </c>
      <c r="L76" s="1164" t="s">
        <v>766</v>
      </c>
      <c r="M76" s="1164" t="s">
        <v>766</v>
      </c>
      <c r="N76" s="1164" t="s">
        <v>766</v>
      </c>
      <c r="O76" s="1164" t="s">
        <v>766</v>
      </c>
      <c r="P76" s="1164" t="s">
        <v>766</v>
      </c>
      <c r="Q76" s="1164" t="s">
        <v>766</v>
      </c>
      <c r="R76" s="19" t="s">
        <v>756</v>
      </c>
      <c r="S76" s="1166" t="s">
        <v>756</v>
      </c>
      <c r="T76" s="1166" t="s">
        <v>756</v>
      </c>
      <c r="U76" s="1287">
        <v>0.138366563</v>
      </c>
      <c r="V76" s="1163">
        <v>0</v>
      </c>
      <c r="W76" s="1163">
        <v>2025</v>
      </c>
      <c r="X76" s="1163">
        <v>0</v>
      </c>
      <c r="Y76" s="1163"/>
      <c r="Z76" s="1163"/>
      <c r="AA76" s="1163">
        <v>0.138366563</v>
      </c>
      <c r="AB76" s="1163">
        <v>0.138366563</v>
      </c>
      <c r="AC76" s="1163">
        <v>358.71610229999999</v>
      </c>
      <c r="AD76" s="1163">
        <v>-5.9652833510000001</v>
      </c>
      <c r="AE76" s="1163">
        <v>-5.9652833510000001</v>
      </c>
      <c r="AF76" s="1163">
        <v>-0.25465326799999999</v>
      </c>
      <c r="AG76" s="1163">
        <v>59.255953140000003</v>
      </c>
      <c r="AH76" s="1163"/>
      <c r="AI76" s="1163">
        <v>-2.7116830630000002</v>
      </c>
      <c r="AJ76" s="19">
        <v>0</v>
      </c>
      <c r="AK76" s="19" t="s">
        <v>756</v>
      </c>
      <c r="AL76" s="19" t="s">
        <v>756</v>
      </c>
      <c r="AM76" s="1163">
        <v>-0.85463398499999998</v>
      </c>
      <c r="AN76" s="19" t="s">
        <v>756</v>
      </c>
      <c r="AO76" s="1163">
        <v>0</v>
      </c>
      <c r="AP76" s="19" t="s">
        <v>756</v>
      </c>
      <c r="AQ76" s="1163">
        <v>0</v>
      </c>
      <c r="AR76" s="19" t="s">
        <v>756</v>
      </c>
      <c r="AS76" s="1163">
        <v>-1.857049078</v>
      </c>
      <c r="AT76" s="19" t="s">
        <v>756</v>
      </c>
      <c r="AU76" s="19" t="s">
        <v>756</v>
      </c>
      <c r="AV76" s="1163">
        <v>-0.71800058700000002</v>
      </c>
      <c r="AW76" s="19" t="s">
        <v>756</v>
      </c>
      <c r="AX76" s="1170">
        <v>0.138366563</v>
      </c>
      <c r="AY76" s="1170">
        <v>0</v>
      </c>
      <c r="AZ76" s="19">
        <v>0</v>
      </c>
      <c r="BA76" s="19">
        <v>0</v>
      </c>
      <c r="BB76" s="19">
        <v>-0.16666666699999999</v>
      </c>
      <c r="BC76" s="19">
        <v>3</v>
      </c>
      <c r="BD76" s="19">
        <v>3</v>
      </c>
      <c r="BE76" s="19" t="s">
        <v>755</v>
      </c>
      <c r="BF76" s="1164" t="s">
        <v>766</v>
      </c>
    </row>
    <row r="77" spans="2:58" ht="85.5" x14ac:dyDescent="0.2">
      <c r="B7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7" s="19" t="s">
        <v>949</v>
      </c>
      <c r="D77" s="19" t="s">
        <v>950</v>
      </c>
      <c r="E77" s="983" t="s">
        <v>843</v>
      </c>
      <c r="F77" s="1073" t="str">
        <f>VLOOKUP(TBL4_OptApp[[#This Row],[Option type
Defined List]],'Option Typs_Grps'!B$2:C$47, 2, FALSE)</f>
        <v>Distribution Options</v>
      </c>
      <c r="G77" s="20" t="s">
        <v>684</v>
      </c>
      <c r="H77" s="19" t="s">
        <v>754</v>
      </c>
      <c r="I77" s="19" t="s">
        <v>755</v>
      </c>
      <c r="J77" s="19" t="s">
        <v>756</v>
      </c>
      <c r="K77" s="1163" t="s">
        <v>951</v>
      </c>
      <c r="L77" s="1164" t="s">
        <v>755</v>
      </c>
      <c r="M77" s="1164" t="s">
        <v>755</v>
      </c>
      <c r="N77" s="1164" t="s">
        <v>755</v>
      </c>
      <c r="O77" s="1164" t="s">
        <v>755</v>
      </c>
      <c r="P77" s="1164" t="s">
        <v>755</v>
      </c>
      <c r="Q77" s="1164" t="s">
        <v>755</v>
      </c>
      <c r="R77" s="19" t="s">
        <v>858</v>
      </c>
      <c r="S77" s="1166" t="s">
        <v>756</v>
      </c>
      <c r="T77" s="1166" t="s">
        <v>756</v>
      </c>
      <c r="U77" s="19">
        <v>2.1</v>
      </c>
      <c r="V77" s="1163">
        <v>0</v>
      </c>
      <c r="W77" s="1163" t="s">
        <v>756</v>
      </c>
      <c r="X77" s="1163">
        <v>0</v>
      </c>
      <c r="Y77" s="1163"/>
      <c r="Z77" s="1163"/>
      <c r="AA77" s="1163">
        <v>2.5</v>
      </c>
      <c r="AB77" s="1163">
        <v>2.5</v>
      </c>
      <c r="AC77" s="1163">
        <v>6399.0585780000001</v>
      </c>
      <c r="AD77" s="1163">
        <v>-129.96135649999999</v>
      </c>
      <c r="AE77" s="1163">
        <v>-129.96135649999999</v>
      </c>
      <c r="AF77" s="1163">
        <v>-3.5405046520000001</v>
      </c>
      <c r="AG77" s="1163">
        <v>49.22868132</v>
      </c>
      <c r="AH77" s="1163"/>
      <c r="AI77" s="1163">
        <v>-41.489011589999997</v>
      </c>
      <c r="AJ77" s="19" t="s">
        <v>756</v>
      </c>
      <c r="AK77" s="19" t="s">
        <v>756</v>
      </c>
      <c r="AL77" s="19" t="s">
        <v>756</v>
      </c>
      <c r="AM77" s="1163">
        <v>-13.075982140000001</v>
      </c>
      <c r="AN77" s="19" t="s">
        <v>756</v>
      </c>
      <c r="AO77" s="1163">
        <v>0</v>
      </c>
      <c r="AP77" s="19" t="s">
        <v>756</v>
      </c>
      <c r="AQ77" s="1163">
        <v>0</v>
      </c>
      <c r="AR77" s="19" t="s">
        <v>756</v>
      </c>
      <c r="AS77" s="1163">
        <v>-28.413029439999999</v>
      </c>
      <c r="AT77" s="19" t="s">
        <v>756</v>
      </c>
      <c r="AU77" s="19" t="s">
        <v>756</v>
      </c>
      <c r="AV77" s="1163">
        <v>-9.9825320770000001</v>
      </c>
      <c r="AW77" s="19" t="s">
        <v>756</v>
      </c>
      <c r="AX77" s="1170">
        <v>2.5</v>
      </c>
      <c r="AY77" s="1170">
        <v>0</v>
      </c>
      <c r="AZ77" s="19">
        <v>0</v>
      </c>
      <c r="BA77" s="19">
        <v>0.5</v>
      </c>
      <c r="BB77" s="19">
        <v>0.5</v>
      </c>
      <c r="BC77" s="19">
        <v>0</v>
      </c>
      <c r="BD77" s="19">
        <v>0.5</v>
      </c>
      <c r="BE77" s="19" t="s">
        <v>755</v>
      </c>
      <c r="BF77" s="1164" t="s">
        <v>755</v>
      </c>
    </row>
    <row r="78" spans="2:58" ht="28.5" x14ac:dyDescent="0.2">
      <c r="B7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8" s="19" t="s">
        <v>951</v>
      </c>
      <c r="D78" s="19" t="s">
        <v>952</v>
      </c>
      <c r="E78" s="983" t="s">
        <v>843</v>
      </c>
      <c r="F78" s="981" t="str">
        <f>VLOOKUP(TBL4_OptApp[[#This Row],[Option type
Defined List]],'Option Typs_Grps'!B$2:C$47, 2, FALSE)</f>
        <v>Distribution Options</v>
      </c>
      <c r="G78" s="20" t="s">
        <v>684</v>
      </c>
      <c r="H78" s="19" t="s">
        <v>754</v>
      </c>
      <c r="I78" s="19" t="s">
        <v>755</v>
      </c>
      <c r="J78" s="19" t="s">
        <v>756</v>
      </c>
      <c r="K78" s="1163" t="s">
        <v>953</v>
      </c>
      <c r="L78" s="1164" t="s">
        <v>755</v>
      </c>
      <c r="M78" s="1164" t="s">
        <v>755</v>
      </c>
      <c r="N78" s="1164" t="s">
        <v>755</v>
      </c>
      <c r="O78" s="1164" t="s">
        <v>755</v>
      </c>
      <c r="P78" s="1164" t="s">
        <v>755</v>
      </c>
      <c r="Q78" s="1164" t="s">
        <v>755</v>
      </c>
      <c r="R78" s="19" t="s">
        <v>756</v>
      </c>
      <c r="S78" s="1166" t="s">
        <v>756</v>
      </c>
      <c r="T78" s="1166" t="s">
        <v>756</v>
      </c>
      <c r="U78" s="19">
        <v>2.4</v>
      </c>
      <c r="V78" s="1163">
        <v>0</v>
      </c>
      <c r="W78" s="1163" t="s">
        <v>756</v>
      </c>
      <c r="X78" s="1163">
        <v>0</v>
      </c>
      <c r="Y78" s="1163"/>
      <c r="Z78" s="1163"/>
      <c r="AA78" s="1163">
        <v>2.4</v>
      </c>
      <c r="AB78" s="1163">
        <v>2.4</v>
      </c>
      <c r="AC78" s="1163">
        <v>1279.8117159999999</v>
      </c>
      <c r="AD78" s="1163">
        <v>-148.52726469999999</v>
      </c>
      <c r="AE78" s="1163">
        <v>-148.52726469999999</v>
      </c>
      <c r="AF78" s="1163">
        <v>-6.217794263</v>
      </c>
      <c r="AG78" s="1163">
        <v>2.383716959</v>
      </c>
      <c r="AH78" s="1163"/>
      <c r="AI78" s="1163">
        <v>-47.19129281</v>
      </c>
      <c r="AJ78" s="19" t="s">
        <v>756</v>
      </c>
      <c r="AK78" s="19" t="s">
        <v>756</v>
      </c>
      <c r="AL78" s="19" t="s">
        <v>756</v>
      </c>
      <c r="AM78" s="1163">
        <v>-14.873155049999999</v>
      </c>
      <c r="AN78" s="19" t="s">
        <v>756</v>
      </c>
      <c r="AO78" s="1163">
        <v>0</v>
      </c>
      <c r="AP78" s="19" t="s">
        <v>756</v>
      </c>
      <c r="AQ78" s="1163">
        <v>0</v>
      </c>
      <c r="AR78" s="19" t="s">
        <v>756</v>
      </c>
      <c r="AS78" s="1163">
        <v>-32.318137749999998</v>
      </c>
      <c r="AT78" s="19" t="s">
        <v>756</v>
      </c>
      <c r="AU78" s="19" t="s">
        <v>756</v>
      </c>
      <c r="AV78" s="1163">
        <v>-17.53121003</v>
      </c>
      <c r="AW78" s="19" t="s">
        <v>756</v>
      </c>
      <c r="AX78" s="1170">
        <v>2.4</v>
      </c>
      <c r="AY78" s="1170">
        <v>0</v>
      </c>
      <c r="AZ78" s="19">
        <v>0</v>
      </c>
      <c r="BA78" s="19">
        <v>0.5</v>
      </c>
      <c r="BB78" s="19">
        <v>0.5</v>
      </c>
      <c r="BC78" s="19">
        <v>0</v>
      </c>
      <c r="BD78" s="19">
        <v>0.5</v>
      </c>
      <c r="BE78" s="19" t="s">
        <v>755</v>
      </c>
      <c r="BF78" s="1164" t="s">
        <v>755</v>
      </c>
    </row>
    <row r="79" spans="2:58" ht="85.5" x14ac:dyDescent="0.2">
      <c r="B7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9" s="19" t="s">
        <v>954</v>
      </c>
      <c r="D79" s="19" t="s">
        <v>955</v>
      </c>
      <c r="E79" s="983" t="s">
        <v>843</v>
      </c>
      <c r="F79" s="981" t="str">
        <f>VLOOKUP(TBL4_OptApp[[#This Row],[Option type
Defined List]],'Option Typs_Grps'!B$2:C$47, 2, FALSE)</f>
        <v>Distribution Options</v>
      </c>
      <c r="G79" s="20" t="s">
        <v>684</v>
      </c>
      <c r="H79" s="19" t="s">
        <v>754</v>
      </c>
      <c r="I79" s="19" t="s">
        <v>755</v>
      </c>
      <c r="J79" s="19" t="s">
        <v>756</v>
      </c>
      <c r="K79" s="1163" t="s">
        <v>956</v>
      </c>
      <c r="L79" s="1164" t="s">
        <v>755</v>
      </c>
      <c r="M79" s="1164" t="s">
        <v>755</v>
      </c>
      <c r="N79" s="1164" t="s">
        <v>755</v>
      </c>
      <c r="O79" s="1164" t="s">
        <v>755</v>
      </c>
      <c r="P79" s="1164" t="s">
        <v>755</v>
      </c>
      <c r="Q79" s="1164" t="s">
        <v>755</v>
      </c>
      <c r="R79" s="19" t="s">
        <v>858</v>
      </c>
      <c r="S79" s="1166" t="s">
        <v>756</v>
      </c>
      <c r="T79" s="1166" t="s">
        <v>756</v>
      </c>
      <c r="U79" s="19">
        <v>2.2999999999999998</v>
      </c>
      <c r="V79" s="1163">
        <v>0</v>
      </c>
      <c r="W79" s="1163" t="s">
        <v>756</v>
      </c>
      <c r="X79" s="1163">
        <v>0</v>
      </c>
      <c r="Y79" s="1163"/>
      <c r="Z79" s="1163"/>
      <c r="AA79" s="1163">
        <v>2.2999999999999998</v>
      </c>
      <c r="AB79" s="1163">
        <v>2.2999999999999998</v>
      </c>
      <c r="AC79" s="1163">
        <v>1279.8117159999999</v>
      </c>
      <c r="AD79" s="1163">
        <v>-142.33862859999999</v>
      </c>
      <c r="AE79" s="1163">
        <v>-142.33862859999999</v>
      </c>
      <c r="AF79" s="1163">
        <v>-5.939806548</v>
      </c>
      <c r="AG79" s="1163">
        <v>2.8377866799999998</v>
      </c>
      <c r="AH79" s="1163"/>
      <c r="AI79" s="1163">
        <v>-45.224988940000003</v>
      </c>
      <c r="AJ79" s="19" t="s">
        <v>756</v>
      </c>
      <c r="AK79" s="19" t="s">
        <v>756</v>
      </c>
      <c r="AL79" s="19" t="s">
        <v>756</v>
      </c>
      <c r="AM79" s="1163">
        <v>-14.253440250000001</v>
      </c>
      <c r="AN79" s="19" t="s">
        <v>756</v>
      </c>
      <c r="AO79" s="1163">
        <v>0</v>
      </c>
      <c r="AP79" s="19" t="s">
        <v>756</v>
      </c>
      <c r="AQ79" s="1163">
        <v>0</v>
      </c>
      <c r="AR79" s="19" t="s">
        <v>756</v>
      </c>
      <c r="AS79" s="1163">
        <v>-30.971548680000001</v>
      </c>
      <c r="AT79" s="19" t="s">
        <v>756</v>
      </c>
      <c r="AU79" s="19" t="s">
        <v>756</v>
      </c>
      <c r="AV79" s="1163">
        <v>-16.74741745</v>
      </c>
      <c r="AW79" s="19" t="s">
        <v>756</v>
      </c>
      <c r="AX79" s="1170">
        <v>2.2999999999999998</v>
      </c>
      <c r="AY79" s="1170">
        <v>0</v>
      </c>
      <c r="AZ79" s="19">
        <v>0</v>
      </c>
      <c r="BA79" s="19">
        <v>0.5</v>
      </c>
      <c r="BB79" s="19">
        <v>0.5</v>
      </c>
      <c r="BC79" s="19">
        <v>0</v>
      </c>
      <c r="BD79" s="19">
        <v>0.5</v>
      </c>
      <c r="BE79" s="19" t="s">
        <v>755</v>
      </c>
      <c r="BF79" s="1164" t="s">
        <v>755</v>
      </c>
    </row>
    <row r="80" spans="2:58" ht="85.5" x14ac:dyDescent="0.2">
      <c r="B8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0" s="19" t="s">
        <v>957</v>
      </c>
      <c r="D80" s="19" t="s">
        <v>958</v>
      </c>
      <c r="E80" s="983" t="s">
        <v>843</v>
      </c>
      <c r="F80" s="981" t="str">
        <f>VLOOKUP(TBL4_OptApp[[#This Row],[Option type
Defined List]],'Option Typs_Grps'!B$2:C$47, 2, FALSE)</f>
        <v>Distribution Options</v>
      </c>
      <c r="G80" s="20" t="s">
        <v>684</v>
      </c>
      <c r="H80" s="19" t="s">
        <v>754</v>
      </c>
      <c r="I80" s="19" t="s">
        <v>755</v>
      </c>
      <c r="J80" s="19" t="s">
        <v>756</v>
      </c>
      <c r="K80" s="1163" t="s">
        <v>959</v>
      </c>
      <c r="L80" s="1164" t="s">
        <v>755</v>
      </c>
      <c r="M80" s="1164" t="s">
        <v>755</v>
      </c>
      <c r="N80" s="1164" t="s">
        <v>755</v>
      </c>
      <c r="O80" s="1164" t="s">
        <v>755</v>
      </c>
      <c r="P80" s="1164" t="s">
        <v>755</v>
      </c>
      <c r="Q80" s="1164" t="s">
        <v>755</v>
      </c>
      <c r="R80" s="19" t="s">
        <v>858</v>
      </c>
      <c r="S80" s="1166" t="s">
        <v>756</v>
      </c>
      <c r="T80" s="1166" t="s">
        <v>756</v>
      </c>
      <c r="U80" s="19">
        <v>2.2000000000000002</v>
      </c>
      <c r="V80" s="1163">
        <v>0</v>
      </c>
      <c r="W80" s="1163" t="s">
        <v>756</v>
      </c>
      <c r="X80" s="1163">
        <v>0</v>
      </c>
      <c r="Y80" s="1163"/>
      <c r="Z80" s="1163"/>
      <c r="AA80" s="1163">
        <v>2.2000000000000002</v>
      </c>
      <c r="AB80" s="1163">
        <v>2.2000000000000002</v>
      </c>
      <c r="AC80" s="1163">
        <v>1279.8117159999999</v>
      </c>
      <c r="AD80" s="1163">
        <v>-136.1499925</v>
      </c>
      <c r="AE80" s="1163">
        <v>-136.1499925</v>
      </c>
      <c r="AF80" s="1163">
        <v>-5.6618188370000002</v>
      </c>
      <c r="AG80" s="1163">
        <v>3.333135467</v>
      </c>
      <c r="AH80" s="1163"/>
      <c r="AI80" s="1163">
        <v>-43.258685069999999</v>
      </c>
      <c r="AJ80" s="19" t="s">
        <v>756</v>
      </c>
      <c r="AK80" s="19" t="s">
        <v>756</v>
      </c>
      <c r="AL80" s="19" t="s">
        <v>756</v>
      </c>
      <c r="AM80" s="1163">
        <v>-13.633725460000001</v>
      </c>
      <c r="AN80" s="19" t="s">
        <v>756</v>
      </c>
      <c r="AO80" s="1163">
        <v>0</v>
      </c>
      <c r="AP80" s="19" t="s">
        <v>756</v>
      </c>
      <c r="AQ80" s="1163">
        <v>0</v>
      </c>
      <c r="AR80" s="19" t="s">
        <v>756</v>
      </c>
      <c r="AS80" s="1163">
        <v>-29.624959610000001</v>
      </c>
      <c r="AT80" s="19" t="s">
        <v>756</v>
      </c>
      <c r="AU80" s="19" t="s">
        <v>756</v>
      </c>
      <c r="AV80" s="1163">
        <v>-15.963624879999999</v>
      </c>
      <c r="AW80" s="19" t="s">
        <v>756</v>
      </c>
      <c r="AX80" s="1170">
        <v>2.2000000000000002</v>
      </c>
      <c r="AY80" s="1170">
        <v>0</v>
      </c>
      <c r="AZ80" s="19">
        <v>0</v>
      </c>
      <c r="BA80" s="19">
        <v>0.5</v>
      </c>
      <c r="BB80" s="19">
        <v>0.5</v>
      </c>
      <c r="BC80" s="19">
        <v>0</v>
      </c>
      <c r="BD80" s="19">
        <v>0.5</v>
      </c>
      <c r="BE80" s="19" t="s">
        <v>755</v>
      </c>
      <c r="BF80" s="1164" t="s">
        <v>755</v>
      </c>
    </row>
    <row r="81" spans="2:58" ht="85.5" x14ac:dyDescent="0.2">
      <c r="B8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1" s="19" t="s">
        <v>960</v>
      </c>
      <c r="D81" s="19" t="s">
        <v>961</v>
      </c>
      <c r="E81" s="983" t="s">
        <v>843</v>
      </c>
      <c r="F81" s="981" t="str">
        <f>VLOOKUP(TBL4_OptApp[[#This Row],[Option type
Defined List]],'Option Typs_Grps'!B$2:C$47, 2, FALSE)</f>
        <v>Distribution Options</v>
      </c>
      <c r="G81" s="20" t="s">
        <v>684</v>
      </c>
      <c r="H81" s="19" t="s">
        <v>754</v>
      </c>
      <c r="I81" s="19" t="s">
        <v>755</v>
      </c>
      <c r="J81" s="19" t="s">
        <v>756</v>
      </c>
      <c r="K81" s="1163" t="s">
        <v>962</v>
      </c>
      <c r="L81" s="1164" t="s">
        <v>755</v>
      </c>
      <c r="M81" s="1164" t="s">
        <v>755</v>
      </c>
      <c r="N81" s="1164" t="s">
        <v>755</v>
      </c>
      <c r="O81" s="1164" t="s">
        <v>755</v>
      </c>
      <c r="P81" s="1164" t="s">
        <v>755</v>
      </c>
      <c r="Q81" s="1164" t="s">
        <v>755</v>
      </c>
      <c r="R81" s="19" t="s">
        <v>858</v>
      </c>
      <c r="S81" s="1166" t="s">
        <v>756</v>
      </c>
      <c r="T81" s="1166" t="s">
        <v>756</v>
      </c>
      <c r="U81" s="19">
        <v>2.1</v>
      </c>
      <c r="V81" s="1163">
        <v>0</v>
      </c>
      <c r="W81" s="1163" t="s">
        <v>756</v>
      </c>
      <c r="X81" s="1163">
        <v>0</v>
      </c>
      <c r="Y81" s="1163"/>
      <c r="Z81" s="1163"/>
      <c r="AA81" s="1163">
        <v>2.1</v>
      </c>
      <c r="AB81" s="1163">
        <v>2.1</v>
      </c>
      <c r="AC81" s="1163">
        <v>1279.8117159999999</v>
      </c>
      <c r="AD81" s="1163">
        <v>-129.96135649999999</v>
      </c>
      <c r="AE81" s="1163">
        <v>-129.96135649999999</v>
      </c>
      <c r="AF81" s="1163">
        <v>-5.3838311259999996</v>
      </c>
      <c r="AG81" s="1163">
        <v>3.8756603279999999</v>
      </c>
      <c r="AH81" s="1163"/>
      <c r="AI81" s="1163">
        <v>-41.292381210000002</v>
      </c>
      <c r="AJ81" s="19" t="s">
        <v>756</v>
      </c>
      <c r="AK81" s="19" t="s">
        <v>756</v>
      </c>
      <c r="AL81" s="19" t="s">
        <v>756</v>
      </c>
      <c r="AM81" s="1163">
        <v>-13.01401066</v>
      </c>
      <c r="AN81" s="19" t="s">
        <v>756</v>
      </c>
      <c r="AO81" s="1163">
        <v>0</v>
      </c>
      <c r="AP81" s="19" t="s">
        <v>756</v>
      </c>
      <c r="AQ81" s="1163">
        <v>0</v>
      </c>
      <c r="AR81" s="19" t="s">
        <v>756</v>
      </c>
      <c r="AS81" s="1163">
        <v>-28.27837053</v>
      </c>
      <c r="AT81" s="19" t="s">
        <v>756</v>
      </c>
      <c r="AU81" s="19" t="s">
        <v>756</v>
      </c>
      <c r="AV81" s="1163">
        <v>-15.17983231</v>
      </c>
      <c r="AW81" s="19" t="s">
        <v>756</v>
      </c>
      <c r="AX81" s="1170">
        <v>2.1</v>
      </c>
      <c r="AY81" s="1170">
        <v>0</v>
      </c>
      <c r="AZ81" s="19">
        <v>0</v>
      </c>
      <c r="BA81" s="19">
        <v>0.5</v>
      </c>
      <c r="BB81" s="19">
        <v>0.5</v>
      </c>
      <c r="BC81" s="19">
        <v>0</v>
      </c>
      <c r="BD81" s="19">
        <v>0.5</v>
      </c>
      <c r="BE81" s="19" t="s">
        <v>755</v>
      </c>
      <c r="BF81" s="1164" t="s">
        <v>755</v>
      </c>
    </row>
    <row r="82" spans="2:58" ht="85.5" x14ac:dyDescent="0.2">
      <c r="B8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2" s="19" t="s">
        <v>963</v>
      </c>
      <c r="D82" s="19" t="s">
        <v>964</v>
      </c>
      <c r="E82" s="983" t="s">
        <v>843</v>
      </c>
      <c r="F82" s="981" t="str">
        <f>VLOOKUP(TBL4_OptApp[[#This Row],[Option type
Defined List]],'Option Typs_Grps'!B$2:C$47, 2, FALSE)</f>
        <v>Distribution Options</v>
      </c>
      <c r="G82" s="20" t="s">
        <v>684</v>
      </c>
      <c r="H82" s="19" t="s">
        <v>754</v>
      </c>
      <c r="I82" s="19" t="s">
        <v>755</v>
      </c>
      <c r="J82" s="19" t="s">
        <v>756</v>
      </c>
      <c r="K82" s="1163" t="s">
        <v>965</v>
      </c>
      <c r="L82" s="1164" t="s">
        <v>755</v>
      </c>
      <c r="M82" s="1164" t="s">
        <v>755</v>
      </c>
      <c r="N82" s="1164" t="s">
        <v>755</v>
      </c>
      <c r="O82" s="1164" t="s">
        <v>755</v>
      </c>
      <c r="P82" s="1164" t="s">
        <v>755</v>
      </c>
      <c r="Q82" s="1164" t="s">
        <v>755</v>
      </c>
      <c r="R82" s="19" t="s">
        <v>858</v>
      </c>
      <c r="S82" s="1166" t="s">
        <v>756</v>
      </c>
      <c r="T82" s="1166" t="s">
        <v>756</v>
      </c>
      <c r="U82" s="19">
        <v>2</v>
      </c>
      <c r="V82" s="1163">
        <v>0</v>
      </c>
      <c r="W82" s="1163" t="s">
        <v>756</v>
      </c>
      <c r="X82" s="1163">
        <v>0</v>
      </c>
      <c r="Y82" s="1163"/>
      <c r="Z82" s="1163"/>
      <c r="AA82" s="1163">
        <v>2</v>
      </c>
      <c r="AB82" s="1163">
        <v>2</v>
      </c>
      <c r="AC82" s="1163">
        <v>1279.8117159999999</v>
      </c>
      <c r="AD82" s="1163">
        <v>-123.77272050000001</v>
      </c>
      <c r="AE82" s="1163">
        <v>-123.77272050000001</v>
      </c>
      <c r="AF82" s="1163">
        <v>-5.1058434149999998</v>
      </c>
      <c r="AG82" s="1163">
        <v>4.4724376760000002</v>
      </c>
      <c r="AH82" s="1163"/>
      <c r="AI82" s="1163">
        <v>-39.326077339999998</v>
      </c>
      <c r="AJ82" s="19" t="s">
        <v>756</v>
      </c>
      <c r="AK82" s="19" t="s">
        <v>756</v>
      </c>
      <c r="AL82" s="19" t="s">
        <v>756</v>
      </c>
      <c r="AM82" s="1163">
        <v>-12.394295870000001</v>
      </c>
      <c r="AN82" s="19" t="s">
        <v>756</v>
      </c>
      <c r="AO82" s="1163">
        <v>0</v>
      </c>
      <c r="AP82" s="19" t="s">
        <v>756</v>
      </c>
      <c r="AQ82" s="1163">
        <v>0</v>
      </c>
      <c r="AR82" s="19" t="s">
        <v>756</v>
      </c>
      <c r="AS82" s="1163">
        <v>-26.93178146</v>
      </c>
      <c r="AT82" s="19" t="s">
        <v>756</v>
      </c>
      <c r="AU82" s="19" t="s">
        <v>756</v>
      </c>
      <c r="AV82" s="1163">
        <v>-14.396039740000001</v>
      </c>
      <c r="AW82" s="19" t="s">
        <v>756</v>
      </c>
      <c r="AX82" s="1170">
        <v>2</v>
      </c>
      <c r="AY82" s="1170">
        <v>0</v>
      </c>
      <c r="AZ82" s="19">
        <v>0</v>
      </c>
      <c r="BA82" s="19">
        <v>0.5</v>
      </c>
      <c r="BB82" s="19">
        <v>0.5</v>
      </c>
      <c r="BC82" s="19">
        <v>0</v>
      </c>
      <c r="BD82" s="19">
        <v>0.5</v>
      </c>
      <c r="BE82" s="19" t="s">
        <v>755</v>
      </c>
      <c r="BF82" s="1164" t="s">
        <v>755</v>
      </c>
    </row>
    <row r="83" spans="2:58" ht="85.5" x14ac:dyDescent="0.2">
      <c r="B8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3" s="19" t="s">
        <v>966</v>
      </c>
      <c r="D83" s="19" t="s">
        <v>967</v>
      </c>
      <c r="E83" s="983" t="s">
        <v>843</v>
      </c>
      <c r="F83" s="981" t="str">
        <f>VLOOKUP(TBL4_OptApp[[#This Row],[Option type
Defined List]],'Option Typs_Grps'!B$2:C$47, 2, FALSE)</f>
        <v>Distribution Options</v>
      </c>
      <c r="G83" s="20" t="s">
        <v>684</v>
      </c>
      <c r="H83" s="19" t="s">
        <v>754</v>
      </c>
      <c r="I83" s="19" t="s">
        <v>755</v>
      </c>
      <c r="J83" s="19" t="s">
        <v>756</v>
      </c>
      <c r="K83" s="1163" t="s">
        <v>968</v>
      </c>
      <c r="L83" s="1164" t="s">
        <v>755</v>
      </c>
      <c r="M83" s="1164" t="s">
        <v>755</v>
      </c>
      <c r="N83" s="1164" t="s">
        <v>755</v>
      </c>
      <c r="O83" s="1164" t="s">
        <v>755</v>
      </c>
      <c r="P83" s="1164" t="s">
        <v>755</v>
      </c>
      <c r="Q83" s="1164" t="s">
        <v>755</v>
      </c>
      <c r="R83" s="19" t="s">
        <v>858</v>
      </c>
      <c r="S83" s="1166" t="s">
        <v>756</v>
      </c>
      <c r="T83" s="1166" t="s">
        <v>756</v>
      </c>
      <c r="U83" s="19">
        <v>1.9</v>
      </c>
      <c r="V83" s="1163">
        <v>0</v>
      </c>
      <c r="W83" s="1163" t="s">
        <v>756</v>
      </c>
      <c r="X83" s="1163">
        <v>0</v>
      </c>
      <c r="Y83" s="1163"/>
      <c r="Z83" s="1163"/>
      <c r="AA83" s="1163">
        <v>1.9</v>
      </c>
      <c r="AB83" s="1163">
        <v>1.9</v>
      </c>
      <c r="AC83" s="1163">
        <v>1279.8117159999999</v>
      </c>
      <c r="AD83" s="1163">
        <v>-117.5840845</v>
      </c>
      <c r="AE83" s="1163">
        <v>-117.5840845</v>
      </c>
      <c r="AF83" s="1163">
        <v>-4.8278557040000001</v>
      </c>
      <c r="AG83" s="1163">
        <v>5.1320336920000003</v>
      </c>
      <c r="AH83" s="1163"/>
      <c r="AI83" s="1163">
        <v>-37.35977347</v>
      </c>
      <c r="AJ83" s="19" t="s">
        <v>756</v>
      </c>
      <c r="AK83" s="19" t="s">
        <v>756</v>
      </c>
      <c r="AL83" s="19" t="s">
        <v>756</v>
      </c>
      <c r="AM83" s="1163">
        <v>-11.774581080000001</v>
      </c>
      <c r="AN83" s="19" t="s">
        <v>756</v>
      </c>
      <c r="AO83" s="1163">
        <v>0</v>
      </c>
      <c r="AP83" s="19" t="s">
        <v>756</v>
      </c>
      <c r="AQ83" s="1163">
        <v>0</v>
      </c>
      <c r="AR83" s="19" t="s">
        <v>756</v>
      </c>
      <c r="AS83" s="1163">
        <v>-25.58519239</v>
      </c>
      <c r="AT83" s="19" t="s">
        <v>756</v>
      </c>
      <c r="AU83" s="19" t="s">
        <v>756</v>
      </c>
      <c r="AV83" s="1163">
        <v>-13.61224717</v>
      </c>
      <c r="AW83" s="19" t="s">
        <v>756</v>
      </c>
      <c r="AX83" s="1170">
        <v>1.9</v>
      </c>
      <c r="AY83" s="1170">
        <v>0</v>
      </c>
      <c r="AZ83" s="19">
        <v>0</v>
      </c>
      <c r="BA83" s="19">
        <v>0.5</v>
      </c>
      <c r="BB83" s="19">
        <v>0.5</v>
      </c>
      <c r="BC83" s="19">
        <v>0</v>
      </c>
      <c r="BD83" s="19">
        <v>0.5</v>
      </c>
      <c r="BE83" s="19" t="s">
        <v>755</v>
      </c>
      <c r="BF83" s="1164" t="s">
        <v>755</v>
      </c>
    </row>
    <row r="84" spans="2:58" ht="85.5" x14ac:dyDescent="0.2">
      <c r="B8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4" s="19" t="s">
        <v>969</v>
      </c>
      <c r="D84" s="19" t="s">
        <v>970</v>
      </c>
      <c r="E84" s="983" t="s">
        <v>843</v>
      </c>
      <c r="F84" s="981" t="str">
        <f>VLOOKUP(TBL4_OptApp[[#This Row],[Option type
Defined List]],'Option Typs_Grps'!B$2:C$47, 2, FALSE)</f>
        <v>Distribution Options</v>
      </c>
      <c r="G84" s="20" t="s">
        <v>684</v>
      </c>
      <c r="H84" s="19" t="s">
        <v>754</v>
      </c>
      <c r="I84" s="19" t="s">
        <v>755</v>
      </c>
      <c r="J84" s="19" t="s">
        <v>756</v>
      </c>
      <c r="K84" s="1163" t="s">
        <v>971</v>
      </c>
      <c r="L84" s="1164" t="s">
        <v>755</v>
      </c>
      <c r="M84" s="1164" t="s">
        <v>755</v>
      </c>
      <c r="N84" s="1164" t="s">
        <v>755</v>
      </c>
      <c r="O84" s="1164" t="s">
        <v>755</v>
      </c>
      <c r="P84" s="1164" t="s">
        <v>755</v>
      </c>
      <c r="Q84" s="1164" t="s">
        <v>755</v>
      </c>
      <c r="R84" s="19" t="s">
        <v>858</v>
      </c>
      <c r="S84" s="1166" t="s">
        <v>756</v>
      </c>
      <c r="T84" s="1166" t="s">
        <v>756</v>
      </c>
      <c r="U84" s="19">
        <v>1.8</v>
      </c>
      <c r="V84" s="1163">
        <v>0</v>
      </c>
      <c r="W84" s="1163" t="s">
        <v>756</v>
      </c>
      <c r="X84" s="1163">
        <v>0</v>
      </c>
      <c r="Y84" s="1163"/>
      <c r="Z84" s="1163"/>
      <c r="AA84" s="1163">
        <v>1.8</v>
      </c>
      <c r="AB84" s="1163">
        <v>1.8</v>
      </c>
      <c r="AC84" s="1163">
        <v>1279.8117159999999</v>
      </c>
      <c r="AD84" s="1163">
        <v>-111.39544840000001</v>
      </c>
      <c r="AE84" s="1163">
        <v>-111.39544840000001</v>
      </c>
      <c r="AF84" s="1163">
        <v>-4.549867989</v>
      </c>
      <c r="AG84" s="1163">
        <v>5.8649181539999997</v>
      </c>
      <c r="AH84" s="1163"/>
      <c r="AI84" s="1163">
        <v>-35.393469600000003</v>
      </c>
      <c r="AJ84" s="19" t="s">
        <v>756</v>
      </c>
      <c r="AK84" s="19" t="s">
        <v>756</v>
      </c>
      <c r="AL84" s="19" t="s">
        <v>756</v>
      </c>
      <c r="AM84" s="1163">
        <v>-11.15486628</v>
      </c>
      <c r="AN84" s="19" t="s">
        <v>756</v>
      </c>
      <c r="AO84" s="1163">
        <v>0</v>
      </c>
      <c r="AP84" s="19" t="s">
        <v>756</v>
      </c>
      <c r="AQ84" s="1163">
        <v>0</v>
      </c>
      <c r="AR84" s="19" t="s">
        <v>756</v>
      </c>
      <c r="AS84" s="1163">
        <v>-24.238603309999998</v>
      </c>
      <c r="AT84" s="19" t="s">
        <v>756</v>
      </c>
      <c r="AU84" s="19" t="s">
        <v>756</v>
      </c>
      <c r="AV84" s="1163">
        <v>-12.82845459</v>
      </c>
      <c r="AW84" s="19" t="s">
        <v>756</v>
      </c>
      <c r="AX84" s="1170">
        <v>1.8</v>
      </c>
      <c r="AY84" s="1170">
        <v>0</v>
      </c>
      <c r="AZ84" s="19">
        <v>0</v>
      </c>
      <c r="BA84" s="19">
        <v>0.5</v>
      </c>
      <c r="BB84" s="19">
        <v>0.5</v>
      </c>
      <c r="BC84" s="19">
        <v>0</v>
      </c>
      <c r="BD84" s="19">
        <v>0.5</v>
      </c>
      <c r="BE84" s="19" t="s">
        <v>755</v>
      </c>
      <c r="BF84" s="1164" t="s">
        <v>755</v>
      </c>
    </row>
    <row r="85" spans="2:58" ht="85.5" x14ac:dyDescent="0.2">
      <c r="B8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5" s="19" t="s">
        <v>972</v>
      </c>
      <c r="D85" s="19" t="s">
        <v>973</v>
      </c>
      <c r="E85" s="983" t="s">
        <v>843</v>
      </c>
      <c r="F85" s="981" t="str">
        <f>VLOOKUP(TBL4_OptApp[[#This Row],[Option type
Defined List]],'Option Typs_Grps'!B$2:C$47, 2, FALSE)</f>
        <v>Distribution Options</v>
      </c>
      <c r="G85" s="20" t="s">
        <v>684</v>
      </c>
      <c r="H85" s="19" t="s">
        <v>754</v>
      </c>
      <c r="I85" s="19" t="s">
        <v>755</v>
      </c>
      <c r="J85" s="19" t="s">
        <v>756</v>
      </c>
      <c r="K85" s="1163" t="s">
        <v>974</v>
      </c>
      <c r="L85" s="1164" t="s">
        <v>755</v>
      </c>
      <c r="M85" s="1164" t="s">
        <v>755</v>
      </c>
      <c r="N85" s="1164" t="s">
        <v>755</v>
      </c>
      <c r="O85" s="1164" t="s">
        <v>755</v>
      </c>
      <c r="P85" s="1164" t="s">
        <v>755</v>
      </c>
      <c r="Q85" s="1164" t="s">
        <v>755</v>
      </c>
      <c r="R85" s="19" t="s">
        <v>858</v>
      </c>
      <c r="S85" s="1166" t="s">
        <v>756</v>
      </c>
      <c r="T85" s="1166" t="s">
        <v>756</v>
      </c>
      <c r="U85" s="19">
        <v>1.7</v>
      </c>
      <c r="V85" s="1163">
        <v>0</v>
      </c>
      <c r="W85" s="1163" t="s">
        <v>756</v>
      </c>
      <c r="X85" s="1163">
        <v>0</v>
      </c>
      <c r="Y85" s="1163"/>
      <c r="Z85" s="1163"/>
      <c r="AA85" s="1163">
        <v>1.7</v>
      </c>
      <c r="AB85" s="1163">
        <v>1.7</v>
      </c>
      <c r="AC85" s="1163">
        <v>1279.8117159999999</v>
      </c>
      <c r="AD85" s="1163">
        <v>-105.2068124</v>
      </c>
      <c r="AE85" s="1163">
        <v>-105.2068124</v>
      </c>
      <c r="AF85" s="1163">
        <v>-4.2718802780000003</v>
      </c>
      <c r="AG85" s="1163">
        <v>6.6840243170000004</v>
      </c>
      <c r="AH85" s="1163"/>
      <c r="AI85" s="1163">
        <v>-33.42716574</v>
      </c>
      <c r="AJ85" s="19" t="s">
        <v>756</v>
      </c>
      <c r="AK85" s="19" t="s">
        <v>756</v>
      </c>
      <c r="AL85" s="19" t="s">
        <v>756</v>
      </c>
      <c r="AM85" s="1163">
        <v>-10.535151490000001</v>
      </c>
      <c r="AN85" s="19" t="s">
        <v>756</v>
      </c>
      <c r="AO85" s="1163">
        <v>0</v>
      </c>
      <c r="AP85" s="19" t="s">
        <v>756</v>
      </c>
      <c r="AQ85" s="1163">
        <v>0</v>
      </c>
      <c r="AR85" s="19" t="s">
        <v>756</v>
      </c>
      <c r="AS85" s="1163">
        <v>-22.892014240000002</v>
      </c>
      <c r="AT85" s="19" t="s">
        <v>756</v>
      </c>
      <c r="AU85" s="19" t="s">
        <v>756</v>
      </c>
      <c r="AV85" s="1163">
        <v>-12.044662020000001</v>
      </c>
      <c r="AW85" s="19" t="s">
        <v>756</v>
      </c>
      <c r="AX85" s="1170">
        <v>1.7</v>
      </c>
      <c r="AY85" s="1170">
        <v>0</v>
      </c>
      <c r="AZ85" s="19">
        <v>0</v>
      </c>
      <c r="BA85" s="19">
        <v>0.5</v>
      </c>
      <c r="BB85" s="19">
        <v>0.5</v>
      </c>
      <c r="BC85" s="19">
        <v>0</v>
      </c>
      <c r="BD85" s="19">
        <v>0.5</v>
      </c>
      <c r="BE85" s="19" t="s">
        <v>755</v>
      </c>
      <c r="BF85" s="1164" t="s">
        <v>755</v>
      </c>
    </row>
    <row r="86" spans="2:58" ht="85.5" x14ac:dyDescent="0.2">
      <c r="B8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86" s="19" t="s">
        <v>975</v>
      </c>
      <c r="D86" s="19" t="s">
        <v>976</v>
      </c>
      <c r="E86" s="983" t="s">
        <v>843</v>
      </c>
      <c r="F86" s="1039" t="str">
        <f>VLOOKUP(TBL4_OptApp[[#This Row],[Option type
Defined List]],'Option Typs_Grps'!B$2:C$47, 2, FALSE)</f>
        <v>Distribution Options</v>
      </c>
      <c r="G86" s="20" t="s">
        <v>684</v>
      </c>
      <c r="H86" s="19" t="s">
        <v>754</v>
      </c>
      <c r="I86" s="19" t="s">
        <v>755</v>
      </c>
      <c r="J86" s="19" t="s">
        <v>756</v>
      </c>
      <c r="K86" s="1163" t="s">
        <v>972</v>
      </c>
      <c r="L86" s="1164" t="s">
        <v>755</v>
      </c>
      <c r="M86" s="1164" t="s">
        <v>755</v>
      </c>
      <c r="N86" s="1164" t="s">
        <v>755</v>
      </c>
      <c r="O86" s="1164" t="s">
        <v>755</v>
      </c>
      <c r="P86" s="1164" t="s">
        <v>755</v>
      </c>
      <c r="Q86" s="1164" t="s">
        <v>755</v>
      </c>
      <c r="R86" s="19" t="s">
        <v>858</v>
      </c>
      <c r="S86" s="1166" t="s">
        <v>756</v>
      </c>
      <c r="T86" s="1166" t="s">
        <v>756</v>
      </c>
      <c r="U86" s="19">
        <v>1.6</v>
      </c>
      <c r="V86" s="1163">
        <v>0</v>
      </c>
      <c r="W86" s="1163" t="s">
        <v>756</v>
      </c>
      <c r="X86" s="1163">
        <v>0</v>
      </c>
      <c r="Y86" s="1163"/>
      <c r="Z86" s="1163"/>
      <c r="AA86" s="1163">
        <v>1.6</v>
      </c>
      <c r="AB86" s="1163">
        <v>1.6</v>
      </c>
      <c r="AC86" s="1163">
        <v>1279.8117159999999</v>
      </c>
      <c r="AD86" s="1163">
        <v>-99.018176409999995</v>
      </c>
      <c r="AE86" s="1163">
        <v>-99.018176409999995</v>
      </c>
      <c r="AF86" s="1163">
        <v>-3.9938925670000001</v>
      </c>
      <c r="AG86" s="1163">
        <v>7.605518751</v>
      </c>
      <c r="AH86" s="1163"/>
      <c r="AI86" s="1163">
        <v>-31.460861869999999</v>
      </c>
      <c r="AJ86" s="19" t="s">
        <v>756</v>
      </c>
      <c r="AK86" s="19" t="s">
        <v>756</v>
      </c>
      <c r="AL86" s="19" t="s">
        <v>756</v>
      </c>
      <c r="AM86" s="1163">
        <v>-9.9154366970000005</v>
      </c>
      <c r="AN86" s="19" t="s">
        <v>756</v>
      </c>
      <c r="AO86" s="1163">
        <v>0</v>
      </c>
      <c r="AP86" s="19" t="s">
        <v>756</v>
      </c>
      <c r="AQ86" s="1163">
        <v>0</v>
      </c>
      <c r="AR86" s="19" t="s">
        <v>756</v>
      </c>
      <c r="AS86" s="1163">
        <v>-21.545425170000001</v>
      </c>
      <c r="AT86" s="19" t="s">
        <v>756</v>
      </c>
      <c r="AU86" s="19" t="s">
        <v>756</v>
      </c>
      <c r="AV86" s="1163">
        <v>-11.26086945</v>
      </c>
      <c r="AW86" s="19" t="s">
        <v>756</v>
      </c>
      <c r="AX86" s="1170">
        <v>1.6</v>
      </c>
      <c r="AY86" s="1170">
        <v>0</v>
      </c>
      <c r="AZ86" s="19">
        <v>0</v>
      </c>
      <c r="BA86" s="19">
        <v>0.5</v>
      </c>
      <c r="BB86" s="19">
        <v>0.5</v>
      </c>
      <c r="BC86" s="19">
        <v>0</v>
      </c>
      <c r="BD86" s="19">
        <v>0.5</v>
      </c>
      <c r="BE86" s="19" t="s">
        <v>755</v>
      </c>
      <c r="BF86" s="1164" t="s">
        <v>755</v>
      </c>
    </row>
    <row r="87" spans="2:58" ht="28.5" x14ac:dyDescent="0.2">
      <c r="B8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7" s="19" t="s">
        <v>977</v>
      </c>
      <c r="D87" s="19" t="s">
        <v>978</v>
      </c>
      <c r="E87" s="983" t="s">
        <v>979</v>
      </c>
      <c r="F87" s="1040" t="str">
        <f>VLOOKUP(TBL4_OptApp[[#This Row],[Option type
Defined List]],'Option Typs_Grps'!B$2:C$47, 2, FALSE)</f>
        <v>Resource Options</v>
      </c>
      <c r="G87" s="20" t="s">
        <v>684</v>
      </c>
      <c r="H87" s="19" t="s">
        <v>762</v>
      </c>
      <c r="I87" s="19" t="s">
        <v>755</v>
      </c>
      <c r="J87" s="19" t="s">
        <v>756</v>
      </c>
      <c r="K87" s="1163" t="s">
        <v>980</v>
      </c>
      <c r="L87" s="1164" t="s">
        <v>755</v>
      </c>
      <c r="M87" s="1164" t="s">
        <v>755</v>
      </c>
      <c r="N87" s="1164" t="s">
        <v>755</v>
      </c>
      <c r="O87" s="1164" t="s">
        <v>755</v>
      </c>
      <c r="P87" s="1164" t="s">
        <v>755</v>
      </c>
      <c r="Q87" s="1164" t="s">
        <v>755</v>
      </c>
      <c r="R87" s="19" t="s">
        <v>756</v>
      </c>
      <c r="S87" s="1166" t="s">
        <v>756</v>
      </c>
      <c r="T87" s="1166" t="s">
        <v>756</v>
      </c>
      <c r="U87" s="19" t="s">
        <v>981</v>
      </c>
      <c r="V87" s="1163">
        <v>0</v>
      </c>
      <c r="W87" s="1163" t="s">
        <v>756</v>
      </c>
      <c r="X87" s="1163">
        <v>0</v>
      </c>
      <c r="Y87" s="1163"/>
      <c r="Z87" s="1163"/>
      <c r="AA87" s="1163">
        <v>4.6500000000000004</v>
      </c>
      <c r="AB87" s="1163">
        <v>4.6500000000000004</v>
      </c>
      <c r="AC87" s="1163">
        <v>0</v>
      </c>
      <c r="AD87" s="1163">
        <v>2.8355936499999999</v>
      </c>
      <c r="AE87" s="1163">
        <v>2.8355936499999999</v>
      </c>
      <c r="AF87" s="1163">
        <v>0.10057000000000001</v>
      </c>
      <c r="AG87" s="1163">
        <v>9.3135617770000003</v>
      </c>
      <c r="AH87" s="1163"/>
      <c r="AI87" s="1163">
        <v>0</v>
      </c>
      <c r="AJ87" s="19">
        <v>0</v>
      </c>
      <c r="AK87" s="19" t="s">
        <v>756</v>
      </c>
      <c r="AL87" s="19" t="s">
        <v>756</v>
      </c>
      <c r="AM87" s="1163">
        <v>0</v>
      </c>
      <c r="AN87" s="19" t="s">
        <v>756</v>
      </c>
      <c r="AO87" s="1163">
        <v>0</v>
      </c>
      <c r="AP87" s="19" t="s">
        <v>756</v>
      </c>
      <c r="AQ87" s="1163">
        <v>0</v>
      </c>
      <c r="AR87" s="19" t="s">
        <v>756</v>
      </c>
      <c r="AS87" s="1163">
        <v>0</v>
      </c>
      <c r="AT87" s="19" t="s">
        <v>756</v>
      </c>
      <c r="AU87" s="19" t="s">
        <v>756</v>
      </c>
      <c r="AV87" s="1163">
        <v>0.28355936500000001</v>
      </c>
      <c r="AW87" s="19" t="s">
        <v>756</v>
      </c>
      <c r="AX87" s="1170">
        <v>0</v>
      </c>
      <c r="AY87" s="1170">
        <v>0</v>
      </c>
      <c r="AZ87" s="19">
        <v>2</v>
      </c>
      <c r="BA87" s="19">
        <v>-3</v>
      </c>
      <c r="BB87" s="19">
        <v>0.5</v>
      </c>
      <c r="BC87" s="19">
        <v>1</v>
      </c>
      <c r="BD87" s="19">
        <v>3</v>
      </c>
      <c r="BE87" s="19" t="s">
        <v>755</v>
      </c>
      <c r="BF87" s="1164" t="s">
        <v>755</v>
      </c>
    </row>
    <row r="88" spans="2:58" ht="28.5" x14ac:dyDescent="0.2">
      <c r="B8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8" s="19" t="s">
        <v>982</v>
      </c>
      <c r="D88" s="19" t="s">
        <v>983</v>
      </c>
      <c r="E88" s="983" t="s">
        <v>979</v>
      </c>
      <c r="F88" s="1041" t="str">
        <f>VLOOKUP(TBL4_OptApp[[#This Row],[Option type
Defined List]],'Option Typs_Grps'!B$2:C$47, 2, FALSE)</f>
        <v>Resource Options</v>
      </c>
      <c r="G88" s="20" t="s">
        <v>684</v>
      </c>
      <c r="H88" s="19" t="s">
        <v>762</v>
      </c>
      <c r="I88" s="19" t="s">
        <v>755</v>
      </c>
      <c r="J88" s="19" t="s">
        <v>756</v>
      </c>
      <c r="K88" s="1163" t="s">
        <v>984</v>
      </c>
      <c r="L88" s="1164" t="s">
        <v>755</v>
      </c>
      <c r="M88" s="1164" t="s">
        <v>755</v>
      </c>
      <c r="N88" s="1164" t="s">
        <v>755</v>
      </c>
      <c r="O88" s="1164" t="s">
        <v>755</v>
      </c>
      <c r="P88" s="1164" t="s">
        <v>755</v>
      </c>
      <c r="Q88" s="1164" t="s">
        <v>755</v>
      </c>
      <c r="R88" s="19" t="s">
        <v>756</v>
      </c>
      <c r="S88" s="1166" t="s">
        <v>756</v>
      </c>
      <c r="T88" s="1166" t="s">
        <v>756</v>
      </c>
      <c r="U88" s="19" t="s">
        <v>985</v>
      </c>
      <c r="V88" s="1163">
        <v>0</v>
      </c>
      <c r="W88" s="1163" t="s">
        <v>756</v>
      </c>
      <c r="X88" s="1163">
        <v>0</v>
      </c>
      <c r="Y88" s="1163"/>
      <c r="Z88" s="1163"/>
      <c r="AA88" s="1163">
        <v>4.6500000000000004</v>
      </c>
      <c r="AB88" s="1163">
        <v>4.6500000000000004</v>
      </c>
      <c r="AC88" s="1163">
        <v>0</v>
      </c>
      <c r="AD88" s="1163">
        <v>2.8355936499999999</v>
      </c>
      <c r="AE88" s="1163">
        <v>2.8355936499999999</v>
      </c>
      <c r="AF88" s="1163">
        <v>9.0513E-3</v>
      </c>
      <c r="AG88" s="1163">
        <v>8.2690033639999996</v>
      </c>
      <c r="AH88" s="1163"/>
      <c r="AI88" s="1163">
        <v>0</v>
      </c>
      <c r="AJ88" s="19">
        <v>0</v>
      </c>
      <c r="AK88" s="19" t="s">
        <v>756</v>
      </c>
      <c r="AL88" s="19" t="s">
        <v>756</v>
      </c>
      <c r="AM88" s="1163">
        <v>0</v>
      </c>
      <c r="AN88" s="19" t="s">
        <v>756</v>
      </c>
      <c r="AO88" s="1163">
        <v>0</v>
      </c>
      <c r="AP88" s="19" t="s">
        <v>756</v>
      </c>
      <c r="AQ88" s="1163">
        <v>0</v>
      </c>
      <c r="AR88" s="19" t="s">
        <v>756</v>
      </c>
      <c r="AS88" s="1163">
        <v>0</v>
      </c>
      <c r="AT88" s="19" t="s">
        <v>756</v>
      </c>
      <c r="AU88" s="19" t="s">
        <v>756</v>
      </c>
      <c r="AV88" s="1163">
        <v>2.5520343000000001E-2</v>
      </c>
      <c r="AW88" s="19" t="s">
        <v>756</v>
      </c>
      <c r="AX88" s="1170">
        <v>0</v>
      </c>
      <c r="AY88" s="1170">
        <v>0</v>
      </c>
      <c r="AZ88" s="19">
        <v>2</v>
      </c>
      <c r="BA88" s="19">
        <v>-3.5</v>
      </c>
      <c r="BB88" s="19">
        <v>0.33333333300000001</v>
      </c>
      <c r="BC88" s="19">
        <v>1</v>
      </c>
      <c r="BD88" s="19">
        <v>3</v>
      </c>
      <c r="BE88" s="19" t="s">
        <v>755</v>
      </c>
      <c r="BF88" s="1164" t="s">
        <v>755</v>
      </c>
    </row>
    <row r="89" spans="2:58" ht="28.5" x14ac:dyDescent="0.2">
      <c r="B8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9" s="19" t="s">
        <v>986</v>
      </c>
      <c r="D89" s="19" t="s">
        <v>987</v>
      </c>
      <c r="E89" s="983" t="s">
        <v>979</v>
      </c>
      <c r="F89" s="1041" t="str">
        <f>VLOOKUP(TBL4_OptApp[[#This Row],[Option type
Defined List]],'Option Typs_Grps'!B$2:C$47, 2, FALSE)</f>
        <v>Resource Options</v>
      </c>
      <c r="G89" s="20" t="s">
        <v>684</v>
      </c>
      <c r="H89" s="19" t="s">
        <v>762</v>
      </c>
      <c r="I89" s="19" t="s">
        <v>755</v>
      </c>
      <c r="J89" s="19" t="s">
        <v>756</v>
      </c>
      <c r="K89" s="1163" t="s">
        <v>988</v>
      </c>
      <c r="L89" s="1164" t="s">
        <v>755</v>
      </c>
      <c r="M89" s="1164" t="s">
        <v>766</v>
      </c>
      <c r="N89" s="1164" t="s">
        <v>755</v>
      </c>
      <c r="O89" s="1164" t="s">
        <v>766</v>
      </c>
      <c r="P89" s="1164" t="s">
        <v>766</v>
      </c>
      <c r="Q89" s="1164" t="s">
        <v>766</v>
      </c>
      <c r="R89" s="19" t="s">
        <v>756</v>
      </c>
      <c r="S89" s="1166" t="s">
        <v>756</v>
      </c>
      <c r="T89" s="1166" t="s">
        <v>756</v>
      </c>
      <c r="U89" s="19" t="s">
        <v>989</v>
      </c>
      <c r="V89" s="1163">
        <v>0</v>
      </c>
      <c r="W89" s="1163" t="s">
        <v>756</v>
      </c>
      <c r="X89" s="1163">
        <v>0</v>
      </c>
      <c r="Y89" s="1163"/>
      <c r="Z89" s="1163"/>
      <c r="AA89" s="1163">
        <v>4.6500000000000004</v>
      </c>
      <c r="AB89" s="1163">
        <v>4.6500000000000004</v>
      </c>
      <c r="AC89" s="1163">
        <v>0</v>
      </c>
      <c r="AD89" s="1163">
        <v>0</v>
      </c>
      <c r="AE89" s="1163">
        <v>0</v>
      </c>
      <c r="AF89" s="1163">
        <v>0</v>
      </c>
      <c r="AG89" s="1163">
        <v>8.3736381210000008</v>
      </c>
      <c r="AH89" s="1163"/>
      <c r="AI89" s="1163">
        <v>0</v>
      </c>
      <c r="AJ89" s="19">
        <v>0</v>
      </c>
      <c r="AK89" s="19" t="s">
        <v>756</v>
      </c>
      <c r="AL89" s="19" t="s">
        <v>756</v>
      </c>
      <c r="AM89" s="1163">
        <v>0</v>
      </c>
      <c r="AN89" s="19" t="s">
        <v>756</v>
      </c>
      <c r="AO89" s="1163">
        <v>0</v>
      </c>
      <c r="AP89" s="19" t="s">
        <v>756</v>
      </c>
      <c r="AQ89" s="1163">
        <v>0</v>
      </c>
      <c r="AR89" s="19" t="s">
        <v>756</v>
      </c>
      <c r="AS89" s="1163">
        <v>0</v>
      </c>
      <c r="AT89" s="19" t="s">
        <v>756</v>
      </c>
      <c r="AU89" s="19" t="s">
        <v>756</v>
      </c>
      <c r="AV89" s="1163">
        <v>0</v>
      </c>
      <c r="AW89" s="19" t="s">
        <v>756</v>
      </c>
      <c r="AX89" s="1170">
        <v>0</v>
      </c>
      <c r="AY89" s="1170">
        <v>0</v>
      </c>
      <c r="AZ89" s="19">
        <v>2</v>
      </c>
      <c r="BA89" s="19">
        <v>-3.5</v>
      </c>
      <c r="BB89" s="19">
        <v>0.33333333300000001</v>
      </c>
      <c r="BC89" s="19">
        <v>1</v>
      </c>
      <c r="BD89" s="19">
        <v>3</v>
      </c>
      <c r="BE89" s="19" t="s">
        <v>755</v>
      </c>
      <c r="BF89" s="1164" t="s">
        <v>766</v>
      </c>
    </row>
    <row r="90" spans="2:58" ht="28.5" x14ac:dyDescent="0.2">
      <c r="B9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0" s="19" t="s">
        <v>990</v>
      </c>
      <c r="D90" s="19" t="s">
        <v>991</v>
      </c>
      <c r="E90" s="983" t="s">
        <v>979</v>
      </c>
      <c r="F90" s="1041" t="str">
        <f>VLOOKUP(TBL4_OptApp[[#This Row],[Option type
Defined List]],'Option Typs_Grps'!B$2:C$47, 2, FALSE)</f>
        <v>Resource Options</v>
      </c>
      <c r="G90" s="20" t="s">
        <v>684</v>
      </c>
      <c r="H90" s="19" t="s">
        <v>762</v>
      </c>
      <c r="I90" s="19" t="s">
        <v>755</v>
      </c>
      <c r="J90" s="19" t="s">
        <v>756</v>
      </c>
      <c r="K90" s="1163" t="s">
        <v>992</v>
      </c>
      <c r="L90" s="1164" t="s">
        <v>755</v>
      </c>
      <c r="M90" s="1164" t="s">
        <v>755</v>
      </c>
      <c r="N90" s="1164" t="s">
        <v>755</v>
      </c>
      <c r="O90" s="1164" t="s">
        <v>755</v>
      </c>
      <c r="P90" s="1164" t="s">
        <v>755</v>
      </c>
      <c r="Q90" s="1164" t="s">
        <v>755</v>
      </c>
      <c r="R90" s="19" t="s">
        <v>756</v>
      </c>
      <c r="S90" s="1166" t="s">
        <v>756</v>
      </c>
      <c r="T90" s="1166" t="s">
        <v>756</v>
      </c>
      <c r="U90" s="19" t="s">
        <v>993</v>
      </c>
      <c r="V90" s="1163">
        <v>0</v>
      </c>
      <c r="W90" s="1163" t="s">
        <v>756</v>
      </c>
      <c r="X90" s="1163">
        <v>0</v>
      </c>
      <c r="Y90" s="1163"/>
      <c r="Z90" s="1163"/>
      <c r="AA90" s="1163">
        <v>4.6500000000000004</v>
      </c>
      <c r="AB90" s="1163">
        <v>4.6500000000000004</v>
      </c>
      <c r="AC90" s="1163">
        <v>0</v>
      </c>
      <c r="AD90" s="1163">
        <v>2.8355936499999999</v>
      </c>
      <c r="AE90" s="1163">
        <v>2.8355936499999999</v>
      </c>
      <c r="AF90" s="1163">
        <v>1.9108300000000002E-2</v>
      </c>
      <c r="AG90" s="1163">
        <v>8.3062166089999998</v>
      </c>
      <c r="AH90" s="1163"/>
      <c r="AI90" s="1163">
        <v>0</v>
      </c>
      <c r="AJ90" s="19">
        <v>0</v>
      </c>
      <c r="AK90" s="19" t="s">
        <v>756</v>
      </c>
      <c r="AL90" s="19" t="s">
        <v>756</v>
      </c>
      <c r="AM90" s="1163">
        <v>0</v>
      </c>
      <c r="AN90" s="19" t="s">
        <v>756</v>
      </c>
      <c r="AO90" s="1163">
        <v>0</v>
      </c>
      <c r="AP90" s="19" t="s">
        <v>756</v>
      </c>
      <c r="AQ90" s="1163">
        <v>0</v>
      </c>
      <c r="AR90" s="19" t="s">
        <v>756</v>
      </c>
      <c r="AS90" s="1163">
        <v>0</v>
      </c>
      <c r="AT90" s="19" t="s">
        <v>756</v>
      </c>
      <c r="AU90" s="19" t="s">
        <v>756</v>
      </c>
      <c r="AV90" s="1163">
        <v>5.3876278999999999E-2</v>
      </c>
      <c r="AW90" s="19" t="s">
        <v>756</v>
      </c>
      <c r="AX90" s="1170">
        <v>0</v>
      </c>
      <c r="AY90" s="1170">
        <v>0</v>
      </c>
      <c r="AZ90" s="19">
        <v>2</v>
      </c>
      <c r="BA90" s="19">
        <v>2</v>
      </c>
      <c r="BB90" s="19">
        <v>0.17</v>
      </c>
      <c r="BC90" s="19">
        <v>1</v>
      </c>
      <c r="BD90" s="19">
        <v>3</v>
      </c>
      <c r="BE90" s="19" t="s">
        <v>755</v>
      </c>
      <c r="BF90" s="1164" t="s">
        <v>755</v>
      </c>
    </row>
    <row r="91" spans="2:58" ht="28.5" x14ac:dyDescent="0.2">
      <c r="B9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1" s="19" t="s">
        <v>994</v>
      </c>
      <c r="D91" s="19" t="s">
        <v>995</v>
      </c>
      <c r="E91" s="983" t="s">
        <v>979</v>
      </c>
      <c r="F91" s="1041" t="str">
        <f>VLOOKUP(TBL4_OptApp[[#This Row],[Option type
Defined List]],'Option Typs_Grps'!B$2:C$47, 2, FALSE)</f>
        <v>Resource Options</v>
      </c>
      <c r="G91" s="20" t="s">
        <v>684</v>
      </c>
      <c r="H91" s="19" t="s">
        <v>762</v>
      </c>
      <c r="I91" s="19" t="s">
        <v>755</v>
      </c>
      <c r="J91" s="19" t="s">
        <v>756</v>
      </c>
      <c r="K91" s="1163" t="s">
        <v>996</v>
      </c>
      <c r="L91" s="1164" t="s">
        <v>755</v>
      </c>
      <c r="M91" s="1164" t="s">
        <v>755</v>
      </c>
      <c r="N91" s="1164" t="s">
        <v>755</v>
      </c>
      <c r="O91" s="1164" t="s">
        <v>755</v>
      </c>
      <c r="P91" s="1164" t="s">
        <v>755</v>
      </c>
      <c r="Q91" s="1164" t="s">
        <v>755</v>
      </c>
      <c r="R91" s="19" t="s">
        <v>756</v>
      </c>
      <c r="S91" s="1166" t="s">
        <v>756</v>
      </c>
      <c r="T91" s="1166" t="s">
        <v>756</v>
      </c>
      <c r="U91" s="19" t="s">
        <v>997</v>
      </c>
      <c r="V91" s="1163">
        <v>0</v>
      </c>
      <c r="W91" s="1163" t="s">
        <v>756</v>
      </c>
      <c r="X91" s="1163">
        <v>0</v>
      </c>
      <c r="Y91" s="1163"/>
      <c r="Z91" s="1163"/>
      <c r="AA91" s="1163">
        <v>5.14</v>
      </c>
      <c r="AB91" s="1163">
        <v>5.14</v>
      </c>
      <c r="AC91" s="1163">
        <v>0</v>
      </c>
      <c r="AD91" s="1163">
        <v>2.8355936499999999</v>
      </c>
      <c r="AE91" s="1163">
        <v>2.8355936499999999</v>
      </c>
      <c r="AF91" s="1163">
        <v>0.10057000000000001</v>
      </c>
      <c r="AG91" s="1163">
        <v>7.7772274589999997</v>
      </c>
      <c r="AH91" s="1163"/>
      <c r="AI91" s="1163">
        <v>0</v>
      </c>
      <c r="AJ91" s="19">
        <v>0</v>
      </c>
      <c r="AK91" s="19" t="s">
        <v>756</v>
      </c>
      <c r="AL91" s="19" t="s">
        <v>756</v>
      </c>
      <c r="AM91" s="1163">
        <v>0</v>
      </c>
      <c r="AN91" s="19" t="s">
        <v>756</v>
      </c>
      <c r="AO91" s="1163">
        <v>0</v>
      </c>
      <c r="AP91" s="19" t="s">
        <v>756</v>
      </c>
      <c r="AQ91" s="1163">
        <v>0</v>
      </c>
      <c r="AR91" s="19" t="s">
        <v>756</v>
      </c>
      <c r="AS91" s="1163">
        <v>0</v>
      </c>
      <c r="AT91" s="19" t="s">
        <v>756</v>
      </c>
      <c r="AU91" s="19" t="s">
        <v>756</v>
      </c>
      <c r="AV91" s="1163">
        <v>0.28355936500000001</v>
      </c>
      <c r="AW91" s="19" t="s">
        <v>756</v>
      </c>
      <c r="AX91" s="1170">
        <v>0</v>
      </c>
      <c r="AY91" s="1170">
        <v>0</v>
      </c>
      <c r="AZ91" s="19">
        <v>2</v>
      </c>
      <c r="BA91" s="19">
        <v>-3</v>
      </c>
      <c r="BB91" s="19">
        <v>0.5</v>
      </c>
      <c r="BC91" s="19">
        <v>1</v>
      </c>
      <c r="BD91" s="19">
        <v>3</v>
      </c>
      <c r="BE91" s="19" t="s">
        <v>755</v>
      </c>
      <c r="BF91" s="1164" t="s">
        <v>755</v>
      </c>
    </row>
    <row r="92" spans="2:58" ht="28.5" x14ac:dyDescent="0.2">
      <c r="B9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2" s="19" t="s">
        <v>998</v>
      </c>
      <c r="D92" s="19" t="s">
        <v>999</v>
      </c>
      <c r="E92" s="983" t="s">
        <v>979</v>
      </c>
      <c r="F92" s="1041" t="str">
        <f>VLOOKUP(TBL4_OptApp[[#This Row],[Option type
Defined List]],'Option Typs_Grps'!B$2:C$47, 2, FALSE)</f>
        <v>Resource Options</v>
      </c>
      <c r="G92" s="20" t="s">
        <v>684</v>
      </c>
      <c r="H92" s="19" t="s">
        <v>762</v>
      </c>
      <c r="I92" s="19" t="s">
        <v>755</v>
      </c>
      <c r="J92" s="19" t="s">
        <v>756</v>
      </c>
      <c r="K92" s="1163" t="s">
        <v>1000</v>
      </c>
      <c r="L92" s="1164" t="s">
        <v>755</v>
      </c>
      <c r="M92" s="1164" t="s">
        <v>755</v>
      </c>
      <c r="N92" s="1164" t="s">
        <v>755</v>
      </c>
      <c r="O92" s="1164" t="s">
        <v>755</v>
      </c>
      <c r="P92" s="1164" t="s">
        <v>755</v>
      </c>
      <c r="Q92" s="1164" t="s">
        <v>755</v>
      </c>
      <c r="R92" s="19" t="s">
        <v>756</v>
      </c>
      <c r="S92" s="1166" t="s">
        <v>756</v>
      </c>
      <c r="T92" s="1166" t="s">
        <v>756</v>
      </c>
      <c r="U92" s="19" t="s">
        <v>1001</v>
      </c>
      <c r="V92" s="1163">
        <v>0</v>
      </c>
      <c r="W92" s="1163" t="s">
        <v>756</v>
      </c>
      <c r="X92" s="1163">
        <v>0</v>
      </c>
      <c r="Y92" s="1163"/>
      <c r="Z92" s="1163"/>
      <c r="AA92" s="1163">
        <v>18.010000000000002</v>
      </c>
      <c r="AB92" s="1163">
        <v>18.010000000000002</v>
      </c>
      <c r="AC92" s="1163">
        <v>0</v>
      </c>
      <c r="AD92" s="1163">
        <v>1128.243156</v>
      </c>
      <c r="AE92" s="1163">
        <v>1128.243156</v>
      </c>
      <c r="AF92" s="1163">
        <v>40.0154</v>
      </c>
      <c r="AG92" s="1163">
        <v>48.488993749999999</v>
      </c>
      <c r="AH92" s="1163"/>
      <c r="AI92" s="1163">
        <v>-111.45005260000001</v>
      </c>
      <c r="AJ92" s="19">
        <v>0</v>
      </c>
      <c r="AK92" s="19" t="s">
        <v>756</v>
      </c>
      <c r="AL92" s="19" t="s">
        <v>756</v>
      </c>
      <c r="AM92" s="1163">
        <v>0</v>
      </c>
      <c r="AN92" s="19" t="s">
        <v>756</v>
      </c>
      <c r="AO92" s="1163">
        <v>0</v>
      </c>
      <c r="AP92" s="19" t="s">
        <v>756</v>
      </c>
      <c r="AQ92" s="1163">
        <v>0</v>
      </c>
      <c r="AR92" s="19" t="s">
        <v>756</v>
      </c>
      <c r="AS92" s="1163">
        <v>-111.45005260000001</v>
      </c>
      <c r="AT92" s="19" t="s">
        <v>756</v>
      </c>
      <c r="AU92" s="19" t="s">
        <v>756</v>
      </c>
      <c r="AV92" s="1163">
        <v>112.82431560000001</v>
      </c>
      <c r="AW92" s="19" t="s">
        <v>756</v>
      </c>
      <c r="AX92" s="1170">
        <v>0</v>
      </c>
      <c r="AY92" s="1170">
        <v>0</v>
      </c>
      <c r="AZ92" s="19">
        <v>2</v>
      </c>
      <c r="BA92" s="19">
        <v>-3</v>
      </c>
      <c r="BB92" s="19">
        <v>0.5</v>
      </c>
      <c r="BC92" s="19">
        <v>1</v>
      </c>
      <c r="BD92" s="19">
        <v>3</v>
      </c>
      <c r="BE92" s="19" t="s">
        <v>755</v>
      </c>
      <c r="BF92" s="1164" t="s">
        <v>755</v>
      </c>
    </row>
    <row r="93" spans="2:58" ht="28.5" x14ac:dyDescent="0.2">
      <c r="B9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3" s="19" t="s">
        <v>1002</v>
      </c>
      <c r="D93" s="19" t="s">
        <v>1003</v>
      </c>
      <c r="E93" s="983" t="s">
        <v>979</v>
      </c>
      <c r="F93" s="1041" t="str">
        <f>VLOOKUP(TBL4_OptApp[[#This Row],[Option type
Defined List]],'Option Typs_Grps'!B$2:C$47, 2, FALSE)</f>
        <v>Resource Options</v>
      </c>
      <c r="G93" s="20" t="s">
        <v>684</v>
      </c>
      <c r="H93" s="19" t="s">
        <v>762</v>
      </c>
      <c r="I93" s="19" t="s">
        <v>755</v>
      </c>
      <c r="J93" s="19" t="s">
        <v>756</v>
      </c>
      <c r="K93" s="1163" t="s">
        <v>1004</v>
      </c>
      <c r="L93" s="1164" t="s">
        <v>755</v>
      </c>
      <c r="M93" s="1164" t="s">
        <v>755</v>
      </c>
      <c r="N93" s="1164" t="s">
        <v>755</v>
      </c>
      <c r="O93" s="1164" t="s">
        <v>755</v>
      </c>
      <c r="P93" s="1164" t="s">
        <v>755</v>
      </c>
      <c r="Q93" s="1164" t="s">
        <v>755</v>
      </c>
      <c r="R93" s="19" t="s">
        <v>756</v>
      </c>
      <c r="S93" s="1166" t="s">
        <v>756</v>
      </c>
      <c r="T93" s="1166" t="s">
        <v>756</v>
      </c>
      <c r="U93" s="19" t="s">
        <v>1005</v>
      </c>
      <c r="V93" s="1163">
        <v>0</v>
      </c>
      <c r="W93" s="1163" t="s">
        <v>756</v>
      </c>
      <c r="X93" s="1163">
        <v>0</v>
      </c>
      <c r="Y93" s="1163"/>
      <c r="Z93" s="1163"/>
      <c r="AA93" s="1163">
        <v>18.010000000000002</v>
      </c>
      <c r="AB93" s="1163">
        <v>18.010000000000002</v>
      </c>
      <c r="AC93" s="1163">
        <v>0</v>
      </c>
      <c r="AD93" s="1163">
        <v>1128.243156</v>
      </c>
      <c r="AE93" s="1163">
        <v>1128.243156</v>
      </c>
      <c r="AF93" s="1163">
        <v>4.0015400000000003</v>
      </c>
      <c r="AG93" s="1163">
        <v>43.082042639999997</v>
      </c>
      <c r="AH93" s="1163"/>
      <c r="AI93" s="1163">
        <v>-13.21156815</v>
      </c>
      <c r="AJ93" s="19">
        <v>0</v>
      </c>
      <c r="AK93" s="19" t="s">
        <v>756</v>
      </c>
      <c r="AL93" s="19" t="s">
        <v>756</v>
      </c>
      <c r="AM93" s="1163">
        <v>0</v>
      </c>
      <c r="AN93" s="19" t="s">
        <v>756</v>
      </c>
      <c r="AO93" s="1163">
        <v>0</v>
      </c>
      <c r="AP93" s="19" t="s">
        <v>756</v>
      </c>
      <c r="AQ93" s="1163">
        <v>0</v>
      </c>
      <c r="AR93" s="19" t="s">
        <v>756</v>
      </c>
      <c r="AS93" s="1163">
        <v>-13.21156815</v>
      </c>
      <c r="AT93" s="19" t="s">
        <v>756</v>
      </c>
      <c r="AU93" s="19" t="s">
        <v>756</v>
      </c>
      <c r="AV93" s="1163">
        <v>11.282431559999999</v>
      </c>
      <c r="AW93" s="19" t="s">
        <v>756</v>
      </c>
      <c r="AX93" s="1170">
        <v>0</v>
      </c>
      <c r="AY93" s="1170">
        <v>0</v>
      </c>
      <c r="AZ93" s="19">
        <v>2</v>
      </c>
      <c r="BA93" s="19">
        <v>2</v>
      </c>
      <c r="BB93" s="19">
        <v>0.17</v>
      </c>
      <c r="BC93" s="19">
        <v>1</v>
      </c>
      <c r="BD93" s="19">
        <v>3</v>
      </c>
      <c r="BE93" s="19" t="s">
        <v>755</v>
      </c>
      <c r="BF93" s="1164" t="s">
        <v>755</v>
      </c>
    </row>
    <row r="94" spans="2:58" ht="28.5" x14ac:dyDescent="0.2">
      <c r="B9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4" s="19" t="s">
        <v>1006</v>
      </c>
      <c r="D94" s="19" t="s">
        <v>1007</v>
      </c>
      <c r="E94" s="983" t="s">
        <v>979</v>
      </c>
      <c r="F94" s="1041" t="str">
        <f>VLOOKUP(TBL4_OptApp[[#This Row],[Option type
Defined List]],'Option Typs_Grps'!B$2:C$47, 2, FALSE)</f>
        <v>Resource Options</v>
      </c>
      <c r="G94" s="20" t="s">
        <v>684</v>
      </c>
      <c r="H94" s="19" t="s">
        <v>762</v>
      </c>
      <c r="I94" s="19" t="s">
        <v>755</v>
      </c>
      <c r="J94" s="19" t="s">
        <v>756</v>
      </c>
      <c r="K94" s="1163" t="s">
        <v>1008</v>
      </c>
      <c r="L94" s="1164" t="s">
        <v>755</v>
      </c>
      <c r="M94" s="1164" t="s">
        <v>766</v>
      </c>
      <c r="N94" s="1164" t="s">
        <v>755</v>
      </c>
      <c r="O94" s="1164" t="s">
        <v>766</v>
      </c>
      <c r="P94" s="1164" t="s">
        <v>766</v>
      </c>
      <c r="Q94" s="1164" t="s">
        <v>766</v>
      </c>
      <c r="R94" s="19" t="s">
        <v>756</v>
      </c>
      <c r="S94" s="1166" t="s">
        <v>756</v>
      </c>
      <c r="T94" s="1166" t="s">
        <v>756</v>
      </c>
      <c r="U94" s="19" t="s">
        <v>1009</v>
      </c>
      <c r="V94" s="1163">
        <v>0</v>
      </c>
      <c r="W94" s="1163" t="s">
        <v>756</v>
      </c>
      <c r="X94" s="1163">
        <v>0</v>
      </c>
      <c r="Y94" s="1163"/>
      <c r="Z94" s="1163"/>
      <c r="AA94" s="1163">
        <v>18.010000000000002</v>
      </c>
      <c r="AB94" s="1163">
        <v>18.010000000000002</v>
      </c>
      <c r="AC94" s="1163">
        <v>0</v>
      </c>
      <c r="AD94" s="1163">
        <v>1128.243156</v>
      </c>
      <c r="AE94" s="1163">
        <v>1128.243156</v>
      </c>
      <c r="AF94" s="1163">
        <v>5.6021559999999999</v>
      </c>
      <c r="AG94" s="1163">
        <v>43.313194869999997</v>
      </c>
      <c r="AH94" s="1163"/>
      <c r="AI94" s="1163">
        <v>0</v>
      </c>
      <c r="AJ94" s="19">
        <v>0</v>
      </c>
      <c r="AK94" s="19" t="s">
        <v>756</v>
      </c>
      <c r="AL94" s="19" t="s">
        <v>756</v>
      </c>
      <c r="AM94" s="1163">
        <v>0</v>
      </c>
      <c r="AN94" s="19" t="s">
        <v>756</v>
      </c>
      <c r="AO94" s="1163">
        <v>0</v>
      </c>
      <c r="AP94" s="19" t="s">
        <v>756</v>
      </c>
      <c r="AQ94" s="1163">
        <v>0</v>
      </c>
      <c r="AR94" s="19" t="s">
        <v>756</v>
      </c>
      <c r="AS94" s="1163">
        <v>0</v>
      </c>
      <c r="AT94" s="19" t="s">
        <v>756</v>
      </c>
      <c r="AU94" s="19" t="s">
        <v>756</v>
      </c>
      <c r="AV94" s="1163">
        <v>15.79540418</v>
      </c>
      <c r="AW94" s="19" t="s">
        <v>756</v>
      </c>
      <c r="AX94" s="1170">
        <v>0</v>
      </c>
      <c r="AY94" s="1170">
        <v>0</v>
      </c>
      <c r="AZ94" s="19">
        <v>2</v>
      </c>
      <c r="BA94" s="19">
        <v>-3.5</v>
      </c>
      <c r="BB94" s="19">
        <v>0.33333333300000001</v>
      </c>
      <c r="BC94" s="19">
        <v>1</v>
      </c>
      <c r="BD94" s="19">
        <v>3</v>
      </c>
      <c r="BE94" s="19" t="s">
        <v>755</v>
      </c>
      <c r="BF94" s="1164" t="s">
        <v>766</v>
      </c>
    </row>
    <row r="95" spans="2:58" ht="28.5" x14ac:dyDescent="0.2">
      <c r="B9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5" s="19" t="s">
        <v>1010</v>
      </c>
      <c r="D95" s="19" t="s">
        <v>1011</v>
      </c>
      <c r="E95" s="983" t="s">
        <v>979</v>
      </c>
      <c r="F95" s="1041" t="str">
        <f>VLOOKUP(TBL4_OptApp[[#This Row],[Option type
Defined List]],'Option Typs_Grps'!B$2:C$47, 2, FALSE)</f>
        <v>Resource Options</v>
      </c>
      <c r="G95" s="20" t="s">
        <v>684</v>
      </c>
      <c r="H95" s="19" t="s">
        <v>762</v>
      </c>
      <c r="I95" s="19" t="s">
        <v>755</v>
      </c>
      <c r="J95" s="19" t="s">
        <v>756</v>
      </c>
      <c r="K95" s="1163" t="s">
        <v>1012</v>
      </c>
      <c r="L95" s="1164" t="s">
        <v>755</v>
      </c>
      <c r="M95" s="1164" t="s">
        <v>755</v>
      </c>
      <c r="N95" s="1164" t="s">
        <v>755</v>
      </c>
      <c r="O95" s="1164" t="s">
        <v>755</v>
      </c>
      <c r="P95" s="1164" t="s">
        <v>755</v>
      </c>
      <c r="Q95" s="1164" t="s">
        <v>755</v>
      </c>
      <c r="R95" s="19" t="s">
        <v>756</v>
      </c>
      <c r="S95" s="1166" t="s">
        <v>756</v>
      </c>
      <c r="T95" s="1166" t="s">
        <v>756</v>
      </c>
      <c r="U95" s="19" t="s">
        <v>1013</v>
      </c>
      <c r="V95" s="1163">
        <v>0</v>
      </c>
      <c r="W95" s="1163" t="s">
        <v>756</v>
      </c>
      <c r="X95" s="1163">
        <v>0</v>
      </c>
      <c r="Y95" s="1163"/>
      <c r="Z95" s="1163"/>
      <c r="AA95" s="1163">
        <v>18.010000000000002</v>
      </c>
      <c r="AB95" s="1163">
        <v>18.010000000000002</v>
      </c>
      <c r="AC95" s="1163">
        <v>0</v>
      </c>
      <c r="AD95" s="1163">
        <v>1128.243156</v>
      </c>
      <c r="AE95" s="1163">
        <v>1128.243156</v>
      </c>
      <c r="AF95" s="1163">
        <v>8.0030800000000006</v>
      </c>
      <c r="AG95" s="1163">
        <v>44.839146079999999</v>
      </c>
      <c r="AH95" s="1163"/>
      <c r="AI95" s="1163">
        <v>-25.097773149999998</v>
      </c>
      <c r="AJ95" s="19">
        <v>0</v>
      </c>
      <c r="AK95" s="19" t="s">
        <v>756</v>
      </c>
      <c r="AL95" s="19" t="s">
        <v>756</v>
      </c>
      <c r="AM95" s="1163">
        <v>0</v>
      </c>
      <c r="AN95" s="19" t="s">
        <v>756</v>
      </c>
      <c r="AO95" s="1163">
        <v>0</v>
      </c>
      <c r="AP95" s="19" t="s">
        <v>756</v>
      </c>
      <c r="AQ95" s="1163">
        <v>0</v>
      </c>
      <c r="AR95" s="19" t="s">
        <v>756</v>
      </c>
      <c r="AS95" s="1163">
        <v>-25.097773149999998</v>
      </c>
      <c r="AT95" s="19" t="s">
        <v>756</v>
      </c>
      <c r="AU95" s="19" t="s">
        <v>756</v>
      </c>
      <c r="AV95" s="1163">
        <v>22.564863110000001</v>
      </c>
      <c r="AW95" s="19" t="s">
        <v>756</v>
      </c>
      <c r="AX95" s="1170">
        <v>0</v>
      </c>
      <c r="AY95" s="1170">
        <v>0</v>
      </c>
      <c r="AZ95" s="19">
        <v>2</v>
      </c>
      <c r="BA95" s="19">
        <v>2</v>
      </c>
      <c r="BB95" s="19">
        <v>0.17</v>
      </c>
      <c r="BC95" s="19">
        <v>1</v>
      </c>
      <c r="BD95" s="19">
        <v>3</v>
      </c>
      <c r="BE95" s="19" t="s">
        <v>755</v>
      </c>
      <c r="BF95" s="1164" t="s">
        <v>755</v>
      </c>
    </row>
    <row r="96" spans="2:58" ht="28.5" x14ac:dyDescent="0.2">
      <c r="B9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96" s="19" t="s">
        <v>1014</v>
      </c>
      <c r="D96" s="19" t="s">
        <v>1015</v>
      </c>
      <c r="E96" s="983" t="s">
        <v>979</v>
      </c>
      <c r="F96" s="1041" t="str">
        <f>VLOOKUP(TBL4_OptApp[[#This Row],[Option type
Defined List]],'Option Typs_Grps'!B$2:C$47, 2, FALSE)</f>
        <v>Resource Options</v>
      </c>
      <c r="G96" s="20" t="s">
        <v>684</v>
      </c>
      <c r="H96" s="19" t="s">
        <v>762</v>
      </c>
      <c r="I96" s="19" t="s">
        <v>755</v>
      </c>
      <c r="J96" s="19" t="s">
        <v>756</v>
      </c>
      <c r="K96" s="1163" t="s">
        <v>1016</v>
      </c>
      <c r="L96" s="1164" t="s">
        <v>755</v>
      </c>
      <c r="M96" s="1164" t="s">
        <v>755</v>
      </c>
      <c r="N96" s="1164" t="s">
        <v>755</v>
      </c>
      <c r="O96" s="1164" t="s">
        <v>755</v>
      </c>
      <c r="P96" s="1164" t="s">
        <v>755</v>
      </c>
      <c r="Q96" s="1164" t="s">
        <v>755</v>
      </c>
      <c r="R96" s="19" t="s">
        <v>756</v>
      </c>
      <c r="S96" s="1166" t="s">
        <v>756</v>
      </c>
      <c r="T96" s="1166" t="s">
        <v>756</v>
      </c>
      <c r="U96" s="19" t="s">
        <v>1017</v>
      </c>
      <c r="V96" s="1163">
        <v>0</v>
      </c>
      <c r="W96" s="1163" t="s">
        <v>756</v>
      </c>
      <c r="X96" s="1163">
        <v>0</v>
      </c>
      <c r="Y96" s="1163"/>
      <c r="Z96" s="1163"/>
      <c r="AA96" s="1163">
        <v>19.899999999999999</v>
      </c>
      <c r="AB96" s="1163">
        <v>19.899999999999999</v>
      </c>
      <c r="AC96" s="1163">
        <v>0</v>
      </c>
      <c r="AD96" s="1163">
        <v>1128.243156</v>
      </c>
      <c r="AE96" s="1163">
        <v>1128.243156</v>
      </c>
      <c r="AF96" s="1163">
        <v>40.0154</v>
      </c>
      <c r="AG96" s="1163">
        <v>40.507023220000001</v>
      </c>
      <c r="AH96" s="1163"/>
      <c r="AI96" s="1163">
        <v>-138.07464999999999</v>
      </c>
      <c r="AJ96" s="19">
        <v>0</v>
      </c>
      <c r="AK96" s="19" t="s">
        <v>756</v>
      </c>
      <c r="AL96" s="19" t="s">
        <v>756</v>
      </c>
      <c r="AM96" s="1163">
        <v>0</v>
      </c>
      <c r="AN96" s="19" t="s">
        <v>756</v>
      </c>
      <c r="AO96" s="1163">
        <v>0</v>
      </c>
      <c r="AP96" s="19" t="s">
        <v>756</v>
      </c>
      <c r="AQ96" s="1163">
        <v>0</v>
      </c>
      <c r="AR96" s="19" t="s">
        <v>756</v>
      </c>
      <c r="AS96" s="1163">
        <v>-138.07464999999999</v>
      </c>
      <c r="AT96" s="19" t="s">
        <v>756</v>
      </c>
      <c r="AU96" s="19" t="s">
        <v>756</v>
      </c>
      <c r="AV96" s="1163">
        <v>112.82431560000001</v>
      </c>
      <c r="AW96" s="19" t="s">
        <v>756</v>
      </c>
      <c r="AX96" s="1170">
        <v>0</v>
      </c>
      <c r="AY96" s="1170">
        <v>0</v>
      </c>
      <c r="AZ96" s="19">
        <v>2</v>
      </c>
      <c r="BA96" s="19">
        <v>-3</v>
      </c>
      <c r="BB96" s="19">
        <v>0.5</v>
      </c>
      <c r="BC96" s="19">
        <v>1</v>
      </c>
      <c r="BD96" s="19">
        <v>3</v>
      </c>
      <c r="BE96" s="19" t="s">
        <v>755</v>
      </c>
      <c r="BF96" s="1164" t="s">
        <v>755</v>
      </c>
    </row>
    <row r="97" spans="2:58" ht="30" customHeight="1" x14ac:dyDescent="0.2">
      <c r="B9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7" s="19" t="s">
        <v>1018</v>
      </c>
      <c r="D97" s="19" t="s">
        <v>1019</v>
      </c>
      <c r="E97" s="983" t="s">
        <v>1020</v>
      </c>
      <c r="F97" s="1041" t="str">
        <f>VLOOKUP(TBL4_OptApp[[#This Row],[Option type
Defined List]],'Option Typs_Grps'!B$2:C$47, 2, FALSE)</f>
        <v>Customer Options</v>
      </c>
      <c r="G97" s="20" t="s">
        <v>684</v>
      </c>
      <c r="H97" s="19" t="s">
        <v>762</v>
      </c>
      <c r="I97" s="19" t="s">
        <v>755</v>
      </c>
      <c r="J97" s="19" t="s">
        <v>756</v>
      </c>
      <c r="K97" s="1163" t="s">
        <v>1021</v>
      </c>
      <c r="L97" s="1164" t="s">
        <v>755</v>
      </c>
      <c r="M97" s="1164" t="s">
        <v>755</v>
      </c>
      <c r="N97" s="1164" t="s">
        <v>755</v>
      </c>
      <c r="O97" s="1164" t="s">
        <v>755</v>
      </c>
      <c r="P97" s="1164" t="s">
        <v>755</v>
      </c>
      <c r="Q97" s="1164" t="s">
        <v>755</v>
      </c>
      <c r="R97" s="19" t="s">
        <v>756</v>
      </c>
      <c r="S97" s="1166" t="s">
        <v>756</v>
      </c>
      <c r="T97" s="1166" t="s">
        <v>756</v>
      </c>
      <c r="U97" s="1287" t="s">
        <v>1022</v>
      </c>
      <c r="V97" s="1163">
        <v>0</v>
      </c>
      <c r="W97" s="1163" t="s">
        <v>756</v>
      </c>
      <c r="X97" s="1163">
        <v>0</v>
      </c>
      <c r="Y97" s="1163"/>
      <c r="Z97" s="1163"/>
      <c r="AA97" s="1163">
        <v>19.250131360000001</v>
      </c>
      <c r="AB97" s="1163">
        <v>19.250131360000001</v>
      </c>
      <c r="AC97" s="1163">
        <v>0</v>
      </c>
      <c r="AD97" s="1163">
        <v>48.481687200000003</v>
      </c>
      <c r="AE97" s="1163">
        <v>48.481687200000003</v>
      </c>
      <c r="AF97" s="1163">
        <v>1.7195</v>
      </c>
      <c r="AG97" s="1163">
        <v>38.449970309999998</v>
      </c>
      <c r="AH97" s="1163"/>
      <c r="AI97" s="1163">
        <v>32.221536069999999</v>
      </c>
      <c r="AJ97" s="19">
        <v>0</v>
      </c>
      <c r="AK97" s="19" t="s">
        <v>756</v>
      </c>
      <c r="AL97" s="19" t="s">
        <v>756</v>
      </c>
      <c r="AM97" s="1163">
        <v>0.42568128</v>
      </c>
      <c r="AN97" s="19" t="s">
        <v>756</v>
      </c>
      <c r="AO97" s="1163">
        <v>0</v>
      </c>
      <c r="AP97" s="19" t="s">
        <v>756</v>
      </c>
      <c r="AQ97" s="1163">
        <v>0</v>
      </c>
      <c r="AR97" s="19" t="s">
        <v>756</v>
      </c>
      <c r="AS97" s="1163">
        <v>31.795854800000001</v>
      </c>
      <c r="AT97" s="19" t="s">
        <v>756</v>
      </c>
      <c r="AU97" s="19" t="s">
        <v>756</v>
      </c>
      <c r="AV97" s="1163">
        <v>4.8481687200000003</v>
      </c>
      <c r="AW97" s="19" t="s">
        <v>756</v>
      </c>
      <c r="AX97" s="1170">
        <v>0</v>
      </c>
      <c r="AY97" s="1170">
        <v>3.57</v>
      </c>
      <c r="AZ97" s="19">
        <v>2</v>
      </c>
      <c r="BA97" s="19">
        <v>-3</v>
      </c>
      <c r="BB97" s="19">
        <v>0.5</v>
      </c>
      <c r="BC97" s="19">
        <v>1</v>
      </c>
      <c r="BD97" s="19">
        <v>3</v>
      </c>
      <c r="BE97" s="19" t="s">
        <v>755</v>
      </c>
      <c r="BF97" s="1164" t="s">
        <v>755</v>
      </c>
    </row>
    <row r="98" spans="2:58" ht="28.5" x14ac:dyDescent="0.2">
      <c r="B9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8" s="19" t="s">
        <v>1023</v>
      </c>
      <c r="D98" s="19" t="s">
        <v>1024</v>
      </c>
      <c r="E98" s="983" t="s">
        <v>1020</v>
      </c>
      <c r="F98" s="1040" t="str">
        <f>VLOOKUP(TBL4_OptApp[[#This Row],[Option type
Defined List]],'Option Typs_Grps'!B$2:C$47, 2, FALSE)</f>
        <v>Customer Options</v>
      </c>
      <c r="G98" s="20" t="s">
        <v>684</v>
      </c>
      <c r="H98" s="19" t="s">
        <v>762</v>
      </c>
      <c r="I98" s="19" t="s">
        <v>755</v>
      </c>
      <c r="J98" s="19" t="s">
        <v>756</v>
      </c>
      <c r="K98" s="1163" t="s">
        <v>1025</v>
      </c>
      <c r="L98" s="1164" t="s">
        <v>755</v>
      </c>
      <c r="M98" s="1164" t="s">
        <v>755</v>
      </c>
      <c r="N98" s="1164" t="s">
        <v>755</v>
      </c>
      <c r="O98" s="1164" t="s">
        <v>755</v>
      </c>
      <c r="P98" s="1164" t="s">
        <v>755</v>
      </c>
      <c r="Q98" s="1164" t="s">
        <v>755</v>
      </c>
      <c r="R98" s="19" t="s">
        <v>756</v>
      </c>
      <c r="S98" s="1166" t="s">
        <v>756</v>
      </c>
      <c r="T98" s="1166" t="s">
        <v>756</v>
      </c>
      <c r="U98" s="1287" t="s">
        <v>1026</v>
      </c>
      <c r="V98" s="1163">
        <v>0</v>
      </c>
      <c r="W98" s="1163" t="s">
        <v>756</v>
      </c>
      <c r="X98" s="1163">
        <v>0</v>
      </c>
      <c r="Y98" s="1163"/>
      <c r="Z98" s="1163"/>
      <c r="AA98" s="1163">
        <v>19.25</v>
      </c>
      <c r="AB98" s="1163">
        <v>19.25</v>
      </c>
      <c r="AC98" s="1163">
        <v>0</v>
      </c>
      <c r="AD98" s="1163">
        <v>48.481687200000003</v>
      </c>
      <c r="AE98" s="1163">
        <v>48.481687200000003</v>
      </c>
      <c r="AF98" s="1163">
        <v>0.17194999999999999</v>
      </c>
      <c r="AG98" s="1163">
        <v>34.164746280000003</v>
      </c>
      <c r="AH98" s="1163"/>
      <c r="AI98" s="1163">
        <v>4.1425290549999998</v>
      </c>
      <c r="AJ98" s="19">
        <v>0</v>
      </c>
      <c r="AK98" s="19" t="s">
        <v>756</v>
      </c>
      <c r="AL98" s="19" t="s">
        <v>756</v>
      </c>
      <c r="AM98" s="1163">
        <v>5.4727281000000003E-2</v>
      </c>
      <c r="AN98" s="19" t="s">
        <v>756</v>
      </c>
      <c r="AO98" s="1163">
        <v>0</v>
      </c>
      <c r="AP98" s="19" t="s">
        <v>756</v>
      </c>
      <c r="AQ98" s="1163">
        <v>0</v>
      </c>
      <c r="AR98" s="19" t="s">
        <v>756</v>
      </c>
      <c r="AS98" s="1163">
        <v>4.087801775</v>
      </c>
      <c r="AT98" s="19" t="s">
        <v>756</v>
      </c>
      <c r="AU98" s="19" t="s">
        <v>756</v>
      </c>
      <c r="AV98" s="1163">
        <v>0.48481687200000001</v>
      </c>
      <c r="AW98" s="19" t="s">
        <v>756</v>
      </c>
      <c r="AX98" s="1170">
        <v>0</v>
      </c>
      <c r="AY98" s="1170">
        <v>3.57</v>
      </c>
      <c r="AZ98" s="19">
        <v>2</v>
      </c>
      <c r="BA98" s="19">
        <v>2</v>
      </c>
      <c r="BB98" s="19">
        <v>0.17</v>
      </c>
      <c r="BC98" s="19">
        <v>1</v>
      </c>
      <c r="BD98" s="19">
        <v>3</v>
      </c>
      <c r="BE98" s="19" t="s">
        <v>755</v>
      </c>
      <c r="BF98" s="1164" t="s">
        <v>755</v>
      </c>
    </row>
    <row r="99" spans="2:58" ht="28.5" x14ac:dyDescent="0.2">
      <c r="B9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9" s="19" t="s">
        <v>1027</v>
      </c>
      <c r="D99" s="19" t="s">
        <v>1028</v>
      </c>
      <c r="E99" s="983" t="s">
        <v>1020</v>
      </c>
      <c r="F99" s="1041" t="str">
        <f>VLOOKUP(TBL4_OptApp[[#This Row],[Option type
Defined List]],'Option Typs_Grps'!B$2:C$47, 2, FALSE)</f>
        <v>Customer Options</v>
      </c>
      <c r="G99" s="20" t="s">
        <v>684</v>
      </c>
      <c r="H99" s="19" t="s">
        <v>762</v>
      </c>
      <c r="I99" s="19" t="s">
        <v>755</v>
      </c>
      <c r="J99" s="19" t="s">
        <v>756</v>
      </c>
      <c r="K99" s="1163" t="s">
        <v>1029</v>
      </c>
      <c r="L99" s="1164" t="s">
        <v>755</v>
      </c>
      <c r="M99" s="1164" t="s">
        <v>766</v>
      </c>
      <c r="N99" s="1164" t="s">
        <v>755</v>
      </c>
      <c r="O99" s="1164" t="s">
        <v>766</v>
      </c>
      <c r="P99" s="1164" t="s">
        <v>766</v>
      </c>
      <c r="Q99" s="1164" t="s">
        <v>766</v>
      </c>
      <c r="R99" s="19" t="s">
        <v>756</v>
      </c>
      <c r="S99" s="1166" t="s">
        <v>756</v>
      </c>
      <c r="T99" s="1166" t="s">
        <v>756</v>
      </c>
      <c r="U99" s="1287" t="s">
        <v>1030</v>
      </c>
      <c r="V99" s="1163">
        <v>0</v>
      </c>
      <c r="W99" s="1163" t="s">
        <v>756</v>
      </c>
      <c r="X99" s="1163">
        <v>0</v>
      </c>
      <c r="Y99" s="1163"/>
      <c r="Z99" s="1163"/>
      <c r="AA99" s="1163">
        <v>19.25</v>
      </c>
      <c r="AB99" s="1163">
        <v>19.25</v>
      </c>
      <c r="AC99" s="1163">
        <v>0</v>
      </c>
      <c r="AD99" s="1163">
        <v>48.481687200000003</v>
      </c>
      <c r="AE99" s="1163">
        <v>48.481687200000003</v>
      </c>
      <c r="AF99" s="1163">
        <v>0.24073</v>
      </c>
      <c r="AG99" s="1163">
        <v>34.349001510000001</v>
      </c>
      <c r="AH99" s="1163"/>
      <c r="AI99" s="1163">
        <v>5.7016743280000002</v>
      </c>
      <c r="AJ99" s="19">
        <v>0</v>
      </c>
      <c r="AK99" s="19" t="s">
        <v>756</v>
      </c>
      <c r="AL99" s="19" t="s">
        <v>756</v>
      </c>
      <c r="AM99" s="1163">
        <v>7.5325273999999998E-2</v>
      </c>
      <c r="AN99" s="19" t="s">
        <v>756</v>
      </c>
      <c r="AO99" s="1163">
        <v>0</v>
      </c>
      <c r="AP99" s="19" t="s">
        <v>756</v>
      </c>
      <c r="AQ99" s="1163">
        <v>0</v>
      </c>
      <c r="AR99" s="19" t="s">
        <v>756</v>
      </c>
      <c r="AS99" s="1163">
        <v>5.6263490559999996</v>
      </c>
      <c r="AT99" s="19" t="s">
        <v>756</v>
      </c>
      <c r="AU99" s="19" t="s">
        <v>756</v>
      </c>
      <c r="AV99" s="1163">
        <v>0.67874362099999996</v>
      </c>
      <c r="AW99" s="19" t="s">
        <v>756</v>
      </c>
      <c r="AX99" s="1170">
        <v>0</v>
      </c>
      <c r="AY99" s="1170">
        <v>3.57</v>
      </c>
      <c r="AZ99" s="19">
        <v>2</v>
      </c>
      <c r="BA99" s="19">
        <v>-3.5</v>
      </c>
      <c r="BB99" s="19">
        <v>0.33333333300000001</v>
      </c>
      <c r="BC99" s="19">
        <v>1</v>
      </c>
      <c r="BD99" s="19">
        <v>3</v>
      </c>
      <c r="BE99" s="19" t="s">
        <v>755</v>
      </c>
      <c r="BF99" s="1164" t="s">
        <v>766</v>
      </c>
    </row>
    <row r="100" spans="2:58" ht="28.5" x14ac:dyDescent="0.2">
      <c r="B10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00" s="19" t="s">
        <v>1031</v>
      </c>
      <c r="D100" s="19" t="s">
        <v>1032</v>
      </c>
      <c r="E100" s="983" t="s">
        <v>1020</v>
      </c>
      <c r="F100" s="1041" t="str">
        <f>VLOOKUP(TBL4_OptApp[[#This Row],[Option type
Defined List]],'Option Typs_Grps'!B$2:C$47, 2, FALSE)</f>
        <v>Customer Options</v>
      </c>
      <c r="G100" s="20" t="s">
        <v>684</v>
      </c>
      <c r="H100" s="19" t="s">
        <v>762</v>
      </c>
      <c r="I100" s="19" t="s">
        <v>755</v>
      </c>
      <c r="J100" s="19" t="s">
        <v>756</v>
      </c>
      <c r="K100" s="1163" t="s">
        <v>1033</v>
      </c>
      <c r="L100" s="1164" t="s">
        <v>755</v>
      </c>
      <c r="M100" s="1164" t="s">
        <v>755</v>
      </c>
      <c r="N100" s="1164" t="s">
        <v>755</v>
      </c>
      <c r="O100" s="1164" t="s">
        <v>755</v>
      </c>
      <c r="P100" s="1164" t="s">
        <v>755</v>
      </c>
      <c r="Q100" s="1164" t="s">
        <v>755</v>
      </c>
      <c r="R100" s="19" t="s">
        <v>756</v>
      </c>
      <c r="S100" s="1166" t="s">
        <v>756</v>
      </c>
      <c r="T100" s="1166" t="s">
        <v>756</v>
      </c>
      <c r="U100" s="1287" t="s">
        <v>1034</v>
      </c>
      <c r="V100" s="1163">
        <v>0</v>
      </c>
      <c r="W100" s="1163" t="s">
        <v>756</v>
      </c>
      <c r="X100" s="1163">
        <v>0</v>
      </c>
      <c r="Y100" s="1163"/>
      <c r="Z100" s="1163"/>
      <c r="AA100" s="1163">
        <v>19.25</v>
      </c>
      <c r="AB100" s="1163">
        <v>19.25</v>
      </c>
      <c r="AC100" s="1163">
        <v>0</v>
      </c>
      <c r="AD100" s="1163">
        <v>48.481687200000003</v>
      </c>
      <c r="AE100" s="1163">
        <v>48.481687200000003</v>
      </c>
      <c r="AF100" s="1163">
        <v>0.34389999999999998</v>
      </c>
      <c r="AG100" s="1163">
        <v>35.557475789999998</v>
      </c>
      <c r="AH100" s="1163"/>
      <c r="AI100" s="1163">
        <v>7.6865861940000002</v>
      </c>
      <c r="AJ100" s="19">
        <v>0</v>
      </c>
      <c r="AK100" s="19" t="s">
        <v>756</v>
      </c>
      <c r="AL100" s="19" t="s">
        <v>756</v>
      </c>
      <c r="AM100" s="1163">
        <v>0.101548103</v>
      </c>
      <c r="AN100" s="19" t="s">
        <v>756</v>
      </c>
      <c r="AO100" s="1163">
        <v>0</v>
      </c>
      <c r="AP100" s="19" t="s">
        <v>756</v>
      </c>
      <c r="AQ100" s="1163">
        <v>0</v>
      </c>
      <c r="AR100" s="19" t="s">
        <v>756</v>
      </c>
      <c r="AS100" s="1163">
        <v>7.5850380939999997</v>
      </c>
      <c r="AT100" s="19" t="s">
        <v>756</v>
      </c>
      <c r="AU100" s="19" t="s">
        <v>756</v>
      </c>
      <c r="AV100" s="1163">
        <v>0.96963374400000002</v>
      </c>
      <c r="AW100" s="19" t="s">
        <v>756</v>
      </c>
      <c r="AX100" s="1170">
        <v>0</v>
      </c>
      <c r="AY100" s="1170">
        <v>3.57</v>
      </c>
      <c r="AZ100" s="19">
        <v>2</v>
      </c>
      <c r="BA100" s="19">
        <v>2</v>
      </c>
      <c r="BB100" s="19">
        <v>0.17</v>
      </c>
      <c r="BC100" s="19">
        <v>1</v>
      </c>
      <c r="BD100" s="19">
        <v>3</v>
      </c>
      <c r="BE100" s="19" t="s">
        <v>755</v>
      </c>
      <c r="BF100" s="1164" t="s">
        <v>755</v>
      </c>
    </row>
    <row r="101" spans="2:58" ht="28.5" x14ac:dyDescent="0.2">
      <c r="B10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01" s="19" t="s">
        <v>1035</v>
      </c>
      <c r="D101" s="19" t="s">
        <v>1036</v>
      </c>
      <c r="E101" s="983" t="s">
        <v>1020</v>
      </c>
      <c r="F101" s="981" t="str">
        <f>VLOOKUP(TBL4_OptApp[[#This Row],[Option type
Defined List]],'Option Typs_Grps'!B$2:C$47, 2, FALSE)</f>
        <v>Customer Options</v>
      </c>
      <c r="G101" s="20" t="s">
        <v>684</v>
      </c>
      <c r="H101" s="19" t="s">
        <v>762</v>
      </c>
      <c r="I101" s="19" t="s">
        <v>755</v>
      </c>
      <c r="J101" s="19" t="s">
        <v>756</v>
      </c>
      <c r="K101" s="1163" t="s">
        <v>1037</v>
      </c>
      <c r="L101" s="1164" t="s">
        <v>755</v>
      </c>
      <c r="M101" s="1164" t="s">
        <v>755</v>
      </c>
      <c r="N101" s="1164" t="s">
        <v>755</v>
      </c>
      <c r="O101" s="1164" t="s">
        <v>755</v>
      </c>
      <c r="P101" s="1164" t="s">
        <v>755</v>
      </c>
      <c r="Q101" s="1164" t="s">
        <v>755</v>
      </c>
      <c r="R101" s="19" t="s">
        <v>756</v>
      </c>
      <c r="S101" s="1166" t="s">
        <v>756</v>
      </c>
      <c r="T101" s="1166" t="s">
        <v>756</v>
      </c>
      <c r="U101" s="1287" t="s">
        <v>1038</v>
      </c>
      <c r="V101" s="1163">
        <v>0</v>
      </c>
      <c r="W101" s="1163" t="s">
        <v>756</v>
      </c>
      <c r="X101" s="1163">
        <v>0</v>
      </c>
      <c r="Y101" s="1163"/>
      <c r="Z101" s="1163"/>
      <c r="AA101" s="1163">
        <v>21.27644622</v>
      </c>
      <c r="AB101" s="1163">
        <v>21.27644622</v>
      </c>
      <c r="AC101" s="1163">
        <v>0</v>
      </c>
      <c r="AD101" s="1163">
        <v>48.481687200000003</v>
      </c>
      <c r="AE101" s="1163">
        <v>48.481687200000003</v>
      </c>
      <c r="AF101" s="1163">
        <v>1.7195</v>
      </c>
      <c r="AG101" s="1163">
        <v>32.127238380000001</v>
      </c>
      <c r="AH101" s="1163"/>
      <c r="AI101" s="1163">
        <v>39.826730820000002</v>
      </c>
      <c r="AJ101" s="19">
        <v>0</v>
      </c>
      <c r="AK101" s="19" t="s">
        <v>756</v>
      </c>
      <c r="AL101" s="19" t="s">
        <v>756</v>
      </c>
      <c r="AM101" s="1163">
        <v>0.52615411300000003</v>
      </c>
      <c r="AN101" s="19" t="s">
        <v>756</v>
      </c>
      <c r="AO101" s="1163">
        <v>0</v>
      </c>
      <c r="AP101" s="19" t="s">
        <v>756</v>
      </c>
      <c r="AQ101" s="1163">
        <v>0</v>
      </c>
      <c r="AR101" s="19" t="s">
        <v>756</v>
      </c>
      <c r="AS101" s="1163">
        <v>39.300576720000002</v>
      </c>
      <c r="AT101" s="19" t="s">
        <v>756</v>
      </c>
      <c r="AU101" s="19" t="s">
        <v>756</v>
      </c>
      <c r="AV101" s="1163">
        <v>4.8481687200000003</v>
      </c>
      <c r="AW101" s="19" t="s">
        <v>756</v>
      </c>
      <c r="AX101" s="1170">
        <v>0</v>
      </c>
      <c r="AY101" s="1170">
        <v>3.946802838</v>
      </c>
      <c r="AZ101" s="19">
        <v>2</v>
      </c>
      <c r="BA101" s="19">
        <v>-3.5</v>
      </c>
      <c r="BB101" s="19">
        <v>0.33333333300000001</v>
      </c>
      <c r="BC101" s="19">
        <v>1</v>
      </c>
      <c r="BD101" s="19">
        <v>3</v>
      </c>
      <c r="BE101" s="19" t="s">
        <v>755</v>
      </c>
      <c r="BF101" s="1164" t="s">
        <v>755</v>
      </c>
    </row>
    <row r="102" spans="2:58" ht="28.5" x14ac:dyDescent="0.2">
      <c r="B10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2" s="19" t="s">
        <v>1039</v>
      </c>
      <c r="D102" s="19" t="s">
        <v>1040</v>
      </c>
      <c r="E102" s="983" t="s">
        <v>979</v>
      </c>
      <c r="F102" s="981" t="str">
        <f>VLOOKUP(TBL4_OptApp[[#This Row],[Option type
Defined List]],'Option Typs_Grps'!B$2:C$47, 2, FALSE)</f>
        <v>Resource Options</v>
      </c>
      <c r="G102" s="20" t="s">
        <v>684</v>
      </c>
      <c r="H102" s="19" t="s">
        <v>765</v>
      </c>
      <c r="I102" s="19" t="s">
        <v>755</v>
      </c>
      <c r="J102" s="19" t="s">
        <v>756</v>
      </c>
      <c r="K102" s="1163" t="s">
        <v>1041</v>
      </c>
      <c r="L102" s="1164" t="s">
        <v>766</v>
      </c>
      <c r="M102" s="1164" t="s">
        <v>755</v>
      </c>
      <c r="N102" s="1164" t="s">
        <v>766</v>
      </c>
      <c r="O102" s="1164" t="s">
        <v>755</v>
      </c>
      <c r="P102" s="1164" t="s">
        <v>755</v>
      </c>
      <c r="Q102" s="1164" t="s">
        <v>755</v>
      </c>
      <c r="R102" s="19" t="s">
        <v>756</v>
      </c>
      <c r="S102" s="1166" t="s">
        <v>756</v>
      </c>
      <c r="T102" s="1166" t="s">
        <v>756</v>
      </c>
      <c r="U102" s="19" t="s">
        <v>1042</v>
      </c>
      <c r="V102" s="1163">
        <v>0</v>
      </c>
      <c r="W102" s="1163">
        <v>2025</v>
      </c>
      <c r="X102" s="1163">
        <v>0</v>
      </c>
      <c r="Y102" s="1163"/>
      <c r="Z102" s="1163"/>
      <c r="AA102" s="1163">
        <v>4.6500000000000004</v>
      </c>
      <c r="AB102" s="1163">
        <v>4.6500000000000004</v>
      </c>
      <c r="AC102" s="1163">
        <v>0</v>
      </c>
      <c r="AD102" s="1163">
        <v>0</v>
      </c>
      <c r="AE102" s="1163">
        <v>0</v>
      </c>
      <c r="AF102" s="1163">
        <v>0</v>
      </c>
      <c r="AG102" s="1163">
        <v>8.3005294789999997</v>
      </c>
      <c r="AH102" s="1163"/>
      <c r="AI102" s="1163">
        <v>0</v>
      </c>
      <c r="AJ102" s="19">
        <v>0</v>
      </c>
      <c r="AK102" s="19" t="s">
        <v>756</v>
      </c>
      <c r="AL102" s="19" t="s">
        <v>756</v>
      </c>
      <c r="AM102" s="1163">
        <v>0</v>
      </c>
      <c r="AN102" s="19" t="s">
        <v>756</v>
      </c>
      <c r="AO102" s="1163">
        <v>0</v>
      </c>
      <c r="AP102" s="19" t="s">
        <v>756</v>
      </c>
      <c r="AQ102" s="1163">
        <v>0</v>
      </c>
      <c r="AR102" s="19" t="s">
        <v>756</v>
      </c>
      <c r="AS102" s="1163">
        <v>0</v>
      </c>
      <c r="AT102" s="19" t="s">
        <v>756</v>
      </c>
      <c r="AU102" s="19" t="s">
        <v>756</v>
      </c>
      <c r="AV102" s="1163">
        <v>0</v>
      </c>
      <c r="AW102" s="19" t="s">
        <v>756</v>
      </c>
      <c r="AX102" s="1170">
        <v>0</v>
      </c>
      <c r="AY102" s="1170">
        <v>0</v>
      </c>
      <c r="AZ102" s="19">
        <v>2</v>
      </c>
      <c r="BA102" s="19">
        <v>-3</v>
      </c>
      <c r="BB102" s="19">
        <v>0.5</v>
      </c>
      <c r="BC102" s="19">
        <v>1</v>
      </c>
      <c r="BD102" s="19">
        <v>3</v>
      </c>
      <c r="BE102" s="19" t="s">
        <v>755</v>
      </c>
      <c r="BF102" s="1164" t="s">
        <v>755</v>
      </c>
    </row>
    <row r="103" spans="2:58" ht="28.5" x14ac:dyDescent="0.2">
      <c r="B10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3" s="19" t="s">
        <v>1043</v>
      </c>
      <c r="D103" s="19" t="s">
        <v>1044</v>
      </c>
      <c r="E103" s="983" t="s">
        <v>1020</v>
      </c>
      <c r="F103" s="981" t="str">
        <f>VLOOKUP(TBL4_OptApp[[#This Row],[Option type
Defined List]],'Option Typs_Grps'!B$2:C$47, 2, FALSE)</f>
        <v>Customer Options</v>
      </c>
      <c r="G103" s="20" t="s">
        <v>684</v>
      </c>
      <c r="H103" s="19" t="s">
        <v>765</v>
      </c>
      <c r="I103" s="19" t="s">
        <v>755</v>
      </c>
      <c r="J103" s="19" t="s">
        <v>756</v>
      </c>
      <c r="K103" s="1163" t="s">
        <v>1045</v>
      </c>
      <c r="L103" s="1164" t="s">
        <v>766</v>
      </c>
      <c r="M103" s="1164" t="s">
        <v>755</v>
      </c>
      <c r="N103" s="1164" t="s">
        <v>766</v>
      </c>
      <c r="O103" s="1164" t="s">
        <v>755</v>
      </c>
      <c r="P103" s="1164" t="s">
        <v>755</v>
      </c>
      <c r="Q103" s="1164" t="s">
        <v>755</v>
      </c>
      <c r="R103" s="19" t="s">
        <v>756</v>
      </c>
      <c r="S103" s="1166" t="s">
        <v>756</v>
      </c>
      <c r="T103" s="1166" t="s">
        <v>756</v>
      </c>
      <c r="U103" s="19" t="s">
        <v>1046</v>
      </c>
      <c r="V103" s="1163">
        <v>1</v>
      </c>
      <c r="W103" s="1163">
        <v>2025</v>
      </c>
      <c r="X103" s="1163">
        <v>2.3876610130000002</v>
      </c>
      <c r="Y103" s="1163"/>
      <c r="Z103" s="1163"/>
      <c r="AA103" s="1163">
        <v>19.25</v>
      </c>
      <c r="AB103" s="1163">
        <v>19.25</v>
      </c>
      <c r="AC103" s="1163">
        <v>0</v>
      </c>
      <c r="AD103" s="1163">
        <v>48.481687200000003</v>
      </c>
      <c r="AE103" s="1163">
        <v>48.481687200000003</v>
      </c>
      <c r="AF103" s="1163">
        <v>6.8779999999999994E-2</v>
      </c>
      <c r="AG103" s="1163">
        <v>35.233553559999997</v>
      </c>
      <c r="AH103" s="1163"/>
      <c r="AI103" s="1163">
        <v>1.8122065439999999</v>
      </c>
      <c r="AJ103" s="19">
        <v>0</v>
      </c>
      <c r="AK103" s="19" t="s">
        <v>756</v>
      </c>
      <c r="AL103" s="19" t="s">
        <v>756</v>
      </c>
      <c r="AM103" s="1163">
        <v>2.3941205E-2</v>
      </c>
      <c r="AN103" s="19" t="s">
        <v>756</v>
      </c>
      <c r="AO103" s="1163">
        <v>0</v>
      </c>
      <c r="AP103" s="19" t="s">
        <v>756</v>
      </c>
      <c r="AQ103" s="1163">
        <v>0</v>
      </c>
      <c r="AR103" s="19" t="s">
        <v>756</v>
      </c>
      <c r="AS103" s="1163">
        <v>1.7882653390000001</v>
      </c>
      <c r="AT103" s="19" t="s">
        <v>756</v>
      </c>
      <c r="AU103" s="19" t="s">
        <v>756</v>
      </c>
      <c r="AV103" s="1163">
        <v>0.19392674900000001</v>
      </c>
      <c r="AW103" s="19" t="s">
        <v>756</v>
      </c>
      <c r="AX103" s="1170">
        <v>0</v>
      </c>
      <c r="AY103" s="1170">
        <v>4.49</v>
      </c>
      <c r="AZ103" s="19">
        <v>2</v>
      </c>
      <c r="BA103" s="19">
        <v>2</v>
      </c>
      <c r="BB103" s="19">
        <v>0.17</v>
      </c>
      <c r="BC103" s="19">
        <v>1</v>
      </c>
      <c r="BD103" s="19">
        <v>3</v>
      </c>
      <c r="BE103" s="19" t="s">
        <v>755</v>
      </c>
      <c r="BF103" s="1164" t="s">
        <v>755</v>
      </c>
    </row>
    <row r="104" spans="2:58" ht="28.5" x14ac:dyDescent="0.2">
      <c r="B10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4" s="19" t="s">
        <v>1047</v>
      </c>
      <c r="D104" s="19" t="s">
        <v>1048</v>
      </c>
      <c r="E104" s="983" t="s">
        <v>979</v>
      </c>
      <c r="F104" s="981" t="str">
        <f>VLOOKUP(TBL4_OptApp[[#This Row],[Option type
Defined List]],'Option Typs_Grps'!B$2:C$47, 2, FALSE)</f>
        <v>Resource Options</v>
      </c>
      <c r="G104" s="20" t="s">
        <v>684</v>
      </c>
      <c r="H104" s="19" t="s">
        <v>765</v>
      </c>
      <c r="I104" s="19" t="s">
        <v>755</v>
      </c>
      <c r="J104" s="19" t="s">
        <v>756</v>
      </c>
      <c r="K104" s="1163" t="s">
        <v>1049</v>
      </c>
      <c r="L104" s="1164" t="s">
        <v>766</v>
      </c>
      <c r="M104" s="1164" t="s">
        <v>755</v>
      </c>
      <c r="N104" s="1164" t="s">
        <v>766</v>
      </c>
      <c r="O104" s="1164" t="s">
        <v>755</v>
      </c>
      <c r="P104" s="1164" t="s">
        <v>755</v>
      </c>
      <c r="Q104" s="1164" t="s">
        <v>755</v>
      </c>
      <c r="R104" s="19" t="s">
        <v>756</v>
      </c>
      <c r="S104" s="1166" t="s">
        <v>756</v>
      </c>
      <c r="T104" s="1166" t="s">
        <v>756</v>
      </c>
      <c r="U104" s="19" t="s">
        <v>1050</v>
      </c>
      <c r="V104" s="1163">
        <v>0</v>
      </c>
      <c r="W104" s="1163">
        <v>2025</v>
      </c>
      <c r="X104" s="1163">
        <v>0</v>
      </c>
      <c r="Y104" s="1163"/>
      <c r="Z104" s="1163"/>
      <c r="AA104" s="1163">
        <v>18.010000000000002</v>
      </c>
      <c r="AB104" s="1163">
        <v>18.010000000000002</v>
      </c>
      <c r="AC104" s="1163">
        <v>0</v>
      </c>
      <c r="AD104" s="1163">
        <v>1128.243156</v>
      </c>
      <c r="AE104" s="1163">
        <v>1128.243156</v>
      </c>
      <c r="AF104" s="1163">
        <v>1.600616</v>
      </c>
      <c r="AG104" s="1163">
        <v>33.109413619999998</v>
      </c>
      <c r="AH104" s="1163"/>
      <c r="AI104" s="1163">
        <v>0</v>
      </c>
      <c r="AJ104" s="19">
        <v>0</v>
      </c>
      <c r="AK104" s="19" t="s">
        <v>756</v>
      </c>
      <c r="AL104" s="19" t="s">
        <v>756</v>
      </c>
      <c r="AM104" s="1163">
        <v>0</v>
      </c>
      <c r="AN104" s="19" t="s">
        <v>756</v>
      </c>
      <c r="AO104" s="1163">
        <v>0</v>
      </c>
      <c r="AP104" s="19" t="s">
        <v>756</v>
      </c>
      <c r="AQ104" s="1163">
        <v>0</v>
      </c>
      <c r="AR104" s="19" t="s">
        <v>756</v>
      </c>
      <c r="AS104" s="1163">
        <v>0</v>
      </c>
      <c r="AT104" s="19" t="s">
        <v>756</v>
      </c>
      <c r="AU104" s="19" t="s">
        <v>756</v>
      </c>
      <c r="AV104" s="1163">
        <v>4.5129726220000004</v>
      </c>
      <c r="AW104" s="19" t="s">
        <v>756</v>
      </c>
      <c r="AX104" s="1170">
        <v>0</v>
      </c>
      <c r="AY104" s="1170">
        <v>0</v>
      </c>
      <c r="AZ104" s="19">
        <v>2</v>
      </c>
      <c r="BA104" s="19">
        <v>-3.5</v>
      </c>
      <c r="BB104" s="19">
        <v>0.33333333300000001</v>
      </c>
      <c r="BC104" s="19">
        <v>1</v>
      </c>
      <c r="BD104" s="19">
        <v>3</v>
      </c>
      <c r="BE104" s="19" t="s">
        <v>755</v>
      </c>
      <c r="BF104" s="1164" t="s">
        <v>755</v>
      </c>
    </row>
    <row r="105" spans="2:58" ht="57" x14ac:dyDescent="0.2">
      <c r="B10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5" s="19" t="s">
        <v>1051</v>
      </c>
      <c r="D105" s="19" t="s">
        <v>1052</v>
      </c>
      <c r="E105" s="984" t="s">
        <v>1053</v>
      </c>
      <c r="F105" s="981" t="str">
        <f>VLOOKUP(TBL4_OptApp[[#This Row],[Option type
Defined List]],'Option Typs_Grps'!B$2:C$47, 2, FALSE)</f>
        <v>Resource Options</v>
      </c>
      <c r="G105" s="20" t="s">
        <v>684</v>
      </c>
      <c r="H105" s="19" t="s">
        <v>754</v>
      </c>
      <c r="I105" s="19" t="s">
        <v>755</v>
      </c>
      <c r="J105" s="19" t="s">
        <v>756</v>
      </c>
      <c r="K105" s="1163" t="s">
        <v>756</v>
      </c>
      <c r="L105" s="1164" t="s">
        <v>755</v>
      </c>
      <c r="M105" s="1164" t="s">
        <v>755</v>
      </c>
      <c r="N105" s="1164" t="s">
        <v>755</v>
      </c>
      <c r="O105" s="1164" t="s">
        <v>755</v>
      </c>
      <c r="P105" s="1164" t="s">
        <v>755</v>
      </c>
      <c r="Q105" s="1164" t="s">
        <v>755</v>
      </c>
      <c r="R105" s="19" t="s">
        <v>1054</v>
      </c>
      <c r="S105" s="1166" t="s">
        <v>756</v>
      </c>
      <c r="T105" s="1166" t="s">
        <v>756</v>
      </c>
      <c r="U105" s="19">
        <v>15</v>
      </c>
      <c r="V105" s="19" t="s">
        <v>756</v>
      </c>
      <c r="W105" s="19" t="s">
        <v>756</v>
      </c>
      <c r="X105" s="19" t="s">
        <v>756</v>
      </c>
      <c r="Y105" s="19"/>
      <c r="Z105" s="19"/>
      <c r="AA105" s="19" t="s">
        <v>756</v>
      </c>
      <c r="AB105" s="19" t="s">
        <v>756</v>
      </c>
      <c r="AC105" s="19" t="s">
        <v>756</v>
      </c>
      <c r="AD105" s="19" t="s">
        <v>756</v>
      </c>
      <c r="AE105" s="19" t="s">
        <v>756</v>
      </c>
      <c r="AF105" s="19" t="s">
        <v>756</v>
      </c>
      <c r="AG105" s="19" t="s">
        <v>756</v>
      </c>
      <c r="AH105" s="19"/>
      <c r="AI105" s="19" t="s">
        <v>756</v>
      </c>
      <c r="AJ105" s="19" t="s">
        <v>756</v>
      </c>
      <c r="AK105" s="19" t="s">
        <v>756</v>
      </c>
      <c r="AL105" s="19" t="s">
        <v>756</v>
      </c>
      <c r="AM105" s="19" t="s">
        <v>756</v>
      </c>
      <c r="AN105" s="19" t="s">
        <v>756</v>
      </c>
      <c r="AO105" s="19" t="s">
        <v>756</v>
      </c>
      <c r="AP105" s="19" t="s">
        <v>756</v>
      </c>
      <c r="AQ105" s="19" t="s">
        <v>756</v>
      </c>
      <c r="AR105" s="19" t="s">
        <v>756</v>
      </c>
      <c r="AS105" s="19" t="s">
        <v>756</v>
      </c>
      <c r="AT105" s="19" t="s">
        <v>756</v>
      </c>
      <c r="AU105" s="19" t="s">
        <v>756</v>
      </c>
      <c r="AV105" s="19" t="s">
        <v>756</v>
      </c>
      <c r="AW105" s="19" t="s">
        <v>756</v>
      </c>
      <c r="AX105" s="1162" t="s">
        <v>756</v>
      </c>
      <c r="AY105" s="1162" t="s">
        <v>756</v>
      </c>
      <c r="AZ105" s="19" t="s">
        <v>756</v>
      </c>
      <c r="BA105" s="19" t="s">
        <v>756</v>
      </c>
      <c r="BB105" s="19" t="s">
        <v>756</v>
      </c>
      <c r="BC105" s="19" t="s">
        <v>756</v>
      </c>
      <c r="BD105" s="19" t="s">
        <v>756</v>
      </c>
      <c r="BE105" s="19" t="s">
        <v>755</v>
      </c>
      <c r="BF105" s="1164" t="s">
        <v>755</v>
      </c>
    </row>
    <row r="106" spans="2:58" ht="57" x14ac:dyDescent="0.2">
      <c r="B10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6" s="19" t="s">
        <v>1055</v>
      </c>
      <c r="D106" s="19" t="s">
        <v>1056</v>
      </c>
      <c r="E106" s="984" t="s">
        <v>1057</v>
      </c>
      <c r="F106" s="981" t="str">
        <f>VLOOKUP(TBL4_OptApp[[#This Row],[Option type
Defined List]],'Option Typs_Grps'!B$2:C$47, 2, FALSE)</f>
        <v>Resource Options</v>
      </c>
      <c r="G106" s="20" t="s">
        <v>684</v>
      </c>
      <c r="H106" s="19" t="s">
        <v>754</v>
      </c>
      <c r="I106" s="19" t="s">
        <v>755</v>
      </c>
      <c r="J106" s="19" t="s">
        <v>756</v>
      </c>
      <c r="K106" s="1163" t="s">
        <v>756</v>
      </c>
      <c r="L106" s="1164" t="s">
        <v>755</v>
      </c>
      <c r="M106" s="1164" t="s">
        <v>755</v>
      </c>
      <c r="N106" s="1164" t="s">
        <v>755</v>
      </c>
      <c r="O106" s="1164" t="s">
        <v>755</v>
      </c>
      <c r="P106" s="1164" t="s">
        <v>755</v>
      </c>
      <c r="Q106" s="1164" t="s">
        <v>755</v>
      </c>
      <c r="R106" s="19" t="s">
        <v>1058</v>
      </c>
      <c r="S106" s="1166" t="s">
        <v>756</v>
      </c>
      <c r="T106" s="1166" t="s">
        <v>756</v>
      </c>
      <c r="U106" s="19" t="s">
        <v>1059</v>
      </c>
      <c r="V106" s="19" t="s">
        <v>756</v>
      </c>
      <c r="W106" s="19" t="s">
        <v>756</v>
      </c>
      <c r="X106" s="19" t="s">
        <v>756</v>
      </c>
      <c r="Y106" s="19"/>
      <c r="Z106" s="19"/>
      <c r="AA106" s="19" t="s">
        <v>756</v>
      </c>
      <c r="AB106" s="19" t="s">
        <v>756</v>
      </c>
      <c r="AC106" s="19" t="s">
        <v>756</v>
      </c>
      <c r="AD106" s="19" t="s">
        <v>756</v>
      </c>
      <c r="AE106" s="19" t="s">
        <v>756</v>
      </c>
      <c r="AF106" s="19" t="s">
        <v>756</v>
      </c>
      <c r="AG106" s="19" t="s">
        <v>756</v>
      </c>
      <c r="AH106" s="19"/>
      <c r="AI106" s="19" t="s">
        <v>756</v>
      </c>
      <c r="AJ106" s="19" t="s">
        <v>756</v>
      </c>
      <c r="AK106" s="19" t="s">
        <v>756</v>
      </c>
      <c r="AL106" s="19" t="s">
        <v>756</v>
      </c>
      <c r="AM106" s="19" t="s">
        <v>756</v>
      </c>
      <c r="AN106" s="19" t="s">
        <v>756</v>
      </c>
      <c r="AO106" s="19" t="s">
        <v>756</v>
      </c>
      <c r="AP106" s="19" t="s">
        <v>756</v>
      </c>
      <c r="AQ106" s="19" t="s">
        <v>756</v>
      </c>
      <c r="AR106" s="19" t="s">
        <v>756</v>
      </c>
      <c r="AS106" s="19" t="s">
        <v>756</v>
      </c>
      <c r="AT106" s="19" t="s">
        <v>756</v>
      </c>
      <c r="AU106" s="19" t="s">
        <v>756</v>
      </c>
      <c r="AV106" s="19" t="s">
        <v>756</v>
      </c>
      <c r="AW106" s="19" t="s">
        <v>756</v>
      </c>
      <c r="AX106" s="1162" t="s">
        <v>756</v>
      </c>
      <c r="AY106" s="1162" t="s">
        <v>756</v>
      </c>
      <c r="AZ106" s="19" t="s">
        <v>756</v>
      </c>
      <c r="BA106" s="19" t="s">
        <v>756</v>
      </c>
      <c r="BB106" s="19" t="s">
        <v>756</v>
      </c>
      <c r="BC106" s="19" t="s">
        <v>756</v>
      </c>
      <c r="BD106" s="19" t="s">
        <v>756</v>
      </c>
      <c r="BE106" s="19" t="s">
        <v>755</v>
      </c>
      <c r="BF106" s="1164" t="s">
        <v>755</v>
      </c>
    </row>
    <row r="107" spans="2:58" ht="28.5" x14ac:dyDescent="0.2">
      <c r="B10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7" s="19" t="s">
        <v>1060</v>
      </c>
      <c r="D107" s="19" t="s">
        <v>1061</v>
      </c>
      <c r="E107" s="983" t="s">
        <v>1062</v>
      </c>
      <c r="F107" s="981" t="str">
        <f>VLOOKUP(TBL4_OptApp[[#This Row],[Option type
Defined List]],'Option Typs_Grps'!B$2:C$47, 2, FALSE)</f>
        <v>Resource Options</v>
      </c>
      <c r="G107" s="20" t="s">
        <v>684</v>
      </c>
      <c r="H107" s="19" t="s">
        <v>762</v>
      </c>
      <c r="I107" s="19" t="s">
        <v>755</v>
      </c>
      <c r="J107" s="19" t="s">
        <v>756</v>
      </c>
      <c r="K107" s="1163" t="s">
        <v>756</v>
      </c>
      <c r="L107" s="1164" t="s">
        <v>755</v>
      </c>
      <c r="M107" s="1164" t="s">
        <v>766</v>
      </c>
      <c r="N107" s="1164" t="s">
        <v>755</v>
      </c>
      <c r="O107" s="1164" t="s">
        <v>766</v>
      </c>
      <c r="P107" s="1164" t="s">
        <v>755</v>
      </c>
      <c r="Q107" s="1164" t="s">
        <v>755</v>
      </c>
      <c r="R107" s="19" t="s">
        <v>756</v>
      </c>
      <c r="S107" s="1166" t="s">
        <v>756</v>
      </c>
      <c r="T107" s="1166" t="s">
        <v>756</v>
      </c>
      <c r="U107" s="19">
        <v>5</v>
      </c>
      <c r="V107" s="1163">
        <v>3</v>
      </c>
      <c r="W107" s="1163" t="s">
        <v>756</v>
      </c>
      <c r="X107" s="1163">
        <v>5.5108019949999996</v>
      </c>
      <c r="Y107" s="1163"/>
      <c r="Z107" s="1163"/>
      <c r="AA107" s="1163">
        <v>5</v>
      </c>
      <c r="AB107" s="1163">
        <v>5</v>
      </c>
      <c r="AC107" s="1163">
        <v>2402.512307</v>
      </c>
      <c r="AD107" s="1163">
        <v>1243.676925</v>
      </c>
      <c r="AE107" s="1163">
        <v>1243.676925</v>
      </c>
      <c r="AF107" s="1163">
        <v>43.858853080000003</v>
      </c>
      <c r="AG107" s="1163">
        <v>44.387032679999997</v>
      </c>
      <c r="AH107" s="1163"/>
      <c r="AI107" s="1163">
        <v>29.2878817</v>
      </c>
      <c r="AJ107" s="19">
        <v>-10.61</v>
      </c>
      <c r="AK107" s="19" t="s">
        <v>756</v>
      </c>
      <c r="AL107" s="19" t="s">
        <v>756</v>
      </c>
      <c r="AM107" s="1163">
        <v>28.375608759999999</v>
      </c>
      <c r="AN107" s="19" t="s">
        <v>756</v>
      </c>
      <c r="AO107" s="1163">
        <v>6.0180269999999996E-3</v>
      </c>
      <c r="AP107" s="19" t="s">
        <v>756</v>
      </c>
      <c r="AQ107" s="1163">
        <v>0</v>
      </c>
      <c r="AR107" s="19" t="s">
        <v>756</v>
      </c>
      <c r="AS107" s="1163">
        <v>0</v>
      </c>
      <c r="AT107" s="19" t="s">
        <v>756</v>
      </c>
      <c r="AU107" s="19" t="s">
        <v>756</v>
      </c>
      <c r="AV107" s="1163">
        <v>123.6610175</v>
      </c>
      <c r="AW107" s="19" t="s">
        <v>756</v>
      </c>
      <c r="AX107" s="1170">
        <v>0</v>
      </c>
      <c r="AY107" s="1170">
        <v>0</v>
      </c>
      <c r="AZ107" s="19">
        <v>0</v>
      </c>
      <c r="BA107" s="19">
        <v>0</v>
      </c>
      <c r="BB107" s="19">
        <v>-0.5</v>
      </c>
      <c r="BC107" s="19">
        <v>1</v>
      </c>
      <c r="BD107" s="19">
        <v>5</v>
      </c>
      <c r="BE107" s="19" t="s">
        <v>755</v>
      </c>
      <c r="BF107" s="1164" t="s">
        <v>766</v>
      </c>
    </row>
    <row r="108" spans="2:58" ht="42.75" x14ac:dyDescent="0.2">
      <c r="B10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8" s="19" t="s">
        <v>1063</v>
      </c>
      <c r="D108" s="19" t="s">
        <v>1064</v>
      </c>
      <c r="E108" s="983" t="s">
        <v>1065</v>
      </c>
      <c r="F108" s="981" t="str">
        <f>VLOOKUP(TBL4_OptApp[[#This Row],[Option type
Defined List]],'Option Typs_Grps'!B$2:C$47, 2, FALSE)</f>
        <v>Resource Options</v>
      </c>
      <c r="G108" s="20" t="s">
        <v>684</v>
      </c>
      <c r="H108" s="19" t="s">
        <v>762</v>
      </c>
      <c r="I108" s="19" t="s">
        <v>766</v>
      </c>
      <c r="J108" s="19" t="s">
        <v>756</v>
      </c>
      <c r="K108" s="1163" t="s">
        <v>1066</v>
      </c>
      <c r="L108" s="1164" t="s">
        <v>755</v>
      </c>
      <c r="M108" s="1164" t="s">
        <v>755</v>
      </c>
      <c r="N108" s="1164" t="s">
        <v>755</v>
      </c>
      <c r="O108" s="1164" t="s">
        <v>755</v>
      </c>
      <c r="P108" s="1164" t="s">
        <v>755</v>
      </c>
      <c r="Q108" s="1164" t="s">
        <v>755</v>
      </c>
      <c r="R108" s="19" t="s">
        <v>756</v>
      </c>
      <c r="S108" s="1166" t="s">
        <v>1067</v>
      </c>
      <c r="T108" s="1166" t="s">
        <v>684</v>
      </c>
      <c r="U108" s="19">
        <v>50</v>
      </c>
      <c r="V108" s="1163">
        <v>14</v>
      </c>
      <c r="W108" s="1163" t="s">
        <v>756</v>
      </c>
      <c r="X108" s="1163">
        <v>167.11692210000001</v>
      </c>
      <c r="Y108" s="1163"/>
      <c r="Z108" s="1163"/>
      <c r="AA108" s="1163">
        <v>50</v>
      </c>
      <c r="AB108" s="1163">
        <v>50</v>
      </c>
      <c r="AC108" s="1163">
        <v>92383.765899999999</v>
      </c>
      <c r="AD108" s="1163">
        <v>20107.305130000001</v>
      </c>
      <c r="AE108" s="1163">
        <v>20107.305130000001</v>
      </c>
      <c r="AF108" s="1163">
        <v>649.63685959999998</v>
      </c>
      <c r="AG108" s="1163">
        <v>116.5471541</v>
      </c>
      <c r="AH108" s="1163"/>
      <c r="AI108" s="1163">
        <v>-22.930128620000001</v>
      </c>
      <c r="AJ108" s="19">
        <v>-1486.32</v>
      </c>
      <c r="AK108" s="19" t="s">
        <v>756</v>
      </c>
      <c r="AL108" s="19" t="s">
        <v>756</v>
      </c>
      <c r="AM108" s="1163">
        <v>4.4544630569999999</v>
      </c>
      <c r="AN108" s="19" t="s">
        <v>756</v>
      </c>
      <c r="AO108" s="1163">
        <v>0.116388942</v>
      </c>
      <c r="AP108" s="19" t="s">
        <v>756</v>
      </c>
      <c r="AQ108" s="1163">
        <v>0</v>
      </c>
      <c r="AR108" s="19" t="s">
        <v>756</v>
      </c>
      <c r="AS108" s="1163">
        <v>-80.944840709999994</v>
      </c>
      <c r="AT108" s="19" t="s">
        <v>756</v>
      </c>
      <c r="AU108" s="19" t="s">
        <v>756</v>
      </c>
      <c r="AV108" s="1163">
        <v>1831.6656599999999</v>
      </c>
      <c r="AW108" s="19" t="s">
        <v>756</v>
      </c>
      <c r="AX108" s="1170">
        <v>0</v>
      </c>
      <c r="AY108" s="1170">
        <v>0</v>
      </c>
      <c r="AZ108" s="19">
        <v>-2</v>
      </c>
      <c r="BA108" s="19">
        <v>-1.5</v>
      </c>
      <c r="BB108" s="19">
        <v>-1.8333333329999999</v>
      </c>
      <c r="BC108" s="19">
        <v>2</v>
      </c>
      <c r="BD108" s="19">
        <v>3</v>
      </c>
      <c r="BE108" s="19" t="s">
        <v>755</v>
      </c>
      <c r="BF108" s="1164" t="s">
        <v>755</v>
      </c>
    </row>
    <row r="109" spans="2:58" ht="42.75" x14ac:dyDescent="0.2">
      <c r="B10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9" s="19" t="s">
        <v>1068</v>
      </c>
      <c r="D109" s="19" t="s">
        <v>1069</v>
      </c>
      <c r="E109" s="983" t="s">
        <v>1065</v>
      </c>
      <c r="F109" s="981" t="str">
        <f>VLOOKUP(TBL4_OptApp[[#This Row],[Option type
Defined List]],'Option Typs_Grps'!B$2:C$47, 2, FALSE)</f>
        <v>Resource Options</v>
      </c>
      <c r="G109" s="20" t="s">
        <v>684</v>
      </c>
      <c r="H109" s="19" t="s">
        <v>762</v>
      </c>
      <c r="I109" s="19" t="s">
        <v>766</v>
      </c>
      <c r="J109" s="19" t="s">
        <v>756</v>
      </c>
      <c r="K109" s="1163" t="s">
        <v>1070</v>
      </c>
      <c r="L109" s="1164" t="s">
        <v>755</v>
      </c>
      <c r="M109" s="1164" t="s">
        <v>755</v>
      </c>
      <c r="N109" s="1164" t="s">
        <v>755</v>
      </c>
      <c r="O109" s="1164" t="s">
        <v>755</v>
      </c>
      <c r="P109" s="1164" t="s">
        <v>755</v>
      </c>
      <c r="Q109" s="1164" t="s">
        <v>755</v>
      </c>
      <c r="R109" s="19" t="s">
        <v>756</v>
      </c>
      <c r="S109" s="1166" t="s">
        <v>1067</v>
      </c>
      <c r="T109" s="1166" t="s">
        <v>684</v>
      </c>
      <c r="U109" s="19">
        <v>80</v>
      </c>
      <c r="V109" s="1163">
        <v>14</v>
      </c>
      <c r="W109" s="1163" t="s">
        <v>756</v>
      </c>
      <c r="X109" s="1163">
        <v>255.7871236</v>
      </c>
      <c r="Y109" s="1163"/>
      <c r="Z109" s="1163"/>
      <c r="AA109" s="1163">
        <v>80</v>
      </c>
      <c r="AB109" s="1163">
        <v>80</v>
      </c>
      <c r="AC109" s="1163">
        <v>138091.73560000001</v>
      </c>
      <c r="AD109" s="1163">
        <v>45735.859969999998</v>
      </c>
      <c r="AE109" s="1163">
        <v>45735.859969999998</v>
      </c>
      <c r="AF109" s="1163">
        <v>1460.6991820000001</v>
      </c>
      <c r="AG109" s="1163">
        <v>155.5107486</v>
      </c>
      <c r="AH109" s="1163"/>
      <c r="AI109" s="1163">
        <v>6.2548630679999997</v>
      </c>
      <c r="AJ109" s="19">
        <v>-1517.64</v>
      </c>
      <c r="AK109" s="19" t="s">
        <v>756</v>
      </c>
      <c r="AL109" s="19" t="s">
        <v>756</v>
      </c>
      <c r="AM109" s="1163">
        <v>81.701264640000005</v>
      </c>
      <c r="AN109" s="19" t="s">
        <v>756</v>
      </c>
      <c r="AO109" s="1163">
        <v>0.116388942</v>
      </c>
      <c r="AP109" s="19" t="s">
        <v>756</v>
      </c>
      <c r="AQ109" s="1163">
        <v>0</v>
      </c>
      <c r="AR109" s="19" t="s">
        <v>756</v>
      </c>
      <c r="AS109" s="1163">
        <v>-129.51174510000001</v>
      </c>
      <c r="AT109" s="19" t="s">
        <v>756</v>
      </c>
      <c r="AU109" s="19" t="s">
        <v>756</v>
      </c>
      <c r="AV109" s="1163">
        <v>4118.4740229999998</v>
      </c>
      <c r="AW109" s="19" t="s">
        <v>756</v>
      </c>
      <c r="AX109" s="1170">
        <v>0</v>
      </c>
      <c r="AY109" s="1170">
        <v>0</v>
      </c>
      <c r="AZ109" s="19">
        <v>-2</v>
      </c>
      <c r="BA109" s="19">
        <v>-1.5</v>
      </c>
      <c r="BB109" s="19">
        <v>-1.6666666670000001</v>
      </c>
      <c r="BC109" s="19">
        <v>2</v>
      </c>
      <c r="BD109" s="19">
        <v>2</v>
      </c>
      <c r="BE109" s="19" t="s">
        <v>755</v>
      </c>
      <c r="BF109" s="1164" t="s">
        <v>755</v>
      </c>
    </row>
    <row r="110" spans="2:58" ht="42.75" x14ac:dyDescent="0.2">
      <c r="B11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0" s="19" t="s">
        <v>1071</v>
      </c>
      <c r="D110" s="19" t="s">
        <v>1072</v>
      </c>
      <c r="E110" s="983" t="s">
        <v>1065</v>
      </c>
      <c r="F110" s="1039" t="str">
        <f>VLOOKUP(TBL4_OptApp[[#This Row],[Option type
Defined List]],'Option Typs_Grps'!B$2:C$47, 2, FALSE)</f>
        <v>Resource Options</v>
      </c>
      <c r="G110" s="20" t="s">
        <v>684</v>
      </c>
      <c r="H110" s="19" t="s">
        <v>762</v>
      </c>
      <c r="I110" s="19" t="s">
        <v>766</v>
      </c>
      <c r="J110" s="19" t="s">
        <v>756</v>
      </c>
      <c r="K110" s="1163" t="s">
        <v>1073</v>
      </c>
      <c r="L110" s="1164" t="s">
        <v>755</v>
      </c>
      <c r="M110" s="1164" t="s">
        <v>755</v>
      </c>
      <c r="N110" s="1164" t="s">
        <v>755</v>
      </c>
      <c r="O110" s="1164" t="s">
        <v>755</v>
      </c>
      <c r="P110" s="1164" t="s">
        <v>755</v>
      </c>
      <c r="Q110" s="1164" t="s">
        <v>755</v>
      </c>
      <c r="R110" s="19" t="s">
        <v>756</v>
      </c>
      <c r="S110" s="1166" t="s">
        <v>1067</v>
      </c>
      <c r="T110" s="1166" t="s">
        <v>684</v>
      </c>
      <c r="U110" s="19">
        <v>140</v>
      </c>
      <c r="V110" s="1163">
        <v>14</v>
      </c>
      <c r="W110" s="1163" t="s">
        <v>756</v>
      </c>
      <c r="X110" s="1163">
        <v>344.60476369999998</v>
      </c>
      <c r="Y110" s="1163"/>
      <c r="Z110" s="1163"/>
      <c r="AA110" s="1163">
        <v>140</v>
      </c>
      <c r="AB110" s="1163">
        <v>140</v>
      </c>
      <c r="AC110" s="1163">
        <v>200857.36850000001</v>
      </c>
      <c r="AD110" s="1163">
        <v>59490.85658</v>
      </c>
      <c r="AE110" s="1163">
        <v>59490.85658</v>
      </c>
      <c r="AF110" s="1163">
        <v>1911.394538</v>
      </c>
      <c r="AG110" s="1163">
        <v>124.62056509999999</v>
      </c>
      <c r="AH110" s="1163"/>
      <c r="AI110" s="1163">
        <v>-31.647769019999998</v>
      </c>
      <c r="AJ110" s="19">
        <v>-1596.82</v>
      </c>
      <c r="AK110" s="19" t="s">
        <v>756</v>
      </c>
      <c r="AL110" s="19" t="s">
        <v>756</v>
      </c>
      <c r="AM110" s="1163">
        <v>139.69320949999999</v>
      </c>
      <c r="AN110" s="19" t="s">
        <v>756</v>
      </c>
      <c r="AO110" s="1163">
        <v>0.116388942</v>
      </c>
      <c r="AP110" s="19" t="s">
        <v>756</v>
      </c>
      <c r="AQ110" s="1163">
        <v>0</v>
      </c>
      <c r="AR110" s="19" t="s">
        <v>756</v>
      </c>
      <c r="AS110" s="1163">
        <v>-226.645554</v>
      </c>
      <c r="AT110" s="19" t="s">
        <v>756</v>
      </c>
      <c r="AU110" s="19" t="s">
        <v>756</v>
      </c>
      <c r="AV110" s="1163">
        <v>5389.2196629999999</v>
      </c>
      <c r="AW110" s="19" t="s">
        <v>756</v>
      </c>
      <c r="AX110" s="1170">
        <v>0</v>
      </c>
      <c r="AY110" s="1170">
        <v>0</v>
      </c>
      <c r="AZ110" s="19">
        <v>-2</v>
      </c>
      <c r="BA110" s="19">
        <v>-2</v>
      </c>
      <c r="BB110" s="19">
        <v>-1.6666666670000001</v>
      </c>
      <c r="BC110" s="19">
        <v>2</v>
      </c>
      <c r="BD110" s="19">
        <v>2</v>
      </c>
      <c r="BE110" s="19" t="s">
        <v>755</v>
      </c>
      <c r="BF110" s="1164" t="s">
        <v>755</v>
      </c>
    </row>
    <row r="111" spans="2:58" ht="42.75" x14ac:dyDescent="0.2">
      <c r="B11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1" s="19" t="s">
        <v>1074</v>
      </c>
      <c r="D111" s="19" t="s">
        <v>1075</v>
      </c>
      <c r="E111" s="983" t="s">
        <v>1065</v>
      </c>
      <c r="F111" s="1040" t="str">
        <f>VLOOKUP(TBL4_OptApp[[#This Row],[Option type
Defined List]],'Option Typs_Grps'!B$2:C$47, 2, FALSE)</f>
        <v>Resource Options</v>
      </c>
      <c r="G111" s="20" t="s">
        <v>684</v>
      </c>
      <c r="H111" s="19" t="s">
        <v>762</v>
      </c>
      <c r="I111" s="19" t="s">
        <v>766</v>
      </c>
      <c r="J111" s="19" t="s">
        <v>756</v>
      </c>
      <c r="K111" s="1163" t="s">
        <v>1076</v>
      </c>
      <c r="L111" s="1164" t="s">
        <v>755</v>
      </c>
      <c r="M111" s="1164" t="s">
        <v>755</v>
      </c>
      <c r="N111" s="1164" t="s">
        <v>755</v>
      </c>
      <c r="O111" s="1164" t="s">
        <v>755</v>
      </c>
      <c r="P111" s="1164" t="s">
        <v>755</v>
      </c>
      <c r="Q111" s="1164" t="s">
        <v>766</v>
      </c>
      <c r="R111" s="19" t="s">
        <v>756</v>
      </c>
      <c r="S111" s="1166" t="s">
        <v>1067</v>
      </c>
      <c r="T111" s="1166" t="s">
        <v>684</v>
      </c>
      <c r="U111" s="19">
        <v>50</v>
      </c>
      <c r="V111" s="1163">
        <v>12</v>
      </c>
      <c r="W111" s="1163" t="s">
        <v>756</v>
      </c>
      <c r="X111" s="1163">
        <v>129.79857709999999</v>
      </c>
      <c r="Y111" s="1163"/>
      <c r="Z111" s="1163"/>
      <c r="AA111" s="1163">
        <v>50</v>
      </c>
      <c r="AB111" s="1163">
        <v>50</v>
      </c>
      <c r="AC111" s="1163">
        <v>74730.517749999999</v>
      </c>
      <c r="AD111" s="1163">
        <v>8989.0928280000007</v>
      </c>
      <c r="AE111" s="1163">
        <v>8989.0928280000007</v>
      </c>
      <c r="AF111" s="1163">
        <v>313.6888012</v>
      </c>
      <c r="AG111" s="1163">
        <v>75.33991528</v>
      </c>
      <c r="AH111" s="1163"/>
      <c r="AI111" s="1163">
        <v>10.4672263</v>
      </c>
      <c r="AJ111" s="19">
        <v>-956.92</v>
      </c>
      <c r="AK111" s="19" t="s">
        <v>756</v>
      </c>
      <c r="AL111" s="19" t="s">
        <v>756</v>
      </c>
      <c r="AM111" s="1163">
        <v>58.742383789999998</v>
      </c>
      <c r="AN111" s="19" t="s">
        <v>756</v>
      </c>
      <c r="AO111" s="1163">
        <v>4.0766342999999997E-2</v>
      </c>
      <c r="AP111" s="19" t="s">
        <v>756</v>
      </c>
      <c r="AQ111" s="1163">
        <v>0</v>
      </c>
      <c r="AR111" s="19" t="s">
        <v>756</v>
      </c>
      <c r="AS111" s="1163">
        <v>-80.944840709999994</v>
      </c>
      <c r="AT111" s="19" t="s">
        <v>756</v>
      </c>
      <c r="AU111" s="19" t="s">
        <v>756</v>
      </c>
      <c r="AV111" s="1163">
        <v>884.45259309999994</v>
      </c>
      <c r="AW111" s="19" t="s">
        <v>756</v>
      </c>
      <c r="AX111" s="1170">
        <v>0</v>
      </c>
      <c r="AY111" s="1170">
        <v>0</v>
      </c>
      <c r="AZ111" s="19">
        <v>-1</v>
      </c>
      <c r="BA111" s="19">
        <v>-1.5</v>
      </c>
      <c r="BB111" s="19">
        <v>-1.8333333329999999</v>
      </c>
      <c r="BC111" s="19">
        <v>2</v>
      </c>
      <c r="BD111" s="19">
        <v>2</v>
      </c>
      <c r="BE111" s="19" t="s">
        <v>755</v>
      </c>
      <c r="BF111" s="1164" t="s">
        <v>755</v>
      </c>
    </row>
    <row r="112" spans="2:58" ht="42.75" x14ac:dyDescent="0.2">
      <c r="B11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2" s="19" t="s">
        <v>1077</v>
      </c>
      <c r="D112" s="19" t="s">
        <v>1078</v>
      </c>
      <c r="E112" s="983" t="s">
        <v>1065</v>
      </c>
      <c r="F112" s="1040" t="str">
        <f>VLOOKUP(TBL4_OptApp[[#This Row],[Option type
Defined List]],'Option Typs_Grps'!B$2:C$47, 2, FALSE)</f>
        <v>Resource Options</v>
      </c>
      <c r="G112" s="20" t="s">
        <v>684</v>
      </c>
      <c r="H112" s="19" t="s">
        <v>762</v>
      </c>
      <c r="I112" s="19" t="s">
        <v>766</v>
      </c>
      <c r="J112" s="19" t="s">
        <v>756</v>
      </c>
      <c r="K112" s="1163" t="s">
        <v>1079</v>
      </c>
      <c r="L112" s="1164" t="s">
        <v>755</v>
      </c>
      <c r="M112" s="1164" t="s">
        <v>755</v>
      </c>
      <c r="N112" s="1164" t="s">
        <v>755</v>
      </c>
      <c r="O112" s="1164" t="s">
        <v>755</v>
      </c>
      <c r="P112" s="1164" t="s">
        <v>755</v>
      </c>
      <c r="Q112" s="1164" t="s">
        <v>755</v>
      </c>
      <c r="R112" s="19" t="s">
        <v>756</v>
      </c>
      <c r="S112" s="1166" t="s">
        <v>1067</v>
      </c>
      <c r="T112" s="1166" t="s">
        <v>684</v>
      </c>
      <c r="U112" s="19">
        <v>80</v>
      </c>
      <c r="V112" s="1163">
        <v>12</v>
      </c>
      <c r="W112" s="1163" t="s">
        <v>756</v>
      </c>
      <c r="X112" s="1163">
        <v>192.9914862</v>
      </c>
      <c r="Y112" s="1163"/>
      <c r="Z112" s="1163"/>
      <c r="AA112" s="1163">
        <v>80</v>
      </c>
      <c r="AB112" s="1163">
        <v>80</v>
      </c>
      <c r="AC112" s="1163">
        <v>110206.2654</v>
      </c>
      <c r="AD112" s="1163">
        <v>22287.167740000001</v>
      </c>
      <c r="AE112" s="1163">
        <v>22287.167740000001</v>
      </c>
      <c r="AF112" s="1163">
        <v>746.69400410000003</v>
      </c>
      <c r="AG112" s="1163">
        <v>105.2158336</v>
      </c>
      <c r="AH112" s="1163"/>
      <c r="AI112" s="1163">
        <v>-3.6375536080000002</v>
      </c>
      <c r="AJ112" s="19">
        <v>-988.24</v>
      </c>
      <c r="AK112" s="19" t="s">
        <v>756</v>
      </c>
      <c r="AL112" s="19" t="s">
        <v>756</v>
      </c>
      <c r="AM112" s="1163">
        <v>92.687667399999995</v>
      </c>
      <c r="AN112" s="19" t="s">
        <v>756</v>
      </c>
      <c r="AO112" s="1163">
        <v>4.0766342999999997E-2</v>
      </c>
      <c r="AP112" s="19" t="s">
        <v>756</v>
      </c>
      <c r="AQ112" s="1163">
        <v>0</v>
      </c>
      <c r="AR112" s="19" t="s">
        <v>756</v>
      </c>
      <c r="AS112" s="1163">
        <v>-129.51174510000001</v>
      </c>
      <c r="AT112" s="19" t="s">
        <v>756</v>
      </c>
      <c r="AU112" s="19" t="s">
        <v>756</v>
      </c>
      <c r="AV112" s="1163">
        <v>2105.3204500000002</v>
      </c>
      <c r="AW112" s="19" t="s">
        <v>756</v>
      </c>
      <c r="AX112" s="1170">
        <v>0</v>
      </c>
      <c r="AY112" s="1170">
        <v>0</v>
      </c>
      <c r="AZ112" s="19">
        <v>-1</v>
      </c>
      <c r="BA112" s="19">
        <v>-1.5</v>
      </c>
      <c r="BB112" s="19">
        <v>-1.6666666670000001</v>
      </c>
      <c r="BC112" s="19">
        <v>2</v>
      </c>
      <c r="BD112" s="19">
        <v>3</v>
      </c>
      <c r="BE112" s="19" t="s">
        <v>755</v>
      </c>
      <c r="BF112" s="1164" t="s">
        <v>755</v>
      </c>
    </row>
    <row r="113" spans="2:95" ht="43.5" thickBot="1" x14ac:dyDescent="0.25">
      <c r="B11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3" s="19" t="s">
        <v>1080</v>
      </c>
      <c r="D113" s="19" t="s">
        <v>1081</v>
      </c>
      <c r="E113" s="983" t="s">
        <v>1065</v>
      </c>
      <c r="F113" s="1040" t="str">
        <f>VLOOKUP(TBL4_OptApp[[#This Row],[Option type
Defined List]],'Option Typs_Grps'!B$2:C$47, 2, FALSE)</f>
        <v>Resource Options</v>
      </c>
      <c r="G113" s="20" t="s">
        <v>684</v>
      </c>
      <c r="H113" s="19" t="s">
        <v>765</v>
      </c>
      <c r="I113" s="19" t="s">
        <v>766</v>
      </c>
      <c r="J113" s="19" t="s">
        <v>756</v>
      </c>
      <c r="K113" s="1163" t="s">
        <v>1082</v>
      </c>
      <c r="L113" s="1164" t="s">
        <v>766</v>
      </c>
      <c r="M113" s="1164" t="s">
        <v>766</v>
      </c>
      <c r="N113" s="1164" t="s">
        <v>766</v>
      </c>
      <c r="O113" s="1164" t="s">
        <v>766</v>
      </c>
      <c r="P113" s="1164" t="s">
        <v>766</v>
      </c>
      <c r="Q113" s="1164" t="s">
        <v>755</v>
      </c>
      <c r="R113" s="19" t="s">
        <v>756</v>
      </c>
      <c r="S113" s="1166" t="s">
        <v>1067</v>
      </c>
      <c r="T113" s="1166" t="s">
        <v>684</v>
      </c>
      <c r="U113" s="19">
        <v>140</v>
      </c>
      <c r="V113" s="1163">
        <v>12</v>
      </c>
      <c r="W113" s="1163">
        <v>2040</v>
      </c>
      <c r="X113" s="1163">
        <v>267.83555200000001</v>
      </c>
      <c r="Y113" s="1163"/>
      <c r="Z113" s="1163"/>
      <c r="AA113" s="1163">
        <v>56.93</v>
      </c>
      <c r="AB113" s="1163">
        <v>140</v>
      </c>
      <c r="AC113" s="1163">
        <v>153809.9522</v>
      </c>
      <c r="AD113" s="1163">
        <v>30571.291260000002</v>
      </c>
      <c r="AE113" s="1163">
        <v>30571.291260000002</v>
      </c>
      <c r="AF113" s="1163">
        <v>1028.221622</v>
      </c>
      <c r="AG113" s="1163">
        <v>89.487611869999995</v>
      </c>
      <c r="AH113" s="1163"/>
      <c r="AI113" s="1163">
        <v>-31.785216139999999</v>
      </c>
      <c r="AJ113" s="19">
        <v>-1067.43</v>
      </c>
      <c r="AK113" s="19" t="s">
        <v>756</v>
      </c>
      <c r="AL113" s="19" t="s">
        <v>756</v>
      </c>
      <c r="AM113" s="1163">
        <v>160.5821061</v>
      </c>
      <c r="AN113" s="19" t="s">
        <v>756</v>
      </c>
      <c r="AO113" s="1163">
        <v>4.0766342999999997E-2</v>
      </c>
      <c r="AP113" s="19" t="s">
        <v>756</v>
      </c>
      <c r="AQ113" s="1163">
        <v>0</v>
      </c>
      <c r="AR113" s="19" t="s">
        <v>756</v>
      </c>
      <c r="AS113" s="1163">
        <v>-226.645554</v>
      </c>
      <c r="AT113" s="19" t="s">
        <v>756</v>
      </c>
      <c r="AU113" s="19" t="s">
        <v>756</v>
      </c>
      <c r="AV113" s="1163">
        <v>2899.0938689999998</v>
      </c>
      <c r="AW113" s="19" t="s">
        <v>756</v>
      </c>
      <c r="AX113" s="1170">
        <v>0</v>
      </c>
      <c r="AY113" s="1170">
        <v>0</v>
      </c>
      <c r="AZ113" s="19">
        <v>-1</v>
      </c>
      <c r="BA113" s="19">
        <v>-2</v>
      </c>
      <c r="BB113" s="19">
        <v>-1.6666666670000001</v>
      </c>
      <c r="BC113" s="19">
        <v>2</v>
      </c>
      <c r="BD113" s="19">
        <v>3</v>
      </c>
      <c r="BE113" s="19" t="s">
        <v>755</v>
      </c>
      <c r="BF113" s="1164" t="s">
        <v>766</v>
      </c>
    </row>
    <row r="114" spans="2:95" ht="29.25" thickBot="1" x14ac:dyDescent="0.25">
      <c r="B11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4" s="19" t="s">
        <v>1083</v>
      </c>
      <c r="D114" s="19" t="s">
        <v>1084</v>
      </c>
      <c r="E114" s="983" t="s">
        <v>1053</v>
      </c>
      <c r="F114" s="1041" t="str">
        <f>VLOOKUP(TBL4_OptApp[[#This Row],[Option type
Defined List]],'Option Typs_Grps'!B$2:C$47, 2, FALSE)</f>
        <v>Resource Options</v>
      </c>
      <c r="G114" s="20" t="s">
        <v>684</v>
      </c>
      <c r="H114" s="19" t="s">
        <v>762</v>
      </c>
      <c r="I114" s="19" t="s">
        <v>755</v>
      </c>
      <c r="J114" s="19" t="s">
        <v>756</v>
      </c>
      <c r="K114" s="1163" t="s">
        <v>1083</v>
      </c>
      <c r="L114" s="1164" t="s">
        <v>755</v>
      </c>
      <c r="M114" s="1164" t="s">
        <v>755</v>
      </c>
      <c r="N114" s="1164" t="s">
        <v>755</v>
      </c>
      <c r="O114" s="1164" t="s">
        <v>755</v>
      </c>
      <c r="P114" s="1164" t="s">
        <v>755</v>
      </c>
      <c r="Q114" s="1164" t="s">
        <v>755</v>
      </c>
      <c r="R114" s="19" t="s">
        <v>756</v>
      </c>
      <c r="S114" s="1166" t="s">
        <v>756</v>
      </c>
      <c r="T114" s="1166" t="s">
        <v>756</v>
      </c>
      <c r="U114" s="19">
        <v>0</v>
      </c>
      <c r="V114" s="1163">
        <v>10</v>
      </c>
      <c r="W114" s="1163" t="s">
        <v>756</v>
      </c>
      <c r="X114" s="1163">
        <v>90.127797330000007</v>
      </c>
      <c r="Y114" s="1163"/>
      <c r="Z114" s="1163"/>
      <c r="AA114" s="1163">
        <v>0</v>
      </c>
      <c r="AB114" s="1163">
        <v>0</v>
      </c>
      <c r="AC114" s="1163">
        <v>43126.036740000003</v>
      </c>
      <c r="AD114" s="1163">
        <v>11302.938889999999</v>
      </c>
      <c r="AE114" s="1163">
        <v>11302.938889999999</v>
      </c>
      <c r="AF114" s="1163">
        <v>380.35743969999999</v>
      </c>
      <c r="AG114" s="1163">
        <v>0</v>
      </c>
      <c r="AH114" s="1163"/>
      <c r="AI114" s="1163">
        <v>75.095988610000006</v>
      </c>
      <c r="AJ114" s="19">
        <v>-813.48</v>
      </c>
      <c r="AK114" s="19" t="s">
        <v>756</v>
      </c>
      <c r="AL114" s="19" t="s">
        <v>756</v>
      </c>
      <c r="AM114" s="1163">
        <v>37.254547260000002</v>
      </c>
      <c r="AN114" s="19" t="s">
        <v>756</v>
      </c>
      <c r="AO114" s="1163">
        <v>0.10546425299999999</v>
      </c>
      <c r="AP114" s="19" t="s">
        <v>756</v>
      </c>
      <c r="AQ114" s="1163">
        <v>0</v>
      </c>
      <c r="AR114" s="19" t="s">
        <v>756</v>
      </c>
      <c r="AS114" s="1163">
        <v>0</v>
      </c>
      <c r="AT114" s="19" t="s">
        <v>756</v>
      </c>
      <c r="AU114" s="19" t="s">
        <v>756</v>
      </c>
      <c r="AV114" s="1163">
        <v>1072.4263109999999</v>
      </c>
      <c r="AW114" s="19" t="s">
        <v>756</v>
      </c>
      <c r="AX114" s="1170">
        <v>0</v>
      </c>
      <c r="AY114" s="1170">
        <v>0</v>
      </c>
      <c r="AZ114" s="19">
        <v>-2</v>
      </c>
      <c r="BA114" s="19">
        <v>0</v>
      </c>
      <c r="BB114" s="19">
        <v>-2.3333333330000001</v>
      </c>
      <c r="BC114" s="19">
        <v>2</v>
      </c>
      <c r="BD114" s="19">
        <v>3</v>
      </c>
      <c r="BE114" s="19" t="s">
        <v>755</v>
      </c>
      <c r="BF114" s="1164" t="s">
        <v>755</v>
      </c>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22"/>
    </row>
    <row r="115" spans="2:95" ht="28.5" x14ac:dyDescent="0.2">
      <c r="B11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15" s="19" t="s">
        <v>1085</v>
      </c>
      <c r="D115" s="19" t="s">
        <v>1086</v>
      </c>
      <c r="E115" s="983" t="s">
        <v>1087</v>
      </c>
      <c r="F115" s="1041" t="str">
        <f>VLOOKUP(TBL4_OptApp[[#This Row],[Option type
Defined List]],'Option Typs_Grps'!B$2:C$47, 2, FALSE)</f>
        <v>Distribution Options</v>
      </c>
      <c r="G115" s="20" t="s">
        <v>684</v>
      </c>
      <c r="H115" s="19" t="s">
        <v>765</v>
      </c>
      <c r="I115" s="19" t="s">
        <v>755</v>
      </c>
      <c r="J115" s="19" t="s">
        <v>756</v>
      </c>
      <c r="K115" s="1163" t="s">
        <v>1088</v>
      </c>
      <c r="L115" s="1164" t="s">
        <v>766</v>
      </c>
      <c r="M115" s="1164" t="s">
        <v>766</v>
      </c>
      <c r="N115" s="1164" t="s">
        <v>766</v>
      </c>
      <c r="O115" s="1164" t="s">
        <v>766</v>
      </c>
      <c r="P115" s="1164" t="s">
        <v>755</v>
      </c>
      <c r="Q115" s="1164" t="s">
        <v>766</v>
      </c>
      <c r="R115" s="19" t="s">
        <v>756</v>
      </c>
      <c r="S115" s="1166" t="s">
        <v>756</v>
      </c>
      <c r="T115" s="1166" t="s">
        <v>756</v>
      </c>
      <c r="U115" s="19">
        <v>39.72</v>
      </c>
      <c r="V115" s="1163">
        <v>10</v>
      </c>
      <c r="W115" s="1163">
        <v>2035</v>
      </c>
      <c r="X115" s="1163">
        <v>102.0574099</v>
      </c>
      <c r="Y115" s="1163"/>
      <c r="Z115" s="1163"/>
      <c r="AA115" s="1163">
        <v>39.68</v>
      </c>
      <c r="AB115" s="1163">
        <v>39.72</v>
      </c>
      <c r="AC115" s="1163">
        <v>59227.52519</v>
      </c>
      <c r="AD115" s="1163">
        <v>6727.5325540000003</v>
      </c>
      <c r="AE115" s="1163">
        <v>6727.5325540000003</v>
      </c>
      <c r="AF115" s="1163">
        <v>236.94411070000001</v>
      </c>
      <c r="AG115" s="1163">
        <v>0</v>
      </c>
      <c r="AH115" s="1163"/>
      <c r="AI115" s="1163">
        <v>55.861447249999998</v>
      </c>
      <c r="AJ115" s="19">
        <v>-941.89</v>
      </c>
      <c r="AK115" s="19" t="s">
        <v>756</v>
      </c>
      <c r="AL115" s="19" t="s">
        <v>756</v>
      </c>
      <c r="AM115" s="1163">
        <v>6.6352555659999997</v>
      </c>
      <c r="AN115" s="19" t="s">
        <v>756</v>
      </c>
      <c r="AO115" s="1163">
        <v>0.26281893899999997</v>
      </c>
      <c r="AP115" s="19" t="s">
        <v>756</v>
      </c>
      <c r="AQ115" s="1163">
        <v>5.6738079999999998E-3</v>
      </c>
      <c r="AR115" s="19" t="s">
        <v>756</v>
      </c>
      <c r="AS115" s="1163">
        <v>0</v>
      </c>
      <c r="AT115" s="19" t="s">
        <v>756</v>
      </c>
      <c r="AU115" s="19" t="s">
        <v>756</v>
      </c>
      <c r="AV115" s="1163">
        <v>668.06922129999998</v>
      </c>
      <c r="AW115" s="19" t="s">
        <v>756</v>
      </c>
      <c r="AX115" s="1170">
        <v>0</v>
      </c>
      <c r="AY115" s="1170">
        <v>0</v>
      </c>
      <c r="AZ115" s="19">
        <v>-2</v>
      </c>
      <c r="BA115" s="19">
        <v>0</v>
      </c>
      <c r="BB115" s="19">
        <v>-2.17</v>
      </c>
      <c r="BC115" s="19">
        <v>2</v>
      </c>
      <c r="BD115" s="19">
        <v>3</v>
      </c>
      <c r="BE115" s="19" t="s">
        <v>755</v>
      </c>
      <c r="BF115" s="1164" t="s">
        <v>766</v>
      </c>
    </row>
    <row r="116" spans="2:95" ht="28.5" x14ac:dyDescent="0.2">
      <c r="B11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16" s="19" t="s">
        <v>1089</v>
      </c>
      <c r="D116" s="19" t="s">
        <v>1090</v>
      </c>
      <c r="E116" s="983" t="s">
        <v>1087</v>
      </c>
      <c r="F116" s="1041" t="str">
        <f>VLOOKUP(TBL4_OptApp[[#This Row],[Option type
Defined List]],'Option Typs_Grps'!B$2:C$47, 2, FALSE)</f>
        <v>Distribution Options</v>
      </c>
      <c r="G116" s="20" t="s">
        <v>684</v>
      </c>
      <c r="H116" s="19" t="s">
        <v>762</v>
      </c>
      <c r="I116" s="19" t="s">
        <v>755</v>
      </c>
      <c r="J116" s="19" t="s">
        <v>756</v>
      </c>
      <c r="K116" s="1163" t="s">
        <v>1091</v>
      </c>
      <c r="L116" s="1164" t="s">
        <v>755</v>
      </c>
      <c r="M116" s="1164" t="s">
        <v>755</v>
      </c>
      <c r="N116" s="1164" t="s">
        <v>755</v>
      </c>
      <c r="O116" s="1164" t="s">
        <v>755</v>
      </c>
      <c r="P116" s="1164" t="s">
        <v>755</v>
      </c>
      <c r="Q116" s="1164" t="s">
        <v>755</v>
      </c>
      <c r="R116" s="19" t="s">
        <v>756</v>
      </c>
      <c r="S116" s="1166" t="s">
        <v>756</v>
      </c>
      <c r="T116" s="1166" t="s">
        <v>756</v>
      </c>
      <c r="U116" s="19">
        <v>0</v>
      </c>
      <c r="V116" s="1163">
        <v>10</v>
      </c>
      <c r="W116" s="1163" t="s">
        <v>756</v>
      </c>
      <c r="X116" s="1163">
        <v>74.439612089999997</v>
      </c>
      <c r="Y116" s="1163"/>
      <c r="Z116" s="1163"/>
      <c r="AA116" s="1163">
        <v>10.77</v>
      </c>
      <c r="AB116" s="1163">
        <v>10.78</v>
      </c>
      <c r="AC116" s="1163">
        <v>38861.613129999998</v>
      </c>
      <c r="AD116" s="1163">
        <v>6727.5325540000003</v>
      </c>
      <c r="AE116" s="1163">
        <v>6727.5325540000003</v>
      </c>
      <c r="AF116" s="1163">
        <v>229.72093269999999</v>
      </c>
      <c r="AG116" s="1163">
        <v>0</v>
      </c>
      <c r="AH116" s="1163"/>
      <c r="AI116" s="1163">
        <v>55.861447249999998</v>
      </c>
      <c r="AJ116" s="19">
        <v>-941.89</v>
      </c>
      <c r="AK116" s="19" t="s">
        <v>756</v>
      </c>
      <c r="AL116" s="19" t="s">
        <v>756</v>
      </c>
      <c r="AM116" s="1163">
        <v>6.6352555659999997</v>
      </c>
      <c r="AN116" s="19" t="s">
        <v>756</v>
      </c>
      <c r="AO116" s="1163">
        <v>0.26281893899999997</v>
      </c>
      <c r="AP116" s="19" t="s">
        <v>756</v>
      </c>
      <c r="AQ116" s="1163">
        <v>5.6738079999999998E-3</v>
      </c>
      <c r="AR116" s="19" t="s">
        <v>756</v>
      </c>
      <c r="AS116" s="1163">
        <v>0</v>
      </c>
      <c r="AT116" s="19" t="s">
        <v>756</v>
      </c>
      <c r="AU116" s="19" t="s">
        <v>756</v>
      </c>
      <c r="AV116" s="1163">
        <v>647.7033093</v>
      </c>
      <c r="AW116" s="19" t="s">
        <v>756</v>
      </c>
      <c r="AX116" s="1170">
        <v>0</v>
      </c>
      <c r="AY116" s="1170">
        <v>0</v>
      </c>
      <c r="AZ116" s="19">
        <v>-2</v>
      </c>
      <c r="BA116" s="19">
        <v>0</v>
      </c>
      <c r="BB116" s="19">
        <v>-2.5</v>
      </c>
      <c r="BC116" s="19">
        <v>2</v>
      </c>
      <c r="BD116" s="19">
        <v>3</v>
      </c>
      <c r="BE116" s="19" t="s">
        <v>755</v>
      </c>
      <c r="BF116" s="1164" t="s">
        <v>755</v>
      </c>
    </row>
    <row r="117" spans="2:95" ht="28.5" x14ac:dyDescent="0.2">
      <c r="B11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7" s="19" t="s">
        <v>1092</v>
      </c>
      <c r="D117" s="19" t="s">
        <v>1093</v>
      </c>
      <c r="E117" s="983" t="s">
        <v>1053</v>
      </c>
      <c r="F117" s="1041" t="str">
        <f>VLOOKUP(TBL4_OptApp[[#This Row],[Option type
Defined List]],'Option Typs_Grps'!B$2:C$47, 2, FALSE)</f>
        <v>Resource Options</v>
      </c>
      <c r="G117" s="20" t="s">
        <v>684</v>
      </c>
      <c r="H117" s="19" t="s">
        <v>762</v>
      </c>
      <c r="I117" s="19" t="s">
        <v>755</v>
      </c>
      <c r="J117" s="19" t="s">
        <v>756</v>
      </c>
      <c r="K117" s="1163" t="s">
        <v>1092</v>
      </c>
      <c r="L117" s="1164" t="s">
        <v>755</v>
      </c>
      <c r="M117" s="1164" t="s">
        <v>755</v>
      </c>
      <c r="N117" s="1164" t="s">
        <v>755</v>
      </c>
      <c r="O117" s="1164" t="s">
        <v>755</v>
      </c>
      <c r="P117" s="1164" t="s">
        <v>755</v>
      </c>
      <c r="Q117" s="1164" t="s">
        <v>755</v>
      </c>
      <c r="R117" s="19" t="s">
        <v>756</v>
      </c>
      <c r="S117" s="1166" t="s">
        <v>756</v>
      </c>
      <c r="T117" s="1166" t="s">
        <v>756</v>
      </c>
      <c r="U117" s="19">
        <v>10.28</v>
      </c>
      <c r="V117" s="1163">
        <v>10</v>
      </c>
      <c r="W117" s="1163" t="s">
        <v>756</v>
      </c>
      <c r="X117" s="1163">
        <v>51.445134750000001</v>
      </c>
      <c r="Y117" s="1163"/>
      <c r="Z117" s="1163"/>
      <c r="AA117" s="1163">
        <v>10.28</v>
      </c>
      <c r="AB117" s="1163">
        <v>10.28</v>
      </c>
      <c r="AC117" s="1163">
        <v>26165.746579999999</v>
      </c>
      <c r="AD117" s="1163">
        <v>3729.832633</v>
      </c>
      <c r="AE117" s="1163">
        <v>3729.832633</v>
      </c>
      <c r="AF117" s="1163">
        <v>132.772885</v>
      </c>
      <c r="AG117" s="1163">
        <v>121.32570870000001</v>
      </c>
      <c r="AH117" s="1163"/>
      <c r="AI117" s="1163">
        <v>57.126280680000001</v>
      </c>
      <c r="AJ117" s="19">
        <v>-32.81</v>
      </c>
      <c r="AK117" s="19" t="s">
        <v>756</v>
      </c>
      <c r="AL117" s="19" t="s">
        <v>756</v>
      </c>
      <c r="AM117" s="1163">
        <v>56.552933250000002</v>
      </c>
      <c r="AN117" s="19" t="s">
        <v>756</v>
      </c>
      <c r="AO117" s="1163">
        <v>0</v>
      </c>
      <c r="AP117" s="19" t="s">
        <v>756</v>
      </c>
      <c r="AQ117" s="1163">
        <v>0</v>
      </c>
      <c r="AR117" s="19" t="s">
        <v>756</v>
      </c>
      <c r="AS117" s="1163">
        <v>0</v>
      </c>
      <c r="AT117" s="19" t="s">
        <v>756</v>
      </c>
      <c r="AU117" s="19" t="s">
        <v>756</v>
      </c>
      <c r="AV117" s="1163">
        <v>374.35611990000001</v>
      </c>
      <c r="AW117" s="19" t="s">
        <v>756</v>
      </c>
      <c r="AX117" s="1170">
        <v>0</v>
      </c>
      <c r="AY117" s="1170">
        <v>0</v>
      </c>
      <c r="AZ117" s="19">
        <v>0</v>
      </c>
      <c r="BA117" s="19">
        <v>0</v>
      </c>
      <c r="BB117" s="19">
        <v>-0.33333333300000001</v>
      </c>
      <c r="BC117" s="19">
        <v>2</v>
      </c>
      <c r="BD117" s="19">
        <v>4</v>
      </c>
      <c r="BE117" s="19" t="s">
        <v>766</v>
      </c>
      <c r="BF117" s="1164" t="s">
        <v>755</v>
      </c>
    </row>
    <row r="118" spans="2:95" ht="28.5" x14ac:dyDescent="0.2">
      <c r="B11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8" s="19" t="s">
        <v>1094</v>
      </c>
      <c r="D118" s="19" t="s">
        <v>1095</v>
      </c>
      <c r="E118" s="983" t="s">
        <v>1096</v>
      </c>
      <c r="F118" s="1041" t="str">
        <f>VLOOKUP(TBL4_OptApp[[#This Row],[Option type
Defined List]],'Option Typs_Grps'!B$2:C$47, 2, FALSE)</f>
        <v>Resource Options</v>
      </c>
      <c r="G118" s="20" t="s">
        <v>684</v>
      </c>
      <c r="H118" s="19" t="s">
        <v>765</v>
      </c>
      <c r="I118" s="19" t="s">
        <v>755</v>
      </c>
      <c r="J118" s="19" t="s">
        <v>756</v>
      </c>
      <c r="K118" s="1163" t="s">
        <v>1097</v>
      </c>
      <c r="L118" s="1164" t="s">
        <v>766</v>
      </c>
      <c r="M118" s="1164" t="s">
        <v>766</v>
      </c>
      <c r="N118" s="1164" t="s">
        <v>766</v>
      </c>
      <c r="O118" s="1164" t="s">
        <v>766</v>
      </c>
      <c r="P118" s="1164" t="s">
        <v>755</v>
      </c>
      <c r="Q118" s="1164" t="s">
        <v>766</v>
      </c>
      <c r="R118" s="19" t="s">
        <v>756</v>
      </c>
      <c r="S118" s="1166" t="s">
        <v>756</v>
      </c>
      <c r="T118" s="1166" t="s">
        <v>756</v>
      </c>
      <c r="U118" s="19">
        <v>50</v>
      </c>
      <c r="V118" s="1163">
        <v>10</v>
      </c>
      <c r="W118" s="1163">
        <v>2035</v>
      </c>
      <c r="X118" s="1163">
        <v>81.850318709999996</v>
      </c>
      <c r="Y118" s="1163"/>
      <c r="Z118" s="1163"/>
      <c r="AA118" s="1163">
        <v>50</v>
      </c>
      <c r="AB118" s="1163">
        <v>50</v>
      </c>
      <c r="AC118" s="1163">
        <v>45438.330979999999</v>
      </c>
      <c r="AD118" s="1163">
        <v>3331.732109</v>
      </c>
      <c r="AE118" s="1163">
        <v>3331.732109</v>
      </c>
      <c r="AF118" s="1163">
        <v>123.05633400000001</v>
      </c>
      <c r="AG118" s="1163">
        <v>31.632666059999998</v>
      </c>
      <c r="AH118" s="1163"/>
      <c r="AI118" s="1163">
        <v>7.6128528959999997</v>
      </c>
      <c r="AJ118" s="19">
        <v>-199.08</v>
      </c>
      <c r="AK118" s="19" t="s">
        <v>756</v>
      </c>
      <c r="AL118" s="19" t="s">
        <v>756</v>
      </c>
      <c r="AM118" s="1163">
        <v>0.55742251600000003</v>
      </c>
      <c r="AN118" s="19" t="s">
        <v>756</v>
      </c>
      <c r="AO118" s="1163">
        <v>1.3104688E-2</v>
      </c>
      <c r="AP118" s="19" t="s">
        <v>756</v>
      </c>
      <c r="AQ118" s="1163">
        <v>0</v>
      </c>
      <c r="AR118" s="19" t="s">
        <v>756</v>
      </c>
      <c r="AS118" s="1163">
        <v>0</v>
      </c>
      <c r="AT118" s="19" t="s">
        <v>756</v>
      </c>
      <c r="AU118" s="19" t="s">
        <v>756</v>
      </c>
      <c r="AV118" s="1163">
        <v>346.9600868</v>
      </c>
      <c r="AW118" s="19" t="s">
        <v>756</v>
      </c>
      <c r="AX118" s="1170">
        <v>0</v>
      </c>
      <c r="AY118" s="1170">
        <v>0</v>
      </c>
      <c r="AZ118" s="19">
        <v>-1</v>
      </c>
      <c r="BA118" s="19">
        <v>0</v>
      </c>
      <c r="BB118" s="19">
        <v>-0.83333333300000001</v>
      </c>
      <c r="BC118" s="19">
        <v>2</v>
      </c>
      <c r="BD118" s="19">
        <v>4</v>
      </c>
      <c r="BE118" s="19" t="s">
        <v>766</v>
      </c>
      <c r="BF118" s="1164" t="s">
        <v>766</v>
      </c>
    </row>
    <row r="119" spans="2:95" ht="28.5" x14ac:dyDescent="0.2">
      <c r="B11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19" s="19" t="s">
        <v>1098</v>
      </c>
      <c r="D119" s="19" t="s">
        <v>1099</v>
      </c>
      <c r="E119" s="983" t="s">
        <v>1096</v>
      </c>
      <c r="F119" s="1041" t="str">
        <f>VLOOKUP(TBL4_OptApp[[#This Row],[Option type
Defined List]],'Option Typs_Grps'!B$2:C$47, 2, FALSE)</f>
        <v>Resource Options</v>
      </c>
      <c r="G119" s="20" t="s">
        <v>684</v>
      </c>
      <c r="H119" s="19" t="s">
        <v>762</v>
      </c>
      <c r="I119" s="19" t="s">
        <v>755</v>
      </c>
      <c r="J119" s="19" t="s">
        <v>756</v>
      </c>
      <c r="K119" s="1163" t="s">
        <v>756</v>
      </c>
      <c r="L119" s="1164" t="s">
        <v>755</v>
      </c>
      <c r="M119" s="1164" t="s">
        <v>755</v>
      </c>
      <c r="N119" s="1164" t="s">
        <v>755</v>
      </c>
      <c r="O119" s="1164" t="s">
        <v>755</v>
      </c>
      <c r="P119" s="1164" t="s">
        <v>766</v>
      </c>
      <c r="Q119" s="1164" t="s">
        <v>755</v>
      </c>
      <c r="R119" s="19" t="s">
        <v>756</v>
      </c>
      <c r="S119" s="1166" t="s">
        <v>756</v>
      </c>
      <c r="T119" s="1166" t="s">
        <v>756</v>
      </c>
      <c r="U119" s="19">
        <v>50</v>
      </c>
      <c r="V119" s="1163">
        <v>10</v>
      </c>
      <c r="W119" s="1163" t="s">
        <v>756</v>
      </c>
      <c r="X119" s="1163">
        <v>183.90772860000001</v>
      </c>
      <c r="Y119" s="1163"/>
      <c r="Z119" s="1163"/>
      <c r="AA119" s="1163">
        <v>49.95</v>
      </c>
      <c r="AB119" s="1163">
        <v>50</v>
      </c>
      <c r="AC119" s="1163">
        <v>93114.81061</v>
      </c>
      <c r="AD119" s="1163">
        <v>10059.26467</v>
      </c>
      <c r="AE119" s="1163">
        <v>10059.26467</v>
      </c>
      <c r="AF119" s="1163">
        <v>355.90363559999997</v>
      </c>
      <c r="AG119" s="1163">
        <v>53.288119880000004</v>
      </c>
      <c r="AH119" s="1163"/>
      <c r="AI119" s="1163">
        <v>63.474300149999998</v>
      </c>
      <c r="AJ119" s="19">
        <v>-1140.97</v>
      </c>
      <c r="AK119" s="19" t="s">
        <v>756</v>
      </c>
      <c r="AL119" s="19" t="s">
        <v>756</v>
      </c>
      <c r="AM119" s="1163">
        <v>7.1926780819999996</v>
      </c>
      <c r="AN119" s="19" t="s">
        <v>756</v>
      </c>
      <c r="AO119" s="1163">
        <v>0.27592362799999998</v>
      </c>
      <c r="AP119" s="19" t="s">
        <v>756</v>
      </c>
      <c r="AQ119" s="1163">
        <v>5.6738079999999998E-3</v>
      </c>
      <c r="AR119" s="19" t="s">
        <v>756</v>
      </c>
      <c r="AS119" s="1163">
        <v>0</v>
      </c>
      <c r="AT119" s="19" t="s">
        <v>756</v>
      </c>
      <c r="AU119" s="19" t="s">
        <v>756</v>
      </c>
      <c r="AV119" s="1163">
        <v>1003.478263</v>
      </c>
      <c r="AW119" s="19" t="s">
        <v>756</v>
      </c>
      <c r="AX119" s="1170">
        <v>0</v>
      </c>
      <c r="AY119" s="1170">
        <v>0</v>
      </c>
      <c r="AZ119" s="19">
        <v>-2</v>
      </c>
      <c r="BA119" s="19">
        <v>0</v>
      </c>
      <c r="BB119" s="19">
        <v>-2.17</v>
      </c>
      <c r="BC119" s="19">
        <v>2</v>
      </c>
      <c r="BD119" s="19">
        <v>3</v>
      </c>
      <c r="BE119" s="19" t="s">
        <v>755</v>
      </c>
      <c r="BF119" s="1164" t="s">
        <v>755</v>
      </c>
    </row>
    <row r="120" spans="2:95" ht="57" x14ac:dyDescent="0.25">
      <c r="B12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0" s="19" t="s">
        <v>1100</v>
      </c>
      <c r="D120" s="19" t="s">
        <v>1101</v>
      </c>
      <c r="E120" s="980" t="s">
        <v>1053</v>
      </c>
      <c r="F120" s="1041" t="str">
        <f>VLOOKUP(TBL4_OptApp[[#This Row],[Option type
Defined List]],'Option Typs_Grps'!B$2:C$47, 2, FALSE)</f>
        <v>Resource Options</v>
      </c>
      <c r="G120" s="20" t="s">
        <v>684</v>
      </c>
      <c r="H120" s="19" t="s">
        <v>754</v>
      </c>
      <c r="I120" s="19" t="s">
        <v>766</v>
      </c>
      <c r="J120" s="19" t="s">
        <v>756</v>
      </c>
      <c r="K120" s="1163" t="s">
        <v>1102</v>
      </c>
      <c r="L120" s="1164" t="s">
        <v>755</v>
      </c>
      <c r="M120" s="1164" t="s">
        <v>755</v>
      </c>
      <c r="N120" s="1164" t="s">
        <v>755</v>
      </c>
      <c r="O120" s="1164" t="s">
        <v>755</v>
      </c>
      <c r="P120" s="1164" t="s">
        <v>755</v>
      </c>
      <c r="Q120" s="1164" t="s">
        <v>755</v>
      </c>
      <c r="R120" s="19" t="s">
        <v>1103</v>
      </c>
      <c r="S120" s="1166" t="s">
        <v>756</v>
      </c>
      <c r="T120" s="1166" t="s">
        <v>756</v>
      </c>
      <c r="U120" s="19">
        <v>20</v>
      </c>
      <c r="V120" s="19" t="s">
        <v>756</v>
      </c>
      <c r="W120" s="19" t="s">
        <v>756</v>
      </c>
      <c r="X120" s="19" t="s">
        <v>756</v>
      </c>
      <c r="Y120" s="19"/>
      <c r="Z120" s="19"/>
      <c r="AA120" s="19" t="s">
        <v>756</v>
      </c>
      <c r="AB120" s="19" t="s">
        <v>756</v>
      </c>
      <c r="AC120" s="19" t="s">
        <v>756</v>
      </c>
      <c r="AD120" s="19" t="s">
        <v>756</v>
      </c>
      <c r="AE120" s="19" t="s">
        <v>756</v>
      </c>
      <c r="AF120" s="19" t="s">
        <v>756</v>
      </c>
      <c r="AG120" s="19" t="s">
        <v>756</v>
      </c>
      <c r="AH120" s="19"/>
      <c r="AI120" s="19" t="s">
        <v>756</v>
      </c>
      <c r="AJ120" s="19" t="s">
        <v>756</v>
      </c>
      <c r="AK120" s="19" t="s">
        <v>756</v>
      </c>
      <c r="AL120" s="19" t="s">
        <v>756</v>
      </c>
      <c r="AM120" s="19" t="s">
        <v>756</v>
      </c>
      <c r="AN120" s="19" t="s">
        <v>756</v>
      </c>
      <c r="AO120" s="19" t="s">
        <v>756</v>
      </c>
      <c r="AP120" s="19" t="s">
        <v>756</v>
      </c>
      <c r="AQ120" s="19" t="s">
        <v>756</v>
      </c>
      <c r="AR120" s="19" t="s">
        <v>756</v>
      </c>
      <c r="AS120" s="19" t="s">
        <v>756</v>
      </c>
      <c r="AT120" s="19" t="s">
        <v>756</v>
      </c>
      <c r="AU120" s="19" t="s">
        <v>756</v>
      </c>
      <c r="AV120" s="19" t="s">
        <v>756</v>
      </c>
      <c r="AW120" s="19" t="s">
        <v>756</v>
      </c>
      <c r="AX120" s="1162" t="s">
        <v>756</v>
      </c>
      <c r="AY120" s="1162" t="s">
        <v>756</v>
      </c>
      <c r="AZ120" s="19" t="s">
        <v>756</v>
      </c>
      <c r="BA120" s="19" t="s">
        <v>756</v>
      </c>
      <c r="BB120" s="19" t="s">
        <v>756</v>
      </c>
      <c r="BC120" s="19" t="s">
        <v>756</v>
      </c>
      <c r="BD120" s="19" t="s">
        <v>756</v>
      </c>
      <c r="BE120" s="19" t="s">
        <v>755</v>
      </c>
      <c r="BF120" s="1164" t="s">
        <v>755</v>
      </c>
    </row>
    <row r="121" spans="2:95" ht="57" x14ac:dyDescent="0.2">
      <c r="B12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1" s="19" t="s">
        <v>1104</v>
      </c>
      <c r="D121" s="19" t="s">
        <v>1105</v>
      </c>
      <c r="E121" s="984" t="s">
        <v>1053</v>
      </c>
      <c r="F121" s="1041" t="str">
        <f>VLOOKUP(TBL4_OptApp[[#This Row],[Option type
Defined List]],'Option Typs_Grps'!B$2:C$47, 2, FALSE)</f>
        <v>Resource Options</v>
      </c>
      <c r="G121" s="20" t="s">
        <v>684</v>
      </c>
      <c r="H121" s="19" t="s">
        <v>754</v>
      </c>
      <c r="I121" s="19" t="s">
        <v>755</v>
      </c>
      <c r="J121" s="19" t="s">
        <v>756</v>
      </c>
      <c r="K121" s="1163" t="s">
        <v>1106</v>
      </c>
      <c r="L121" s="1164" t="s">
        <v>755</v>
      </c>
      <c r="M121" s="1164" t="s">
        <v>755</v>
      </c>
      <c r="N121" s="1164" t="s">
        <v>755</v>
      </c>
      <c r="O121" s="1164" t="s">
        <v>755</v>
      </c>
      <c r="P121" s="1164" t="s">
        <v>755</v>
      </c>
      <c r="Q121" s="1164" t="s">
        <v>755</v>
      </c>
      <c r="R121" s="19" t="s">
        <v>1103</v>
      </c>
      <c r="S121" s="1166" t="s">
        <v>756</v>
      </c>
      <c r="T121" s="1166" t="s">
        <v>756</v>
      </c>
      <c r="U121" s="19">
        <v>20</v>
      </c>
      <c r="V121" s="19" t="s">
        <v>756</v>
      </c>
      <c r="W121" s="19" t="s">
        <v>756</v>
      </c>
      <c r="X121" s="19" t="s">
        <v>756</v>
      </c>
      <c r="Y121" s="19"/>
      <c r="Z121" s="19"/>
      <c r="AA121" s="19" t="s">
        <v>756</v>
      </c>
      <c r="AB121" s="19" t="s">
        <v>756</v>
      </c>
      <c r="AC121" s="19" t="s">
        <v>756</v>
      </c>
      <c r="AD121" s="19" t="s">
        <v>756</v>
      </c>
      <c r="AE121" s="19" t="s">
        <v>756</v>
      </c>
      <c r="AF121" s="19" t="s">
        <v>756</v>
      </c>
      <c r="AG121" s="19" t="s">
        <v>756</v>
      </c>
      <c r="AH121" s="19"/>
      <c r="AI121" s="19" t="s">
        <v>756</v>
      </c>
      <c r="AJ121" s="19" t="s">
        <v>756</v>
      </c>
      <c r="AK121" s="19" t="s">
        <v>756</v>
      </c>
      <c r="AL121" s="19" t="s">
        <v>756</v>
      </c>
      <c r="AM121" s="19" t="s">
        <v>756</v>
      </c>
      <c r="AN121" s="19" t="s">
        <v>756</v>
      </c>
      <c r="AO121" s="19" t="s">
        <v>756</v>
      </c>
      <c r="AP121" s="19" t="s">
        <v>756</v>
      </c>
      <c r="AQ121" s="19" t="s">
        <v>756</v>
      </c>
      <c r="AR121" s="19" t="s">
        <v>756</v>
      </c>
      <c r="AS121" s="19" t="s">
        <v>756</v>
      </c>
      <c r="AT121" s="19" t="s">
        <v>756</v>
      </c>
      <c r="AU121" s="19" t="s">
        <v>756</v>
      </c>
      <c r="AV121" s="19" t="s">
        <v>756</v>
      </c>
      <c r="AW121" s="19" t="s">
        <v>756</v>
      </c>
      <c r="AX121" s="1162" t="s">
        <v>756</v>
      </c>
      <c r="AY121" s="1162" t="s">
        <v>756</v>
      </c>
      <c r="AZ121" s="19" t="s">
        <v>756</v>
      </c>
      <c r="BA121" s="19" t="s">
        <v>756</v>
      </c>
      <c r="BB121" s="19" t="s">
        <v>756</v>
      </c>
      <c r="BC121" s="19" t="s">
        <v>756</v>
      </c>
      <c r="BD121" s="19" t="s">
        <v>756</v>
      </c>
      <c r="BE121" s="19" t="s">
        <v>755</v>
      </c>
      <c r="BF121" s="1164" t="s">
        <v>755</v>
      </c>
    </row>
    <row r="122" spans="2:95" ht="42.75" x14ac:dyDescent="0.2">
      <c r="B12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2" s="19" t="s">
        <v>1107</v>
      </c>
      <c r="D122" s="19" t="s">
        <v>1108</v>
      </c>
      <c r="E122" s="983" t="s">
        <v>1065</v>
      </c>
      <c r="F122" s="1041" t="str">
        <f>VLOOKUP(TBL4_OptApp[[#This Row],[Option type
Defined List]],'Option Typs_Grps'!B$2:C$47, 2, FALSE)</f>
        <v>Resource Options</v>
      </c>
      <c r="G122" s="20" t="s">
        <v>1109</v>
      </c>
      <c r="H122" s="19" t="s">
        <v>754</v>
      </c>
      <c r="I122" s="19" t="s">
        <v>755</v>
      </c>
      <c r="J122" s="19" t="s">
        <v>756</v>
      </c>
      <c r="K122" s="1163" t="s">
        <v>756</v>
      </c>
      <c r="L122" s="1164" t="s">
        <v>755</v>
      </c>
      <c r="M122" s="1164" t="s">
        <v>755</v>
      </c>
      <c r="N122" s="1164" t="s">
        <v>755</v>
      </c>
      <c r="O122" s="1164" t="s">
        <v>755</v>
      </c>
      <c r="P122" s="1164" t="s">
        <v>755</v>
      </c>
      <c r="Q122" s="1164" t="s">
        <v>755</v>
      </c>
      <c r="R122" s="19" t="s">
        <v>1110</v>
      </c>
      <c r="S122" s="1166" t="s">
        <v>684</v>
      </c>
      <c r="T122" s="1166" t="s">
        <v>1111</v>
      </c>
      <c r="U122" s="19" t="s">
        <v>1112</v>
      </c>
      <c r="V122" s="19" t="s">
        <v>756</v>
      </c>
      <c r="W122" s="19" t="s">
        <v>756</v>
      </c>
      <c r="X122" s="19" t="s">
        <v>756</v>
      </c>
      <c r="Y122" s="19"/>
      <c r="Z122" s="19"/>
      <c r="AA122" s="19" t="s">
        <v>756</v>
      </c>
      <c r="AB122" s="19" t="s">
        <v>756</v>
      </c>
      <c r="AC122" s="19" t="s">
        <v>756</v>
      </c>
      <c r="AD122" s="19" t="s">
        <v>756</v>
      </c>
      <c r="AE122" s="19" t="s">
        <v>756</v>
      </c>
      <c r="AF122" s="19" t="s">
        <v>756</v>
      </c>
      <c r="AG122" s="19" t="s">
        <v>756</v>
      </c>
      <c r="AH122" s="19"/>
      <c r="AI122" s="19" t="s">
        <v>756</v>
      </c>
      <c r="AJ122" s="19" t="s">
        <v>756</v>
      </c>
      <c r="AK122" s="19" t="s">
        <v>756</v>
      </c>
      <c r="AL122" s="19" t="s">
        <v>756</v>
      </c>
      <c r="AM122" s="19" t="s">
        <v>756</v>
      </c>
      <c r="AN122" s="19" t="s">
        <v>756</v>
      </c>
      <c r="AO122" s="19" t="s">
        <v>756</v>
      </c>
      <c r="AP122" s="19" t="s">
        <v>756</v>
      </c>
      <c r="AQ122" s="19" t="s">
        <v>756</v>
      </c>
      <c r="AR122" s="19" t="s">
        <v>756</v>
      </c>
      <c r="AS122" s="19" t="s">
        <v>756</v>
      </c>
      <c r="AT122" s="19" t="s">
        <v>756</v>
      </c>
      <c r="AU122" s="19" t="s">
        <v>756</v>
      </c>
      <c r="AV122" s="19" t="s">
        <v>756</v>
      </c>
      <c r="AW122" s="19" t="s">
        <v>756</v>
      </c>
      <c r="AX122" s="1162" t="s">
        <v>756</v>
      </c>
      <c r="AY122" s="1162" t="s">
        <v>756</v>
      </c>
      <c r="AZ122" s="19" t="s">
        <v>756</v>
      </c>
      <c r="BA122" s="19" t="s">
        <v>756</v>
      </c>
      <c r="BB122" s="19" t="s">
        <v>756</v>
      </c>
      <c r="BC122" s="19" t="s">
        <v>756</v>
      </c>
      <c r="BD122" s="19" t="s">
        <v>756</v>
      </c>
      <c r="BE122" s="19" t="s">
        <v>755</v>
      </c>
      <c r="BF122" s="1164" t="s">
        <v>755</v>
      </c>
    </row>
    <row r="123" spans="2:95" ht="42.75" x14ac:dyDescent="0.2">
      <c r="B12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3" s="19" t="s">
        <v>1113</v>
      </c>
      <c r="D123" s="19" t="s">
        <v>1114</v>
      </c>
      <c r="E123" s="983" t="s">
        <v>1065</v>
      </c>
      <c r="F123" s="1041" t="str">
        <f>VLOOKUP(TBL4_OptApp[[#This Row],[Option type
Defined List]],'Option Typs_Grps'!B$2:C$47, 2, FALSE)</f>
        <v>Resource Options</v>
      </c>
      <c r="G123" s="20" t="s">
        <v>1109</v>
      </c>
      <c r="H123" s="19" t="s">
        <v>754</v>
      </c>
      <c r="I123" s="19" t="s">
        <v>755</v>
      </c>
      <c r="J123" s="19" t="s">
        <v>756</v>
      </c>
      <c r="K123" s="1163" t="s">
        <v>756</v>
      </c>
      <c r="L123" s="1164" t="s">
        <v>755</v>
      </c>
      <c r="M123" s="1164" t="s">
        <v>755</v>
      </c>
      <c r="N123" s="1164" t="s">
        <v>755</v>
      </c>
      <c r="O123" s="1164" t="s">
        <v>755</v>
      </c>
      <c r="P123" s="1164" t="s">
        <v>755</v>
      </c>
      <c r="Q123" s="1164" t="s">
        <v>755</v>
      </c>
      <c r="R123" s="19" t="s">
        <v>1115</v>
      </c>
      <c r="S123" s="1166" t="s">
        <v>684</v>
      </c>
      <c r="T123" s="1166" t="s">
        <v>1116</v>
      </c>
      <c r="U123" s="19">
        <v>20</v>
      </c>
      <c r="V123" s="19" t="s">
        <v>756</v>
      </c>
      <c r="W123" s="19" t="s">
        <v>756</v>
      </c>
      <c r="X123" s="19" t="s">
        <v>756</v>
      </c>
      <c r="Y123" s="19"/>
      <c r="Z123" s="19"/>
      <c r="AA123" s="19" t="s">
        <v>756</v>
      </c>
      <c r="AB123" s="19" t="s">
        <v>756</v>
      </c>
      <c r="AC123" s="19" t="s">
        <v>756</v>
      </c>
      <c r="AD123" s="19" t="s">
        <v>756</v>
      </c>
      <c r="AE123" s="19" t="s">
        <v>756</v>
      </c>
      <c r="AF123" s="19" t="s">
        <v>756</v>
      </c>
      <c r="AG123" s="19" t="s">
        <v>756</v>
      </c>
      <c r="AH123" s="19"/>
      <c r="AI123" s="19" t="s">
        <v>756</v>
      </c>
      <c r="AJ123" s="19" t="s">
        <v>756</v>
      </c>
      <c r="AK123" s="19" t="s">
        <v>756</v>
      </c>
      <c r="AL123" s="19" t="s">
        <v>756</v>
      </c>
      <c r="AM123" s="19" t="s">
        <v>756</v>
      </c>
      <c r="AN123" s="19" t="s">
        <v>756</v>
      </c>
      <c r="AO123" s="19" t="s">
        <v>756</v>
      </c>
      <c r="AP123" s="19" t="s">
        <v>756</v>
      </c>
      <c r="AQ123" s="19" t="s">
        <v>756</v>
      </c>
      <c r="AR123" s="19" t="s">
        <v>756</v>
      </c>
      <c r="AS123" s="19" t="s">
        <v>756</v>
      </c>
      <c r="AT123" s="19" t="s">
        <v>756</v>
      </c>
      <c r="AU123" s="19" t="s">
        <v>756</v>
      </c>
      <c r="AV123" s="19" t="s">
        <v>756</v>
      </c>
      <c r="AW123" s="19" t="s">
        <v>756</v>
      </c>
      <c r="AX123" s="1162" t="s">
        <v>756</v>
      </c>
      <c r="AY123" s="1162" t="s">
        <v>756</v>
      </c>
      <c r="AZ123" s="19" t="s">
        <v>756</v>
      </c>
      <c r="BA123" s="19" t="s">
        <v>756</v>
      </c>
      <c r="BB123" s="19" t="s">
        <v>756</v>
      </c>
      <c r="BC123" s="19" t="s">
        <v>756</v>
      </c>
      <c r="BD123" s="19" t="s">
        <v>756</v>
      </c>
      <c r="BE123" s="19" t="s">
        <v>755</v>
      </c>
      <c r="BF123" s="1164" t="s">
        <v>755</v>
      </c>
    </row>
    <row r="124" spans="2:95" ht="57" x14ac:dyDescent="0.2">
      <c r="B12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4" s="19" t="s">
        <v>1117</v>
      </c>
      <c r="D124" s="19" t="s">
        <v>1118</v>
      </c>
      <c r="E124" s="983" t="s">
        <v>1065</v>
      </c>
      <c r="F124" s="1041" t="str">
        <f>VLOOKUP(TBL4_OptApp[[#This Row],[Option type
Defined List]],'Option Typs_Grps'!B$2:C$47, 2, FALSE)</f>
        <v>Resource Options</v>
      </c>
      <c r="G124" s="20" t="s">
        <v>1109</v>
      </c>
      <c r="H124" s="19" t="s">
        <v>754</v>
      </c>
      <c r="I124" s="19" t="s">
        <v>755</v>
      </c>
      <c r="J124" s="19" t="s">
        <v>756</v>
      </c>
      <c r="K124" s="1163" t="s">
        <v>756</v>
      </c>
      <c r="L124" s="1164" t="s">
        <v>755</v>
      </c>
      <c r="M124" s="1164" t="s">
        <v>755</v>
      </c>
      <c r="N124" s="1164" t="s">
        <v>755</v>
      </c>
      <c r="O124" s="1164" t="s">
        <v>755</v>
      </c>
      <c r="P124" s="1164" t="s">
        <v>755</v>
      </c>
      <c r="Q124" s="1164" t="s">
        <v>755</v>
      </c>
      <c r="R124" s="19" t="s">
        <v>1119</v>
      </c>
      <c r="S124" s="1166" t="s">
        <v>684</v>
      </c>
      <c r="T124" s="1166" t="s">
        <v>1111</v>
      </c>
      <c r="U124" s="1271" t="s">
        <v>1120</v>
      </c>
      <c r="V124" s="19" t="s">
        <v>756</v>
      </c>
      <c r="W124" s="19" t="s">
        <v>756</v>
      </c>
      <c r="X124" s="19" t="s">
        <v>756</v>
      </c>
      <c r="Y124" s="19"/>
      <c r="Z124" s="19"/>
      <c r="AA124" s="19" t="s">
        <v>756</v>
      </c>
      <c r="AB124" s="19" t="s">
        <v>756</v>
      </c>
      <c r="AC124" s="19" t="s">
        <v>756</v>
      </c>
      <c r="AD124" s="19" t="s">
        <v>756</v>
      </c>
      <c r="AE124" s="19" t="s">
        <v>756</v>
      </c>
      <c r="AF124" s="19" t="s">
        <v>756</v>
      </c>
      <c r="AG124" s="19" t="s">
        <v>756</v>
      </c>
      <c r="AH124" s="19"/>
      <c r="AI124" s="19" t="s">
        <v>756</v>
      </c>
      <c r="AJ124" s="19" t="s">
        <v>756</v>
      </c>
      <c r="AK124" s="19" t="s">
        <v>756</v>
      </c>
      <c r="AL124" s="19" t="s">
        <v>756</v>
      </c>
      <c r="AM124" s="19" t="s">
        <v>756</v>
      </c>
      <c r="AN124" s="19" t="s">
        <v>756</v>
      </c>
      <c r="AO124" s="19" t="s">
        <v>756</v>
      </c>
      <c r="AP124" s="19" t="s">
        <v>756</v>
      </c>
      <c r="AQ124" s="19" t="s">
        <v>756</v>
      </c>
      <c r="AR124" s="19" t="s">
        <v>756</v>
      </c>
      <c r="AS124" s="19" t="s">
        <v>756</v>
      </c>
      <c r="AT124" s="19" t="s">
        <v>756</v>
      </c>
      <c r="AU124" s="19" t="s">
        <v>756</v>
      </c>
      <c r="AV124" s="19" t="s">
        <v>756</v>
      </c>
      <c r="AW124" s="19" t="s">
        <v>756</v>
      </c>
      <c r="AX124" s="1162" t="s">
        <v>756</v>
      </c>
      <c r="AY124" s="1162" t="s">
        <v>756</v>
      </c>
      <c r="AZ124" s="19" t="s">
        <v>756</v>
      </c>
      <c r="BA124" s="19" t="s">
        <v>756</v>
      </c>
      <c r="BB124" s="19" t="s">
        <v>756</v>
      </c>
      <c r="BC124" s="19" t="s">
        <v>756</v>
      </c>
      <c r="BD124" s="19" t="s">
        <v>756</v>
      </c>
      <c r="BE124" s="19" t="s">
        <v>755</v>
      </c>
      <c r="BF124" s="1164" t="s">
        <v>755</v>
      </c>
    </row>
    <row r="125" spans="2:95" ht="30" customHeight="1" x14ac:dyDescent="0.2">
      <c r="B12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5" s="19" t="s">
        <v>1121</v>
      </c>
      <c r="D125" s="19" t="s">
        <v>1122</v>
      </c>
      <c r="E125" s="983" t="s">
        <v>1065</v>
      </c>
      <c r="F125" s="1073" t="str">
        <f>VLOOKUP(TBL4_OptApp[[#This Row],[Option type
Defined List]],'Option Typs_Grps'!B$2:C$47, 2, FALSE)</f>
        <v>Resource Options</v>
      </c>
      <c r="G125" s="20" t="s">
        <v>684</v>
      </c>
      <c r="H125" s="19" t="s">
        <v>762</v>
      </c>
      <c r="I125" s="19" t="s">
        <v>766</v>
      </c>
      <c r="J125" s="19" t="s">
        <v>756</v>
      </c>
      <c r="K125" s="1163" t="s">
        <v>756</v>
      </c>
      <c r="L125" s="1164" t="s">
        <v>755</v>
      </c>
      <c r="M125" s="1164" t="s">
        <v>755</v>
      </c>
      <c r="N125" s="1164" t="s">
        <v>755</v>
      </c>
      <c r="O125" s="1164" t="s">
        <v>755</v>
      </c>
      <c r="P125" s="1164" t="s">
        <v>755</v>
      </c>
      <c r="Q125" s="1164" t="s">
        <v>755</v>
      </c>
      <c r="R125" s="19" t="s">
        <v>756</v>
      </c>
      <c r="S125" s="1166" t="s">
        <v>756</v>
      </c>
      <c r="T125" s="1166" t="s">
        <v>756</v>
      </c>
      <c r="U125" s="19">
        <v>20</v>
      </c>
      <c r="V125" s="1163">
        <v>4</v>
      </c>
      <c r="W125" s="1163" t="s">
        <v>756</v>
      </c>
      <c r="X125" s="1163">
        <v>30.782344930000001</v>
      </c>
      <c r="Y125" s="1163"/>
      <c r="Z125" s="1163"/>
      <c r="AA125" s="1163">
        <v>20</v>
      </c>
      <c r="AB125" s="1163">
        <v>20</v>
      </c>
      <c r="AC125" s="1163">
        <v>18501.376550000001</v>
      </c>
      <c r="AD125" s="1163">
        <v>1296.1475539999999</v>
      </c>
      <c r="AE125" s="1163">
        <v>1296.1475539999999</v>
      </c>
      <c r="AF125" s="1163">
        <v>50.463677590000003</v>
      </c>
      <c r="AG125" s="1163">
        <v>23.744672529999999</v>
      </c>
      <c r="AH125" s="1163"/>
      <c r="AI125" s="1163">
        <v>0</v>
      </c>
      <c r="AJ125" s="19">
        <v>-154.29</v>
      </c>
      <c r="AK125" s="19" t="s">
        <v>756</v>
      </c>
      <c r="AL125" s="19" t="s">
        <v>756</v>
      </c>
      <c r="AM125" s="1163">
        <v>0</v>
      </c>
      <c r="AN125" s="19" t="s">
        <v>756</v>
      </c>
      <c r="AO125" s="1163">
        <v>0</v>
      </c>
      <c r="AP125" s="19" t="s">
        <v>756</v>
      </c>
      <c r="AQ125" s="1163">
        <v>0</v>
      </c>
      <c r="AR125" s="19" t="s">
        <v>756</v>
      </c>
      <c r="AS125" s="1163">
        <v>0</v>
      </c>
      <c r="AT125" s="19" t="s">
        <v>756</v>
      </c>
      <c r="AU125" s="19" t="s">
        <v>756</v>
      </c>
      <c r="AV125" s="1163">
        <v>142.283468</v>
      </c>
      <c r="AW125" s="19" t="s">
        <v>756</v>
      </c>
      <c r="AX125" s="1170">
        <v>0</v>
      </c>
      <c r="AY125" s="1170">
        <v>0</v>
      </c>
      <c r="AZ125" s="19">
        <v>-1</v>
      </c>
      <c r="BA125" s="19">
        <v>0</v>
      </c>
      <c r="BB125" s="19">
        <v>-1</v>
      </c>
      <c r="BC125" s="19">
        <v>3</v>
      </c>
      <c r="BD125" s="19">
        <v>3</v>
      </c>
      <c r="BE125" s="19" t="s">
        <v>755</v>
      </c>
      <c r="BF125" s="1164" t="s">
        <v>755</v>
      </c>
    </row>
    <row r="126" spans="2:95" ht="30" customHeight="1" x14ac:dyDescent="0.2">
      <c r="B12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6" s="19" t="s">
        <v>1123</v>
      </c>
      <c r="D126" s="19" t="s">
        <v>1124</v>
      </c>
      <c r="E126" s="983" t="s">
        <v>1125</v>
      </c>
      <c r="F126" s="981" t="str">
        <f>VLOOKUP(TBL4_OptApp[[#This Row],[Option type
Defined List]],'Option Typs_Grps'!B$2:C$47, 2, FALSE)</f>
        <v>Distribution Options</v>
      </c>
      <c r="G126" s="20" t="s">
        <v>684</v>
      </c>
      <c r="H126" s="19" t="s">
        <v>762</v>
      </c>
      <c r="I126" s="19" t="s">
        <v>755</v>
      </c>
      <c r="J126" s="19" t="s">
        <v>756</v>
      </c>
      <c r="K126" s="1163" t="s">
        <v>756</v>
      </c>
      <c r="L126" s="1164" t="s">
        <v>755</v>
      </c>
      <c r="M126" s="1164" t="s">
        <v>755</v>
      </c>
      <c r="N126" s="1164" t="s">
        <v>755</v>
      </c>
      <c r="O126" s="1164" t="s">
        <v>755</v>
      </c>
      <c r="P126" s="1164" t="s">
        <v>755</v>
      </c>
      <c r="Q126" s="1164" t="s">
        <v>755</v>
      </c>
      <c r="R126" s="19" t="s">
        <v>756</v>
      </c>
      <c r="S126" s="1166" t="s">
        <v>756</v>
      </c>
      <c r="T126" s="1166" t="s">
        <v>756</v>
      </c>
      <c r="U126" s="1287">
        <v>115.8584809</v>
      </c>
      <c r="V126" s="1163">
        <v>0</v>
      </c>
      <c r="W126" s="1163">
        <v>2025</v>
      </c>
      <c r="X126" s="1163">
        <v>0</v>
      </c>
      <c r="Y126" s="1163"/>
      <c r="Z126" s="1163"/>
      <c r="AA126" s="1163">
        <v>115.8584809</v>
      </c>
      <c r="AB126" s="1163">
        <v>115.8584809</v>
      </c>
      <c r="AC126" s="1163">
        <v>133718.07</v>
      </c>
      <c r="AD126" s="1163">
        <v>-197.40352659999999</v>
      </c>
      <c r="AE126" s="1163">
        <v>-197.40352659999999</v>
      </c>
      <c r="AF126" s="1163">
        <v>-242.37409830000001</v>
      </c>
      <c r="AG126" s="1163">
        <v>19.622814080000001</v>
      </c>
      <c r="AH126" s="1163"/>
      <c r="AI126" s="1163">
        <v>-1700.4007819999999</v>
      </c>
      <c r="AJ126" s="19" t="s">
        <v>756</v>
      </c>
      <c r="AK126" s="19" t="s">
        <v>756</v>
      </c>
      <c r="AL126" s="19" t="s">
        <v>756</v>
      </c>
      <c r="AM126" s="1163">
        <v>-584.70941600000003</v>
      </c>
      <c r="AN126" s="19" t="s">
        <v>756</v>
      </c>
      <c r="AO126" s="1163">
        <v>0</v>
      </c>
      <c r="AP126" s="19" t="s">
        <v>756</v>
      </c>
      <c r="AQ126" s="1163">
        <v>0</v>
      </c>
      <c r="AR126" s="19" t="s">
        <v>756</v>
      </c>
      <c r="AS126" s="1163">
        <v>-1115.691366</v>
      </c>
      <c r="AT126" s="19" t="s">
        <v>756</v>
      </c>
      <c r="AU126" s="19" t="s">
        <v>756</v>
      </c>
      <c r="AV126" s="1163">
        <v>-683.37919290000002</v>
      </c>
      <c r="AW126" s="19" t="s">
        <v>756</v>
      </c>
      <c r="AX126" s="1170">
        <v>94.617321180000005</v>
      </c>
      <c r="AY126" s="1170">
        <v>4.1260417379999996</v>
      </c>
      <c r="AZ126" s="19">
        <v>0</v>
      </c>
      <c r="BA126" s="19">
        <v>1</v>
      </c>
      <c r="BB126" s="19">
        <v>0</v>
      </c>
      <c r="BC126" s="19">
        <v>3</v>
      </c>
      <c r="BD126" s="19">
        <v>3</v>
      </c>
      <c r="BE126" s="19" t="s">
        <v>755</v>
      </c>
      <c r="BF126" s="1164" t="s">
        <v>755</v>
      </c>
    </row>
    <row r="127" spans="2:95" ht="42.75" x14ac:dyDescent="0.2">
      <c r="B12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7" s="19" t="s">
        <v>1126</v>
      </c>
      <c r="D127" s="19" t="s">
        <v>1127</v>
      </c>
      <c r="E127" s="984" t="s">
        <v>1062</v>
      </c>
      <c r="F127" s="981" t="str">
        <f>VLOOKUP(TBL4_OptApp[[#This Row],[Option type
Defined List]],'Option Typs_Grps'!B$2:C$47, 2, FALSE)</f>
        <v>Resource Options</v>
      </c>
      <c r="G127" s="20" t="s">
        <v>684</v>
      </c>
      <c r="H127" s="19" t="s">
        <v>754</v>
      </c>
      <c r="I127" s="19" t="s">
        <v>755</v>
      </c>
      <c r="J127" s="19" t="s">
        <v>756</v>
      </c>
      <c r="K127" s="1163" t="s">
        <v>756</v>
      </c>
      <c r="L127" s="1164" t="s">
        <v>755</v>
      </c>
      <c r="M127" s="1164" t="s">
        <v>755</v>
      </c>
      <c r="N127" s="1164" t="s">
        <v>755</v>
      </c>
      <c r="O127" s="1164" t="s">
        <v>755</v>
      </c>
      <c r="P127" s="1164" t="s">
        <v>755</v>
      </c>
      <c r="Q127" s="1164" t="s">
        <v>755</v>
      </c>
      <c r="R127" s="19" t="s">
        <v>1128</v>
      </c>
      <c r="S127" s="1166" t="s">
        <v>756</v>
      </c>
      <c r="T127" s="1166" t="s">
        <v>756</v>
      </c>
      <c r="U127" s="1270" t="s">
        <v>1129</v>
      </c>
      <c r="V127" s="19" t="s">
        <v>756</v>
      </c>
      <c r="W127" s="19" t="s">
        <v>756</v>
      </c>
      <c r="X127" s="19" t="s">
        <v>756</v>
      </c>
      <c r="Y127" s="19"/>
      <c r="Z127" s="19"/>
      <c r="AA127" s="19" t="s">
        <v>756</v>
      </c>
      <c r="AB127" s="19" t="s">
        <v>756</v>
      </c>
      <c r="AC127" s="19" t="s">
        <v>756</v>
      </c>
      <c r="AD127" s="19" t="s">
        <v>756</v>
      </c>
      <c r="AE127" s="19" t="s">
        <v>756</v>
      </c>
      <c r="AF127" s="19" t="s">
        <v>756</v>
      </c>
      <c r="AG127" s="19" t="s">
        <v>756</v>
      </c>
      <c r="AH127" s="19"/>
      <c r="AI127" s="19" t="s">
        <v>756</v>
      </c>
      <c r="AJ127" s="19" t="s">
        <v>756</v>
      </c>
      <c r="AK127" s="19" t="s">
        <v>756</v>
      </c>
      <c r="AL127" s="19" t="s">
        <v>756</v>
      </c>
      <c r="AM127" s="19" t="s">
        <v>756</v>
      </c>
      <c r="AN127" s="19" t="s">
        <v>756</v>
      </c>
      <c r="AO127" s="19" t="s">
        <v>756</v>
      </c>
      <c r="AP127" s="19" t="s">
        <v>756</v>
      </c>
      <c r="AQ127" s="19" t="s">
        <v>756</v>
      </c>
      <c r="AR127" s="19" t="s">
        <v>756</v>
      </c>
      <c r="AS127" s="19" t="s">
        <v>756</v>
      </c>
      <c r="AT127" s="19" t="s">
        <v>756</v>
      </c>
      <c r="AU127" s="19" t="s">
        <v>756</v>
      </c>
      <c r="AV127" s="19" t="s">
        <v>756</v>
      </c>
      <c r="AW127" s="19" t="s">
        <v>756</v>
      </c>
      <c r="AX127" s="1162" t="s">
        <v>756</v>
      </c>
      <c r="AY127" s="1162" t="s">
        <v>756</v>
      </c>
      <c r="AZ127" s="19" t="s">
        <v>756</v>
      </c>
      <c r="BA127" s="19" t="s">
        <v>756</v>
      </c>
      <c r="BB127" s="19" t="s">
        <v>756</v>
      </c>
      <c r="BC127" s="19" t="s">
        <v>756</v>
      </c>
      <c r="BD127" s="19" t="s">
        <v>756</v>
      </c>
      <c r="BE127" s="19" t="s">
        <v>755</v>
      </c>
      <c r="BF127" s="1164" t="s">
        <v>755</v>
      </c>
    </row>
    <row r="128" spans="2:95" ht="42.75" x14ac:dyDescent="0.2">
      <c r="B12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8" s="19" t="s">
        <v>1130</v>
      </c>
      <c r="D128" s="19" t="s">
        <v>1131</v>
      </c>
      <c r="E128" s="984" t="s">
        <v>1053</v>
      </c>
      <c r="F128" s="981" t="str">
        <f>VLOOKUP(TBL4_OptApp[[#This Row],[Option type
Defined List]],'Option Typs_Grps'!B$2:C$47, 2, FALSE)</f>
        <v>Resource Options</v>
      </c>
      <c r="G128" s="20" t="s">
        <v>684</v>
      </c>
      <c r="H128" s="19" t="s">
        <v>754</v>
      </c>
      <c r="I128" s="19" t="s">
        <v>755</v>
      </c>
      <c r="J128" s="19" t="s">
        <v>756</v>
      </c>
      <c r="K128" s="1163" t="s">
        <v>1132</v>
      </c>
      <c r="L128" s="1164" t="s">
        <v>755</v>
      </c>
      <c r="M128" s="1164" t="s">
        <v>755</v>
      </c>
      <c r="N128" s="1164" t="s">
        <v>755</v>
      </c>
      <c r="O128" s="1164" t="s">
        <v>755</v>
      </c>
      <c r="P128" s="1164" t="s">
        <v>755</v>
      </c>
      <c r="Q128" s="1164" t="s">
        <v>755</v>
      </c>
      <c r="R128" s="19" t="s">
        <v>1133</v>
      </c>
      <c r="S128" s="1166" t="s">
        <v>756</v>
      </c>
      <c r="T128" s="1166" t="s">
        <v>756</v>
      </c>
      <c r="U128" s="1270" t="s">
        <v>1134</v>
      </c>
      <c r="V128" s="19" t="s">
        <v>756</v>
      </c>
      <c r="W128" s="19" t="s">
        <v>756</v>
      </c>
      <c r="X128" s="19" t="s">
        <v>756</v>
      </c>
      <c r="Y128" s="19"/>
      <c r="Z128" s="19"/>
      <c r="AA128" s="19" t="s">
        <v>756</v>
      </c>
      <c r="AB128" s="19" t="s">
        <v>756</v>
      </c>
      <c r="AC128" s="19" t="s">
        <v>756</v>
      </c>
      <c r="AD128" s="19" t="s">
        <v>756</v>
      </c>
      <c r="AE128" s="19" t="s">
        <v>756</v>
      </c>
      <c r="AF128" s="19" t="s">
        <v>756</v>
      </c>
      <c r="AG128" s="19" t="s">
        <v>756</v>
      </c>
      <c r="AH128" s="19"/>
      <c r="AI128" s="19" t="s">
        <v>756</v>
      </c>
      <c r="AJ128" s="19" t="s">
        <v>756</v>
      </c>
      <c r="AK128" s="19" t="s">
        <v>756</v>
      </c>
      <c r="AL128" s="19" t="s">
        <v>756</v>
      </c>
      <c r="AM128" s="19" t="s">
        <v>756</v>
      </c>
      <c r="AN128" s="19" t="s">
        <v>756</v>
      </c>
      <c r="AO128" s="19" t="s">
        <v>756</v>
      </c>
      <c r="AP128" s="19" t="s">
        <v>756</v>
      </c>
      <c r="AQ128" s="19" t="s">
        <v>756</v>
      </c>
      <c r="AR128" s="19" t="s">
        <v>756</v>
      </c>
      <c r="AS128" s="19" t="s">
        <v>756</v>
      </c>
      <c r="AT128" s="19" t="s">
        <v>756</v>
      </c>
      <c r="AU128" s="19" t="s">
        <v>756</v>
      </c>
      <c r="AV128" s="19" t="s">
        <v>756</v>
      </c>
      <c r="AW128" s="19" t="s">
        <v>756</v>
      </c>
      <c r="AX128" s="1162" t="s">
        <v>756</v>
      </c>
      <c r="AY128" s="1162" t="s">
        <v>756</v>
      </c>
      <c r="AZ128" s="19" t="s">
        <v>756</v>
      </c>
      <c r="BA128" s="19" t="s">
        <v>756</v>
      </c>
      <c r="BB128" s="19" t="s">
        <v>756</v>
      </c>
      <c r="BC128" s="19" t="s">
        <v>756</v>
      </c>
      <c r="BD128" s="19" t="s">
        <v>756</v>
      </c>
      <c r="BE128" s="19" t="s">
        <v>755</v>
      </c>
      <c r="BF128" s="1164" t="s">
        <v>755</v>
      </c>
    </row>
    <row r="129" spans="2:58" ht="71.25" x14ac:dyDescent="0.2">
      <c r="B12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29" s="19" t="s">
        <v>1135</v>
      </c>
      <c r="D129" s="19" t="s">
        <v>1136</v>
      </c>
      <c r="E129" s="983" t="s">
        <v>1062</v>
      </c>
      <c r="F129" s="981" t="str">
        <f>VLOOKUP(TBL4_OptApp[[#This Row],[Option type
Defined List]],'Option Typs_Grps'!B$2:C$47, 2, FALSE)</f>
        <v>Resource Options</v>
      </c>
      <c r="G129" s="20" t="s">
        <v>684</v>
      </c>
      <c r="H129" s="19" t="s">
        <v>754</v>
      </c>
      <c r="I129" s="19" t="s">
        <v>755</v>
      </c>
      <c r="J129" s="19" t="s">
        <v>756</v>
      </c>
      <c r="K129" s="1163" t="s">
        <v>756</v>
      </c>
      <c r="L129" s="1164" t="s">
        <v>755</v>
      </c>
      <c r="M129" s="1164" t="s">
        <v>755</v>
      </c>
      <c r="N129" s="1164" t="s">
        <v>755</v>
      </c>
      <c r="O129" s="1164" t="s">
        <v>755</v>
      </c>
      <c r="P129" s="1164" t="s">
        <v>755</v>
      </c>
      <c r="Q129" s="1164" t="s">
        <v>755</v>
      </c>
      <c r="R129" s="19" t="s">
        <v>1137</v>
      </c>
      <c r="S129" s="1166" t="s">
        <v>756</v>
      </c>
      <c r="T129" s="1166" t="s">
        <v>756</v>
      </c>
      <c r="U129" s="19">
        <v>8</v>
      </c>
      <c r="V129" s="1163">
        <v>3</v>
      </c>
      <c r="W129" s="1163" t="s">
        <v>756</v>
      </c>
      <c r="X129" s="1163">
        <v>3.4401366050000002</v>
      </c>
      <c r="Y129" s="1163"/>
      <c r="Z129" s="1163"/>
      <c r="AA129" s="1163">
        <v>8</v>
      </c>
      <c r="AB129" s="1163">
        <v>8</v>
      </c>
      <c r="AC129" s="1163">
        <v>1191.400034</v>
      </c>
      <c r="AD129" s="1163">
        <v>974.38318530000004</v>
      </c>
      <c r="AE129" s="1163">
        <v>974.38318530000004</v>
      </c>
      <c r="AF129" s="1163">
        <v>34.117041069999999</v>
      </c>
      <c r="AG129" s="1163">
        <v>21.086513149999998</v>
      </c>
      <c r="AH129" s="1163"/>
      <c r="AI129" s="1163">
        <v>25.817042990000001</v>
      </c>
      <c r="AJ129" s="19">
        <v>-0.53</v>
      </c>
      <c r="AK129" s="19" t="s">
        <v>756</v>
      </c>
      <c r="AL129" s="19" t="s">
        <v>756</v>
      </c>
      <c r="AM129" s="1163">
        <v>25.778553840000001</v>
      </c>
      <c r="AN129" s="19" t="s">
        <v>756</v>
      </c>
      <c r="AO129" s="1163">
        <v>4.91268E-4</v>
      </c>
      <c r="AP129" s="19" t="s">
        <v>756</v>
      </c>
      <c r="AQ129" s="1163">
        <v>0</v>
      </c>
      <c r="AR129" s="19" t="s">
        <v>756</v>
      </c>
      <c r="AS129" s="1163">
        <v>0</v>
      </c>
      <c r="AT129" s="19" t="s">
        <v>756</v>
      </c>
      <c r="AU129" s="19" t="s">
        <v>756</v>
      </c>
      <c r="AV129" s="1163">
        <v>96.193760600000005</v>
      </c>
      <c r="AW129" s="19" t="s">
        <v>756</v>
      </c>
      <c r="AX129" s="1170">
        <v>0</v>
      </c>
      <c r="AY129" s="1170">
        <v>0</v>
      </c>
      <c r="AZ129" s="19">
        <v>0</v>
      </c>
      <c r="BA129" s="19">
        <v>-1</v>
      </c>
      <c r="BB129" s="19">
        <v>-0.5</v>
      </c>
      <c r="BC129" s="19">
        <v>2</v>
      </c>
      <c r="BD129" s="19">
        <v>1</v>
      </c>
      <c r="BE129" s="19" t="s">
        <v>755</v>
      </c>
      <c r="BF129" s="1164" t="s">
        <v>755</v>
      </c>
    </row>
    <row r="130" spans="2:58" ht="28.5" x14ac:dyDescent="0.2">
      <c r="B13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30" s="19" t="s">
        <v>1138</v>
      </c>
      <c r="D130" s="19" t="s">
        <v>1139</v>
      </c>
      <c r="E130" s="983" t="s">
        <v>1062</v>
      </c>
      <c r="F130" s="981" t="str">
        <f>VLOOKUP(TBL4_OptApp[[#This Row],[Option type
Defined List]],'Option Typs_Grps'!B$2:C$47, 2, FALSE)</f>
        <v>Resource Options</v>
      </c>
      <c r="G130" s="20" t="s">
        <v>684</v>
      </c>
      <c r="H130" s="19" t="s">
        <v>765</v>
      </c>
      <c r="I130" s="19" t="s">
        <v>755</v>
      </c>
      <c r="J130" s="19" t="s">
        <v>756</v>
      </c>
      <c r="K130" s="1163" t="s">
        <v>756</v>
      </c>
      <c r="L130" s="1164" t="s">
        <v>766</v>
      </c>
      <c r="M130" s="1164" t="s">
        <v>755</v>
      </c>
      <c r="N130" s="1164" t="s">
        <v>766</v>
      </c>
      <c r="O130" s="1164" t="s">
        <v>766</v>
      </c>
      <c r="P130" s="1164" t="s">
        <v>766</v>
      </c>
      <c r="Q130" s="1164" t="s">
        <v>766</v>
      </c>
      <c r="R130" s="19" t="s">
        <v>756</v>
      </c>
      <c r="S130" s="1166" t="s">
        <v>756</v>
      </c>
      <c r="T130" s="1166" t="s">
        <v>756</v>
      </c>
      <c r="U130" s="19">
        <v>6</v>
      </c>
      <c r="V130" s="1163">
        <v>3</v>
      </c>
      <c r="W130" s="1163">
        <v>2028</v>
      </c>
      <c r="X130" s="1163">
        <v>5.3379688879999998</v>
      </c>
      <c r="Y130" s="1163"/>
      <c r="Z130" s="1163"/>
      <c r="AA130" s="1163">
        <v>6</v>
      </c>
      <c r="AB130" s="1163">
        <v>6</v>
      </c>
      <c r="AC130" s="1163">
        <v>2653.0759859999998</v>
      </c>
      <c r="AD130" s="1163">
        <v>1184.869005</v>
      </c>
      <c r="AE130" s="1163">
        <v>1184.869005</v>
      </c>
      <c r="AF130" s="1163">
        <v>42.360218580000002</v>
      </c>
      <c r="AG130" s="1163">
        <v>33.70304084</v>
      </c>
      <c r="AH130" s="1163"/>
      <c r="AI130" s="1163">
        <v>22.27620847</v>
      </c>
      <c r="AJ130" s="19">
        <v>-0.4</v>
      </c>
      <c r="AK130" s="19" t="s">
        <v>756</v>
      </c>
      <c r="AL130" s="19" t="s">
        <v>756</v>
      </c>
      <c r="AM130" s="1163">
        <v>22.24832031</v>
      </c>
      <c r="AN130" s="19" t="s">
        <v>756</v>
      </c>
      <c r="AO130" s="1163">
        <v>3.0704199999999999E-4</v>
      </c>
      <c r="AP130" s="19" t="s">
        <v>756</v>
      </c>
      <c r="AQ130" s="1163">
        <v>0</v>
      </c>
      <c r="AR130" s="19" t="s">
        <v>756</v>
      </c>
      <c r="AS130" s="1163">
        <v>0</v>
      </c>
      <c r="AT130" s="19" t="s">
        <v>756</v>
      </c>
      <c r="AU130" s="19" t="s">
        <v>756</v>
      </c>
      <c r="AV130" s="1163">
        <v>119.43558400000001</v>
      </c>
      <c r="AW130" s="19" t="s">
        <v>756</v>
      </c>
      <c r="AX130" s="1170">
        <v>0</v>
      </c>
      <c r="AY130" s="1170">
        <v>0</v>
      </c>
      <c r="AZ130" s="19">
        <v>-1</v>
      </c>
      <c r="BA130" s="19">
        <v>-1.5</v>
      </c>
      <c r="BB130" s="19">
        <v>-0.5</v>
      </c>
      <c r="BC130" s="19">
        <v>1</v>
      </c>
      <c r="BD130" s="19">
        <v>5</v>
      </c>
      <c r="BE130" s="19" t="s">
        <v>755</v>
      </c>
      <c r="BF130" s="1164" t="s">
        <v>766</v>
      </c>
    </row>
    <row r="131" spans="2:58" ht="42.75" x14ac:dyDescent="0.2">
      <c r="B13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1" s="19" t="s">
        <v>1140</v>
      </c>
      <c r="D131" s="19" t="s">
        <v>1141</v>
      </c>
      <c r="E131" s="983" t="s">
        <v>1062</v>
      </c>
      <c r="F131" s="981" t="str">
        <f>VLOOKUP(TBL4_OptApp[[#This Row],[Option type
Defined List]],'Option Typs_Grps'!B$2:C$47, 2, FALSE)</f>
        <v>Resource Options</v>
      </c>
      <c r="G131" s="20" t="s">
        <v>684</v>
      </c>
      <c r="H131" s="19" t="s">
        <v>754</v>
      </c>
      <c r="I131" s="19" t="s">
        <v>755</v>
      </c>
      <c r="J131" s="19" t="s">
        <v>756</v>
      </c>
      <c r="K131" s="1163" t="s">
        <v>756</v>
      </c>
      <c r="L131" s="1164" t="s">
        <v>755</v>
      </c>
      <c r="M131" s="1164" t="s">
        <v>755</v>
      </c>
      <c r="N131" s="1164" t="s">
        <v>755</v>
      </c>
      <c r="O131" s="1164" t="s">
        <v>755</v>
      </c>
      <c r="P131" s="1164" t="s">
        <v>755</v>
      </c>
      <c r="Q131" s="1164" t="s">
        <v>755</v>
      </c>
      <c r="R131" s="19" t="s">
        <v>1142</v>
      </c>
      <c r="S131" s="1166" t="s">
        <v>756</v>
      </c>
      <c r="T131" s="1166" t="s">
        <v>756</v>
      </c>
      <c r="U131" s="1270" t="s">
        <v>1143</v>
      </c>
      <c r="V131" s="19" t="s">
        <v>756</v>
      </c>
      <c r="W131" s="19" t="s">
        <v>756</v>
      </c>
      <c r="X131" s="19" t="s">
        <v>756</v>
      </c>
      <c r="Y131" s="19"/>
      <c r="Z131" s="19"/>
      <c r="AA131" s="19" t="s">
        <v>756</v>
      </c>
      <c r="AB131" s="19" t="s">
        <v>756</v>
      </c>
      <c r="AC131" s="19" t="s">
        <v>756</v>
      </c>
      <c r="AD131" s="19" t="s">
        <v>756</v>
      </c>
      <c r="AE131" s="19" t="s">
        <v>756</v>
      </c>
      <c r="AF131" s="19" t="s">
        <v>756</v>
      </c>
      <c r="AG131" s="19" t="s">
        <v>756</v>
      </c>
      <c r="AH131" s="19"/>
      <c r="AI131" s="19" t="s">
        <v>756</v>
      </c>
      <c r="AJ131" s="19" t="s">
        <v>756</v>
      </c>
      <c r="AK131" s="19" t="s">
        <v>756</v>
      </c>
      <c r="AL131" s="19" t="s">
        <v>756</v>
      </c>
      <c r="AM131" s="19" t="s">
        <v>756</v>
      </c>
      <c r="AN131" s="19" t="s">
        <v>756</v>
      </c>
      <c r="AO131" s="19" t="s">
        <v>756</v>
      </c>
      <c r="AP131" s="19" t="s">
        <v>756</v>
      </c>
      <c r="AQ131" s="19" t="s">
        <v>756</v>
      </c>
      <c r="AR131" s="19" t="s">
        <v>756</v>
      </c>
      <c r="AS131" s="19" t="s">
        <v>756</v>
      </c>
      <c r="AT131" s="19" t="s">
        <v>756</v>
      </c>
      <c r="AU131" s="19" t="s">
        <v>756</v>
      </c>
      <c r="AV131" s="19" t="s">
        <v>756</v>
      </c>
      <c r="AW131" s="19" t="s">
        <v>756</v>
      </c>
      <c r="AX131" s="1162" t="s">
        <v>756</v>
      </c>
      <c r="AY131" s="1162" t="s">
        <v>756</v>
      </c>
      <c r="AZ131" s="19" t="s">
        <v>756</v>
      </c>
      <c r="BA131" s="19" t="s">
        <v>756</v>
      </c>
      <c r="BB131" s="19" t="s">
        <v>756</v>
      </c>
      <c r="BC131" s="19" t="s">
        <v>756</v>
      </c>
      <c r="BD131" s="19" t="s">
        <v>756</v>
      </c>
      <c r="BE131" s="19" t="s">
        <v>755</v>
      </c>
      <c r="BF131" s="1164" t="s">
        <v>755</v>
      </c>
    </row>
    <row r="132" spans="2:58" ht="42.75" x14ac:dyDescent="0.2">
      <c r="B13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2" s="19" t="s">
        <v>1144</v>
      </c>
      <c r="D132" s="19" t="s">
        <v>1145</v>
      </c>
      <c r="E132" s="983" t="s">
        <v>1062</v>
      </c>
      <c r="F132" s="981" t="str">
        <f>VLOOKUP(TBL4_OptApp[[#This Row],[Option type
Defined List]],'Option Typs_Grps'!B$2:C$47, 2, FALSE)</f>
        <v>Resource Options</v>
      </c>
      <c r="G132" s="20" t="s">
        <v>684</v>
      </c>
      <c r="H132" s="19" t="s">
        <v>754</v>
      </c>
      <c r="I132" s="19" t="s">
        <v>755</v>
      </c>
      <c r="J132" s="19" t="s">
        <v>756</v>
      </c>
      <c r="K132" s="1163" t="s">
        <v>756</v>
      </c>
      <c r="L132" s="1164" t="s">
        <v>755</v>
      </c>
      <c r="M132" s="1164" t="s">
        <v>755</v>
      </c>
      <c r="N132" s="1164" t="s">
        <v>755</v>
      </c>
      <c r="O132" s="1164" t="s">
        <v>755</v>
      </c>
      <c r="P132" s="1164" t="s">
        <v>755</v>
      </c>
      <c r="Q132" s="1164" t="s">
        <v>755</v>
      </c>
      <c r="R132" s="19" t="s">
        <v>1142</v>
      </c>
      <c r="S132" s="1166" t="s">
        <v>756</v>
      </c>
      <c r="T132" s="1166" t="s">
        <v>756</v>
      </c>
      <c r="U132" s="1270" t="s">
        <v>1143</v>
      </c>
      <c r="V132" s="19" t="s">
        <v>756</v>
      </c>
      <c r="W132" s="19" t="s">
        <v>756</v>
      </c>
      <c r="X132" s="19" t="s">
        <v>756</v>
      </c>
      <c r="Y132" s="19"/>
      <c r="Z132" s="19"/>
      <c r="AA132" s="19" t="s">
        <v>756</v>
      </c>
      <c r="AB132" s="19" t="s">
        <v>756</v>
      </c>
      <c r="AC132" s="19" t="s">
        <v>756</v>
      </c>
      <c r="AD132" s="19" t="s">
        <v>756</v>
      </c>
      <c r="AE132" s="19" t="s">
        <v>756</v>
      </c>
      <c r="AF132" s="19" t="s">
        <v>756</v>
      </c>
      <c r="AG132" s="19" t="s">
        <v>756</v>
      </c>
      <c r="AH132" s="19"/>
      <c r="AI132" s="19" t="s">
        <v>756</v>
      </c>
      <c r="AJ132" s="19" t="s">
        <v>756</v>
      </c>
      <c r="AK132" s="19" t="s">
        <v>756</v>
      </c>
      <c r="AL132" s="19" t="s">
        <v>756</v>
      </c>
      <c r="AM132" s="19" t="s">
        <v>756</v>
      </c>
      <c r="AN132" s="19" t="s">
        <v>756</v>
      </c>
      <c r="AO132" s="19" t="s">
        <v>756</v>
      </c>
      <c r="AP132" s="19" t="s">
        <v>756</v>
      </c>
      <c r="AQ132" s="19" t="s">
        <v>756</v>
      </c>
      <c r="AR132" s="19" t="s">
        <v>756</v>
      </c>
      <c r="AS132" s="19" t="s">
        <v>756</v>
      </c>
      <c r="AT132" s="19" t="s">
        <v>756</v>
      </c>
      <c r="AU132" s="19" t="s">
        <v>756</v>
      </c>
      <c r="AV132" s="19" t="s">
        <v>756</v>
      </c>
      <c r="AW132" s="19" t="s">
        <v>756</v>
      </c>
      <c r="AX132" s="1162" t="s">
        <v>756</v>
      </c>
      <c r="AY132" s="1162" t="s">
        <v>756</v>
      </c>
      <c r="AZ132" s="19" t="s">
        <v>756</v>
      </c>
      <c r="BA132" s="19" t="s">
        <v>756</v>
      </c>
      <c r="BB132" s="19" t="s">
        <v>756</v>
      </c>
      <c r="BC132" s="19" t="s">
        <v>756</v>
      </c>
      <c r="BD132" s="19" t="s">
        <v>756</v>
      </c>
      <c r="BE132" s="19" t="s">
        <v>755</v>
      </c>
      <c r="BF132" s="1164" t="s">
        <v>755</v>
      </c>
    </row>
    <row r="133" spans="2:58" ht="28.5" x14ac:dyDescent="0.2">
      <c r="B13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3" s="19" t="s">
        <v>1146</v>
      </c>
      <c r="D133" s="19" t="s">
        <v>1147</v>
      </c>
      <c r="E133" s="983" t="s">
        <v>1062</v>
      </c>
      <c r="F133" s="981" t="str">
        <f>VLOOKUP(TBL4_OptApp[[#This Row],[Option type
Defined List]],'Option Typs_Grps'!B$2:C$47, 2, FALSE)</f>
        <v>Resource Options</v>
      </c>
      <c r="G133" s="20" t="s">
        <v>684</v>
      </c>
      <c r="H133" s="19" t="s">
        <v>754</v>
      </c>
      <c r="I133" s="19" t="s">
        <v>755</v>
      </c>
      <c r="J133" s="19" t="s">
        <v>756</v>
      </c>
      <c r="K133" s="1163" t="s">
        <v>756</v>
      </c>
      <c r="L133" s="1164" t="s">
        <v>755</v>
      </c>
      <c r="M133" s="1164" t="s">
        <v>755</v>
      </c>
      <c r="N133" s="1164" t="s">
        <v>755</v>
      </c>
      <c r="O133" s="1164" t="s">
        <v>755</v>
      </c>
      <c r="P133" s="1164" t="s">
        <v>755</v>
      </c>
      <c r="Q133" s="1164" t="s">
        <v>755</v>
      </c>
      <c r="R133" s="19" t="s">
        <v>1148</v>
      </c>
      <c r="S133" s="1166" t="s">
        <v>756</v>
      </c>
      <c r="T133" s="1166" t="s">
        <v>756</v>
      </c>
      <c r="U133" s="19">
        <v>1.26</v>
      </c>
      <c r="V133" s="1163">
        <v>2</v>
      </c>
      <c r="W133" s="1163" t="s">
        <v>756</v>
      </c>
      <c r="X133" s="1163">
        <v>1.24878095</v>
      </c>
      <c r="Y133" s="1163"/>
      <c r="Z133" s="1163"/>
      <c r="AA133" s="1163">
        <v>1.26</v>
      </c>
      <c r="AB133" s="1163">
        <v>1.26</v>
      </c>
      <c r="AC133" s="1163">
        <v>921.08233010000004</v>
      </c>
      <c r="AD133" s="1163">
        <v>89.675891620000002</v>
      </c>
      <c r="AE133" s="1163">
        <v>89.675891620000002</v>
      </c>
      <c r="AF133" s="1163">
        <v>3.4595070950000002</v>
      </c>
      <c r="AG133" s="1163">
        <v>17.83664825</v>
      </c>
      <c r="AH133" s="1163"/>
      <c r="AI133" s="1163">
        <v>1.84640523</v>
      </c>
      <c r="AJ133" s="19" t="s">
        <v>756</v>
      </c>
      <c r="AK133" s="19" t="s">
        <v>756</v>
      </c>
      <c r="AL133" s="19" t="s">
        <v>756</v>
      </c>
      <c r="AM133" s="1163">
        <v>1.84640523</v>
      </c>
      <c r="AN133" s="19" t="s">
        <v>756</v>
      </c>
      <c r="AO133" s="1163">
        <v>0</v>
      </c>
      <c r="AP133" s="19" t="s">
        <v>756</v>
      </c>
      <c r="AQ133" s="1163">
        <v>0</v>
      </c>
      <c r="AR133" s="19" t="s">
        <v>756</v>
      </c>
      <c r="AS133" s="1163">
        <v>0</v>
      </c>
      <c r="AT133" s="19" t="s">
        <v>756</v>
      </c>
      <c r="AU133" s="19" t="s">
        <v>756</v>
      </c>
      <c r="AV133" s="1163">
        <v>9.7541576540000001</v>
      </c>
      <c r="AW133" s="19" t="s">
        <v>756</v>
      </c>
      <c r="AX133" s="1170">
        <v>0</v>
      </c>
      <c r="AY133" s="1170">
        <v>0</v>
      </c>
      <c r="AZ133" s="19" t="s">
        <v>756</v>
      </c>
      <c r="BA133" s="19" t="s">
        <v>756</v>
      </c>
      <c r="BB133" s="19" t="s">
        <v>756</v>
      </c>
      <c r="BC133" s="19" t="s">
        <v>756</v>
      </c>
      <c r="BD133" s="19" t="s">
        <v>756</v>
      </c>
      <c r="BE133" s="19" t="s">
        <v>755</v>
      </c>
      <c r="BF133" s="1164" t="s">
        <v>755</v>
      </c>
    </row>
    <row r="134" spans="2:58" ht="42.75" x14ac:dyDescent="0.2">
      <c r="B13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4" s="19" t="s">
        <v>1149</v>
      </c>
      <c r="D134" s="19" t="s">
        <v>1150</v>
      </c>
      <c r="E134" s="983" t="s">
        <v>1062</v>
      </c>
      <c r="F134" s="1039" t="str">
        <f>VLOOKUP(TBL4_OptApp[[#This Row],[Option type
Defined List]],'Option Typs_Grps'!B$2:C$47, 2, FALSE)</f>
        <v>Resource Options</v>
      </c>
      <c r="G134" s="20" t="s">
        <v>684</v>
      </c>
      <c r="H134" s="19" t="s">
        <v>754</v>
      </c>
      <c r="I134" s="19" t="s">
        <v>755</v>
      </c>
      <c r="J134" s="19" t="s">
        <v>756</v>
      </c>
      <c r="K134" s="1163" t="s">
        <v>756</v>
      </c>
      <c r="L134" s="1164" t="s">
        <v>755</v>
      </c>
      <c r="M134" s="1164" t="s">
        <v>755</v>
      </c>
      <c r="N134" s="1164" t="s">
        <v>755</v>
      </c>
      <c r="O134" s="1164" t="s">
        <v>755</v>
      </c>
      <c r="P134" s="1164" t="s">
        <v>755</v>
      </c>
      <c r="Q134" s="1164" t="s">
        <v>755</v>
      </c>
      <c r="R134" s="19" t="s">
        <v>1151</v>
      </c>
      <c r="S134" s="1166" t="s">
        <v>756</v>
      </c>
      <c r="T134" s="1166" t="s">
        <v>756</v>
      </c>
      <c r="U134" s="19">
        <v>2.5</v>
      </c>
      <c r="V134" s="1163">
        <v>2</v>
      </c>
      <c r="W134" s="1163" t="s">
        <v>756</v>
      </c>
      <c r="X134" s="1163">
        <v>1.154581262</v>
      </c>
      <c r="Y134" s="1163"/>
      <c r="Z134" s="1163"/>
      <c r="AA134" s="1163">
        <v>2.5</v>
      </c>
      <c r="AB134" s="1163">
        <v>2.5</v>
      </c>
      <c r="AC134" s="1163">
        <v>794.94766970000001</v>
      </c>
      <c r="AD134" s="1163">
        <v>335.32916799999998</v>
      </c>
      <c r="AE134" s="1163">
        <v>335.32916799999998</v>
      </c>
      <c r="AF134" s="1163">
        <v>11.99665448</v>
      </c>
      <c r="AG134" s="1163">
        <v>23.11387014</v>
      </c>
      <c r="AH134" s="1163"/>
      <c r="AI134" s="1163">
        <v>2.541438689</v>
      </c>
      <c r="AJ134" s="19">
        <v>-62.68</v>
      </c>
      <c r="AK134" s="19" t="s">
        <v>756</v>
      </c>
      <c r="AL134" s="19" t="s">
        <v>756</v>
      </c>
      <c r="AM134" s="1163">
        <v>3.1400644029999998</v>
      </c>
      <c r="AN134" s="19" t="s">
        <v>756</v>
      </c>
      <c r="AO134" s="1163">
        <v>0</v>
      </c>
      <c r="AP134" s="19" t="s">
        <v>756</v>
      </c>
      <c r="AQ134" s="1163">
        <v>0</v>
      </c>
      <c r="AR134" s="19" t="s">
        <v>756</v>
      </c>
      <c r="AS134" s="1163">
        <v>0</v>
      </c>
      <c r="AT134" s="19" t="s">
        <v>756</v>
      </c>
      <c r="AU134" s="19" t="s">
        <v>756</v>
      </c>
      <c r="AV134" s="1163">
        <v>33.824835710000002</v>
      </c>
      <c r="AW134" s="19" t="s">
        <v>756</v>
      </c>
      <c r="AX134" s="1170">
        <v>0</v>
      </c>
      <c r="AY134" s="1170">
        <v>0</v>
      </c>
      <c r="AZ134" s="19">
        <v>0</v>
      </c>
      <c r="BA134" s="19">
        <v>-0.5</v>
      </c>
      <c r="BB134" s="19">
        <v>-1</v>
      </c>
      <c r="BC134" s="19">
        <v>1</v>
      </c>
      <c r="BD134" s="19">
        <v>1</v>
      </c>
      <c r="BE134" s="19" t="s">
        <v>755</v>
      </c>
      <c r="BF134" s="1164" t="s">
        <v>755</v>
      </c>
    </row>
    <row r="135" spans="2:58" ht="42.75" x14ac:dyDescent="0.2">
      <c r="B13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5" s="19" t="s">
        <v>1152</v>
      </c>
      <c r="D135" s="19" t="s">
        <v>1153</v>
      </c>
      <c r="E135" s="983" t="s">
        <v>1062</v>
      </c>
      <c r="F135" s="1040" t="str">
        <f>VLOOKUP(TBL4_OptApp[[#This Row],[Option type
Defined List]],'Option Typs_Grps'!B$2:C$47, 2, FALSE)</f>
        <v>Resource Options</v>
      </c>
      <c r="G135" s="20" t="s">
        <v>684</v>
      </c>
      <c r="H135" s="19" t="s">
        <v>754</v>
      </c>
      <c r="I135" s="19" t="s">
        <v>755</v>
      </c>
      <c r="J135" s="19" t="s">
        <v>756</v>
      </c>
      <c r="K135" s="1163" t="s">
        <v>756</v>
      </c>
      <c r="L135" s="1164" t="s">
        <v>755</v>
      </c>
      <c r="M135" s="1164" t="s">
        <v>755</v>
      </c>
      <c r="N135" s="1164" t="s">
        <v>755</v>
      </c>
      <c r="O135" s="1164" t="s">
        <v>755</v>
      </c>
      <c r="P135" s="1164" t="s">
        <v>755</v>
      </c>
      <c r="Q135" s="1164" t="s">
        <v>755</v>
      </c>
      <c r="R135" s="19" t="s">
        <v>1151</v>
      </c>
      <c r="S135" s="1166" t="s">
        <v>756</v>
      </c>
      <c r="T135" s="1166" t="s">
        <v>756</v>
      </c>
      <c r="U135" s="19">
        <v>1.27</v>
      </c>
      <c r="V135" s="1163">
        <v>2</v>
      </c>
      <c r="W135" s="1163" t="s">
        <v>756</v>
      </c>
      <c r="X135" s="1163">
        <v>1.3466490609999999</v>
      </c>
      <c r="Y135" s="1163"/>
      <c r="Z135" s="1163"/>
      <c r="AA135" s="1163">
        <v>1.27</v>
      </c>
      <c r="AB135" s="1163">
        <v>1.27</v>
      </c>
      <c r="AC135" s="1163">
        <v>648.79648689999999</v>
      </c>
      <c r="AD135" s="1163">
        <v>106.5058916</v>
      </c>
      <c r="AE135" s="1163">
        <v>106.5058916</v>
      </c>
      <c r="AF135" s="1163">
        <v>3.950891441</v>
      </c>
      <c r="AG135" s="1163">
        <v>21.811741349999998</v>
      </c>
      <c r="AH135" s="1163"/>
      <c r="AI135" s="1163">
        <v>2.3937894119999998</v>
      </c>
      <c r="AJ135" s="19">
        <v>-31.05</v>
      </c>
      <c r="AK135" s="19" t="s">
        <v>756</v>
      </c>
      <c r="AL135" s="19" t="s">
        <v>756</v>
      </c>
      <c r="AM135" s="1163">
        <v>2.3937894119999998</v>
      </c>
      <c r="AN135" s="19" t="s">
        <v>756</v>
      </c>
      <c r="AO135" s="1163">
        <v>0</v>
      </c>
      <c r="AP135" s="19" t="s">
        <v>756</v>
      </c>
      <c r="AQ135" s="1163">
        <v>0</v>
      </c>
      <c r="AR135" s="19" t="s">
        <v>756</v>
      </c>
      <c r="AS135" s="1163">
        <v>0</v>
      </c>
      <c r="AT135" s="19" t="s">
        <v>756</v>
      </c>
      <c r="AU135" s="19" t="s">
        <v>756</v>
      </c>
      <c r="AV135" s="1163">
        <v>11.139626809999999</v>
      </c>
      <c r="AW135" s="19" t="s">
        <v>756</v>
      </c>
      <c r="AX135" s="1170">
        <v>0</v>
      </c>
      <c r="AY135" s="1170">
        <v>0</v>
      </c>
      <c r="AZ135" s="19">
        <v>-1</v>
      </c>
      <c r="BA135" s="19">
        <v>-0.5</v>
      </c>
      <c r="BB135" s="19">
        <v>-0.83333333300000001</v>
      </c>
      <c r="BC135" s="19">
        <v>1</v>
      </c>
      <c r="BD135" s="19">
        <v>2</v>
      </c>
      <c r="BE135" s="19" t="s">
        <v>755</v>
      </c>
      <c r="BF135" s="1164" t="s">
        <v>755</v>
      </c>
    </row>
    <row r="136" spans="2:58" ht="42.75" x14ac:dyDescent="0.2">
      <c r="B13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6" s="19" t="s">
        <v>1154</v>
      </c>
      <c r="D136" s="19" t="s">
        <v>1155</v>
      </c>
      <c r="E136" s="983" t="s">
        <v>1062</v>
      </c>
      <c r="F136" s="1040" t="str">
        <f>VLOOKUP(TBL4_OptApp[[#This Row],[Option type
Defined List]],'Option Typs_Grps'!B$2:C$47, 2, FALSE)</f>
        <v>Resource Options</v>
      </c>
      <c r="G136" s="20" t="s">
        <v>684</v>
      </c>
      <c r="H136" s="19" t="s">
        <v>754</v>
      </c>
      <c r="I136" s="19" t="s">
        <v>755</v>
      </c>
      <c r="J136" s="19" t="s">
        <v>756</v>
      </c>
      <c r="K136" s="1163" t="s">
        <v>756</v>
      </c>
      <c r="L136" s="1164" t="s">
        <v>755</v>
      </c>
      <c r="M136" s="1164" t="s">
        <v>755</v>
      </c>
      <c r="N136" s="1164" t="s">
        <v>755</v>
      </c>
      <c r="O136" s="1164" t="s">
        <v>755</v>
      </c>
      <c r="P136" s="1164" t="s">
        <v>755</v>
      </c>
      <c r="Q136" s="1164" t="s">
        <v>755</v>
      </c>
      <c r="R136" s="19" t="s">
        <v>1151</v>
      </c>
      <c r="S136" s="1166" t="s">
        <v>756</v>
      </c>
      <c r="T136" s="1166" t="s">
        <v>756</v>
      </c>
      <c r="U136" s="19">
        <v>1.29</v>
      </c>
      <c r="V136" s="1163">
        <v>2</v>
      </c>
      <c r="W136" s="1163" t="s">
        <v>756</v>
      </c>
      <c r="X136" s="1163">
        <v>1.1038316690000001</v>
      </c>
      <c r="Y136" s="1163"/>
      <c r="Z136" s="1163"/>
      <c r="AA136" s="1163">
        <v>1.29</v>
      </c>
      <c r="AB136" s="1163">
        <v>1.29</v>
      </c>
      <c r="AC136" s="1163">
        <v>691.4372515</v>
      </c>
      <c r="AD136" s="1163">
        <v>241.89163500000001</v>
      </c>
      <c r="AE136" s="1163">
        <v>241.89163500000001</v>
      </c>
      <c r="AF136" s="1163">
        <v>8.6957151110000002</v>
      </c>
      <c r="AG136" s="1163">
        <v>34.009040820000003</v>
      </c>
      <c r="AH136" s="1163"/>
      <c r="AI136" s="1163">
        <v>1.144580806</v>
      </c>
      <c r="AJ136" s="19">
        <v>-13.46</v>
      </c>
      <c r="AK136" s="19" t="s">
        <v>756</v>
      </c>
      <c r="AL136" s="19" t="s">
        <v>756</v>
      </c>
      <c r="AM136" s="1163">
        <v>2.5028108480000002</v>
      </c>
      <c r="AN136" s="19" t="s">
        <v>756</v>
      </c>
      <c r="AO136" s="1163">
        <v>3.7224910000000001E-3</v>
      </c>
      <c r="AP136" s="19" t="s">
        <v>756</v>
      </c>
      <c r="AQ136" s="1163">
        <v>0</v>
      </c>
      <c r="AR136" s="19" t="s">
        <v>756</v>
      </c>
      <c r="AS136" s="1163">
        <v>0</v>
      </c>
      <c r="AT136" s="19" t="s">
        <v>756</v>
      </c>
      <c r="AU136" s="19" t="s">
        <v>756</v>
      </c>
      <c r="AV136" s="1163">
        <v>24.517763299999999</v>
      </c>
      <c r="AW136" s="19" t="s">
        <v>756</v>
      </c>
      <c r="AX136" s="1170">
        <v>0</v>
      </c>
      <c r="AY136" s="1170">
        <v>0</v>
      </c>
      <c r="AZ136" s="19">
        <v>-1</v>
      </c>
      <c r="BA136" s="19">
        <v>-0.5</v>
      </c>
      <c r="BB136" s="19">
        <v>-0.5</v>
      </c>
      <c r="BC136" s="19">
        <v>1</v>
      </c>
      <c r="BD136" s="19">
        <v>1</v>
      </c>
      <c r="BE136" s="19" t="s">
        <v>755</v>
      </c>
      <c r="BF136" s="1164" t="s">
        <v>755</v>
      </c>
    </row>
    <row r="137" spans="2:58" ht="99.75" x14ac:dyDescent="0.2">
      <c r="B13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7" s="19" t="s">
        <v>1156</v>
      </c>
      <c r="D137" s="19" t="s">
        <v>1157</v>
      </c>
      <c r="E137" s="983" t="s">
        <v>1158</v>
      </c>
      <c r="F137" s="1040" t="str">
        <f>VLOOKUP(TBL4_OptApp[[#This Row],[Option type
Defined List]],'Option Typs_Grps'!B$2:C$47, 2, FALSE)</f>
        <v>Resource Options</v>
      </c>
      <c r="G137" s="20" t="s">
        <v>684</v>
      </c>
      <c r="H137" s="19" t="s">
        <v>754</v>
      </c>
      <c r="I137" s="19" t="s">
        <v>755</v>
      </c>
      <c r="J137" s="19" t="s">
        <v>756</v>
      </c>
      <c r="K137" s="1163" t="s">
        <v>1159</v>
      </c>
      <c r="L137" s="1164" t="s">
        <v>755</v>
      </c>
      <c r="M137" s="1164" t="s">
        <v>755</v>
      </c>
      <c r="N137" s="1164" t="s">
        <v>755</v>
      </c>
      <c r="O137" s="1164" t="s">
        <v>755</v>
      </c>
      <c r="P137" s="1164" t="s">
        <v>755</v>
      </c>
      <c r="Q137" s="1164" t="s">
        <v>755</v>
      </c>
      <c r="R137" s="19" t="s">
        <v>1160</v>
      </c>
      <c r="S137" s="1166" t="s">
        <v>756</v>
      </c>
      <c r="T137" s="1166" t="s">
        <v>756</v>
      </c>
      <c r="U137" s="19">
        <v>22</v>
      </c>
      <c r="V137" s="1163">
        <v>4</v>
      </c>
      <c r="W137" s="1163" t="s">
        <v>756</v>
      </c>
      <c r="X137" s="1163">
        <v>50.697114069999998</v>
      </c>
      <c r="Y137" s="1163"/>
      <c r="Z137" s="1163"/>
      <c r="AA137" s="1163">
        <v>22</v>
      </c>
      <c r="AB137" s="1163">
        <v>22</v>
      </c>
      <c r="AC137" s="1163">
        <v>31939.347450000001</v>
      </c>
      <c r="AD137" s="1163">
        <v>1904.4358709999999</v>
      </c>
      <c r="AE137" s="1163">
        <v>1904.4358709999999</v>
      </c>
      <c r="AF137" s="1163">
        <v>75.833047190000002</v>
      </c>
      <c r="AG137" s="1163">
        <v>46.496133899999997</v>
      </c>
      <c r="AH137" s="1163"/>
      <c r="AI137" s="1163">
        <v>-1.0367369E-2</v>
      </c>
      <c r="AJ137" s="19">
        <v>-0.31</v>
      </c>
      <c r="AK137" s="19" t="s">
        <v>756</v>
      </c>
      <c r="AL137" s="19" t="s">
        <v>756</v>
      </c>
      <c r="AM137" s="1163">
        <v>0</v>
      </c>
      <c r="AN137" s="19" t="s">
        <v>756</v>
      </c>
      <c r="AO137" s="1163">
        <v>0</v>
      </c>
      <c r="AP137" s="19" t="s">
        <v>756</v>
      </c>
      <c r="AQ137" s="1163">
        <v>0</v>
      </c>
      <c r="AR137" s="19" t="s">
        <v>756</v>
      </c>
      <c r="AS137" s="1163">
        <v>0</v>
      </c>
      <c r="AT137" s="19" t="s">
        <v>756</v>
      </c>
      <c r="AU137" s="19" t="s">
        <v>756</v>
      </c>
      <c r="AV137" s="1163">
        <v>213.81297319999999</v>
      </c>
      <c r="AW137" s="19" t="s">
        <v>756</v>
      </c>
      <c r="AX137" s="1170">
        <v>0</v>
      </c>
      <c r="AY137" s="1170">
        <v>0</v>
      </c>
      <c r="AZ137" s="19">
        <v>-1</v>
      </c>
      <c r="BA137" s="19">
        <v>-0.5</v>
      </c>
      <c r="BB137" s="19">
        <v>-0.5</v>
      </c>
      <c r="BC137" s="19">
        <v>2</v>
      </c>
      <c r="BD137" s="19">
        <v>1</v>
      </c>
      <c r="BE137" s="19" t="s">
        <v>766</v>
      </c>
      <c r="BF137" s="1164" t="s">
        <v>755</v>
      </c>
    </row>
    <row r="138" spans="2:58" ht="114" x14ac:dyDescent="0.2">
      <c r="B13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38" s="19" t="s">
        <v>1161</v>
      </c>
      <c r="D138" s="19" t="s">
        <v>1162</v>
      </c>
      <c r="E138" s="983" t="s">
        <v>1158</v>
      </c>
      <c r="F138" s="1041" t="str">
        <f>VLOOKUP(TBL4_OptApp[[#This Row],[Option type
Defined List]],'Option Typs_Grps'!B$2:C$47, 2, FALSE)</f>
        <v>Resource Options</v>
      </c>
      <c r="G138" s="20" t="s">
        <v>684</v>
      </c>
      <c r="H138" s="19" t="s">
        <v>754</v>
      </c>
      <c r="I138" s="19" t="s">
        <v>755</v>
      </c>
      <c r="J138" s="19" t="s">
        <v>756</v>
      </c>
      <c r="K138" s="1163" t="s">
        <v>1163</v>
      </c>
      <c r="L138" s="1164" t="s">
        <v>755</v>
      </c>
      <c r="M138" s="1164" t="s">
        <v>755</v>
      </c>
      <c r="N138" s="1164" t="s">
        <v>755</v>
      </c>
      <c r="O138" s="1164" t="s">
        <v>755</v>
      </c>
      <c r="P138" s="1164" t="s">
        <v>755</v>
      </c>
      <c r="Q138" s="1164" t="s">
        <v>755</v>
      </c>
      <c r="R138" s="19" t="s">
        <v>1164</v>
      </c>
      <c r="S138" s="1166" t="s">
        <v>756</v>
      </c>
      <c r="T138" s="1166" t="s">
        <v>756</v>
      </c>
      <c r="U138" s="19">
        <v>20</v>
      </c>
      <c r="V138" s="19" t="s">
        <v>756</v>
      </c>
      <c r="W138" s="19" t="s">
        <v>756</v>
      </c>
      <c r="X138" s="19" t="s">
        <v>756</v>
      </c>
      <c r="Y138" s="19"/>
      <c r="Z138" s="19"/>
      <c r="AA138" s="19" t="s">
        <v>756</v>
      </c>
      <c r="AB138" s="19" t="s">
        <v>756</v>
      </c>
      <c r="AC138" s="19" t="s">
        <v>756</v>
      </c>
      <c r="AD138" s="19" t="s">
        <v>756</v>
      </c>
      <c r="AE138" s="19" t="s">
        <v>756</v>
      </c>
      <c r="AF138" s="19" t="s">
        <v>756</v>
      </c>
      <c r="AG138" s="19" t="s">
        <v>756</v>
      </c>
      <c r="AH138" s="19"/>
      <c r="AI138" s="19" t="s">
        <v>756</v>
      </c>
      <c r="AJ138" s="19" t="s">
        <v>756</v>
      </c>
      <c r="AK138" s="19" t="s">
        <v>756</v>
      </c>
      <c r="AL138" s="19" t="s">
        <v>756</v>
      </c>
      <c r="AM138" s="19" t="s">
        <v>756</v>
      </c>
      <c r="AN138" s="19" t="s">
        <v>756</v>
      </c>
      <c r="AO138" s="19" t="s">
        <v>756</v>
      </c>
      <c r="AP138" s="19" t="s">
        <v>756</v>
      </c>
      <c r="AQ138" s="19" t="s">
        <v>756</v>
      </c>
      <c r="AR138" s="19" t="s">
        <v>756</v>
      </c>
      <c r="AS138" s="19" t="s">
        <v>756</v>
      </c>
      <c r="AT138" s="19" t="s">
        <v>756</v>
      </c>
      <c r="AU138" s="19" t="s">
        <v>756</v>
      </c>
      <c r="AV138" s="19" t="s">
        <v>756</v>
      </c>
      <c r="AW138" s="19" t="s">
        <v>756</v>
      </c>
      <c r="AX138" s="1162" t="s">
        <v>756</v>
      </c>
      <c r="AY138" s="1162" t="s">
        <v>756</v>
      </c>
      <c r="AZ138" s="19" t="s">
        <v>756</v>
      </c>
      <c r="BA138" s="19" t="s">
        <v>756</v>
      </c>
      <c r="BB138" s="19" t="s">
        <v>756</v>
      </c>
      <c r="BC138" s="19" t="s">
        <v>756</v>
      </c>
      <c r="BD138" s="19" t="s">
        <v>756</v>
      </c>
      <c r="BE138" s="19" t="s">
        <v>755</v>
      </c>
      <c r="BF138" s="1164" t="s">
        <v>755</v>
      </c>
    </row>
    <row r="139" spans="2:58" ht="28.5" x14ac:dyDescent="0.2">
      <c r="B13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9" s="19" t="s">
        <v>1165</v>
      </c>
      <c r="D139" s="19" t="s">
        <v>1166</v>
      </c>
      <c r="E139" s="983" t="s">
        <v>1158</v>
      </c>
      <c r="F139" s="1041" t="str">
        <f>VLOOKUP(TBL4_OptApp[[#This Row],[Option type
Defined List]],'Option Typs_Grps'!B$2:C$47, 2, FALSE)</f>
        <v>Resource Options</v>
      </c>
      <c r="G139" s="20" t="s">
        <v>684</v>
      </c>
      <c r="H139" s="19" t="s">
        <v>762</v>
      </c>
      <c r="I139" s="19" t="s">
        <v>755</v>
      </c>
      <c r="J139" s="19" t="s">
        <v>756</v>
      </c>
      <c r="K139" s="1163" t="s">
        <v>1167</v>
      </c>
      <c r="L139" s="1164" t="s">
        <v>755</v>
      </c>
      <c r="M139" s="1164" t="s">
        <v>755</v>
      </c>
      <c r="N139" s="1164" t="s">
        <v>755</v>
      </c>
      <c r="O139" s="1164" t="s">
        <v>755</v>
      </c>
      <c r="P139" s="1164" t="s">
        <v>755</v>
      </c>
      <c r="Q139" s="1164" t="s">
        <v>755</v>
      </c>
      <c r="R139" s="19" t="s">
        <v>756</v>
      </c>
      <c r="S139" s="1166" t="s">
        <v>756</v>
      </c>
      <c r="T139" s="1166" t="s">
        <v>756</v>
      </c>
      <c r="U139" s="19">
        <v>30</v>
      </c>
      <c r="V139" s="1163">
        <v>4</v>
      </c>
      <c r="W139" s="1163" t="s">
        <v>756</v>
      </c>
      <c r="X139" s="1163">
        <v>70.497370939999996</v>
      </c>
      <c r="Y139" s="1163"/>
      <c r="Z139" s="1163"/>
      <c r="AA139" s="1163">
        <v>0</v>
      </c>
      <c r="AB139" s="1163">
        <v>0</v>
      </c>
      <c r="AC139" s="1163">
        <v>44087.884310000001</v>
      </c>
      <c r="AD139" s="1163">
        <v>1708.8098130000001</v>
      </c>
      <c r="AE139" s="1163">
        <v>1708.8098130000001</v>
      </c>
      <c r="AF139" s="1163">
        <v>74.121785029999998</v>
      </c>
      <c r="AG139" s="1163">
        <v>0</v>
      </c>
      <c r="AH139" s="1163"/>
      <c r="AI139" s="1163">
        <v>1.17770324</v>
      </c>
      <c r="AJ139" s="19">
        <v>-296</v>
      </c>
      <c r="AK139" s="19" t="s">
        <v>756</v>
      </c>
      <c r="AL139" s="19" t="s">
        <v>756</v>
      </c>
      <c r="AM139" s="1163">
        <v>9.4486354999999994E-2</v>
      </c>
      <c r="AN139" s="19" t="s">
        <v>756</v>
      </c>
      <c r="AO139" s="1163">
        <v>0</v>
      </c>
      <c r="AP139" s="19" t="s">
        <v>756</v>
      </c>
      <c r="AQ139" s="1163">
        <v>0</v>
      </c>
      <c r="AR139" s="19" t="s">
        <v>756</v>
      </c>
      <c r="AS139" s="1163">
        <v>0</v>
      </c>
      <c r="AT139" s="19" t="s">
        <v>756</v>
      </c>
      <c r="AU139" s="19" t="s">
        <v>756</v>
      </c>
      <c r="AV139" s="1163">
        <v>208.98803119999999</v>
      </c>
      <c r="AW139" s="19" t="s">
        <v>756</v>
      </c>
      <c r="AX139" s="1170">
        <v>0</v>
      </c>
      <c r="AY139" s="1170">
        <v>0</v>
      </c>
      <c r="AZ139" s="19">
        <v>-1</v>
      </c>
      <c r="BA139" s="19">
        <v>-0.5</v>
      </c>
      <c r="BB139" s="19">
        <v>-1</v>
      </c>
      <c r="BC139" s="19">
        <v>2</v>
      </c>
      <c r="BD139" s="19">
        <v>3</v>
      </c>
      <c r="BE139" s="19" t="s">
        <v>755</v>
      </c>
      <c r="BF139" s="1164" t="s">
        <v>755</v>
      </c>
    </row>
    <row r="140" spans="2:58" ht="28.5" x14ac:dyDescent="0.2">
      <c r="B14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0" s="19" t="s">
        <v>1168</v>
      </c>
      <c r="D140" s="19" t="s">
        <v>1169</v>
      </c>
      <c r="E140" s="983" t="s">
        <v>1158</v>
      </c>
      <c r="F140" s="1041" t="str">
        <f>VLOOKUP(TBL4_OptApp[[#This Row],[Option type
Defined List]],'Option Typs_Grps'!B$2:C$47, 2, FALSE)</f>
        <v>Resource Options</v>
      </c>
      <c r="G140" s="20" t="s">
        <v>684</v>
      </c>
      <c r="H140" s="19" t="s">
        <v>762</v>
      </c>
      <c r="I140" s="19" t="s">
        <v>755</v>
      </c>
      <c r="J140" s="19" t="s">
        <v>756</v>
      </c>
      <c r="K140" s="1163" t="s">
        <v>1167</v>
      </c>
      <c r="L140" s="1164" t="s">
        <v>755</v>
      </c>
      <c r="M140" s="1164" t="s">
        <v>755</v>
      </c>
      <c r="N140" s="1164" t="s">
        <v>755</v>
      </c>
      <c r="O140" s="1164" t="s">
        <v>755</v>
      </c>
      <c r="P140" s="1164" t="s">
        <v>755</v>
      </c>
      <c r="Q140" s="1164" t="s">
        <v>755</v>
      </c>
      <c r="R140" s="19" t="s">
        <v>756</v>
      </c>
      <c r="S140" s="1166" t="s">
        <v>756</v>
      </c>
      <c r="T140" s="1166" t="s">
        <v>756</v>
      </c>
      <c r="U140" s="19">
        <v>60</v>
      </c>
      <c r="V140" s="1163">
        <v>4</v>
      </c>
      <c r="W140" s="1163" t="s">
        <v>756</v>
      </c>
      <c r="X140" s="1163">
        <v>113.06384869999999</v>
      </c>
      <c r="Y140" s="1163"/>
      <c r="Z140" s="1163"/>
      <c r="AA140" s="1163">
        <v>0</v>
      </c>
      <c r="AB140" s="1163">
        <v>0</v>
      </c>
      <c r="AC140" s="1163">
        <v>72393.341700000004</v>
      </c>
      <c r="AD140" s="1163">
        <v>2377.7366270000002</v>
      </c>
      <c r="AE140" s="1163">
        <v>2377.7366270000002</v>
      </c>
      <c r="AF140" s="1163">
        <v>107.05534</v>
      </c>
      <c r="AG140" s="1163">
        <v>0</v>
      </c>
      <c r="AH140" s="1163"/>
      <c r="AI140" s="1163">
        <v>1.17770324</v>
      </c>
      <c r="AJ140" s="19">
        <v>-296</v>
      </c>
      <c r="AK140" s="19" t="s">
        <v>756</v>
      </c>
      <c r="AL140" s="19" t="s">
        <v>756</v>
      </c>
      <c r="AM140" s="1163">
        <v>9.4486354999999994E-2</v>
      </c>
      <c r="AN140" s="19" t="s">
        <v>756</v>
      </c>
      <c r="AO140" s="1163">
        <v>0</v>
      </c>
      <c r="AP140" s="19" t="s">
        <v>756</v>
      </c>
      <c r="AQ140" s="1163">
        <v>0</v>
      </c>
      <c r="AR140" s="19" t="s">
        <v>756</v>
      </c>
      <c r="AS140" s="1163">
        <v>0</v>
      </c>
      <c r="AT140" s="19" t="s">
        <v>756</v>
      </c>
      <c r="AU140" s="19" t="s">
        <v>756</v>
      </c>
      <c r="AV140" s="1163">
        <v>301.84492619999997</v>
      </c>
      <c r="AW140" s="19" t="s">
        <v>756</v>
      </c>
      <c r="AX140" s="1170">
        <v>0</v>
      </c>
      <c r="AY140" s="1170">
        <v>0</v>
      </c>
      <c r="AZ140" s="19">
        <v>-1</v>
      </c>
      <c r="BA140" s="19">
        <v>-0.5</v>
      </c>
      <c r="BB140" s="19">
        <v>-1</v>
      </c>
      <c r="BC140" s="19">
        <v>2</v>
      </c>
      <c r="BD140" s="19">
        <v>3</v>
      </c>
      <c r="BE140" s="19" t="s">
        <v>755</v>
      </c>
      <c r="BF140" s="1164" t="s">
        <v>755</v>
      </c>
    </row>
    <row r="141" spans="2:58" ht="42.75" x14ac:dyDescent="0.2">
      <c r="B14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1" s="19" t="s">
        <v>1170</v>
      </c>
      <c r="D141" s="19" t="s">
        <v>1171</v>
      </c>
      <c r="E141" s="983" t="s">
        <v>1158</v>
      </c>
      <c r="F141" s="1041" t="str">
        <f>VLOOKUP(TBL4_OptApp[[#This Row],[Option type
Defined List]],'Option Typs_Grps'!B$2:C$47, 2, FALSE)</f>
        <v>Resource Options</v>
      </c>
      <c r="G141" s="20" t="s">
        <v>684</v>
      </c>
      <c r="H141" s="19" t="s">
        <v>762</v>
      </c>
      <c r="I141" s="19" t="s">
        <v>755</v>
      </c>
      <c r="J141" s="19" t="s">
        <v>756</v>
      </c>
      <c r="K141" s="1163" t="s">
        <v>1172</v>
      </c>
      <c r="L141" s="1164" t="s">
        <v>755</v>
      </c>
      <c r="M141" s="1164" t="s">
        <v>755</v>
      </c>
      <c r="N141" s="1164" t="s">
        <v>755</v>
      </c>
      <c r="O141" s="1164" t="s">
        <v>755</v>
      </c>
      <c r="P141" s="1164" t="s">
        <v>755</v>
      </c>
      <c r="Q141" s="1164" t="s">
        <v>755</v>
      </c>
      <c r="R141" s="19" t="s">
        <v>756</v>
      </c>
      <c r="S141" s="1166" t="s">
        <v>756</v>
      </c>
      <c r="T141" s="1166" t="s">
        <v>756</v>
      </c>
      <c r="U141" s="19">
        <v>15</v>
      </c>
      <c r="V141" s="1163">
        <v>4</v>
      </c>
      <c r="W141" s="1163" t="s">
        <v>756</v>
      </c>
      <c r="X141" s="1163">
        <v>23.22069759</v>
      </c>
      <c r="Y141" s="1163"/>
      <c r="Z141" s="1163"/>
      <c r="AA141" s="1163">
        <v>15</v>
      </c>
      <c r="AB141" s="1163">
        <v>15</v>
      </c>
      <c r="AC141" s="1163">
        <v>6852.4771760000003</v>
      </c>
      <c r="AD141" s="1163">
        <v>2287.9388100000001</v>
      </c>
      <c r="AE141" s="1163">
        <v>2287.9388100000001</v>
      </c>
      <c r="AF141" s="1163">
        <v>80.736572469999999</v>
      </c>
      <c r="AG141" s="1163">
        <v>36.751767710000003</v>
      </c>
      <c r="AH141" s="1163"/>
      <c r="AI141" s="1163">
        <v>6.8170502160000002</v>
      </c>
      <c r="AJ141" s="19">
        <v>-596</v>
      </c>
      <c r="AK141" s="19" t="s">
        <v>756</v>
      </c>
      <c r="AL141" s="19" t="s">
        <v>756</v>
      </c>
      <c r="AM141" s="1163">
        <v>0.27537952900000001</v>
      </c>
      <c r="AN141" s="19" t="s">
        <v>756</v>
      </c>
      <c r="AO141" s="1163">
        <v>9.5879500000000002E-4</v>
      </c>
      <c r="AP141" s="19" t="s">
        <v>756</v>
      </c>
      <c r="AQ141" s="1163">
        <v>0</v>
      </c>
      <c r="AR141" s="19" t="s">
        <v>756</v>
      </c>
      <c r="AS141" s="1163">
        <v>0</v>
      </c>
      <c r="AT141" s="19" t="s">
        <v>756</v>
      </c>
      <c r="AU141" s="19" t="s">
        <v>756</v>
      </c>
      <c r="AV141" s="1163">
        <v>227.63857239999999</v>
      </c>
      <c r="AW141" s="19" t="s">
        <v>756</v>
      </c>
      <c r="AX141" s="1170">
        <v>0</v>
      </c>
      <c r="AY141" s="1170">
        <v>0</v>
      </c>
      <c r="AZ141" s="19">
        <v>0</v>
      </c>
      <c r="BA141" s="19">
        <v>0</v>
      </c>
      <c r="BB141" s="19">
        <v>-0.83333333300000001</v>
      </c>
      <c r="BC141" s="19">
        <v>2</v>
      </c>
      <c r="BD141" s="19">
        <v>3</v>
      </c>
      <c r="BE141" s="19" t="s">
        <v>766</v>
      </c>
      <c r="BF141" s="1164" t="s">
        <v>755</v>
      </c>
    </row>
    <row r="142" spans="2:58" ht="42.75" x14ac:dyDescent="0.2">
      <c r="B14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2" s="19" t="s">
        <v>1173</v>
      </c>
      <c r="D142" s="19" t="s">
        <v>1174</v>
      </c>
      <c r="E142" s="983" t="s">
        <v>1158</v>
      </c>
      <c r="F142" s="1041" t="str">
        <f>VLOOKUP(TBL4_OptApp[[#This Row],[Option type
Defined List]],'Option Typs_Grps'!B$2:C$47, 2, FALSE)</f>
        <v>Resource Options</v>
      </c>
      <c r="G142" s="20" t="s">
        <v>684</v>
      </c>
      <c r="H142" s="19" t="s">
        <v>754</v>
      </c>
      <c r="I142" s="19" t="s">
        <v>755</v>
      </c>
      <c r="J142" s="19" t="s">
        <v>756</v>
      </c>
      <c r="K142" s="1163" t="s">
        <v>756</v>
      </c>
      <c r="L142" s="1164" t="s">
        <v>755</v>
      </c>
      <c r="M142" s="1164" t="s">
        <v>755</v>
      </c>
      <c r="N142" s="1164" t="s">
        <v>755</v>
      </c>
      <c r="O142" s="1164" t="s">
        <v>755</v>
      </c>
      <c r="P142" s="1164" t="s">
        <v>755</v>
      </c>
      <c r="Q142" s="1164" t="s">
        <v>755</v>
      </c>
      <c r="R142" s="19" t="s">
        <v>1175</v>
      </c>
      <c r="S142" s="1166" t="s">
        <v>756</v>
      </c>
      <c r="T142" s="1166" t="s">
        <v>756</v>
      </c>
      <c r="U142" s="19" t="s">
        <v>756</v>
      </c>
      <c r="V142" s="1163" t="s">
        <v>756</v>
      </c>
      <c r="W142" s="1163" t="s">
        <v>756</v>
      </c>
      <c r="X142" s="1163" t="s">
        <v>756</v>
      </c>
      <c r="Y142" s="1163"/>
      <c r="Z142" s="1163"/>
      <c r="AA142" s="1163" t="s">
        <v>756</v>
      </c>
      <c r="AB142" s="1163" t="s">
        <v>756</v>
      </c>
      <c r="AC142" s="1163" t="s">
        <v>756</v>
      </c>
      <c r="AD142" s="1163" t="s">
        <v>756</v>
      </c>
      <c r="AE142" s="1163" t="s">
        <v>756</v>
      </c>
      <c r="AF142" s="1163" t="s">
        <v>756</v>
      </c>
      <c r="AG142" s="1163" t="s">
        <v>756</v>
      </c>
      <c r="AH142" s="1163"/>
      <c r="AI142" s="1163" t="s">
        <v>756</v>
      </c>
      <c r="AJ142" s="19" t="s">
        <v>756</v>
      </c>
      <c r="AK142" s="19" t="s">
        <v>756</v>
      </c>
      <c r="AL142" s="19" t="s">
        <v>756</v>
      </c>
      <c r="AM142" s="1163" t="s">
        <v>756</v>
      </c>
      <c r="AN142" s="19" t="s">
        <v>756</v>
      </c>
      <c r="AO142" s="1163" t="s">
        <v>756</v>
      </c>
      <c r="AP142" s="19" t="s">
        <v>756</v>
      </c>
      <c r="AQ142" s="1163" t="s">
        <v>756</v>
      </c>
      <c r="AR142" s="19" t="s">
        <v>756</v>
      </c>
      <c r="AS142" s="1163" t="s">
        <v>756</v>
      </c>
      <c r="AT142" s="19" t="s">
        <v>756</v>
      </c>
      <c r="AU142" s="19" t="s">
        <v>756</v>
      </c>
      <c r="AV142" s="1163" t="s">
        <v>756</v>
      </c>
      <c r="AW142" s="19" t="s">
        <v>756</v>
      </c>
      <c r="AX142" s="1170" t="s">
        <v>756</v>
      </c>
      <c r="AY142" s="1170" t="s">
        <v>756</v>
      </c>
      <c r="AZ142" s="19" t="s">
        <v>756</v>
      </c>
      <c r="BA142" s="19" t="s">
        <v>756</v>
      </c>
      <c r="BB142" s="19" t="s">
        <v>756</v>
      </c>
      <c r="BC142" s="19" t="s">
        <v>756</v>
      </c>
      <c r="BD142" s="19" t="s">
        <v>756</v>
      </c>
      <c r="BE142" s="19" t="s">
        <v>755</v>
      </c>
      <c r="BF142" s="1164" t="s">
        <v>755</v>
      </c>
    </row>
    <row r="143" spans="2:58" ht="71.25" customHeight="1" x14ac:dyDescent="0.2">
      <c r="B14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3" s="19" t="s">
        <v>1176</v>
      </c>
      <c r="D143" s="19" t="s">
        <v>1177</v>
      </c>
      <c r="E143" s="983" t="s">
        <v>1158</v>
      </c>
      <c r="F143" s="1041" t="str">
        <f>VLOOKUP(TBL4_OptApp[[#This Row],[Option type
Defined List]],'Option Typs_Grps'!B$2:C$47, 2, FALSE)</f>
        <v>Resource Options</v>
      </c>
      <c r="G143" s="20" t="s">
        <v>684</v>
      </c>
      <c r="H143" s="19" t="s">
        <v>762</v>
      </c>
      <c r="I143" s="19" t="s">
        <v>755</v>
      </c>
      <c r="J143" s="19" t="s">
        <v>756</v>
      </c>
      <c r="K143" s="1163" t="s">
        <v>1178</v>
      </c>
      <c r="L143" s="1164" t="s">
        <v>755</v>
      </c>
      <c r="M143" s="1164" t="s">
        <v>755</v>
      </c>
      <c r="N143" s="1164" t="s">
        <v>755</v>
      </c>
      <c r="O143" s="1164" t="s">
        <v>755</v>
      </c>
      <c r="P143" s="1164" t="s">
        <v>755</v>
      </c>
      <c r="Q143" s="1164" t="s">
        <v>755</v>
      </c>
      <c r="R143" s="19" t="s">
        <v>756</v>
      </c>
      <c r="S143" s="1166" t="s">
        <v>756</v>
      </c>
      <c r="T143" s="1166" t="s">
        <v>756</v>
      </c>
      <c r="U143" s="19">
        <v>5</v>
      </c>
      <c r="V143" s="1163">
        <v>3</v>
      </c>
      <c r="W143" s="1163" t="s">
        <v>756</v>
      </c>
      <c r="X143" s="1163">
        <v>2.006443725</v>
      </c>
      <c r="Y143" s="1163"/>
      <c r="Z143" s="1163"/>
      <c r="AA143" s="1163">
        <v>5</v>
      </c>
      <c r="AB143" s="1163">
        <v>5</v>
      </c>
      <c r="AC143" s="1163">
        <v>551.15513009999995</v>
      </c>
      <c r="AD143" s="1163">
        <v>43.135617480000001</v>
      </c>
      <c r="AE143" s="1163">
        <v>43.135617480000001</v>
      </c>
      <c r="AF143" s="1163">
        <v>1.6871218610000001</v>
      </c>
      <c r="AG143" s="1163">
        <v>5.3872133030000002</v>
      </c>
      <c r="AH143" s="1163"/>
      <c r="AI143" s="1163">
        <v>0</v>
      </c>
      <c r="AJ143" s="19" t="s">
        <v>1179</v>
      </c>
      <c r="AK143" s="19" t="s">
        <v>756</v>
      </c>
      <c r="AL143" s="19" t="s">
        <v>756</v>
      </c>
      <c r="AM143" s="1163">
        <v>0</v>
      </c>
      <c r="AN143" s="19" t="s">
        <v>756</v>
      </c>
      <c r="AO143" s="1163">
        <v>0</v>
      </c>
      <c r="AP143" s="19" t="s">
        <v>756</v>
      </c>
      <c r="AQ143" s="1163">
        <v>0</v>
      </c>
      <c r="AR143" s="19" t="s">
        <v>756</v>
      </c>
      <c r="AS143" s="1163">
        <v>0</v>
      </c>
      <c r="AT143" s="19" t="s">
        <v>756</v>
      </c>
      <c r="AU143" s="19" t="s">
        <v>756</v>
      </c>
      <c r="AV143" s="1163">
        <v>4.756877834</v>
      </c>
      <c r="AW143" s="19" t="s">
        <v>756</v>
      </c>
      <c r="AX143" s="1170">
        <v>0</v>
      </c>
      <c r="AY143" s="1170">
        <v>0</v>
      </c>
      <c r="AZ143" s="19">
        <v>0</v>
      </c>
      <c r="BA143" s="19">
        <v>0</v>
      </c>
      <c r="BB143" s="19">
        <v>-1</v>
      </c>
      <c r="BC143" s="19">
        <v>2</v>
      </c>
      <c r="BD143" s="19">
        <v>3</v>
      </c>
      <c r="BE143" s="19" t="s">
        <v>766</v>
      </c>
      <c r="BF143" s="1164" t="s">
        <v>755</v>
      </c>
    </row>
    <row r="144" spans="2:58" ht="42.75" x14ac:dyDescent="0.2">
      <c r="B14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4" s="19" t="s">
        <v>1180</v>
      </c>
      <c r="D144" s="19" t="s">
        <v>1181</v>
      </c>
      <c r="E144" s="983" t="s">
        <v>1158</v>
      </c>
      <c r="F144" s="1041" t="str">
        <f>VLOOKUP(TBL4_OptApp[[#This Row],[Option type
Defined List]],'Option Typs_Grps'!B$2:C$47, 2, FALSE)</f>
        <v>Resource Options</v>
      </c>
      <c r="G144" s="20" t="s">
        <v>684</v>
      </c>
      <c r="H144" s="19" t="s">
        <v>762</v>
      </c>
      <c r="I144" s="19" t="s">
        <v>755</v>
      </c>
      <c r="J144" s="19" t="s">
        <v>756</v>
      </c>
      <c r="K144" s="1163" t="s">
        <v>1182</v>
      </c>
      <c r="L144" s="1164" t="s">
        <v>755</v>
      </c>
      <c r="M144" s="1164" t="s">
        <v>755</v>
      </c>
      <c r="N144" s="1164" t="s">
        <v>755</v>
      </c>
      <c r="O144" s="1164" t="s">
        <v>755</v>
      </c>
      <c r="P144" s="1164" t="s">
        <v>755</v>
      </c>
      <c r="Q144" s="1164" t="s">
        <v>755</v>
      </c>
      <c r="R144" s="19" t="s">
        <v>756</v>
      </c>
      <c r="S144" s="1166" t="s">
        <v>756</v>
      </c>
      <c r="T144" s="1166" t="s">
        <v>756</v>
      </c>
      <c r="U144" s="19">
        <v>10</v>
      </c>
      <c r="V144" s="1163">
        <v>4</v>
      </c>
      <c r="W144" s="1163" t="s">
        <v>756</v>
      </c>
      <c r="X144" s="1163">
        <v>15.84621024</v>
      </c>
      <c r="Y144" s="1163"/>
      <c r="Z144" s="1163"/>
      <c r="AA144" s="1163">
        <v>10</v>
      </c>
      <c r="AB144" s="1163">
        <v>10</v>
      </c>
      <c r="AC144" s="1163">
        <v>4000.771647</v>
      </c>
      <c r="AD144" s="1163">
        <v>1075.6647889999999</v>
      </c>
      <c r="AE144" s="1163">
        <v>1075.6647889999999</v>
      </c>
      <c r="AF144" s="1163">
        <v>38.234285649999997</v>
      </c>
      <c r="AG144" s="1163">
        <v>29.78919342</v>
      </c>
      <c r="AH144" s="1163"/>
      <c r="AI144" s="1163">
        <v>5.1319335830000004</v>
      </c>
      <c r="AJ144" s="19">
        <v>-268</v>
      </c>
      <c r="AK144" s="19" t="s">
        <v>756</v>
      </c>
      <c r="AL144" s="19" t="s">
        <v>756</v>
      </c>
      <c r="AM144" s="1163">
        <v>0.290351266</v>
      </c>
      <c r="AN144" s="19" t="s">
        <v>756</v>
      </c>
      <c r="AO144" s="1163">
        <v>5.2152470000000001E-3</v>
      </c>
      <c r="AP144" s="19" t="s">
        <v>756</v>
      </c>
      <c r="AQ144" s="1163">
        <v>2.8172000000000001E-4</v>
      </c>
      <c r="AR144" s="19" t="s">
        <v>756</v>
      </c>
      <c r="AS144" s="1163">
        <v>0</v>
      </c>
      <c r="AT144" s="19" t="s">
        <v>756</v>
      </c>
      <c r="AU144" s="19" t="s">
        <v>756</v>
      </c>
      <c r="AV144" s="1163">
        <v>107.8024238</v>
      </c>
      <c r="AW144" s="19" t="s">
        <v>756</v>
      </c>
      <c r="AX144" s="1170">
        <v>0</v>
      </c>
      <c r="AY144" s="1170">
        <v>0</v>
      </c>
      <c r="AZ144" s="19">
        <v>0</v>
      </c>
      <c r="BA144" s="19">
        <v>0</v>
      </c>
      <c r="BB144" s="19">
        <v>-1.1666666670000001</v>
      </c>
      <c r="BC144" s="19">
        <v>2</v>
      </c>
      <c r="BD144" s="19">
        <v>3</v>
      </c>
      <c r="BE144" s="19" t="s">
        <v>766</v>
      </c>
      <c r="BF144" s="1164" t="s">
        <v>755</v>
      </c>
    </row>
    <row r="145" spans="2:58" ht="28.5" x14ac:dyDescent="0.2">
      <c r="B14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5" s="19" t="s">
        <v>1183</v>
      </c>
      <c r="D145" s="19" t="s">
        <v>1184</v>
      </c>
      <c r="E145" s="983" t="s">
        <v>1158</v>
      </c>
      <c r="F145" s="1041" t="str">
        <f>VLOOKUP(TBL4_OptApp[[#This Row],[Option type
Defined List]],'Option Typs_Grps'!B$2:C$47, 2, FALSE)</f>
        <v>Resource Options</v>
      </c>
      <c r="G145" s="20" t="s">
        <v>684</v>
      </c>
      <c r="H145" s="19" t="s">
        <v>762</v>
      </c>
      <c r="I145" s="19" t="s">
        <v>755</v>
      </c>
      <c r="J145" s="19" t="s">
        <v>756</v>
      </c>
      <c r="K145" s="1163" t="s">
        <v>1185</v>
      </c>
      <c r="L145" s="1164" t="s">
        <v>755</v>
      </c>
      <c r="M145" s="1164" t="s">
        <v>755</v>
      </c>
      <c r="N145" s="1164" t="s">
        <v>755</v>
      </c>
      <c r="O145" s="1164" t="s">
        <v>755</v>
      </c>
      <c r="P145" s="1164" t="s">
        <v>755</v>
      </c>
      <c r="Q145" s="1164" t="s">
        <v>755</v>
      </c>
      <c r="R145" s="19" t="s">
        <v>756</v>
      </c>
      <c r="S145" s="1166" t="s">
        <v>756</v>
      </c>
      <c r="T145" s="1166" t="s">
        <v>756</v>
      </c>
      <c r="U145" s="19">
        <v>25</v>
      </c>
      <c r="V145" s="1163">
        <v>4</v>
      </c>
      <c r="W145" s="1163" t="s">
        <v>756</v>
      </c>
      <c r="X145" s="1163">
        <v>4.1335429420000001</v>
      </c>
      <c r="Y145" s="1163"/>
      <c r="Z145" s="1163"/>
      <c r="AA145" s="1163">
        <v>25</v>
      </c>
      <c r="AB145" s="1163">
        <v>25</v>
      </c>
      <c r="AC145" s="1163">
        <v>1024.109764</v>
      </c>
      <c r="AD145" s="1163">
        <v>695.85515299999997</v>
      </c>
      <c r="AE145" s="1163">
        <v>695.85515299999997</v>
      </c>
      <c r="AF145" s="1163">
        <v>24.179319410000002</v>
      </c>
      <c r="AG145" s="1163">
        <v>4.9595341509999997</v>
      </c>
      <c r="AH145" s="1163"/>
      <c r="AI145" s="1163">
        <v>0.15446322400000001</v>
      </c>
      <c r="AJ145" s="19">
        <v>-60</v>
      </c>
      <c r="AK145" s="19" t="s">
        <v>756</v>
      </c>
      <c r="AL145" s="19" t="s">
        <v>756</v>
      </c>
      <c r="AM145" s="1163">
        <v>3.3636969000000003E-2</v>
      </c>
      <c r="AN145" s="19" t="s">
        <v>756</v>
      </c>
      <c r="AO145" s="1163">
        <v>0</v>
      </c>
      <c r="AP145" s="19" t="s">
        <v>756</v>
      </c>
      <c r="AQ145" s="1163">
        <v>0</v>
      </c>
      <c r="AR145" s="19" t="s">
        <v>756</v>
      </c>
      <c r="AS145" s="1163">
        <v>0</v>
      </c>
      <c r="AT145" s="19" t="s">
        <v>756</v>
      </c>
      <c r="AU145" s="19" t="s">
        <v>756</v>
      </c>
      <c r="AV145" s="1163">
        <v>68.174132020000002</v>
      </c>
      <c r="AW145" s="19" t="s">
        <v>756</v>
      </c>
      <c r="AX145" s="1170">
        <v>0</v>
      </c>
      <c r="AY145" s="1170">
        <v>0</v>
      </c>
      <c r="AZ145" s="19">
        <v>0</v>
      </c>
      <c r="BA145" s="19">
        <v>0</v>
      </c>
      <c r="BB145" s="19">
        <v>-0.66666666699999999</v>
      </c>
      <c r="BC145" s="19">
        <v>2</v>
      </c>
      <c r="BD145" s="19">
        <v>3</v>
      </c>
      <c r="BE145" s="19" t="s">
        <v>766</v>
      </c>
      <c r="BF145" s="1164" t="s">
        <v>755</v>
      </c>
    </row>
    <row r="146" spans="2:58" ht="114" x14ac:dyDescent="0.2">
      <c r="B14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6" s="19" t="s">
        <v>1186</v>
      </c>
      <c r="D146" s="19" t="s">
        <v>1187</v>
      </c>
      <c r="E146" s="983" t="s">
        <v>1158</v>
      </c>
      <c r="F146" s="1041" t="str">
        <f>VLOOKUP(TBL4_OptApp[[#This Row],[Option type
Defined List]],'Option Typs_Grps'!B$2:C$47, 2, FALSE)</f>
        <v>Resource Options</v>
      </c>
      <c r="G146" s="20" t="s">
        <v>684</v>
      </c>
      <c r="H146" s="19" t="s">
        <v>754</v>
      </c>
      <c r="I146" s="19" t="s">
        <v>755</v>
      </c>
      <c r="J146" s="19" t="s">
        <v>756</v>
      </c>
      <c r="K146" s="1163" t="s">
        <v>1185</v>
      </c>
      <c r="L146" s="1164" t="s">
        <v>755</v>
      </c>
      <c r="M146" s="1164" t="s">
        <v>755</v>
      </c>
      <c r="N146" s="1164" t="s">
        <v>755</v>
      </c>
      <c r="O146" s="1164" t="s">
        <v>755</v>
      </c>
      <c r="P146" s="1164" t="s">
        <v>755</v>
      </c>
      <c r="Q146" s="1164" t="s">
        <v>755</v>
      </c>
      <c r="R146" s="19" t="s">
        <v>1188</v>
      </c>
      <c r="S146" s="1166" t="s">
        <v>756</v>
      </c>
      <c r="T146" s="1166" t="s">
        <v>756</v>
      </c>
      <c r="U146" s="19">
        <v>60</v>
      </c>
      <c r="V146" s="1163">
        <v>3</v>
      </c>
      <c r="W146" s="1163" t="s">
        <v>756</v>
      </c>
      <c r="X146" s="1163">
        <v>16.069944379999999</v>
      </c>
      <c r="Y146" s="1163"/>
      <c r="Z146" s="1163"/>
      <c r="AA146" s="1163">
        <v>60</v>
      </c>
      <c r="AB146" s="1163">
        <v>60</v>
      </c>
      <c r="AC146" s="1163">
        <v>11077.965910000001</v>
      </c>
      <c r="AD146" s="1163">
        <v>6097.904732</v>
      </c>
      <c r="AE146" s="1163">
        <v>6097.904732</v>
      </c>
      <c r="AF146" s="1163">
        <v>214.79654959999999</v>
      </c>
      <c r="AG146" s="1163">
        <v>14.962115130000001</v>
      </c>
      <c r="AH146" s="1163"/>
      <c r="AI146" s="1163">
        <v>138.73976089999999</v>
      </c>
      <c r="AJ146" s="19">
        <v>-64.56</v>
      </c>
      <c r="AK146" s="19" t="s">
        <v>756</v>
      </c>
      <c r="AL146" s="19" t="s">
        <v>756</v>
      </c>
      <c r="AM146" s="1163">
        <v>137.14696559999999</v>
      </c>
      <c r="AN146" s="19" t="s">
        <v>756</v>
      </c>
      <c r="AO146" s="1163">
        <v>0</v>
      </c>
      <c r="AP146" s="19" t="s">
        <v>756</v>
      </c>
      <c r="AQ146" s="1163">
        <v>0</v>
      </c>
      <c r="AR146" s="19" t="s">
        <v>756</v>
      </c>
      <c r="AS146" s="1163">
        <v>0</v>
      </c>
      <c r="AT146" s="19" t="s">
        <v>756</v>
      </c>
      <c r="AU146" s="19" t="s">
        <v>756</v>
      </c>
      <c r="AV146" s="1163">
        <v>605.62367730000005</v>
      </c>
      <c r="AW146" s="19" t="s">
        <v>756</v>
      </c>
      <c r="AX146" s="1170">
        <v>0</v>
      </c>
      <c r="AY146" s="1170">
        <v>0</v>
      </c>
      <c r="AZ146" s="19">
        <v>-1</v>
      </c>
      <c r="BA146" s="19">
        <v>-1</v>
      </c>
      <c r="BB146" s="19">
        <v>-0.33333333300000001</v>
      </c>
      <c r="BC146" s="19">
        <v>2</v>
      </c>
      <c r="BD146" s="19">
        <v>3</v>
      </c>
      <c r="BE146" s="19" t="s">
        <v>766</v>
      </c>
      <c r="BF146" s="1164" t="s">
        <v>755</v>
      </c>
    </row>
    <row r="147" spans="2:58" ht="42.75" x14ac:dyDescent="0.2">
      <c r="B14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7" s="19" t="s">
        <v>1189</v>
      </c>
      <c r="D147" s="19" t="s">
        <v>1190</v>
      </c>
      <c r="E147" s="983" t="s">
        <v>1191</v>
      </c>
      <c r="F147" s="1041" t="str">
        <f>VLOOKUP(TBL4_OptApp[[#This Row],[Option type
Defined List]],'Option Typs_Grps'!B$2:C$47, 2, FALSE)</f>
        <v>Resource Options</v>
      </c>
      <c r="G147" s="20" t="s">
        <v>684</v>
      </c>
      <c r="H147" s="19" t="s">
        <v>754</v>
      </c>
      <c r="I147" s="19" t="s">
        <v>755</v>
      </c>
      <c r="J147" s="19" t="s">
        <v>756</v>
      </c>
      <c r="K147" s="1163" t="s">
        <v>756</v>
      </c>
      <c r="L147" s="1164" t="s">
        <v>755</v>
      </c>
      <c r="M147" s="1164" t="s">
        <v>755</v>
      </c>
      <c r="N147" s="1164" t="s">
        <v>755</v>
      </c>
      <c r="O147" s="1164" t="s">
        <v>755</v>
      </c>
      <c r="P147" s="1164" t="s">
        <v>755</v>
      </c>
      <c r="Q147" s="1164" t="s">
        <v>755</v>
      </c>
      <c r="R147" s="1171" t="s">
        <v>1192</v>
      </c>
      <c r="S147" s="1166" t="s">
        <v>756</v>
      </c>
      <c r="T147" s="1166" t="s">
        <v>756</v>
      </c>
      <c r="U147" s="19" t="s">
        <v>1193</v>
      </c>
      <c r="V147" s="19" t="s">
        <v>756</v>
      </c>
      <c r="W147" s="19" t="s">
        <v>756</v>
      </c>
      <c r="X147" s="19" t="s">
        <v>756</v>
      </c>
      <c r="Y147" s="19"/>
      <c r="Z147" s="19"/>
      <c r="AA147" s="19" t="s">
        <v>756</v>
      </c>
      <c r="AB147" s="19" t="s">
        <v>756</v>
      </c>
      <c r="AC147" s="19" t="s">
        <v>756</v>
      </c>
      <c r="AD147" s="19" t="s">
        <v>756</v>
      </c>
      <c r="AE147" s="19" t="s">
        <v>756</v>
      </c>
      <c r="AF147" s="19" t="s">
        <v>756</v>
      </c>
      <c r="AG147" s="19" t="s">
        <v>756</v>
      </c>
      <c r="AH147" s="19"/>
      <c r="AI147" s="19" t="s">
        <v>756</v>
      </c>
      <c r="AJ147" s="19" t="s">
        <v>756</v>
      </c>
      <c r="AK147" s="19" t="s">
        <v>756</v>
      </c>
      <c r="AL147" s="19" t="s">
        <v>756</v>
      </c>
      <c r="AM147" s="19" t="s">
        <v>756</v>
      </c>
      <c r="AN147" s="19" t="s">
        <v>756</v>
      </c>
      <c r="AO147" s="19" t="s">
        <v>756</v>
      </c>
      <c r="AP147" s="19" t="s">
        <v>756</v>
      </c>
      <c r="AQ147" s="19" t="s">
        <v>756</v>
      </c>
      <c r="AR147" s="19" t="s">
        <v>756</v>
      </c>
      <c r="AS147" s="19" t="s">
        <v>756</v>
      </c>
      <c r="AT147" s="19" t="s">
        <v>756</v>
      </c>
      <c r="AU147" s="19" t="s">
        <v>756</v>
      </c>
      <c r="AV147" s="19" t="s">
        <v>756</v>
      </c>
      <c r="AW147" s="19" t="s">
        <v>756</v>
      </c>
      <c r="AX147" s="1162" t="s">
        <v>756</v>
      </c>
      <c r="AY147" s="1162" t="s">
        <v>756</v>
      </c>
      <c r="AZ147" s="19" t="s">
        <v>756</v>
      </c>
      <c r="BA147" s="19" t="s">
        <v>756</v>
      </c>
      <c r="BB147" s="19" t="s">
        <v>756</v>
      </c>
      <c r="BC147" s="19" t="s">
        <v>756</v>
      </c>
      <c r="BD147" s="19" t="s">
        <v>756</v>
      </c>
      <c r="BE147" s="19" t="s">
        <v>755</v>
      </c>
      <c r="BF147" s="1164" t="s">
        <v>755</v>
      </c>
    </row>
    <row r="148" spans="2:58" ht="42.75" x14ac:dyDescent="0.2">
      <c r="B14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8" s="19" t="s">
        <v>1194</v>
      </c>
      <c r="D148" s="19" t="s">
        <v>1195</v>
      </c>
      <c r="E148" s="983" t="s">
        <v>1191</v>
      </c>
      <c r="F148" s="1041" t="str">
        <f>VLOOKUP(TBL4_OptApp[[#This Row],[Option type
Defined List]],'Option Typs_Grps'!B$2:C$47, 2, FALSE)</f>
        <v>Resource Options</v>
      </c>
      <c r="G148" s="20" t="s">
        <v>684</v>
      </c>
      <c r="H148" s="19" t="s">
        <v>754</v>
      </c>
      <c r="I148" s="19" t="s">
        <v>755</v>
      </c>
      <c r="J148" s="19" t="s">
        <v>756</v>
      </c>
      <c r="K148" s="1163" t="s">
        <v>756</v>
      </c>
      <c r="L148" s="1164" t="s">
        <v>755</v>
      </c>
      <c r="M148" s="1164" t="s">
        <v>755</v>
      </c>
      <c r="N148" s="1164" t="s">
        <v>755</v>
      </c>
      <c r="O148" s="1164" t="s">
        <v>755</v>
      </c>
      <c r="P148" s="1164" t="s">
        <v>755</v>
      </c>
      <c r="Q148" s="1164" t="s">
        <v>755</v>
      </c>
      <c r="R148" s="1171" t="s">
        <v>1192</v>
      </c>
      <c r="S148" s="1166" t="s">
        <v>756</v>
      </c>
      <c r="T148" s="1166" t="s">
        <v>756</v>
      </c>
      <c r="U148" s="19">
        <v>0.28000000000000003</v>
      </c>
      <c r="V148" s="1163">
        <v>2</v>
      </c>
      <c r="W148" s="1163" t="s">
        <v>756</v>
      </c>
      <c r="X148" s="1163">
        <v>0.45372000099999998</v>
      </c>
      <c r="Y148" s="1163"/>
      <c r="Z148" s="1163"/>
      <c r="AA148" s="1163">
        <v>0.28000000000000003</v>
      </c>
      <c r="AB148" s="1163">
        <v>0.28000000000000003</v>
      </c>
      <c r="AC148" s="1163">
        <v>241.853554</v>
      </c>
      <c r="AD148" s="1163">
        <v>8.06</v>
      </c>
      <c r="AE148" s="1163">
        <v>8.06</v>
      </c>
      <c r="AF148" s="1163">
        <v>0.36735425999999999</v>
      </c>
      <c r="AG148" s="1163">
        <v>19.586338869999999</v>
      </c>
      <c r="AH148" s="1163"/>
      <c r="AI148" s="1163">
        <v>-0.34864923399999997</v>
      </c>
      <c r="AJ148" s="19" t="s">
        <v>756</v>
      </c>
      <c r="AK148" s="19" t="s">
        <v>756</v>
      </c>
      <c r="AL148" s="19" t="s">
        <v>756</v>
      </c>
      <c r="AM148" s="1163">
        <v>0.26214596000000001</v>
      </c>
      <c r="AN148" s="19" t="s">
        <v>756</v>
      </c>
      <c r="AO148" s="1163">
        <v>0</v>
      </c>
      <c r="AP148" s="19" t="s">
        <v>756</v>
      </c>
      <c r="AQ148" s="1163">
        <v>0</v>
      </c>
      <c r="AR148" s="19" t="s">
        <v>756</v>
      </c>
      <c r="AS148" s="1163">
        <v>-0.61079519400000004</v>
      </c>
      <c r="AT148" s="19" t="s">
        <v>756</v>
      </c>
      <c r="AU148" s="19" t="s">
        <v>756</v>
      </c>
      <c r="AV148" s="1163">
        <v>1.0357635540000001</v>
      </c>
      <c r="AW148" s="19" t="s">
        <v>756</v>
      </c>
      <c r="AX148" s="1170">
        <v>0</v>
      </c>
      <c r="AY148" s="1170">
        <v>0</v>
      </c>
      <c r="AZ148" s="19" t="s">
        <v>756</v>
      </c>
      <c r="BA148" s="19" t="s">
        <v>756</v>
      </c>
      <c r="BB148" s="19" t="s">
        <v>756</v>
      </c>
      <c r="BC148" s="19" t="s">
        <v>756</v>
      </c>
      <c r="BD148" s="19" t="s">
        <v>756</v>
      </c>
      <c r="BE148" s="19" t="s">
        <v>755</v>
      </c>
      <c r="BF148" s="1164" t="s">
        <v>755</v>
      </c>
    </row>
    <row r="149" spans="2:58" ht="42.75" x14ac:dyDescent="0.2">
      <c r="B14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49" s="19" t="s">
        <v>1196</v>
      </c>
      <c r="D149" s="19" t="s">
        <v>1197</v>
      </c>
      <c r="E149" s="983" t="s">
        <v>1191</v>
      </c>
      <c r="F149" s="1073" t="str">
        <f>VLOOKUP(TBL4_OptApp[[#This Row],[Option type
Defined List]],'Option Typs_Grps'!B$2:C$47, 2, FALSE)</f>
        <v>Resource Options</v>
      </c>
      <c r="G149" s="20" t="s">
        <v>684</v>
      </c>
      <c r="H149" s="19" t="s">
        <v>754</v>
      </c>
      <c r="I149" s="19" t="s">
        <v>755</v>
      </c>
      <c r="J149" s="19" t="s">
        <v>756</v>
      </c>
      <c r="K149" s="1163" t="s">
        <v>756</v>
      </c>
      <c r="L149" s="1164" t="s">
        <v>755</v>
      </c>
      <c r="M149" s="1164" t="s">
        <v>755</v>
      </c>
      <c r="N149" s="1164" t="s">
        <v>755</v>
      </c>
      <c r="O149" s="1164" t="s">
        <v>755</v>
      </c>
      <c r="P149" s="1164" t="s">
        <v>755</v>
      </c>
      <c r="Q149" s="1164" t="s">
        <v>755</v>
      </c>
      <c r="R149" s="1171" t="s">
        <v>1192</v>
      </c>
      <c r="S149" s="1166" t="s">
        <v>756</v>
      </c>
      <c r="T149" s="1166" t="s">
        <v>756</v>
      </c>
      <c r="U149" s="19" t="s">
        <v>1193</v>
      </c>
      <c r="V149" s="19" t="s">
        <v>756</v>
      </c>
      <c r="W149" s="19" t="s">
        <v>756</v>
      </c>
      <c r="X149" s="19" t="s">
        <v>756</v>
      </c>
      <c r="Y149" s="19"/>
      <c r="Z149" s="19"/>
      <c r="AA149" s="19" t="s">
        <v>756</v>
      </c>
      <c r="AB149" s="19" t="s">
        <v>756</v>
      </c>
      <c r="AC149" s="19" t="s">
        <v>756</v>
      </c>
      <c r="AD149" s="19" t="s">
        <v>756</v>
      </c>
      <c r="AE149" s="19" t="s">
        <v>756</v>
      </c>
      <c r="AF149" s="19" t="s">
        <v>756</v>
      </c>
      <c r="AG149" s="19" t="s">
        <v>756</v>
      </c>
      <c r="AH149" s="19"/>
      <c r="AI149" s="19" t="s">
        <v>756</v>
      </c>
      <c r="AJ149" s="19" t="s">
        <v>756</v>
      </c>
      <c r="AK149" s="19" t="s">
        <v>756</v>
      </c>
      <c r="AL149" s="19" t="s">
        <v>756</v>
      </c>
      <c r="AM149" s="19" t="s">
        <v>756</v>
      </c>
      <c r="AN149" s="19" t="s">
        <v>756</v>
      </c>
      <c r="AO149" s="19" t="s">
        <v>756</v>
      </c>
      <c r="AP149" s="19" t="s">
        <v>756</v>
      </c>
      <c r="AQ149" s="19" t="s">
        <v>756</v>
      </c>
      <c r="AR149" s="19" t="s">
        <v>756</v>
      </c>
      <c r="AS149" s="19" t="s">
        <v>756</v>
      </c>
      <c r="AT149" s="19" t="s">
        <v>756</v>
      </c>
      <c r="AU149" s="19" t="s">
        <v>756</v>
      </c>
      <c r="AV149" s="19" t="s">
        <v>756</v>
      </c>
      <c r="AW149" s="19" t="s">
        <v>756</v>
      </c>
      <c r="AX149" s="1162" t="s">
        <v>756</v>
      </c>
      <c r="AY149" s="1162" t="s">
        <v>756</v>
      </c>
      <c r="AZ149" s="19" t="s">
        <v>756</v>
      </c>
      <c r="BA149" s="19" t="s">
        <v>756</v>
      </c>
      <c r="BB149" s="19" t="s">
        <v>756</v>
      </c>
      <c r="BC149" s="19" t="s">
        <v>756</v>
      </c>
      <c r="BD149" s="19" t="s">
        <v>756</v>
      </c>
      <c r="BE149" s="19" t="s">
        <v>755</v>
      </c>
      <c r="BF149" s="1164" t="s">
        <v>755</v>
      </c>
    </row>
    <row r="150" spans="2:58" ht="42.75" x14ac:dyDescent="0.2">
      <c r="B15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0" s="19" t="s">
        <v>1198</v>
      </c>
      <c r="D150" s="19" t="s">
        <v>1199</v>
      </c>
      <c r="E150" s="983" t="s">
        <v>1191</v>
      </c>
      <c r="F150" s="981" t="str">
        <f>VLOOKUP(TBL4_OptApp[[#This Row],[Option type
Defined List]],'Option Typs_Grps'!B$2:C$47, 2, FALSE)</f>
        <v>Resource Options</v>
      </c>
      <c r="G150" s="20" t="s">
        <v>684</v>
      </c>
      <c r="H150" s="19" t="s">
        <v>754</v>
      </c>
      <c r="I150" s="19" t="s">
        <v>755</v>
      </c>
      <c r="J150" s="19" t="s">
        <v>756</v>
      </c>
      <c r="K150" s="1163" t="s">
        <v>756</v>
      </c>
      <c r="L150" s="1164" t="s">
        <v>755</v>
      </c>
      <c r="M150" s="1164" t="s">
        <v>755</v>
      </c>
      <c r="N150" s="1164" t="s">
        <v>755</v>
      </c>
      <c r="O150" s="1164" t="s">
        <v>755</v>
      </c>
      <c r="P150" s="1164" t="s">
        <v>755</v>
      </c>
      <c r="Q150" s="1164" t="s">
        <v>755</v>
      </c>
      <c r="R150" s="1171" t="s">
        <v>1192</v>
      </c>
      <c r="S150" s="1166" t="s">
        <v>756</v>
      </c>
      <c r="T150" s="1166" t="s">
        <v>756</v>
      </c>
      <c r="U150" s="19">
        <v>0.05</v>
      </c>
      <c r="V150" s="1163">
        <v>2</v>
      </c>
      <c r="W150" s="1163" t="s">
        <v>756</v>
      </c>
      <c r="X150" s="1163">
        <v>0.45205396199999998</v>
      </c>
      <c r="Y150" s="1163"/>
      <c r="Z150" s="1163"/>
      <c r="AA150" s="1163">
        <v>0.05</v>
      </c>
      <c r="AB150" s="1163">
        <v>0.05</v>
      </c>
      <c r="AC150" s="1163">
        <v>241.55851920000001</v>
      </c>
      <c r="AD150" s="1163">
        <v>1.44</v>
      </c>
      <c r="AE150" s="1163">
        <v>1.44</v>
      </c>
      <c r="AF150" s="1163">
        <v>0.13597995299999999</v>
      </c>
      <c r="AG150" s="1163">
        <v>94.023743150000001</v>
      </c>
      <c r="AH150" s="1163"/>
      <c r="AI150" s="1163">
        <v>-6.2235560000000002E-2</v>
      </c>
      <c r="AJ150" s="19" t="s">
        <v>756</v>
      </c>
      <c r="AK150" s="19" t="s">
        <v>756</v>
      </c>
      <c r="AL150" s="19" t="s">
        <v>756</v>
      </c>
      <c r="AM150" s="1163">
        <v>4.6835010000000003E-2</v>
      </c>
      <c r="AN150" s="19" t="s">
        <v>756</v>
      </c>
      <c r="AO150" s="1163">
        <v>0</v>
      </c>
      <c r="AP150" s="19" t="s">
        <v>756</v>
      </c>
      <c r="AQ150" s="1163">
        <v>0</v>
      </c>
      <c r="AR150" s="19" t="s">
        <v>756</v>
      </c>
      <c r="AS150" s="1163">
        <v>-0.10907057000000001</v>
      </c>
      <c r="AT150" s="19" t="s">
        <v>756</v>
      </c>
      <c r="AU150" s="19" t="s">
        <v>756</v>
      </c>
      <c r="AV150" s="1163">
        <v>0.38339851899999999</v>
      </c>
      <c r="AW150" s="19" t="s">
        <v>756</v>
      </c>
      <c r="AX150" s="1170">
        <v>0</v>
      </c>
      <c r="AY150" s="1170">
        <v>0</v>
      </c>
      <c r="AZ150" s="19" t="s">
        <v>756</v>
      </c>
      <c r="BA150" s="19" t="s">
        <v>756</v>
      </c>
      <c r="BB150" s="19" t="s">
        <v>756</v>
      </c>
      <c r="BC150" s="19" t="s">
        <v>756</v>
      </c>
      <c r="BD150" s="19" t="s">
        <v>756</v>
      </c>
      <c r="BE150" s="19" t="s">
        <v>755</v>
      </c>
      <c r="BF150" s="1164" t="s">
        <v>755</v>
      </c>
    </row>
    <row r="151" spans="2:58" ht="42.75" x14ac:dyDescent="0.2">
      <c r="B15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1" s="19" t="s">
        <v>1200</v>
      </c>
      <c r="D151" s="19" t="s">
        <v>1201</v>
      </c>
      <c r="E151" s="983" t="s">
        <v>1191</v>
      </c>
      <c r="F151" s="981" t="str">
        <f>VLOOKUP(TBL4_OptApp[[#This Row],[Option type
Defined List]],'Option Typs_Grps'!B$2:C$47, 2, FALSE)</f>
        <v>Resource Options</v>
      </c>
      <c r="G151" s="20" t="s">
        <v>684</v>
      </c>
      <c r="H151" s="19" t="s">
        <v>754</v>
      </c>
      <c r="I151" s="19" t="s">
        <v>755</v>
      </c>
      <c r="J151" s="19" t="s">
        <v>756</v>
      </c>
      <c r="K151" s="1163" t="s">
        <v>756</v>
      </c>
      <c r="L151" s="1164" t="s">
        <v>755</v>
      </c>
      <c r="M151" s="1164" t="s">
        <v>755</v>
      </c>
      <c r="N151" s="1164" t="s">
        <v>755</v>
      </c>
      <c r="O151" s="1164" t="s">
        <v>755</v>
      </c>
      <c r="P151" s="1164" t="s">
        <v>755</v>
      </c>
      <c r="Q151" s="1164" t="s">
        <v>755</v>
      </c>
      <c r="R151" s="19" t="s">
        <v>1202</v>
      </c>
      <c r="S151" s="1166" t="s">
        <v>756</v>
      </c>
      <c r="T151" s="1166" t="s">
        <v>756</v>
      </c>
      <c r="U151" s="19">
        <v>2</v>
      </c>
      <c r="V151" s="1163">
        <v>3</v>
      </c>
      <c r="W151" s="1163" t="s">
        <v>756</v>
      </c>
      <c r="X151" s="1163">
        <v>3.7087946559999998</v>
      </c>
      <c r="Y151" s="1163"/>
      <c r="Z151" s="1163"/>
      <c r="AA151" s="1163">
        <v>2</v>
      </c>
      <c r="AB151" s="1163">
        <v>2</v>
      </c>
      <c r="AC151" s="1163">
        <v>2331.0716160000002</v>
      </c>
      <c r="AD151" s="1163">
        <v>115.9</v>
      </c>
      <c r="AE151" s="1163">
        <v>115.9</v>
      </c>
      <c r="AF151" s="1163">
        <v>4.8346208380000002</v>
      </c>
      <c r="AG151" s="1163">
        <v>24.19315855</v>
      </c>
      <c r="AH151" s="1163"/>
      <c r="AI151" s="1163">
        <v>-0.63152470400000005</v>
      </c>
      <c r="AJ151" s="19" t="s">
        <v>756</v>
      </c>
      <c r="AK151" s="19" t="s">
        <v>756</v>
      </c>
      <c r="AL151" s="19" t="s">
        <v>756</v>
      </c>
      <c r="AM151" s="1163">
        <v>3.7312981129999998</v>
      </c>
      <c r="AN151" s="19" t="s">
        <v>756</v>
      </c>
      <c r="AO151" s="1163">
        <v>0</v>
      </c>
      <c r="AP151" s="19" t="s">
        <v>756</v>
      </c>
      <c r="AQ151" s="1163">
        <v>0</v>
      </c>
      <c r="AR151" s="19" t="s">
        <v>756</v>
      </c>
      <c r="AS151" s="1163">
        <v>-4.3628228169999996</v>
      </c>
      <c r="AT151" s="19" t="s">
        <v>756</v>
      </c>
      <c r="AU151" s="19" t="s">
        <v>756</v>
      </c>
      <c r="AV151" s="1163">
        <v>13.63132162</v>
      </c>
      <c r="AW151" s="19" t="s">
        <v>756</v>
      </c>
      <c r="AX151" s="1170">
        <v>0</v>
      </c>
      <c r="AY151" s="1170">
        <v>0</v>
      </c>
      <c r="AZ151" s="19" t="s">
        <v>756</v>
      </c>
      <c r="BA151" s="19" t="s">
        <v>756</v>
      </c>
      <c r="BB151" s="19" t="s">
        <v>756</v>
      </c>
      <c r="BC151" s="19" t="s">
        <v>756</v>
      </c>
      <c r="BD151" s="19" t="s">
        <v>756</v>
      </c>
      <c r="BE151" s="19" t="s">
        <v>755</v>
      </c>
      <c r="BF151" s="1164" t="s">
        <v>755</v>
      </c>
    </row>
    <row r="152" spans="2:58" ht="42.75" x14ac:dyDescent="0.2">
      <c r="B15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2" s="19" t="s">
        <v>1203</v>
      </c>
      <c r="D152" s="19" t="s">
        <v>1204</v>
      </c>
      <c r="E152" s="983" t="s">
        <v>1191</v>
      </c>
      <c r="F152" s="981" t="str">
        <f>VLOOKUP(TBL4_OptApp[[#This Row],[Option type
Defined List]],'Option Typs_Grps'!B$2:C$47, 2, FALSE)</f>
        <v>Resource Options</v>
      </c>
      <c r="G152" s="20" t="s">
        <v>684</v>
      </c>
      <c r="H152" s="19" t="s">
        <v>754</v>
      </c>
      <c r="I152" s="19" t="s">
        <v>755</v>
      </c>
      <c r="J152" s="19" t="s">
        <v>756</v>
      </c>
      <c r="K152" s="1163" t="s">
        <v>756</v>
      </c>
      <c r="L152" s="1164" t="s">
        <v>755</v>
      </c>
      <c r="M152" s="1164" t="s">
        <v>755</v>
      </c>
      <c r="N152" s="1164" t="s">
        <v>755</v>
      </c>
      <c r="O152" s="1164" t="s">
        <v>755</v>
      </c>
      <c r="P152" s="1164" t="s">
        <v>755</v>
      </c>
      <c r="Q152" s="1164" t="s">
        <v>755</v>
      </c>
      <c r="R152" s="19" t="s">
        <v>1192</v>
      </c>
      <c r="S152" s="1166" t="s">
        <v>756</v>
      </c>
      <c r="T152" s="1166" t="s">
        <v>756</v>
      </c>
      <c r="U152" s="19" t="s">
        <v>1205</v>
      </c>
      <c r="V152" s="19" t="s">
        <v>756</v>
      </c>
      <c r="W152" s="19" t="s">
        <v>756</v>
      </c>
      <c r="X152" s="19" t="s">
        <v>756</v>
      </c>
      <c r="Y152" s="19"/>
      <c r="Z152" s="19"/>
      <c r="AA152" s="19" t="s">
        <v>756</v>
      </c>
      <c r="AB152" s="19" t="s">
        <v>756</v>
      </c>
      <c r="AC152" s="19" t="s">
        <v>756</v>
      </c>
      <c r="AD152" s="19" t="s">
        <v>756</v>
      </c>
      <c r="AE152" s="19" t="s">
        <v>756</v>
      </c>
      <c r="AF152" s="19" t="s">
        <v>756</v>
      </c>
      <c r="AG152" s="19" t="s">
        <v>756</v>
      </c>
      <c r="AH152" s="19"/>
      <c r="AI152" s="19" t="s">
        <v>756</v>
      </c>
      <c r="AJ152" s="19" t="s">
        <v>756</v>
      </c>
      <c r="AK152" s="19" t="s">
        <v>756</v>
      </c>
      <c r="AL152" s="19" t="s">
        <v>756</v>
      </c>
      <c r="AM152" s="19" t="s">
        <v>756</v>
      </c>
      <c r="AN152" s="19" t="s">
        <v>756</v>
      </c>
      <c r="AO152" s="19" t="s">
        <v>756</v>
      </c>
      <c r="AP152" s="19" t="s">
        <v>756</v>
      </c>
      <c r="AQ152" s="19" t="s">
        <v>756</v>
      </c>
      <c r="AR152" s="19" t="s">
        <v>756</v>
      </c>
      <c r="AS152" s="19" t="s">
        <v>756</v>
      </c>
      <c r="AT152" s="19" t="s">
        <v>756</v>
      </c>
      <c r="AU152" s="19" t="s">
        <v>756</v>
      </c>
      <c r="AV152" s="19" t="s">
        <v>756</v>
      </c>
      <c r="AW152" s="19" t="s">
        <v>756</v>
      </c>
      <c r="AX152" s="1162" t="s">
        <v>756</v>
      </c>
      <c r="AY152" s="1162" t="s">
        <v>756</v>
      </c>
      <c r="AZ152" s="19" t="s">
        <v>756</v>
      </c>
      <c r="BA152" s="19" t="s">
        <v>756</v>
      </c>
      <c r="BB152" s="19" t="s">
        <v>756</v>
      </c>
      <c r="BC152" s="19" t="s">
        <v>756</v>
      </c>
      <c r="BD152" s="19" t="s">
        <v>756</v>
      </c>
      <c r="BE152" s="19" t="s">
        <v>755</v>
      </c>
      <c r="BF152" s="1164" t="s">
        <v>755</v>
      </c>
    </row>
    <row r="153" spans="2:58" ht="42.75" x14ac:dyDescent="0.2">
      <c r="B15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3" s="19" t="s">
        <v>1206</v>
      </c>
      <c r="D153" s="19" t="s">
        <v>1207</v>
      </c>
      <c r="E153" s="983" t="s">
        <v>1191</v>
      </c>
      <c r="F153" s="981" t="str">
        <f>VLOOKUP(TBL4_OptApp[[#This Row],[Option type
Defined List]],'Option Typs_Grps'!B$2:C$47, 2, FALSE)</f>
        <v>Resource Options</v>
      </c>
      <c r="G153" s="20" t="s">
        <v>684</v>
      </c>
      <c r="H153" s="19" t="s">
        <v>754</v>
      </c>
      <c r="I153" s="19" t="s">
        <v>755</v>
      </c>
      <c r="J153" s="19" t="s">
        <v>756</v>
      </c>
      <c r="K153" s="1163" t="s">
        <v>756</v>
      </c>
      <c r="L153" s="1164" t="s">
        <v>755</v>
      </c>
      <c r="M153" s="1164" t="s">
        <v>755</v>
      </c>
      <c r="N153" s="1164" t="s">
        <v>755</v>
      </c>
      <c r="O153" s="1164" t="s">
        <v>755</v>
      </c>
      <c r="P153" s="1164" t="s">
        <v>755</v>
      </c>
      <c r="Q153" s="1164" t="s">
        <v>755</v>
      </c>
      <c r="R153" s="19" t="s">
        <v>1192</v>
      </c>
      <c r="S153" s="1166" t="s">
        <v>756</v>
      </c>
      <c r="T153" s="1166" t="s">
        <v>756</v>
      </c>
      <c r="U153" s="19" t="s">
        <v>1205</v>
      </c>
      <c r="V153" s="19" t="s">
        <v>756</v>
      </c>
      <c r="W153" s="19" t="s">
        <v>756</v>
      </c>
      <c r="X153" s="19" t="s">
        <v>756</v>
      </c>
      <c r="Y153" s="19"/>
      <c r="Z153" s="19"/>
      <c r="AA153" s="19" t="s">
        <v>756</v>
      </c>
      <c r="AB153" s="19" t="s">
        <v>756</v>
      </c>
      <c r="AC153" s="19" t="s">
        <v>756</v>
      </c>
      <c r="AD153" s="19" t="s">
        <v>756</v>
      </c>
      <c r="AE153" s="19" t="s">
        <v>756</v>
      </c>
      <c r="AF153" s="19" t="s">
        <v>756</v>
      </c>
      <c r="AG153" s="19" t="s">
        <v>756</v>
      </c>
      <c r="AH153" s="19"/>
      <c r="AI153" s="19" t="s">
        <v>756</v>
      </c>
      <c r="AJ153" s="19" t="s">
        <v>756</v>
      </c>
      <c r="AK153" s="19" t="s">
        <v>756</v>
      </c>
      <c r="AL153" s="19" t="s">
        <v>756</v>
      </c>
      <c r="AM153" s="19" t="s">
        <v>756</v>
      </c>
      <c r="AN153" s="19" t="s">
        <v>756</v>
      </c>
      <c r="AO153" s="19" t="s">
        <v>756</v>
      </c>
      <c r="AP153" s="19" t="s">
        <v>756</v>
      </c>
      <c r="AQ153" s="19" t="s">
        <v>756</v>
      </c>
      <c r="AR153" s="19" t="s">
        <v>756</v>
      </c>
      <c r="AS153" s="19" t="s">
        <v>756</v>
      </c>
      <c r="AT153" s="19" t="s">
        <v>756</v>
      </c>
      <c r="AU153" s="19" t="s">
        <v>756</v>
      </c>
      <c r="AV153" s="19" t="s">
        <v>756</v>
      </c>
      <c r="AW153" s="19" t="s">
        <v>756</v>
      </c>
      <c r="AX153" s="1162" t="s">
        <v>756</v>
      </c>
      <c r="AY153" s="1162" t="s">
        <v>756</v>
      </c>
      <c r="AZ153" s="19" t="s">
        <v>756</v>
      </c>
      <c r="BA153" s="19" t="s">
        <v>756</v>
      </c>
      <c r="BB153" s="19" t="s">
        <v>756</v>
      </c>
      <c r="BC153" s="19" t="s">
        <v>756</v>
      </c>
      <c r="BD153" s="19" t="s">
        <v>756</v>
      </c>
      <c r="BE153" s="19" t="s">
        <v>755</v>
      </c>
      <c r="BF153" s="1164" t="s">
        <v>755</v>
      </c>
    </row>
    <row r="154" spans="2:58" ht="42.75" x14ac:dyDescent="0.2">
      <c r="B15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4" s="19" t="s">
        <v>1208</v>
      </c>
      <c r="D154" s="19" t="s">
        <v>1209</v>
      </c>
      <c r="E154" s="983" t="s">
        <v>1191</v>
      </c>
      <c r="F154" s="981" t="str">
        <f>VLOOKUP(TBL4_OptApp[[#This Row],[Option type
Defined List]],'Option Typs_Grps'!B$2:C$47, 2, FALSE)</f>
        <v>Resource Options</v>
      </c>
      <c r="G154" s="20" t="s">
        <v>684</v>
      </c>
      <c r="H154" s="19" t="s">
        <v>754</v>
      </c>
      <c r="I154" s="19" t="s">
        <v>755</v>
      </c>
      <c r="J154" s="19" t="s">
        <v>756</v>
      </c>
      <c r="K154" s="1163" t="s">
        <v>756</v>
      </c>
      <c r="L154" s="1164" t="s">
        <v>755</v>
      </c>
      <c r="M154" s="1164" t="s">
        <v>755</v>
      </c>
      <c r="N154" s="1164" t="s">
        <v>755</v>
      </c>
      <c r="O154" s="1164" t="s">
        <v>755</v>
      </c>
      <c r="P154" s="1164" t="s">
        <v>755</v>
      </c>
      <c r="Q154" s="1164" t="s">
        <v>755</v>
      </c>
      <c r="R154" s="19" t="s">
        <v>1192</v>
      </c>
      <c r="S154" s="1166" t="s">
        <v>756</v>
      </c>
      <c r="T154" s="1166" t="s">
        <v>756</v>
      </c>
      <c r="U154" s="19" t="s">
        <v>1205</v>
      </c>
      <c r="V154" s="19" t="s">
        <v>756</v>
      </c>
      <c r="W154" s="19" t="s">
        <v>756</v>
      </c>
      <c r="X154" s="19" t="s">
        <v>756</v>
      </c>
      <c r="Y154" s="19"/>
      <c r="Z154" s="19"/>
      <c r="AA154" s="19" t="s">
        <v>756</v>
      </c>
      <c r="AB154" s="19" t="s">
        <v>756</v>
      </c>
      <c r="AC154" s="19" t="s">
        <v>756</v>
      </c>
      <c r="AD154" s="19" t="s">
        <v>756</v>
      </c>
      <c r="AE154" s="19" t="s">
        <v>756</v>
      </c>
      <c r="AF154" s="19" t="s">
        <v>756</v>
      </c>
      <c r="AG154" s="19" t="s">
        <v>756</v>
      </c>
      <c r="AH154" s="19"/>
      <c r="AI154" s="19" t="s">
        <v>756</v>
      </c>
      <c r="AJ154" s="19" t="s">
        <v>756</v>
      </c>
      <c r="AK154" s="19" t="s">
        <v>756</v>
      </c>
      <c r="AL154" s="19" t="s">
        <v>756</v>
      </c>
      <c r="AM154" s="19" t="s">
        <v>756</v>
      </c>
      <c r="AN154" s="19" t="s">
        <v>756</v>
      </c>
      <c r="AO154" s="19" t="s">
        <v>756</v>
      </c>
      <c r="AP154" s="19" t="s">
        <v>756</v>
      </c>
      <c r="AQ154" s="19" t="s">
        <v>756</v>
      </c>
      <c r="AR154" s="19" t="s">
        <v>756</v>
      </c>
      <c r="AS154" s="19" t="s">
        <v>756</v>
      </c>
      <c r="AT154" s="19" t="s">
        <v>756</v>
      </c>
      <c r="AU154" s="19" t="s">
        <v>756</v>
      </c>
      <c r="AV154" s="19" t="s">
        <v>756</v>
      </c>
      <c r="AW154" s="19" t="s">
        <v>756</v>
      </c>
      <c r="AX154" s="1162" t="s">
        <v>756</v>
      </c>
      <c r="AY154" s="1162" t="s">
        <v>756</v>
      </c>
      <c r="AZ154" s="19" t="s">
        <v>756</v>
      </c>
      <c r="BA154" s="19" t="s">
        <v>756</v>
      </c>
      <c r="BB154" s="19" t="s">
        <v>756</v>
      </c>
      <c r="BC154" s="19" t="s">
        <v>756</v>
      </c>
      <c r="BD154" s="19" t="s">
        <v>756</v>
      </c>
      <c r="BE154" s="19" t="s">
        <v>755</v>
      </c>
      <c r="BF154" s="1164" t="s">
        <v>755</v>
      </c>
    </row>
    <row r="155" spans="2:58" ht="28.5" x14ac:dyDescent="0.2">
      <c r="B15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5" s="19" t="s">
        <v>1210</v>
      </c>
      <c r="D155" s="19" t="s">
        <v>1211</v>
      </c>
      <c r="E155" s="983" t="s">
        <v>1191</v>
      </c>
      <c r="F155" s="981" t="str">
        <f>VLOOKUP(TBL4_OptApp[[#This Row],[Option type
Defined List]],'Option Typs_Grps'!B$2:C$47, 2, FALSE)</f>
        <v>Resource Options</v>
      </c>
      <c r="G155" s="20" t="s">
        <v>684</v>
      </c>
      <c r="H155" s="19" t="s">
        <v>754</v>
      </c>
      <c r="I155" s="19" t="s">
        <v>755</v>
      </c>
      <c r="J155" s="19" t="s">
        <v>756</v>
      </c>
      <c r="K155" s="1163" t="s">
        <v>756</v>
      </c>
      <c r="L155" s="1164" t="s">
        <v>755</v>
      </c>
      <c r="M155" s="1164" t="s">
        <v>755</v>
      </c>
      <c r="N155" s="1164" t="s">
        <v>755</v>
      </c>
      <c r="O155" s="1164" t="s">
        <v>755</v>
      </c>
      <c r="P155" s="1164" t="s">
        <v>755</v>
      </c>
      <c r="Q155" s="1164" t="s">
        <v>755</v>
      </c>
      <c r="R155" s="19" t="s">
        <v>1212</v>
      </c>
      <c r="S155" s="1166" t="s">
        <v>756</v>
      </c>
      <c r="T155" s="1166" t="s">
        <v>756</v>
      </c>
      <c r="U155" s="1271" t="s">
        <v>1134</v>
      </c>
      <c r="V155" s="19" t="s">
        <v>756</v>
      </c>
      <c r="W155" s="19" t="s">
        <v>756</v>
      </c>
      <c r="X155" s="19" t="s">
        <v>756</v>
      </c>
      <c r="Y155" s="19"/>
      <c r="Z155" s="19"/>
      <c r="AA155" s="19" t="s">
        <v>756</v>
      </c>
      <c r="AB155" s="19" t="s">
        <v>756</v>
      </c>
      <c r="AC155" s="19" t="s">
        <v>756</v>
      </c>
      <c r="AD155" s="19" t="s">
        <v>756</v>
      </c>
      <c r="AE155" s="19" t="s">
        <v>756</v>
      </c>
      <c r="AF155" s="19" t="s">
        <v>756</v>
      </c>
      <c r="AG155" s="19" t="s">
        <v>756</v>
      </c>
      <c r="AH155" s="19"/>
      <c r="AI155" s="19" t="s">
        <v>756</v>
      </c>
      <c r="AJ155" s="19" t="s">
        <v>756</v>
      </c>
      <c r="AK155" s="19" t="s">
        <v>756</v>
      </c>
      <c r="AL155" s="19" t="s">
        <v>756</v>
      </c>
      <c r="AM155" s="19" t="s">
        <v>756</v>
      </c>
      <c r="AN155" s="19" t="s">
        <v>756</v>
      </c>
      <c r="AO155" s="19" t="s">
        <v>756</v>
      </c>
      <c r="AP155" s="19" t="s">
        <v>756</v>
      </c>
      <c r="AQ155" s="19" t="s">
        <v>756</v>
      </c>
      <c r="AR155" s="19" t="s">
        <v>756</v>
      </c>
      <c r="AS155" s="19" t="s">
        <v>756</v>
      </c>
      <c r="AT155" s="19" t="s">
        <v>756</v>
      </c>
      <c r="AU155" s="19" t="s">
        <v>756</v>
      </c>
      <c r="AV155" s="19" t="s">
        <v>756</v>
      </c>
      <c r="AW155" s="19" t="s">
        <v>756</v>
      </c>
      <c r="AX155" s="1162" t="s">
        <v>756</v>
      </c>
      <c r="AY155" s="1162" t="s">
        <v>756</v>
      </c>
      <c r="AZ155" s="19" t="s">
        <v>756</v>
      </c>
      <c r="BA155" s="19" t="s">
        <v>756</v>
      </c>
      <c r="BB155" s="19" t="s">
        <v>756</v>
      </c>
      <c r="BC155" s="19" t="s">
        <v>756</v>
      </c>
      <c r="BD155" s="19" t="s">
        <v>756</v>
      </c>
      <c r="BE155" s="19" t="s">
        <v>755</v>
      </c>
      <c r="BF155" s="1164" t="s">
        <v>755</v>
      </c>
    </row>
    <row r="156" spans="2:58" ht="42.75" x14ac:dyDescent="0.2">
      <c r="B15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6" s="19" t="s">
        <v>1213</v>
      </c>
      <c r="D156" s="19" t="s">
        <v>1214</v>
      </c>
      <c r="E156" s="983" t="s">
        <v>1191</v>
      </c>
      <c r="F156" s="981" t="str">
        <f>VLOOKUP(TBL4_OptApp[[#This Row],[Option type
Defined List]],'Option Typs_Grps'!B$2:C$47, 2, FALSE)</f>
        <v>Resource Options</v>
      </c>
      <c r="G156" s="20" t="s">
        <v>684</v>
      </c>
      <c r="H156" s="19" t="s">
        <v>754</v>
      </c>
      <c r="I156" s="19" t="s">
        <v>755</v>
      </c>
      <c r="J156" s="19" t="s">
        <v>756</v>
      </c>
      <c r="K156" s="1163" t="s">
        <v>756</v>
      </c>
      <c r="L156" s="1164" t="s">
        <v>755</v>
      </c>
      <c r="M156" s="1164" t="s">
        <v>755</v>
      </c>
      <c r="N156" s="1164" t="s">
        <v>755</v>
      </c>
      <c r="O156" s="1164" t="s">
        <v>755</v>
      </c>
      <c r="P156" s="1164" t="s">
        <v>755</v>
      </c>
      <c r="Q156" s="1164" t="s">
        <v>755</v>
      </c>
      <c r="R156" s="19" t="s">
        <v>1192</v>
      </c>
      <c r="S156" s="1166" t="s">
        <v>756</v>
      </c>
      <c r="T156" s="1166" t="s">
        <v>756</v>
      </c>
      <c r="U156" s="19">
        <v>1</v>
      </c>
      <c r="V156" s="19" t="s">
        <v>756</v>
      </c>
      <c r="W156" s="19" t="s">
        <v>756</v>
      </c>
      <c r="X156" s="19" t="s">
        <v>756</v>
      </c>
      <c r="Y156" s="19"/>
      <c r="Z156" s="19"/>
      <c r="AA156" s="19" t="s">
        <v>756</v>
      </c>
      <c r="AB156" s="19" t="s">
        <v>756</v>
      </c>
      <c r="AC156" s="19" t="s">
        <v>756</v>
      </c>
      <c r="AD156" s="19" t="s">
        <v>756</v>
      </c>
      <c r="AE156" s="19" t="s">
        <v>756</v>
      </c>
      <c r="AF156" s="19" t="s">
        <v>756</v>
      </c>
      <c r="AG156" s="19" t="s">
        <v>756</v>
      </c>
      <c r="AH156" s="19"/>
      <c r="AI156" s="19" t="s">
        <v>756</v>
      </c>
      <c r="AJ156" s="19" t="s">
        <v>756</v>
      </c>
      <c r="AK156" s="19" t="s">
        <v>756</v>
      </c>
      <c r="AL156" s="19" t="s">
        <v>756</v>
      </c>
      <c r="AM156" s="19" t="s">
        <v>756</v>
      </c>
      <c r="AN156" s="19" t="s">
        <v>756</v>
      </c>
      <c r="AO156" s="19" t="s">
        <v>756</v>
      </c>
      <c r="AP156" s="19" t="s">
        <v>756</v>
      </c>
      <c r="AQ156" s="19" t="s">
        <v>756</v>
      </c>
      <c r="AR156" s="19" t="s">
        <v>756</v>
      </c>
      <c r="AS156" s="19" t="s">
        <v>756</v>
      </c>
      <c r="AT156" s="19" t="s">
        <v>756</v>
      </c>
      <c r="AU156" s="19" t="s">
        <v>756</v>
      </c>
      <c r="AV156" s="19" t="s">
        <v>756</v>
      </c>
      <c r="AW156" s="19" t="s">
        <v>756</v>
      </c>
      <c r="AX156" s="1162" t="s">
        <v>756</v>
      </c>
      <c r="AY156" s="1162" t="s">
        <v>756</v>
      </c>
      <c r="AZ156" s="19" t="s">
        <v>756</v>
      </c>
      <c r="BA156" s="19" t="s">
        <v>756</v>
      </c>
      <c r="BB156" s="19" t="s">
        <v>756</v>
      </c>
      <c r="BC156" s="19" t="s">
        <v>756</v>
      </c>
      <c r="BD156" s="19" t="s">
        <v>756</v>
      </c>
      <c r="BE156" s="19" t="s">
        <v>755</v>
      </c>
      <c r="BF156" s="1164" t="s">
        <v>755</v>
      </c>
    </row>
    <row r="157" spans="2:58" ht="28.5" x14ac:dyDescent="0.2">
      <c r="B15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7" s="19" t="s">
        <v>1215</v>
      </c>
      <c r="D157" s="19" t="s">
        <v>1216</v>
      </c>
      <c r="E157" s="983" t="s">
        <v>1191</v>
      </c>
      <c r="F157" s="981" t="str">
        <f>VLOOKUP(TBL4_OptApp[[#This Row],[Option type
Defined List]],'Option Typs_Grps'!B$2:C$47, 2, FALSE)</f>
        <v>Resource Options</v>
      </c>
      <c r="G157" s="20" t="s">
        <v>684</v>
      </c>
      <c r="H157" s="19" t="s">
        <v>762</v>
      </c>
      <c r="I157" s="19" t="s">
        <v>755</v>
      </c>
      <c r="J157" s="19" t="s">
        <v>756</v>
      </c>
      <c r="K157" s="1163" t="s">
        <v>756</v>
      </c>
      <c r="L157" s="1164" t="s">
        <v>755</v>
      </c>
      <c r="M157" s="1164" t="s">
        <v>755</v>
      </c>
      <c r="N157" s="1164" t="s">
        <v>755</v>
      </c>
      <c r="O157" s="1164" t="s">
        <v>755</v>
      </c>
      <c r="P157" s="1164" t="s">
        <v>755</v>
      </c>
      <c r="Q157" s="1164" t="s">
        <v>755</v>
      </c>
      <c r="R157" s="19" t="s">
        <v>756</v>
      </c>
      <c r="S157" s="1166" t="s">
        <v>756</v>
      </c>
      <c r="T157" s="1166" t="s">
        <v>756</v>
      </c>
      <c r="U157" s="19">
        <v>11</v>
      </c>
      <c r="V157" s="1163">
        <v>4</v>
      </c>
      <c r="W157" s="1163" t="s">
        <v>756</v>
      </c>
      <c r="X157" s="1163">
        <v>230.18035660000001</v>
      </c>
      <c r="Y157" s="1163"/>
      <c r="Z157" s="1163"/>
      <c r="AA157" s="1163">
        <v>11</v>
      </c>
      <c r="AB157" s="1163">
        <v>11</v>
      </c>
      <c r="AC157" s="1163">
        <v>346133.34960000002</v>
      </c>
      <c r="AD157" s="1163">
        <v>878.35</v>
      </c>
      <c r="AE157" s="1163">
        <v>878.35</v>
      </c>
      <c r="AF157" s="1163">
        <v>153.44826979999999</v>
      </c>
      <c r="AG157" s="1163">
        <v>344.59002720000001</v>
      </c>
      <c r="AH157" s="1163"/>
      <c r="AI157" s="1163">
        <v>4.5722061810000003</v>
      </c>
      <c r="AJ157" s="19">
        <v>0</v>
      </c>
      <c r="AK157" s="19" t="s">
        <v>756</v>
      </c>
      <c r="AL157" s="19" t="s">
        <v>756</v>
      </c>
      <c r="AM157" s="1163">
        <v>28.567731670000001</v>
      </c>
      <c r="AN157" s="19" t="s">
        <v>756</v>
      </c>
      <c r="AO157" s="1163">
        <v>0</v>
      </c>
      <c r="AP157" s="19" t="s">
        <v>756</v>
      </c>
      <c r="AQ157" s="1163">
        <v>0</v>
      </c>
      <c r="AR157" s="19" t="s">
        <v>756</v>
      </c>
      <c r="AS157" s="1163">
        <v>-23.995525489999999</v>
      </c>
      <c r="AT157" s="19" t="s">
        <v>756</v>
      </c>
      <c r="AU157" s="19" t="s">
        <v>756</v>
      </c>
      <c r="AV157" s="1163">
        <v>432.65082960000001</v>
      </c>
      <c r="AW157" s="19" t="s">
        <v>756</v>
      </c>
      <c r="AX157" s="1170">
        <v>0</v>
      </c>
      <c r="AY157" s="1170">
        <v>0</v>
      </c>
      <c r="AZ157" s="19">
        <v>0</v>
      </c>
      <c r="BA157" s="19">
        <v>-0.5</v>
      </c>
      <c r="BB157" s="19">
        <v>-1</v>
      </c>
      <c r="BC157" s="19">
        <v>2</v>
      </c>
      <c r="BD157" s="19">
        <v>1</v>
      </c>
      <c r="BE157" s="19" t="s">
        <v>755</v>
      </c>
      <c r="BF157" s="1164" t="s">
        <v>766</v>
      </c>
    </row>
    <row r="158" spans="2:58" ht="28.5" x14ac:dyDescent="0.2">
      <c r="B15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58" s="19" t="s">
        <v>1217</v>
      </c>
      <c r="D158" s="19" t="s">
        <v>1218</v>
      </c>
      <c r="E158" s="983" t="s">
        <v>1158</v>
      </c>
      <c r="F158" s="1039" t="str">
        <f>VLOOKUP(TBL4_OptApp[[#This Row],[Option type
Defined List]],'Option Typs_Grps'!B$2:C$47, 2, FALSE)</f>
        <v>Resource Options</v>
      </c>
      <c r="G158" s="20" t="s">
        <v>684</v>
      </c>
      <c r="H158" s="19" t="s">
        <v>765</v>
      </c>
      <c r="I158" s="19" t="s">
        <v>755</v>
      </c>
      <c r="J158" s="19" t="s">
        <v>756</v>
      </c>
      <c r="K158" s="1163" t="s">
        <v>756</v>
      </c>
      <c r="L158" s="1164" t="s">
        <v>766</v>
      </c>
      <c r="M158" s="1164" t="s">
        <v>755</v>
      </c>
      <c r="N158" s="1164" t="s">
        <v>766</v>
      </c>
      <c r="O158" s="1164" t="s">
        <v>766</v>
      </c>
      <c r="P158" s="1164" t="s">
        <v>766</v>
      </c>
      <c r="Q158" s="1164" t="s">
        <v>766</v>
      </c>
      <c r="R158" s="19" t="s">
        <v>756</v>
      </c>
      <c r="S158" s="1166" t="s">
        <v>756</v>
      </c>
      <c r="T158" s="1166" t="s">
        <v>756</v>
      </c>
      <c r="U158" s="19">
        <v>10</v>
      </c>
      <c r="V158" s="1163">
        <v>3</v>
      </c>
      <c r="W158" s="1163">
        <v>2028</v>
      </c>
      <c r="X158" s="1163">
        <v>7.8600977859999999</v>
      </c>
      <c r="Y158" s="1163"/>
      <c r="Z158" s="1163"/>
      <c r="AA158" s="1163">
        <v>10</v>
      </c>
      <c r="AB158" s="1163">
        <v>10</v>
      </c>
      <c r="AC158" s="1163">
        <v>3539.894945</v>
      </c>
      <c r="AD158" s="1163">
        <v>5469.0373399999999</v>
      </c>
      <c r="AE158" s="1163">
        <v>5469.0373399999999</v>
      </c>
      <c r="AF158" s="1163">
        <v>190.3765832</v>
      </c>
      <c r="AG158" s="1163">
        <v>75.832826760000003</v>
      </c>
      <c r="AH158" s="1163"/>
      <c r="AI158" s="1163">
        <v>35.681154470000003</v>
      </c>
      <c r="AJ158" s="19">
        <v>-307.12</v>
      </c>
      <c r="AK158" s="19" t="s">
        <v>756</v>
      </c>
      <c r="AL158" s="19" t="s">
        <v>756</v>
      </c>
      <c r="AM158" s="1163">
        <v>19.789100820000002</v>
      </c>
      <c r="AN158" s="19" t="s">
        <v>756</v>
      </c>
      <c r="AO158" s="1163">
        <v>8.4897173000000006E-2</v>
      </c>
      <c r="AP158" s="19" t="s">
        <v>756</v>
      </c>
      <c r="AQ158" s="1163">
        <v>0</v>
      </c>
      <c r="AR158" s="19" t="s">
        <v>756</v>
      </c>
      <c r="AS158" s="1163">
        <v>0</v>
      </c>
      <c r="AT158" s="19" t="s">
        <v>756</v>
      </c>
      <c r="AU158" s="19" t="s">
        <v>756</v>
      </c>
      <c r="AV158" s="1163">
        <v>536.7710356</v>
      </c>
      <c r="AW158" s="19" t="s">
        <v>756</v>
      </c>
      <c r="AX158" s="1170">
        <v>0</v>
      </c>
      <c r="AY158" s="1170">
        <v>0</v>
      </c>
      <c r="AZ158" s="19">
        <v>-1</v>
      </c>
      <c r="BA158" s="19">
        <v>0</v>
      </c>
      <c r="BB158" s="19">
        <v>-0.5</v>
      </c>
      <c r="BC158" s="19">
        <v>2</v>
      </c>
      <c r="BD158" s="19">
        <v>5</v>
      </c>
      <c r="BE158" s="19" t="s">
        <v>755</v>
      </c>
      <c r="BF158" s="1164" t="s">
        <v>766</v>
      </c>
    </row>
    <row r="159" spans="2:58" ht="85.5" x14ac:dyDescent="0.2">
      <c r="B15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9" s="19" t="s">
        <v>1219</v>
      </c>
      <c r="D159" s="19" t="s">
        <v>1220</v>
      </c>
      <c r="E159" s="983" t="s">
        <v>1158</v>
      </c>
      <c r="F159" s="1040" t="str">
        <f>VLOOKUP(TBL4_OptApp[[#This Row],[Option type
Defined List]],'Option Typs_Grps'!B$2:C$47, 2, FALSE)</f>
        <v>Resource Options</v>
      </c>
      <c r="G159" s="20" t="s">
        <v>684</v>
      </c>
      <c r="H159" s="19" t="s">
        <v>754</v>
      </c>
      <c r="I159" s="19" t="s">
        <v>755</v>
      </c>
      <c r="J159" s="19" t="s">
        <v>756</v>
      </c>
      <c r="K159" s="1163" t="s">
        <v>756</v>
      </c>
      <c r="L159" s="1164" t="s">
        <v>755</v>
      </c>
      <c r="M159" s="1164" t="s">
        <v>755</v>
      </c>
      <c r="N159" s="1164" t="s">
        <v>755</v>
      </c>
      <c r="O159" s="1164" t="s">
        <v>755</v>
      </c>
      <c r="P159" s="1164" t="s">
        <v>755</v>
      </c>
      <c r="Q159" s="1164" t="s">
        <v>755</v>
      </c>
      <c r="R159" s="19" t="s">
        <v>1221</v>
      </c>
      <c r="S159" s="1166" t="s">
        <v>756</v>
      </c>
      <c r="T159" s="1166" t="s">
        <v>756</v>
      </c>
      <c r="U159" s="19" t="s">
        <v>1205</v>
      </c>
      <c r="V159" s="19" t="s">
        <v>756</v>
      </c>
      <c r="W159" s="19" t="s">
        <v>756</v>
      </c>
      <c r="X159" s="19" t="s">
        <v>756</v>
      </c>
      <c r="Y159" s="19"/>
      <c r="Z159" s="19"/>
      <c r="AA159" s="19" t="s">
        <v>756</v>
      </c>
      <c r="AB159" s="19" t="s">
        <v>756</v>
      </c>
      <c r="AC159" s="19" t="s">
        <v>756</v>
      </c>
      <c r="AD159" s="19" t="s">
        <v>756</v>
      </c>
      <c r="AE159" s="19" t="s">
        <v>756</v>
      </c>
      <c r="AF159" s="19" t="s">
        <v>756</v>
      </c>
      <c r="AG159" s="19" t="s">
        <v>756</v>
      </c>
      <c r="AH159" s="19"/>
      <c r="AI159" s="19" t="s">
        <v>756</v>
      </c>
      <c r="AJ159" s="19" t="s">
        <v>756</v>
      </c>
      <c r="AK159" s="19" t="s">
        <v>756</v>
      </c>
      <c r="AL159" s="19" t="s">
        <v>756</v>
      </c>
      <c r="AM159" s="19" t="s">
        <v>756</v>
      </c>
      <c r="AN159" s="19" t="s">
        <v>756</v>
      </c>
      <c r="AO159" s="19" t="s">
        <v>756</v>
      </c>
      <c r="AP159" s="19" t="s">
        <v>756</v>
      </c>
      <c r="AQ159" s="19" t="s">
        <v>756</v>
      </c>
      <c r="AR159" s="19" t="s">
        <v>756</v>
      </c>
      <c r="AS159" s="19" t="s">
        <v>756</v>
      </c>
      <c r="AT159" s="19" t="s">
        <v>756</v>
      </c>
      <c r="AU159" s="19" t="s">
        <v>756</v>
      </c>
      <c r="AV159" s="19" t="s">
        <v>756</v>
      </c>
      <c r="AW159" s="19" t="s">
        <v>756</v>
      </c>
      <c r="AX159" s="1162" t="s">
        <v>756</v>
      </c>
      <c r="AY159" s="1162" t="s">
        <v>756</v>
      </c>
      <c r="AZ159" s="19" t="s">
        <v>756</v>
      </c>
      <c r="BA159" s="19" t="s">
        <v>756</v>
      </c>
      <c r="BB159" s="19" t="s">
        <v>756</v>
      </c>
      <c r="BC159" s="19" t="s">
        <v>756</v>
      </c>
      <c r="BD159" s="19" t="s">
        <v>756</v>
      </c>
      <c r="BE159" s="19" t="s">
        <v>755</v>
      </c>
      <c r="BF159" s="1164" t="s">
        <v>755</v>
      </c>
    </row>
    <row r="160" spans="2:58" ht="28.5" x14ac:dyDescent="0.2">
      <c r="B16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60" s="19" t="s">
        <v>1222</v>
      </c>
      <c r="D160" s="19" t="s">
        <v>1223</v>
      </c>
      <c r="E160" s="983" t="s">
        <v>1158</v>
      </c>
      <c r="F160" s="1040" t="str">
        <f>VLOOKUP(TBL4_OptApp[[#This Row],[Option type
Defined List]],'Option Typs_Grps'!B$2:C$47, 2, FALSE)</f>
        <v>Resource Options</v>
      </c>
      <c r="G160" s="20" t="s">
        <v>684</v>
      </c>
      <c r="H160" s="19" t="s">
        <v>765</v>
      </c>
      <c r="I160" s="19" t="s">
        <v>755</v>
      </c>
      <c r="J160" s="19" t="s">
        <v>756</v>
      </c>
      <c r="K160" s="1163" t="s">
        <v>756</v>
      </c>
      <c r="L160" s="1164" t="s">
        <v>766</v>
      </c>
      <c r="M160" s="1164" t="s">
        <v>755</v>
      </c>
      <c r="N160" s="1164" t="s">
        <v>755</v>
      </c>
      <c r="O160" s="1164" t="s">
        <v>766</v>
      </c>
      <c r="P160" s="1164" t="s">
        <v>766</v>
      </c>
      <c r="Q160" s="1164" t="s">
        <v>766</v>
      </c>
      <c r="R160" s="19" t="s">
        <v>756</v>
      </c>
      <c r="S160" s="1166" t="s">
        <v>756</v>
      </c>
      <c r="T160" s="1166" t="s">
        <v>756</v>
      </c>
      <c r="U160" s="19">
        <v>10.6</v>
      </c>
      <c r="V160" s="1163">
        <v>4</v>
      </c>
      <c r="W160" s="1163">
        <v>2082</v>
      </c>
      <c r="X160" s="1163">
        <v>46.615228039999998</v>
      </c>
      <c r="Y160" s="1163"/>
      <c r="Z160" s="1163"/>
      <c r="AA160" s="1163">
        <v>10.6</v>
      </c>
      <c r="AB160" s="1163">
        <v>10.6</v>
      </c>
      <c r="AC160" s="1163">
        <v>30861.525949999999</v>
      </c>
      <c r="AD160" s="1163">
        <v>729.88</v>
      </c>
      <c r="AE160" s="1163">
        <v>729.88</v>
      </c>
      <c r="AF160" s="1163">
        <v>35.926278480000001</v>
      </c>
      <c r="AG160" s="1163">
        <v>46.140282319999997</v>
      </c>
      <c r="AH160" s="1163"/>
      <c r="AI160" s="1163">
        <v>26.068069080000001</v>
      </c>
      <c r="AJ160" s="19">
        <v>-34.31</v>
      </c>
      <c r="AK160" s="19" t="s">
        <v>756</v>
      </c>
      <c r="AL160" s="19" t="s">
        <v>756</v>
      </c>
      <c r="AM160" s="1163">
        <v>23.310879870000001</v>
      </c>
      <c r="AN160" s="19" t="s">
        <v>756</v>
      </c>
      <c r="AO160" s="1163">
        <v>0</v>
      </c>
      <c r="AP160" s="19" t="s">
        <v>756</v>
      </c>
      <c r="AQ160" s="1163">
        <v>0</v>
      </c>
      <c r="AR160" s="19" t="s">
        <v>756</v>
      </c>
      <c r="AS160" s="1163">
        <v>0</v>
      </c>
      <c r="AT160" s="19" t="s">
        <v>756</v>
      </c>
      <c r="AU160" s="19" t="s">
        <v>756</v>
      </c>
      <c r="AV160" s="1163">
        <v>101.294946</v>
      </c>
      <c r="AW160" s="19" t="s">
        <v>756</v>
      </c>
      <c r="AX160" s="1170">
        <v>0</v>
      </c>
      <c r="AY160" s="1170">
        <v>0</v>
      </c>
      <c r="AZ160" s="19">
        <v>0</v>
      </c>
      <c r="BA160" s="19">
        <v>0</v>
      </c>
      <c r="BB160" s="19">
        <v>-0.33333333300000001</v>
      </c>
      <c r="BC160" s="19">
        <v>2</v>
      </c>
      <c r="BD160" s="19">
        <v>4</v>
      </c>
      <c r="BE160" s="19" t="s">
        <v>766</v>
      </c>
      <c r="BF160" s="1164" t="s">
        <v>766</v>
      </c>
    </row>
    <row r="161" spans="2:58" ht="42.75" x14ac:dyDescent="0.2">
      <c r="B16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1" s="19" t="s">
        <v>1224</v>
      </c>
      <c r="D161" s="19" t="s">
        <v>1225</v>
      </c>
      <c r="E161" s="983" t="s">
        <v>1226</v>
      </c>
      <c r="F161" s="1040" t="str">
        <f>VLOOKUP(TBL4_OptApp[[#This Row],[Option type
Defined List]],'Option Typs_Grps'!B$2:C$47, 2, FALSE)</f>
        <v>Resource Options</v>
      </c>
      <c r="G161" s="20" t="s">
        <v>684</v>
      </c>
      <c r="H161" s="19" t="s">
        <v>754</v>
      </c>
      <c r="I161" s="19" t="s">
        <v>755</v>
      </c>
      <c r="J161" s="19" t="s">
        <v>756</v>
      </c>
      <c r="K161" s="1163" t="s">
        <v>756</v>
      </c>
      <c r="L161" s="1164" t="s">
        <v>755</v>
      </c>
      <c r="M161" s="1164" t="s">
        <v>755</v>
      </c>
      <c r="N161" s="1164" t="s">
        <v>755</v>
      </c>
      <c r="O161" s="1164" t="s">
        <v>755</v>
      </c>
      <c r="P161" s="1164" t="s">
        <v>755</v>
      </c>
      <c r="Q161" s="1164" t="s">
        <v>755</v>
      </c>
      <c r="R161" s="19" t="s">
        <v>1227</v>
      </c>
      <c r="S161" s="1166" t="s">
        <v>756</v>
      </c>
      <c r="T161" s="1166" t="s">
        <v>756</v>
      </c>
      <c r="U161" s="19">
        <v>35</v>
      </c>
      <c r="V161" s="19" t="s">
        <v>756</v>
      </c>
      <c r="W161" s="19" t="s">
        <v>756</v>
      </c>
      <c r="X161" s="19" t="s">
        <v>756</v>
      </c>
      <c r="Y161" s="19"/>
      <c r="Z161" s="19"/>
      <c r="AA161" s="19" t="s">
        <v>756</v>
      </c>
      <c r="AB161" s="19" t="s">
        <v>756</v>
      </c>
      <c r="AC161" s="19" t="s">
        <v>756</v>
      </c>
      <c r="AD161" s="19" t="s">
        <v>756</v>
      </c>
      <c r="AE161" s="19" t="s">
        <v>756</v>
      </c>
      <c r="AF161" s="19" t="s">
        <v>756</v>
      </c>
      <c r="AG161" s="19" t="s">
        <v>756</v>
      </c>
      <c r="AH161" s="19"/>
      <c r="AI161" s="19" t="s">
        <v>756</v>
      </c>
      <c r="AJ161" s="19" t="s">
        <v>756</v>
      </c>
      <c r="AK161" s="19" t="s">
        <v>756</v>
      </c>
      <c r="AL161" s="19" t="s">
        <v>756</v>
      </c>
      <c r="AM161" s="19" t="s">
        <v>756</v>
      </c>
      <c r="AN161" s="19" t="s">
        <v>756</v>
      </c>
      <c r="AO161" s="19" t="s">
        <v>756</v>
      </c>
      <c r="AP161" s="19" t="s">
        <v>756</v>
      </c>
      <c r="AQ161" s="19" t="s">
        <v>756</v>
      </c>
      <c r="AR161" s="19" t="s">
        <v>756</v>
      </c>
      <c r="AS161" s="19" t="s">
        <v>756</v>
      </c>
      <c r="AT161" s="19" t="s">
        <v>756</v>
      </c>
      <c r="AU161" s="19" t="s">
        <v>756</v>
      </c>
      <c r="AV161" s="19" t="s">
        <v>756</v>
      </c>
      <c r="AW161" s="19" t="s">
        <v>756</v>
      </c>
      <c r="AX161" s="1162" t="s">
        <v>756</v>
      </c>
      <c r="AY161" s="1162" t="s">
        <v>756</v>
      </c>
      <c r="AZ161" s="19" t="s">
        <v>756</v>
      </c>
      <c r="BA161" s="19" t="s">
        <v>756</v>
      </c>
      <c r="BB161" s="19" t="s">
        <v>756</v>
      </c>
      <c r="BC161" s="19" t="s">
        <v>756</v>
      </c>
      <c r="BD161" s="19" t="s">
        <v>756</v>
      </c>
      <c r="BE161" s="19" t="s">
        <v>755</v>
      </c>
      <c r="BF161" s="1164" t="s">
        <v>755</v>
      </c>
    </row>
    <row r="162" spans="2:58" ht="28.5" x14ac:dyDescent="0.2">
      <c r="B16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2" s="19" t="s">
        <v>1228</v>
      </c>
      <c r="D162" s="19" t="s">
        <v>1229</v>
      </c>
      <c r="E162" s="983" t="s">
        <v>1057</v>
      </c>
      <c r="F162" s="1041" t="str">
        <f>VLOOKUP(TBL4_OptApp[[#This Row],[Option type
Defined List]],'Option Typs_Grps'!B$2:C$47, 2, FALSE)</f>
        <v>Resource Options</v>
      </c>
      <c r="G162" s="20" t="s">
        <v>684</v>
      </c>
      <c r="H162" s="19" t="s">
        <v>754</v>
      </c>
      <c r="I162" s="19" t="s">
        <v>755</v>
      </c>
      <c r="J162" s="19" t="s">
        <v>756</v>
      </c>
      <c r="K162" s="1163" t="s">
        <v>756</v>
      </c>
      <c r="L162" s="1164" t="s">
        <v>755</v>
      </c>
      <c r="M162" s="1164" t="s">
        <v>755</v>
      </c>
      <c r="N162" s="1164" t="s">
        <v>755</v>
      </c>
      <c r="O162" s="1164" t="s">
        <v>755</v>
      </c>
      <c r="P162" s="1164" t="s">
        <v>755</v>
      </c>
      <c r="Q162" s="1164" t="s">
        <v>755</v>
      </c>
      <c r="R162" s="19" t="s">
        <v>1230</v>
      </c>
      <c r="S162" s="1166" t="s">
        <v>756</v>
      </c>
      <c r="T162" s="1166" t="s">
        <v>756</v>
      </c>
      <c r="U162" s="1270" t="s">
        <v>1231</v>
      </c>
      <c r="V162" s="19" t="s">
        <v>756</v>
      </c>
      <c r="W162" s="19" t="s">
        <v>756</v>
      </c>
      <c r="X162" s="19" t="s">
        <v>756</v>
      </c>
      <c r="Y162" s="19"/>
      <c r="Z162" s="19"/>
      <c r="AA162" s="19" t="s">
        <v>756</v>
      </c>
      <c r="AB162" s="19" t="s">
        <v>756</v>
      </c>
      <c r="AC162" s="19" t="s">
        <v>756</v>
      </c>
      <c r="AD162" s="19" t="s">
        <v>756</v>
      </c>
      <c r="AE162" s="19" t="s">
        <v>756</v>
      </c>
      <c r="AF162" s="19" t="s">
        <v>756</v>
      </c>
      <c r="AG162" s="19" t="s">
        <v>756</v>
      </c>
      <c r="AH162" s="19"/>
      <c r="AI162" s="19" t="s">
        <v>756</v>
      </c>
      <c r="AJ162" s="19" t="s">
        <v>756</v>
      </c>
      <c r="AK162" s="19" t="s">
        <v>756</v>
      </c>
      <c r="AL162" s="19" t="s">
        <v>756</v>
      </c>
      <c r="AM162" s="19" t="s">
        <v>756</v>
      </c>
      <c r="AN162" s="19" t="s">
        <v>756</v>
      </c>
      <c r="AO162" s="19" t="s">
        <v>756</v>
      </c>
      <c r="AP162" s="19" t="s">
        <v>756</v>
      </c>
      <c r="AQ162" s="19" t="s">
        <v>756</v>
      </c>
      <c r="AR162" s="19" t="s">
        <v>756</v>
      </c>
      <c r="AS162" s="19" t="s">
        <v>756</v>
      </c>
      <c r="AT162" s="19" t="s">
        <v>756</v>
      </c>
      <c r="AU162" s="19" t="s">
        <v>756</v>
      </c>
      <c r="AV162" s="19" t="s">
        <v>756</v>
      </c>
      <c r="AW162" s="19" t="s">
        <v>756</v>
      </c>
      <c r="AX162" s="1162" t="s">
        <v>756</v>
      </c>
      <c r="AY162" s="1162" t="s">
        <v>756</v>
      </c>
      <c r="AZ162" s="19" t="s">
        <v>756</v>
      </c>
      <c r="BA162" s="19" t="s">
        <v>756</v>
      </c>
      <c r="BB162" s="19" t="s">
        <v>756</v>
      </c>
      <c r="BC162" s="19" t="s">
        <v>756</v>
      </c>
      <c r="BD162" s="19" t="s">
        <v>756</v>
      </c>
      <c r="BE162" s="19" t="s">
        <v>755</v>
      </c>
      <c r="BF162" s="1164" t="s">
        <v>755</v>
      </c>
    </row>
    <row r="163" spans="2:58" ht="28.5" x14ac:dyDescent="0.2">
      <c r="B16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63" s="19" t="s">
        <v>1232</v>
      </c>
      <c r="D163" s="19" t="s">
        <v>1233</v>
      </c>
      <c r="E163" s="983" t="s">
        <v>1057</v>
      </c>
      <c r="F163" s="1041" t="str">
        <f>VLOOKUP(TBL4_OptApp[[#This Row],[Option type
Defined List]],'Option Typs_Grps'!B$2:C$47, 2, FALSE)</f>
        <v>Resource Options</v>
      </c>
      <c r="G163" s="20" t="s">
        <v>684</v>
      </c>
      <c r="H163" s="19" t="s">
        <v>762</v>
      </c>
      <c r="I163" s="19" t="s">
        <v>755</v>
      </c>
      <c r="J163" s="19" t="s">
        <v>756</v>
      </c>
      <c r="K163" s="1163" t="s">
        <v>1234</v>
      </c>
      <c r="L163" s="1164" t="s">
        <v>755</v>
      </c>
      <c r="M163" s="1164" t="s">
        <v>755</v>
      </c>
      <c r="N163" s="1164" t="s">
        <v>755</v>
      </c>
      <c r="O163" s="1164" t="s">
        <v>755</v>
      </c>
      <c r="P163" s="1164" t="s">
        <v>755</v>
      </c>
      <c r="Q163" s="1164" t="s">
        <v>755</v>
      </c>
      <c r="R163" s="19" t="s">
        <v>756</v>
      </c>
      <c r="S163" s="1166" t="s">
        <v>756</v>
      </c>
      <c r="T163" s="1166" t="s">
        <v>756</v>
      </c>
      <c r="U163" s="19">
        <v>9.2899999999999991</v>
      </c>
      <c r="V163" s="1163">
        <v>3</v>
      </c>
      <c r="W163" s="1163" t="s">
        <v>756</v>
      </c>
      <c r="X163" s="1163">
        <v>4.6535134549999997</v>
      </c>
      <c r="Y163" s="1163"/>
      <c r="Z163" s="1163"/>
      <c r="AA163" s="1163">
        <v>9.2899999999999991</v>
      </c>
      <c r="AB163" s="1163">
        <v>9.2899999999999991</v>
      </c>
      <c r="AC163" s="1163">
        <v>2341.262639</v>
      </c>
      <c r="AD163" s="1163">
        <v>1447.273563</v>
      </c>
      <c r="AE163" s="1163">
        <v>1447.273563</v>
      </c>
      <c r="AF163" s="1163">
        <v>50.877565799999999</v>
      </c>
      <c r="AG163" s="1163">
        <v>24.81540017</v>
      </c>
      <c r="AH163" s="1163"/>
      <c r="AI163" s="1163">
        <v>5.8383389999999997E-3</v>
      </c>
      <c r="AJ163" s="19">
        <v>-0.21</v>
      </c>
      <c r="AK163" s="19" t="s">
        <v>756</v>
      </c>
      <c r="AL163" s="19" t="s">
        <v>756</v>
      </c>
      <c r="AM163" s="1163">
        <v>4.2095000000000001E-4</v>
      </c>
      <c r="AN163" s="19" t="s">
        <v>756</v>
      </c>
      <c r="AO163" s="1163">
        <v>0</v>
      </c>
      <c r="AP163" s="19" t="s">
        <v>756</v>
      </c>
      <c r="AQ163" s="1163">
        <v>0</v>
      </c>
      <c r="AR163" s="19" t="s">
        <v>756</v>
      </c>
      <c r="AS163" s="1163">
        <v>0</v>
      </c>
      <c r="AT163" s="19" t="s">
        <v>756</v>
      </c>
      <c r="AU163" s="19" t="s">
        <v>756</v>
      </c>
      <c r="AV163" s="1163">
        <v>143.45043509999999</v>
      </c>
      <c r="AW163" s="19" t="s">
        <v>756</v>
      </c>
      <c r="AX163" s="1170">
        <v>0</v>
      </c>
      <c r="AY163" s="1170">
        <v>0</v>
      </c>
      <c r="AZ163" s="19">
        <v>-1</v>
      </c>
      <c r="BA163" s="19">
        <v>-1</v>
      </c>
      <c r="BB163" s="19">
        <v>-1</v>
      </c>
      <c r="BC163" s="19">
        <v>1</v>
      </c>
      <c r="BD163" s="19">
        <v>1</v>
      </c>
      <c r="BE163" s="19" t="s">
        <v>766</v>
      </c>
      <c r="BF163" s="1164" t="s">
        <v>755</v>
      </c>
    </row>
    <row r="164" spans="2:58" ht="71.25" x14ac:dyDescent="0.2">
      <c r="B16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4" s="19" t="s">
        <v>1235</v>
      </c>
      <c r="D164" s="19" t="s">
        <v>1236</v>
      </c>
      <c r="E164" s="983" t="s">
        <v>1057</v>
      </c>
      <c r="F164" s="1041" t="str">
        <f>VLOOKUP(TBL4_OptApp[[#This Row],[Option type
Defined List]],'Option Typs_Grps'!B$2:C$47, 2, FALSE)</f>
        <v>Resource Options</v>
      </c>
      <c r="G164" s="20" t="s">
        <v>684</v>
      </c>
      <c r="H164" s="19" t="s">
        <v>754</v>
      </c>
      <c r="I164" s="19" t="s">
        <v>755</v>
      </c>
      <c r="J164" s="19" t="s">
        <v>756</v>
      </c>
      <c r="K164" s="1163" t="s">
        <v>1234</v>
      </c>
      <c r="L164" s="1164" t="s">
        <v>755</v>
      </c>
      <c r="M164" s="1164" t="s">
        <v>755</v>
      </c>
      <c r="N164" s="1164" t="s">
        <v>755</v>
      </c>
      <c r="O164" s="1164" t="s">
        <v>755</v>
      </c>
      <c r="P164" s="1164" t="s">
        <v>755</v>
      </c>
      <c r="Q164" s="1164" t="s">
        <v>755</v>
      </c>
      <c r="R164" s="19" t="s">
        <v>1237</v>
      </c>
      <c r="S164" s="1166" t="s">
        <v>756</v>
      </c>
      <c r="T164" s="1166" t="s">
        <v>756</v>
      </c>
      <c r="U164" s="19">
        <v>9.2899999999999991</v>
      </c>
      <c r="V164" s="1163">
        <v>3</v>
      </c>
      <c r="W164" s="1163" t="s">
        <v>756</v>
      </c>
      <c r="X164" s="1163">
        <v>18.552678109999999</v>
      </c>
      <c r="Y164" s="1163"/>
      <c r="Z164" s="1163"/>
      <c r="AA164" s="1163">
        <v>9.2899999999999991</v>
      </c>
      <c r="AB164" s="1163">
        <v>9.2899999999999991</v>
      </c>
      <c r="AC164" s="1163">
        <v>16668.137340000001</v>
      </c>
      <c r="AD164" s="1163">
        <v>780.2233344</v>
      </c>
      <c r="AE164" s="1163">
        <v>780.2233344</v>
      </c>
      <c r="AF164" s="1163">
        <v>32.892064740000002</v>
      </c>
      <c r="AG164" s="1163">
        <v>42.135168030000003</v>
      </c>
      <c r="AH164" s="1163"/>
      <c r="AI164" s="1163">
        <v>26.93293895</v>
      </c>
      <c r="AJ164" s="19">
        <v>-308.18</v>
      </c>
      <c r="AK164" s="19" t="s">
        <v>756</v>
      </c>
      <c r="AL164" s="19" t="s">
        <v>756</v>
      </c>
      <c r="AM164" s="1163">
        <v>11.458211</v>
      </c>
      <c r="AN164" s="19" t="s">
        <v>756</v>
      </c>
      <c r="AO164" s="1163">
        <v>8.4897173000000006E-2</v>
      </c>
      <c r="AP164" s="19" t="s">
        <v>756</v>
      </c>
      <c r="AQ164" s="1163">
        <v>0</v>
      </c>
      <c r="AR164" s="19" t="s">
        <v>756</v>
      </c>
      <c r="AS164" s="1163">
        <v>0</v>
      </c>
      <c r="AT164" s="19" t="s">
        <v>756</v>
      </c>
      <c r="AU164" s="19" t="s">
        <v>756</v>
      </c>
      <c r="AV164" s="1163">
        <v>92.739912439999998</v>
      </c>
      <c r="AW164" s="19" t="s">
        <v>756</v>
      </c>
      <c r="AX164" s="1170">
        <v>0</v>
      </c>
      <c r="AY164" s="1170">
        <v>0</v>
      </c>
      <c r="AZ164" s="19">
        <v>-1</v>
      </c>
      <c r="BA164" s="19">
        <v>-1</v>
      </c>
      <c r="BB164" s="19">
        <v>-0.83333333300000001</v>
      </c>
      <c r="BC164" s="19">
        <v>1</v>
      </c>
      <c r="BD164" s="19">
        <v>3</v>
      </c>
      <c r="BE164" s="19" t="s">
        <v>755</v>
      </c>
      <c r="BF164" s="1164" t="s">
        <v>755</v>
      </c>
    </row>
    <row r="165" spans="2:58" ht="85.5" x14ac:dyDescent="0.2">
      <c r="B16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5" s="19" t="s">
        <v>1238</v>
      </c>
      <c r="D165" s="19" t="s">
        <v>1239</v>
      </c>
      <c r="E165" s="983" t="s">
        <v>1057</v>
      </c>
      <c r="F165" s="1041" t="str">
        <f>VLOOKUP(TBL4_OptApp[[#This Row],[Option type
Defined List]],'Option Typs_Grps'!B$2:C$47, 2, FALSE)</f>
        <v>Resource Options</v>
      </c>
      <c r="G165" s="20" t="s">
        <v>684</v>
      </c>
      <c r="H165" s="19" t="s">
        <v>754</v>
      </c>
      <c r="I165" s="19" t="s">
        <v>755</v>
      </c>
      <c r="J165" s="19" t="s">
        <v>756</v>
      </c>
      <c r="K165" s="1163" t="s">
        <v>1234</v>
      </c>
      <c r="L165" s="1164" t="s">
        <v>755</v>
      </c>
      <c r="M165" s="1164" t="s">
        <v>755</v>
      </c>
      <c r="N165" s="1164" t="s">
        <v>755</v>
      </c>
      <c r="O165" s="1164" t="s">
        <v>755</v>
      </c>
      <c r="P165" s="1164" t="s">
        <v>755</v>
      </c>
      <c r="Q165" s="1164" t="s">
        <v>755</v>
      </c>
      <c r="R165" s="19" t="s">
        <v>1240</v>
      </c>
      <c r="S165" s="1166" t="s">
        <v>756</v>
      </c>
      <c r="T165" s="1166" t="s">
        <v>756</v>
      </c>
      <c r="U165" s="19">
        <v>10</v>
      </c>
      <c r="V165" s="19" t="s">
        <v>756</v>
      </c>
      <c r="W165" s="19" t="s">
        <v>756</v>
      </c>
      <c r="X165" s="19" t="s">
        <v>756</v>
      </c>
      <c r="Y165" s="19"/>
      <c r="Z165" s="19"/>
      <c r="AA165" s="19" t="s">
        <v>756</v>
      </c>
      <c r="AB165" s="19" t="s">
        <v>756</v>
      </c>
      <c r="AC165" s="19" t="s">
        <v>756</v>
      </c>
      <c r="AD165" s="19" t="s">
        <v>756</v>
      </c>
      <c r="AE165" s="19" t="s">
        <v>756</v>
      </c>
      <c r="AF165" s="19" t="s">
        <v>756</v>
      </c>
      <c r="AG165" s="19" t="s">
        <v>756</v>
      </c>
      <c r="AH165" s="19"/>
      <c r="AI165" s="19" t="s">
        <v>756</v>
      </c>
      <c r="AJ165" s="19" t="s">
        <v>756</v>
      </c>
      <c r="AK165" s="19" t="s">
        <v>756</v>
      </c>
      <c r="AL165" s="19" t="s">
        <v>756</v>
      </c>
      <c r="AM165" s="19" t="s">
        <v>756</v>
      </c>
      <c r="AN165" s="19" t="s">
        <v>756</v>
      </c>
      <c r="AO165" s="19" t="s">
        <v>756</v>
      </c>
      <c r="AP165" s="19" t="s">
        <v>756</v>
      </c>
      <c r="AQ165" s="19" t="s">
        <v>756</v>
      </c>
      <c r="AR165" s="19" t="s">
        <v>756</v>
      </c>
      <c r="AS165" s="19" t="s">
        <v>756</v>
      </c>
      <c r="AT165" s="19" t="s">
        <v>756</v>
      </c>
      <c r="AU165" s="19" t="s">
        <v>756</v>
      </c>
      <c r="AV165" s="19" t="s">
        <v>756</v>
      </c>
      <c r="AW165" s="19" t="s">
        <v>756</v>
      </c>
      <c r="AX165" s="1162" t="s">
        <v>756</v>
      </c>
      <c r="AY165" s="1162" t="s">
        <v>756</v>
      </c>
      <c r="AZ165" s="19" t="s">
        <v>756</v>
      </c>
      <c r="BA165" s="19" t="s">
        <v>756</v>
      </c>
      <c r="BB165" s="19" t="s">
        <v>756</v>
      </c>
      <c r="BC165" s="19" t="s">
        <v>756</v>
      </c>
      <c r="BD165" s="19" t="s">
        <v>756</v>
      </c>
      <c r="BE165" s="19" t="s">
        <v>755</v>
      </c>
      <c r="BF165" s="1164" t="s">
        <v>755</v>
      </c>
    </row>
    <row r="166" spans="2:58" ht="42.75" x14ac:dyDescent="0.2">
      <c r="B16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6" s="19" t="s">
        <v>1241</v>
      </c>
      <c r="D166" s="19" t="s">
        <v>1242</v>
      </c>
      <c r="E166" s="983" t="s">
        <v>1057</v>
      </c>
      <c r="F166" s="1041" t="str">
        <f>VLOOKUP(TBL4_OptApp[[#This Row],[Option type
Defined List]],'Option Typs_Grps'!B$2:C$47, 2, FALSE)</f>
        <v>Resource Options</v>
      </c>
      <c r="G166" s="20" t="s">
        <v>684</v>
      </c>
      <c r="H166" s="19" t="s">
        <v>754</v>
      </c>
      <c r="I166" s="19" t="s">
        <v>755</v>
      </c>
      <c r="J166" s="19" t="s">
        <v>756</v>
      </c>
      <c r="K166" s="1163" t="s">
        <v>1243</v>
      </c>
      <c r="L166" s="1164" t="s">
        <v>755</v>
      </c>
      <c r="M166" s="1164" t="s">
        <v>755</v>
      </c>
      <c r="N166" s="1164" t="s">
        <v>755</v>
      </c>
      <c r="O166" s="1164" t="s">
        <v>755</v>
      </c>
      <c r="P166" s="1164" t="s">
        <v>755</v>
      </c>
      <c r="Q166" s="1164" t="s">
        <v>755</v>
      </c>
      <c r="R166" s="19" t="s">
        <v>1244</v>
      </c>
      <c r="S166" s="1166" t="s">
        <v>756</v>
      </c>
      <c r="T166" s="1166" t="s">
        <v>756</v>
      </c>
      <c r="U166" s="19">
        <v>33.5</v>
      </c>
      <c r="V166" s="19" t="s">
        <v>756</v>
      </c>
      <c r="W166" s="19" t="s">
        <v>756</v>
      </c>
      <c r="X166" s="19" t="s">
        <v>756</v>
      </c>
      <c r="Y166" s="19"/>
      <c r="Z166" s="19"/>
      <c r="AA166" s="19" t="s">
        <v>756</v>
      </c>
      <c r="AB166" s="19" t="s">
        <v>756</v>
      </c>
      <c r="AC166" s="19" t="s">
        <v>756</v>
      </c>
      <c r="AD166" s="19" t="s">
        <v>756</v>
      </c>
      <c r="AE166" s="19" t="s">
        <v>756</v>
      </c>
      <c r="AF166" s="19" t="s">
        <v>756</v>
      </c>
      <c r="AG166" s="19" t="s">
        <v>756</v>
      </c>
      <c r="AH166" s="19"/>
      <c r="AI166" s="19" t="s">
        <v>756</v>
      </c>
      <c r="AJ166" s="19" t="s">
        <v>756</v>
      </c>
      <c r="AK166" s="19" t="s">
        <v>756</v>
      </c>
      <c r="AL166" s="19" t="s">
        <v>756</v>
      </c>
      <c r="AM166" s="19" t="s">
        <v>756</v>
      </c>
      <c r="AN166" s="19" t="s">
        <v>756</v>
      </c>
      <c r="AO166" s="19" t="s">
        <v>756</v>
      </c>
      <c r="AP166" s="19" t="s">
        <v>756</v>
      </c>
      <c r="AQ166" s="19" t="s">
        <v>756</v>
      </c>
      <c r="AR166" s="19" t="s">
        <v>756</v>
      </c>
      <c r="AS166" s="19" t="s">
        <v>756</v>
      </c>
      <c r="AT166" s="19" t="s">
        <v>756</v>
      </c>
      <c r="AU166" s="19" t="s">
        <v>756</v>
      </c>
      <c r="AV166" s="19" t="s">
        <v>756</v>
      </c>
      <c r="AW166" s="19" t="s">
        <v>756</v>
      </c>
      <c r="AX166" s="1162" t="s">
        <v>756</v>
      </c>
      <c r="AY166" s="1162" t="s">
        <v>756</v>
      </c>
      <c r="AZ166" s="19" t="s">
        <v>756</v>
      </c>
      <c r="BA166" s="19" t="s">
        <v>756</v>
      </c>
      <c r="BB166" s="19" t="s">
        <v>756</v>
      </c>
      <c r="BC166" s="19" t="s">
        <v>756</v>
      </c>
      <c r="BD166" s="19" t="s">
        <v>756</v>
      </c>
      <c r="BE166" s="19" t="s">
        <v>755</v>
      </c>
      <c r="BF166" s="1164" t="s">
        <v>755</v>
      </c>
    </row>
    <row r="167" spans="2:58" ht="28.5" x14ac:dyDescent="0.2">
      <c r="B16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67" s="19" t="s">
        <v>1245</v>
      </c>
      <c r="D167" s="19" t="s">
        <v>1246</v>
      </c>
      <c r="E167" s="983" t="s">
        <v>1057</v>
      </c>
      <c r="F167" s="1041" t="str">
        <f>VLOOKUP(TBL4_OptApp[[#This Row],[Option type
Defined List]],'Option Typs_Grps'!B$2:C$47, 2, FALSE)</f>
        <v>Resource Options</v>
      </c>
      <c r="G167" s="20" t="s">
        <v>684</v>
      </c>
      <c r="H167" s="19" t="s">
        <v>765</v>
      </c>
      <c r="I167" s="19" t="s">
        <v>755</v>
      </c>
      <c r="J167" s="19" t="s">
        <v>756</v>
      </c>
      <c r="K167" s="1163" t="s">
        <v>1241</v>
      </c>
      <c r="L167" s="1164" t="s">
        <v>766</v>
      </c>
      <c r="M167" s="1164" t="s">
        <v>766</v>
      </c>
      <c r="N167" s="1164" t="s">
        <v>755</v>
      </c>
      <c r="O167" s="1164" t="s">
        <v>755</v>
      </c>
      <c r="P167" s="1164" t="s">
        <v>766</v>
      </c>
      <c r="Q167" s="1164" t="s">
        <v>766</v>
      </c>
      <c r="R167" s="19" t="s">
        <v>756</v>
      </c>
      <c r="S167" s="1166" t="s">
        <v>756</v>
      </c>
      <c r="T167" s="1166" t="s">
        <v>756</v>
      </c>
      <c r="U167" s="19">
        <v>33.5</v>
      </c>
      <c r="V167" s="1163">
        <v>4</v>
      </c>
      <c r="W167" s="1163">
        <v>2073</v>
      </c>
      <c r="X167" s="1163">
        <v>55.507829979999997</v>
      </c>
      <c r="Y167" s="1163"/>
      <c r="Z167" s="1163"/>
      <c r="AA167" s="1163">
        <v>33.5</v>
      </c>
      <c r="AB167" s="1163">
        <v>33.5</v>
      </c>
      <c r="AC167" s="1163">
        <v>42998.872159999999</v>
      </c>
      <c r="AD167" s="1163">
        <v>2683.353736</v>
      </c>
      <c r="AE167" s="1163">
        <v>2683.353736</v>
      </c>
      <c r="AF167" s="1163">
        <v>107.08994920000001</v>
      </c>
      <c r="AG167" s="1163">
        <v>36.650248740000002</v>
      </c>
      <c r="AH167" s="1163"/>
      <c r="AI167" s="1163">
        <v>0.98013740699999996</v>
      </c>
      <c r="AJ167" s="19">
        <v>-38.14</v>
      </c>
      <c r="AK167" s="19" t="s">
        <v>756</v>
      </c>
      <c r="AL167" s="19" t="s">
        <v>756</v>
      </c>
      <c r="AM167" s="1163">
        <v>9.6570515999999995E-2</v>
      </c>
      <c r="AN167" s="19" t="s">
        <v>756</v>
      </c>
      <c r="AO167" s="1163">
        <v>1.868843E-3</v>
      </c>
      <c r="AP167" s="19" t="s">
        <v>756</v>
      </c>
      <c r="AQ167" s="1163">
        <v>0</v>
      </c>
      <c r="AR167" s="19" t="s">
        <v>756</v>
      </c>
      <c r="AS167" s="1163">
        <v>0</v>
      </c>
      <c r="AT167" s="19" t="s">
        <v>756</v>
      </c>
      <c r="AU167" s="19" t="s">
        <v>756</v>
      </c>
      <c r="AV167" s="1163">
        <v>301.9425076</v>
      </c>
      <c r="AW167" s="19" t="s">
        <v>756</v>
      </c>
      <c r="AX167" s="1170">
        <v>0</v>
      </c>
      <c r="AY167" s="1170">
        <v>0</v>
      </c>
      <c r="AZ167" s="19">
        <v>-1</v>
      </c>
      <c r="BA167" s="19">
        <v>-1</v>
      </c>
      <c r="BB167" s="19">
        <v>-0.66666666699999999</v>
      </c>
      <c r="BC167" s="19">
        <v>1</v>
      </c>
      <c r="BD167" s="19">
        <v>4</v>
      </c>
      <c r="BE167" s="19" t="s">
        <v>766</v>
      </c>
      <c r="BF167" s="1164" t="s">
        <v>755</v>
      </c>
    </row>
    <row r="168" spans="2:58" ht="28.5" x14ac:dyDescent="0.2">
      <c r="B16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8" s="19" t="s">
        <v>1247</v>
      </c>
      <c r="D168" s="19" t="s">
        <v>1248</v>
      </c>
      <c r="E168" s="983" t="s">
        <v>1057</v>
      </c>
      <c r="F168" s="1041" t="str">
        <f>VLOOKUP(TBL4_OptApp[[#This Row],[Option type
Defined List]],'Option Typs_Grps'!B$2:C$47, 2, FALSE)</f>
        <v>Resource Options</v>
      </c>
      <c r="G168" s="20" t="s">
        <v>684</v>
      </c>
      <c r="H168" s="19" t="s">
        <v>754</v>
      </c>
      <c r="I168" s="19" t="s">
        <v>755</v>
      </c>
      <c r="J168" s="19" t="s">
        <v>756</v>
      </c>
      <c r="K168" s="1163" t="s">
        <v>756</v>
      </c>
      <c r="L168" s="1164" t="s">
        <v>755</v>
      </c>
      <c r="M168" s="1164" t="s">
        <v>755</v>
      </c>
      <c r="N168" s="1164" t="s">
        <v>755</v>
      </c>
      <c r="O168" s="1164" t="s">
        <v>755</v>
      </c>
      <c r="P168" s="1164" t="s">
        <v>755</v>
      </c>
      <c r="Q168" s="1164" t="s">
        <v>755</v>
      </c>
      <c r="R168" s="19" t="s">
        <v>1249</v>
      </c>
      <c r="S168" s="1166" t="s">
        <v>756</v>
      </c>
      <c r="T168" s="1166" t="s">
        <v>756</v>
      </c>
      <c r="U168" s="19" t="s">
        <v>1250</v>
      </c>
      <c r="V168" s="19" t="s">
        <v>756</v>
      </c>
      <c r="W168" s="19" t="s">
        <v>756</v>
      </c>
      <c r="X168" s="19" t="s">
        <v>756</v>
      </c>
      <c r="Y168" s="19"/>
      <c r="Z168" s="19"/>
      <c r="AA168" s="19" t="s">
        <v>756</v>
      </c>
      <c r="AB168" s="19" t="s">
        <v>756</v>
      </c>
      <c r="AC168" s="19" t="s">
        <v>756</v>
      </c>
      <c r="AD168" s="19" t="s">
        <v>756</v>
      </c>
      <c r="AE168" s="19" t="s">
        <v>756</v>
      </c>
      <c r="AF168" s="19" t="s">
        <v>756</v>
      </c>
      <c r="AG168" s="19" t="s">
        <v>756</v>
      </c>
      <c r="AH168" s="19"/>
      <c r="AI168" s="19" t="s">
        <v>756</v>
      </c>
      <c r="AJ168" s="19" t="s">
        <v>756</v>
      </c>
      <c r="AK168" s="19" t="s">
        <v>756</v>
      </c>
      <c r="AL168" s="19" t="s">
        <v>756</v>
      </c>
      <c r="AM168" s="19" t="s">
        <v>756</v>
      </c>
      <c r="AN168" s="19" t="s">
        <v>756</v>
      </c>
      <c r="AO168" s="19" t="s">
        <v>756</v>
      </c>
      <c r="AP168" s="19" t="s">
        <v>756</v>
      </c>
      <c r="AQ168" s="19" t="s">
        <v>756</v>
      </c>
      <c r="AR168" s="19" t="s">
        <v>756</v>
      </c>
      <c r="AS168" s="19" t="s">
        <v>756</v>
      </c>
      <c r="AT168" s="19" t="s">
        <v>756</v>
      </c>
      <c r="AU168" s="19" t="s">
        <v>756</v>
      </c>
      <c r="AV168" s="19" t="s">
        <v>756</v>
      </c>
      <c r="AW168" s="19" t="s">
        <v>756</v>
      </c>
      <c r="AX168" s="1162" t="s">
        <v>756</v>
      </c>
      <c r="AY168" s="1162" t="s">
        <v>756</v>
      </c>
      <c r="AZ168" s="19" t="s">
        <v>756</v>
      </c>
      <c r="BA168" s="19" t="s">
        <v>756</v>
      </c>
      <c r="BB168" s="19" t="s">
        <v>756</v>
      </c>
      <c r="BC168" s="19" t="s">
        <v>756</v>
      </c>
      <c r="BD168" s="19" t="s">
        <v>756</v>
      </c>
      <c r="BE168" s="19" t="s">
        <v>755</v>
      </c>
      <c r="BF168" s="1164" t="s">
        <v>755</v>
      </c>
    </row>
    <row r="169" spans="2:58" ht="128.25" x14ac:dyDescent="0.2">
      <c r="B16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9" s="19" t="s">
        <v>1251</v>
      </c>
      <c r="D169" s="19" t="s">
        <v>1252</v>
      </c>
      <c r="E169" s="983" t="s">
        <v>1057</v>
      </c>
      <c r="F169" s="1041" t="str">
        <f>VLOOKUP(TBL4_OptApp[[#This Row],[Option type
Defined List]],'Option Typs_Grps'!B$2:C$47, 2, FALSE)</f>
        <v>Resource Options</v>
      </c>
      <c r="G169" s="20" t="s">
        <v>684</v>
      </c>
      <c r="H169" s="19" t="s">
        <v>754</v>
      </c>
      <c r="I169" s="19" t="s">
        <v>755</v>
      </c>
      <c r="J169" s="19" t="s">
        <v>756</v>
      </c>
      <c r="K169" s="1163" t="s">
        <v>756</v>
      </c>
      <c r="L169" s="1164" t="s">
        <v>755</v>
      </c>
      <c r="M169" s="1164" t="s">
        <v>755</v>
      </c>
      <c r="N169" s="1164" t="s">
        <v>755</v>
      </c>
      <c r="O169" s="1164" t="s">
        <v>755</v>
      </c>
      <c r="P169" s="1164" t="s">
        <v>755</v>
      </c>
      <c r="Q169" s="1164" t="s">
        <v>755</v>
      </c>
      <c r="R169" s="19" t="s">
        <v>1253</v>
      </c>
      <c r="S169" s="1166" t="s">
        <v>756</v>
      </c>
      <c r="T169" s="1166" t="s">
        <v>756</v>
      </c>
      <c r="U169" s="19">
        <v>40</v>
      </c>
      <c r="V169" s="19" t="s">
        <v>756</v>
      </c>
      <c r="W169" s="19" t="s">
        <v>756</v>
      </c>
      <c r="X169" s="19" t="s">
        <v>756</v>
      </c>
      <c r="Y169" s="19"/>
      <c r="Z169" s="19"/>
      <c r="AA169" s="19" t="s">
        <v>756</v>
      </c>
      <c r="AB169" s="19" t="s">
        <v>756</v>
      </c>
      <c r="AC169" s="19" t="s">
        <v>756</v>
      </c>
      <c r="AD169" s="19" t="s">
        <v>756</v>
      </c>
      <c r="AE169" s="19" t="s">
        <v>756</v>
      </c>
      <c r="AF169" s="19" t="s">
        <v>756</v>
      </c>
      <c r="AG169" s="19" t="s">
        <v>756</v>
      </c>
      <c r="AH169" s="19"/>
      <c r="AI169" s="19" t="s">
        <v>756</v>
      </c>
      <c r="AJ169" s="19" t="s">
        <v>756</v>
      </c>
      <c r="AK169" s="19" t="s">
        <v>756</v>
      </c>
      <c r="AL169" s="19" t="s">
        <v>756</v>
      </c>
      <c r="AM169" s="19" t="s">
        <v>756</v>
      </c>
      <c r="AN169" s="19" t="s">
        <v>756</v>
      </c>
      <c r="AO169" s="19" t="s">
        <v>756</v>
      </c>
      <c r="AP169" s="19" t="s">
        <v>756</v>
      </c>
      <c r="AQ169" s="19" t="s">
        <v>756</v>
      </c>
      <c r="AR169" s="19" t="s">
        <v>756</v>
      </c>
      <c r="AS169" s="19" t="s">
        <v>756</v>
      </c>
      <c r="AT169" s="19" t="s">
        <v>756</v>
      </c>
      <c r="AU169" s="19" t="s">
        <v>756</v>
      </c>
      <c r="AV169" s="19" t="s">
        <v>756</v>
      </c>
      <c r="AW169" s="19" t="s">
        <v>756</v>
      </c>
      <c r="AX169" s="1162" t="s">
        <v>756</v>
      </c>
      <c r="AY169" s="1162" t="s">
        <v>756</v>
      </c>
      <c r="AZ169" s="19" t="s">
        <v>756</v>
      </c>
      <c r="BA169" s="19" t="s">
        <v>756</v>
      </c>
      <c r="BB169" s="19" t="s">
        <v>756</v>
      </c>
      <c r="BC169" s="19" t="s">
        <v>756</v>
      </c>
      <c r="BD169" s="19" t="s">
        <v>756</v>
      </c>
      <c r="BE169" s="19" t="s">
        <v>755</v>
      </c>
      <c r="BF169" s="1164" t="s">
        <v>755</v>
      </c>
    </row>
    <row r="170" spans="2:58" ht="28.5" x14ac:dyDescent="0.2">
      <c r="B17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70" s="19" t="s">
        <v>1254</v>
      </c>
      <c r="D170" s="19" t="s">
        <v>1255</v>
      </c>
      <c r="E170" s="983" t="s">
        <v>1158</v>
      </c>
      <c r="F170" s="1041" t="str">
        <f>VLOOKUP(TBL4_OptApp[[#This Row],[Option type
Defined List]],'Option Typs_Grps'!B$2:C$47, 2, FALSE)</f>
        <v>Resource Options</v>
      </c>
      <c r="G170" s="20" t="s">
        <v>684</v>
      </c>
      <c r="H170" s="19" t="s">
        <v>765</v>
      </c>
      <c r="I170" s="19" t="s">
        <v>755</v>
      </c>
      <c r="J170" s="19" t="s">
        <v>756</v>
      </c>
      <c r="K170" s="1163" t="s">
        <v>756</v>
      </c>
      <c r="L170" s="1164" t="s">
        <v>766</v>
      </c>
      <c r="M170" s="1164" t="s">
        <v>755</v>
      </c>
      <c r="N170" s="1164" t="s">
        <v>766</v>
      </c>
      <c r="O170" s="1164" t="s">
        <v>766</v>
      </c>
      <c r="P170" s="1164" t="s">
        <v>766</v>
      </c>
      <c r="Q170" s="1164" t="s">
        <v>766</v>
      </c>
      <c r="R170" s="19" t="s">
        <v>756</v>
      </c>
      <c r="S170" s="1166" t="s">
        <v>756</v>
      </c>
      <c r="T170" s="1166" t="s">
        <v>756</v>
      </c>
      <c r="U170" s="19">
        <v>0.3</v>
      </c>
      <c r="V170" s="1163">
        <v>2</v>
      </c>
      <c r="W170" s="1163">
        <v>2027</v>
      </c>
      <c r="X170" s="1163">
        <v>3.0505719000000001E-2</v>
      </c>
      <c r="Y170" s="1163"/>
      <c r="Z170" s="1163"/>
      <c r="AA170" s="1163">
        <v>0.3</v>
      </c>
      <c r="AB170" s="1163">
        <v>15</v>
      </c>
      <c r="AC170" s="1163">
        <v>2.0018609E-2</v>
      </c>
      <c r="AD170" s="1163">
        <v>24.4</v>
      </c>
      <c r="AE170" s="1163">
        <v>24.4</v>
      </c>
      <c r="AF170" s="1163">
        <v>0.85242097800000005</v>
      </c>
      <c r="AG170" s="1163">
        <v>9.6672160930000004</v>
      </c>
      <c r="AH170" s="1163"/>
      <c r="AI170" s="1163">
        <v>0.79359322899999996</v>
      </c>
      <c r="AJ170" s="19">
        <v>0</v>
      </c>
      <c r="AK170" s="19" t="s">
        <v>756</v>
      </c>
      <c r="AL170" s="19" t="s">
        <v>756</v>
      </c>
      <c r="AM170" s="1163">
        <v>0.79359322899999996</v>
      </c>
      <c r="AN170" s="19" t="s">
        <v>756</v>
      </c>
      <c r="AO170" s="1163">
        <v>0</v>
      </c>
      <c r="AP170" s="19" t="s">
        <v>756</v>
      </c>
      <c r="AQ170" s="1163">
        <v>0</v>
      </c>
      <c r="AR170" s="19" t="s">
        <v>756</v>
      </c>
      <c r="AS170" s="1163">
        <v>0</v>
      </c>
      <c r="AT170" s="19" t="s">
        <v>756</v>
      </c>
      <c r="AU170" s="19" t="s">
        <v>756</v>
      </c>
      <c r="AV170" s="1163">
        <v>2.4034200189999999</v>
      </c>
      <c r="AW170" s="19" t="s">
        <v>756</v>
      </c>
      <c r="AX170" s="1170">
        <v>0</v>
      </c>
      <c r="AY170" s="1170">
        <v>0</v>
      </c>
      <c r="AZ170" s="19">
        <v>0</v>
      </c>
      <c r="BA170" s="19">
        <v>0</v>
      </c>
      <c r="BB170" s="19">
        <v>0.17</v>
      </c>
      <c r="BC170" s="19">
        <v>2</v>
      </c>
      <c r="BD170" s="19">
        <v>4</v>
      </c>
      <c r="BE170" s="19" t="s">
        <v>755</v>
      </c>
      <c r="BF170" s="1164" t="s">
        <v>766</v>
      </c>
    </row>
    <row r="171" spans="2:58" ht="85.5" x14ac:dyDescent="0.2">
      <c r="B17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1" s="19" t="s">
        <v>1256</v>
      </c>
      <c r="D171" s="19" t="s">
        <v>1257</v>
      </c>
      <c r="E171" s="983" t="s">
        <v>1057</v>
      </c>
      <c r="F171" s="1041" t="str">
        <f>VLOOKUP(TBL4_OptApp[[#This Row],[Option type
Defined List]],'Option Typs_Grps'!B$2:C$47, 2, FALSE)</f>
        <v>Resource Options</v>
      </c>
      <c r="G171" s="20" t="s">
        <v>684</v>
      </c>
      <c r="H171" s="19" t="s">
        <v>754</v>
      </c>
      <c r="I171" s="19" t="s">
        <v>755</v>
      </c>
      <c r="J171" s="19" t="s">
        <v>756</v>
      </c>
      <c r="K171" s="1163" t="s">
        <v>756</v>
      </c>
      <c r="L171" s="1164" t="s">
        <v>755</v>
      </c>
      <c r="M171" s="1164" t="s">
        <v>755</v>
      </c>
      <c r="N171" s="1164" t="s">
        <v>755</v>
      </c>
      <c r="O171" s="1164" t="s">
        <v>755</v>
      </c>
      <c r="P171" s="1164" t="s">
        <v>755</v>
      </c>
      <c r="Q171" s="1164" t="s">
        <v>755</v>
      </c>
      <c r="R171" s="19" t="s">
        <v>1258</v>
      </c>
      <c r="S171" s="1166" t="s">
        <v>756</v>
      </c>
      <c r="T171" s="1166" t="s">
        <v>756</v>
      </c>
      <c r="U171" s="1270" t="s">
        <v>1231</v>
      </c>
      <c r="V171" s="19" t="s">
        <v>756</v>
      </c>
      <c r="W171" s="19" t="s">
        <v>756</v>
      </c>
      <c r="X171" s="19" t="s">
        <v>756</v>
      </c>
      <c r="Y171" s="19"/>
      <c r="Z171" s="19"/>
      <c r="AA171" s="19" t="s">
        <v>756</v>
      </c>
      <c r="AB171" s="19" t="s">
        <v>756</v>
      </c>
      <c r="AC171" s="19" t="s">
        <v>756</v>
      </c>
      <c r="AD171" s="19" t="s">
        <v>756</v>
      </c>
      <c r="AE171" s="19" t="s">
        <v>756</v>
      </c>
      <c r="AF171" s="19" t="s">
        <v>756</v>
      </c>
      <c r="AG171" s="19" t="s">
        <v>756</v>
      </c>
      <c r="AH171" s="19"/>
      <c r="AI171" s="19" t="s">
        <v>756</v>
      </c>
      <c r="AJ171" s="19" t="s">
        <v>756</v>
      </c>
      <c r="AK171" s="19" t="s">
        <v>756</v>
      </c>
      <c r="AL171" s="19" t="s">
        <v>756</v>
      </c>
      <c r="AM171" s="19" t="s">
        <v>756</v>
      </c>
      <c r="AN171" s="19" t="s">
        <v>756</v>
      </c>
      <c r="AO171" s="19" t="s">
        <v>756</v>
      </c>
      <c r="AP171" s="19" t="s">
        <v>756</v>
      </c>
      <c r="AQ171" s="19" t="s">
        <v>756</v>
      </c>
      <c r="AR171" s="19" t="s">
        <v>756</v>
      </c>
      <c r="AS171" s="19" t="s">
        <v>756</v>
      </c>
      <c r="AT171" s="19" t="s">
        <v>756</v>
      </c>
      <c r="AU171" s="19" t="s">
        <v>756</v>
      </c>
      <c r="AV171" s="19" t="s">
        <v>756</v>
      </c>
      <c r="AW171" s="19" t="s">
        <v>756</v>
      </c>
      <c r="AX171" s="1162" t="s">
        <v>756</v>
      </c>
      <c r="AY171" s="1162" t="s">
        <v>756</v>
      </c>
      <c r="AZ171" s="19" t="s">
        <v>756</v>
      </c>
      <c r="BA171" s="19" t="s">
        <v>756</v>
      </c>
      <c r="BB171" s="19" t="s">
        <v>756</v>
      </c>
      <c r="BC171" s="19" t="s">
        <v>756</v>
      </c>
      <c r="BD171" s="19" t="s">
        <v>756</v>
      </c>
      <c r="BE171" s="19" t="s">
        <v>755</v>
      </c>
      <c r="BF171" s="1164" t="s">
        <v>755</v>
      </c>
    </row>
    <row r="172" spans="2:58" ht="28.5" x14ac:dyDescent="0.2">
      <c r="B17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2" s="19" t="s">
        <v>1259</v>
      </c>
      <c r="D172" s="19" t="s">
        <v>1260</v>
      </c>
      <c r="E172" s="983" t="s">
        <v>1087</v>
      </c>
      <c r="F172" s="1041" t="str">
        <f>VLOOKUP(TBL4_OptApp[[#This Row],[Option type
Defined List]],'Option Typs_Grps'!B$2:C$47, 2, FALSE)</f>
        <v>Distribution Options</v>
      </c>
      <c r="G172" s="20" t="s">
        <v>684</v>
      </c>
      <c r="H172" s="19" t="s">
        <v>754</v>
      </c>
      <c r="I172" s="19" t="s">
        <v>755</v>
      </c>
      <c r="J172" s="19" t="s">
        <v>756</v>
      </c>
      <c r="K172" s="1163" t="s">
        <v>756</v>
      </c>
      <c r="L172" s="1164" t="s">
        <v>755</v>
      </c>
      <c r="M172" s="1164" t="s">
        <v>755</v>
      </c>
      <c r="N172" s="1164" t="s">
        <v>755</v>
      </c>
      <c r="O172" s="1164" t="s">
        <v>755</v>
      </c>
      <c r="P172" s="1164" t="s">
        <v>755</v>
      </c>
      <c r="Q172" s="1164" t="s">
        <v>755</v>
      </c>
      <c r="R172" s="19" t="s">
        <v>1261</v>
      </c>
      <c r="S172" s="1166" t="s">
        <v>756</v>
      </c>
      <c r="T172" s="1166" t="s">
        <v>756</v>
      </c>
      <c r="U172" s="19">
        <v>1</v>
      </c>
      <c r="V172" s="19" t="s">
        <v>756</v>
      </c>
      <c r="W172" s="19" t="s">
        <v>756</v>
      </c>
      <c r="X172" s="19" t="s">
        <v>756</v>
      </c>
      <c r="Y172" s="19"/>
      <c r="Z172" s="19"/>
      <c r="AA172" s="19" t="s">
        <v>756</v>
      </c>
      <c r="AB172" s="19" t="s">
        <v>756</v>
      </c>
      <c r="AC172" s="19" t="s">
        <v>756</v>
      </c>
      <c r="AD172" s="19" t="s">
        <v>756</v>
      </c>
      <c r="AE172" s="19" t="s">
        <v>756</v>
      </c>
      <c r="AF172" s="19" t="s">
        <v>756</v>
      </c>
      <c r="AG172" s="19" t="s">
        <v>756</v>
      </c>
      <c r="AH172" s="19"/>
      <c r="AI172" s="19" t="s">
        <v>756</v>
      </c>
      <c r="AJ172" s="19" t="s">
        <v>756</v>
      </c>
      <c r="AK172" s="19" t="s">
        <v>756</v>
      </c>
      <c r="AL172" s="19" t="s">
        <v>756</v>
      </c>
      <c r="AM172" s="19" t="s">
        <v>756</v>
      </c>
      <c r="AN172" s="19" t="s">
        <v>756</v>
      </c>
      <c r="AO172" s="19" t="s">
        <v>756</v>
      </c>
      <c r="AP172" s="19" t="s">
        <v>756</v>
      </c>
      <c r="AQ172" s="19" t="s">
        <v>756</v>
      </c>
      <c r="AR172" s="19" t="s">
        <v>756</v>
      </c>
      <c r="AS172" s="19" t="s">
        <v>756</v>
      </c>
      <c r="AT172" s="19" t="s">
        <v>756</v>
      </c>
      <c r="AU172" s="19" t="s">
        <v>756</v>
      </c>
      <c r="AV172" s="19" t="s">
        <v>756</v>
      </c>
      <c r="AW172" s="19" t="s">
        <v>756</v>
      </c>
      <c r="AX172" s="1162" t="s">
        <v>756</v>
      </c>
      <c r="AY172" s="1162" t="s">
        <v>756</v>
      </c>
      <c r="AZ172" s="19" t="s">
        <v>756</v>
      </c>
      <c r="BA172" s="19" t="s">
        <v>756</v>
      </c>
      <c r="BB172" s="19" t="s">
        <v>756</v>
      </c>
      <c r="BC172" s="19" t="s">
        <v>756</v>
      </c>
      <c r="BD172" s="19" t="s">
        <v>756</v>
      </c>
      <c r="BE172" s="19" t="s">
        <v>755</v>
      </c>
      <c r="BF172" s="1164" t="s">
        <v>755</v>
      </c>
    </row>
    <row r="173" spans="2:58" ht="28.5" x14ac:dyDescent="0.2">
      <c r="B17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3" s="19" t="s">
        <v>1262</v>
      </c>
      <c r="D173" s="19" t="s">
        <v>1263</v>
      </c>
      <c r="E173" s="983" t="s">
        <v>1087</v>
      </c>
      <c r="F173" s="1073" t="str">
        <f>VLOOKUP(TBL4_OptApp[[#This Row],[Option type
Defined List]],'Option Typs_Grps'!B$2:C$47, 2, FALSE)</f>
        <v>Distribution Options</v>
      </c>
      <c r="G173" s="20" t="s">
        <v>684</v>
      </c>
      <c r="H173" s="19" t="s">
        <v>754</v>
      </c>
      <c r="I173" s="19" t="s">
        <v>755</v>
      </c>
      <c r="J173" s="19" t="s">
        <v>756</v>
      </c>
      <c r="K173" s="1163" t="s">
        <v>756</v>
      </c>
      <c r="L173" s="1164" t="s">
        <v>755</v>
      </c>
      <c r="M173" s="1164" t="s">
        <v>755</v>
      </c>
      <c r="N173" s="1164" t="s">
        <v>755</v>
      </c>
      <c r="O173" s="1164" t="s">
        <v>755</v>
      </c>
      <c r="P173" s="1164" t="s">
        <v>755</v>
      </c>
      <c r="Q173" s="1164" t="s">
        <v>755</v>
      </c>
      <c r="R173" s="19" t="s">
        <v>1261</v>
      </c>
      <c r="S173" s="1166" t="s">
        <v>756</v>
      </c>
      <c r="T173" s="1166" t="s">
        <v>756</v>
      </c>
      <c r="U173" s="19">
        <v>1</v>
      </c>
      <c r="V173" s="19" t="s">
        <v>756</v>
      </c>
      <c r="W173" s="19" t="s">
        <v>756</v>
      </c>
      <c r="X173" s="19" t="s">
        <v>756</v>
      </c>
      <c r="Y173" s="19"/>
      <c r="Z173" s="19"/>
      <c r="AA173" s="19" t="s">
        <v>756</v>
      </c>
      <c r="AB173" s="19" t="s">
        <v>756</v>
      </c>
      <c r="AC173" s="19" t="s">
        <v>756</v>
      </c>
      <c r="AD173" s="19" t="s">
        <v>756</v>
      </c>
      <c r="AE173" s="19" t="s">
        <v>756</v>
      </c>
      <c r="AF173" s="19" t="s">
        <v>756</v>
      </c>
      <c r="AG173" s="19" t="s">
        <v>756</v>
      </c>
      <c r="AH173" s="19"/>
      <c r="AI173" s="19" t="s">
        <v>756</v>
      </c>
      <c r="AJ173" s="19" t="s">
        <v>756</v>
      </c>
      <c r="AK173" s="19" t="s">
        <v>756</v>
      </c>
      <c r="AL173" s="19" t="s">
        <v>756</v>
      </c>
      <c r="AM173" s="19" t="s">
        <v>756</v>
      </c>
      <c r="AN173" s="19" t="s">
        <v>756</v>
      </c>
      <c r="AO173" s="19" t="s">
        <v>756</v>
      </c>
      <c r="AP173" s="19" t="s">
        <v>756</v>
      </c>
      <c r="AQ173" s="19" t="s">
        <v>756</v>
      </c>
      <c r="AR173" s="19" t="s">
        <v>756</v>
      </c>
      <c r="AS173" s="19" t="s">
        <v>756</v>
      </c>
      <c r="AT173" s="19" t="s">
        <v>756</v>
      </c>
      <c r="AU173" s="19" t="s">
        <v>756</v>
      </c>
      <c r="AV173" s="19" t="s">
        <v>756</v>
      </c>
      <c r="AW173" s="19" t="s">
        <v>756</v>
      </c>
      <c r="AX173" s="1162" t="s">
        <v>756</v>
      </c>
      <c r="AY173" s="1162" t="s">
        <v>756</v>
      </c>
      <c r="AZ173" s="19" t="s">
        <v>756</v>
      </c>
      <c r="BA173" s="19" t="s">
        <v>756</v>
      </c>
      <c r="BB173" s="19" t="s">
        <v>756</v>
      </c>
      <c r="BC173" s="19" t="s">
        <v>756</v>
      </c>
      <c r="BD173" s="19" t="s">
        <v>756</v>
      </c>
      <c r="BE173" s="19" t="s">
        <v>755</v>
      </c>
      <c r="BF173" s="1164" t="s">
        <v>755</v>
      </c>
    </row>
    <row r="174" spans="2:58" ht="156.75" x14ac:dyDescent="0.2">
      <c r="B17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74" s="19" t="s">
        <v>1264</v>
      </c>
      <c r="D174" s="19" t="s">
        <v>1265</v>
      </c>
      <c r="E174" s="983" t="s">
        <v>1087</v>
      </c>
      <c r="F174" s="981" t="str">
        <f>VLOOKUP(TBL4_OptApp[[#This Row],[Option type
Defined List]],'Option Typs_Grps'!B$2:C$47, 2, FALSE)</f>
        <v>Distribution Options</v>
      </c>
      <c r="G174" s="20" t="s">
        <v>684</v>
      </c>
      <c r="H174" s="19" t="s">
        <v>754</v>
      </c>
      <c r="I174" s="19" t="s">
        <v>755</v>
      </c>
      <c r="J174" s="19" t="s">
        <v>756</v>
      </c>
      <c r="K174" s="1163" t="s">
        <v>756</v>
      </c>
      <c r="L174" s="1164" t="s">
        <v>755</v>
      </c>
      <c r="M174" s="1164" t="s">
        <v>755</v>
      </c>
      <c r="N174" s="1164" t="s">
        <v>755</v>
      </c>
      <c r="O174" s="1164" t="s">
        <v>755</v>
      </c>
      <c r="P174" s="1164" t="s">
        <v>755</v>
      </c>
      <c r="Q174" s="1164" t="s">
        <v>755</v>
      </c>
      <c r="R174" s="19" t="s">
        <v>1266</v>
      </c>
      <c r="S174" s="1166" t="s">
        <v>756</v>
      </c>
      <c r="T174" s="1166" t="s">
        <v>756</v>
      </c>
      <c r="U174" s="19">
        <v>6</v>
      </c>
      <c r="V174" s="19" t="s">
        <v>756</v>
      </c>
      <c r="W174" s="19" t="s">
        <v>756</v>
      </c>
      <c r="X174" s="19" t="s">
        <v>756</v>
      </c>
      <c r="Y174" s="19"/>
      <c r="Z174" s="19"/>
      <c r="AA174" s="19" t="s">
        <v>756</v>
      </c>
      <c r="AB174" s="19" t="s">
        <v>756</v>
      </c>
      <c r="AC174" s="19" t="s">
        <v>756</v>
      </c>
      <c r="AD174" s="19" t="s">
        <v>756</v>
      </c>
      <c r="AE174" s="19" t="s">
        <v>756</v>
      </c>
      <c r="AF174" s="19" t="s">
        <v>756</v>
      </c>
      <c r="AG174" s="19" t="s">
        <v>756</v>
      </c>
      <c r="AH174" s="19"/>
      <c r="AI174" s="19" t="s">
        <v>756</v>
      </c>
      <c r="AJ174" s="19" t="s">
        <v>756</v>
      </c>
      <c r="AK174" s="19" t="s">
        <v>756</v>
      </c>
      <c r="AL174" s="19" t="s">
        <v>756</v>
      </c>
      <c r="AM174" s="19" t="s">
        <v>756</v>
      </c>
      <c r="AN174" s="19" t="s">
        <v>756</v>
      </c>
      <c r="AO174" s="19" t="s">
        <v>756</v>
      </c>
      <c r="AP174" s="19" t="s">
        <v>756</v>
      </c>
      <c r="AQ174" s="19" t="s">
        <v>756</v>
      </c>
      <c r="AR174" s="19" t="s">
        <v>756</v>
      </c>
      <c r="AS174" s="19" t="s">
        <v>756</v>
      </c>
      <c r="AT174" s="19" t="s">
        <v>756</v>
      </c>
      <c r="AU174" s="19" t="s">
        <v>756</v>
      </c>
      <c r="AV174" s="19" t="s">
        <v>756</v>
      </c>
      <c r="AW174" s="19" t="s">
        <v>756</v>
      </c>
      <c r="AX174" s="1162" t="s">
        <v>756</v>
      </c>
      <c r="AY174" s="1162" t="s">
        <v>756</v>
      </c>
      <c r="AZ174" s="19" t="s">
        <v>756</v>
      </c>
      <c r="BA174" s="19" t="s">
        <v>756</v>
      </c>
      <c r="BB174" s="19" t="s">
        <v>756</v>
      </c>
      <c r="BC174" s="19" t="s">
        <v>756</v>
      </c>
      <c r="BD174" s="19" t="s">
        <v>756</v>
      </c>
      <c r="BE174" s="19" t="s">
        <v>755</v>
      </c>
      <c r="BF174" s="1164" t="s">
        <v>755</v>
      </c>
    </row>
    <row r="175" spans="2:58" ht="28.5" x14ac:dyDescent="0.2">
      <c r="B17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75" s="19" t="s">
        <v>1267</v>
      </c>
      <c r="D175" s="19" t="s">
        <v>1268</v>
      </c>
      <c r="E175" s="983" t="s">
        <v>1269</v>
      </c>
      <c r="F175" s="981" t="str">
        <f>VLOOKUP(TBL4_OptApp[[#This Row],[Option type
Defined List]],'Option Typs_Grps'!B$2:C$47, 2, FALSE)</f>
        <v>Customer Options</v>
      </c>
      <c r="G175" s="20" t="s">
        <v>684</v>
      </c>
      <c r="H175" s="19" t="s">
        <v>765</v>
      </c>
      <c r="I175" s="19" t="s">
        <v>755</v>
      </c>
      <c r="J175" s="19" t="s">
        <v>756</v>
      </c>
      <c r="K175" s="1163" t="s">
        <v>756</v>
      </c>
      <c r="L175" s="1164" t="s">
        <v>766</v>
      </c>
      <c r="M175" s="1164" t="s">
        <v>766</v>
      </c>
      <c r="N175" s="1164" t="s">
        <v>766</v>
      </c>
      <c r="O175" s="1164" t="s">
        <v>766</v>
      </c>
      <c r="P175" s="1164" t="s">
        <v>766</v>
      </c>
      <c r="Q175" s="1164" t="s">
        <v>755</v>
      </c>
      <c r="R175" s="19" t="s">
        <v>756</v>
      </c>
      <c r="S175" s="1166" t="s">
        <v>756</v>
      </c>
      <c r="T175" s="1166" t="s">
        <v>756</v>
      </c>
      <c r="U175" s="19" t="s">
        <v>1270</v>
      </c>
      <c r="V175" s="19" t="s">
        <v>756</v>
      </c>
      <c r="W175" s="19">
        <v>2019</v>
      </c>
      <c r="X175" s="19" t="s">
        <v>756</v>
      </c>
      <c r="Y175" s="19"/>
      <c r="Z175" s="19"/>
      <c r="AA175" s="19" t="s">
        <v>756</v>
      </c>
      <c r="AB175" s="19" t="s">
        <v>756</v>
      </c>
      <c r="AC175" s="19" t="s">
        <v>756</v>
      </c>
      <c r="AD175" s="19" t="s">
        <v>756</v>
      </c>
      <c r="AE175" s="19" t="s">
        <v>756</v>
      </c>
      <c r="AF175" s="19" t="s">
        <v>756</v>
      </c>
      <c r="AG175" s="19" t="s">
        <v>756</v>
      </c>
      <c r="AH175" s="19"/>
      <c r="AI175" s="19" t="s">
        <v>756</v>
      </c>
      <c r="AJ175" s="19" t="s">
        <v>756</v>
      </c>
      <c r="AK175" s="19" t="s">
        <v>756</v>
      </c>
      <c r="AL175" s="19" t="s">
        <v>756</v>
      </c>
      <c r="AM175" s="19" t="s">
        <v>756</v>
      </c>
      <c r="AN175" s="19" t="s">
        <v>756</v>
      </c>
      <c r="AO175" s="19" t="s">
        <v>756</v>
      </c>
      <c r="AP175" s="19" t="s">
        <v>756</v>
      </c>
      <c r="AQ175" s="19" t="s">
        <v>756</v>
      </c>
      <c r="AR175" s="19" t="s">
        <v>756</v>
      </c>
      <c r="AS175" s="19" t="s">
        <v>756</v>
      </c>
      <c r="AT175" s="19" t="s">
        <v>756</v>
      </c>
      <c r="AU175" s="19" t="s">
        <v>756</v>
      </c>
      <c r="AV175" s="19" t="s">
        <v>756</v>
      </c>
      <c r="AW175" s="19" t="s">
        <v>756</v>
      </c>
      <c r="AX175" s="1162" t="s">
        <v>756</v>
      </c>
      <c r="AY175" s="1162" t="s">
        <v>756</v>
      </c>
      <c r="AZ175" s="19" t="s">
        <v>756</v>
      </c>
      <c r="BA175" s="19" t="s">
        <v>756</v>
      </c>
      <c r="BB175" s="19" t="s">
        <v>756</v>
      </c>
      <c r="BC175" s="19" t="s">
        <v>756</v>
      </c>
      <c r="BD175" s="19" t="s">
        <v>756</v>
      </c>
      <c r="BE175" s="19" t="s">
        <v>755</v>
      </c>
      <c r="BF175" s="1164" t="s">
        <v>755</v>
      </c>
    </row>
    <row r="176" spans="2:58" ht="42.75" x14ac:dyDescent="0.2">
      <c r="B17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76" s="19" t="s">
        <v>1271</v>
      </c>
      <c r="D176" s="19" t="s">
        <v>1272</v>
      </c>
      <c r="E176" s="983" t="s">
        <v>1065</v>
      </c>
      <c r="F176" s="981" t="str">
        <f>VLOOKUP(TBL4_OptApp[[#This Row],[Option type
Defined List]],'Option Typs_Grps'!B$2:C$47, 2, FALSE)</f>
        <v>Resource Options</v>
      </c>
      <c r="G176" s="20" t="s">
        <v>684</v>
      </c>
      <c r="H176" s="19" t="s">
        <v>762</v>
      </c>
      <c r="I176" s="19" t="s">
        <v>766</v>
      </c>
      <c r="J176" s="19" t="s">
        <v>756</v>
      </c>
      <c r="K176" s="1163" t="s">
        <v>1273</v>
      </c>
      <c r="L176" s="1164" t="s">
        <v>755</v>
      </c>
      <c r="M176" s="1164" t="s">
        <v>755</v>
      </c>
      <c r="N176" s="1164" t="s">
        <v>755</v>
      </c>
      <c r="O176" s="1164" t="s">
        <v>755</v>
      </c>
      <c r="P176" s="1164" t="s">
        <v>755</v>
      </c>
      <c r="Q176" s="1164" t="s">
        <v>755</v>
      </c>
      <c r="R176" s="19" t="s">
        <v>756</v>
      </c>
      <c r="S176" s="1166" t="s">
        <v>1067</v>
      </c>
      <c r="T176" s="1166" t="s">
        <v>684</v>
      </c>
      <c r="U176" s="19">
        <v>15</v>
      </c>
      <c r="V176" s="1163">
        <v>4</v>
      </c>
      <c r="W176" s="1163" t="s">
        <v>756</v>
      </c>
      <c r="X176" s="1163">
        <v>73.366696180000005</v>
      </c>
      <c r="Y176" s="1163"/>
      <c r="Z176" s="1163"/>
      <c r="AA176" s="1163">
        <v>15</v>
      </c>
      <c r="AB176" s="1163">
        <v>15</v>
      </c>
      <c r="AC176" s="1163">
        <v>33513.79161</v>
      </c>
      <c r="AD176" s="1163">
        <v>3847.1169129999998</v>
      </c>
      <c r="AE176" s="1163">
        <v>3847.1169129999998</v>
      </c>
      <c r="AF176" s="1163">
        <v>143.92957390000001</v>
      </c>
      <c r="AG176" s="1163">
        <v>76.808034919999997</v>
      </c>
      <c r="AH176" s="1163"/>
      <c r="AI176" s="1163">
        <v>29.62426065</v>
      </c>
      <c r="AJ176" s="19">
        <v>-706.84</v>
      </c>
      <c r="AK176" s="19" t="s">
        <v>756</v>
      </c>
      <c r="AL176" s="19" t="s">
        <v>756</v>
      </c>
      <c r="AM176" s="1163">
        <v>34.90330007</v>
      </c>
      <c r="AN176" s="19" t="s">
        <v>756</v>
      </c>
      <c r="AO176" s="1163">
        <v>5.4697829999999998E-3</v>
      </c>
      <c r="AP176" s="19" t="s">
        <v>756</v>
      </c>
      <c r="AQ176" s="1163">
        <v>0</v>
      </c>
      <c r="AR176" s="19" t="s">
        <v>756</v>
      </c>
      <c r="AS176" s="1163">
        <v>-24.28345221</v>
      </c>
      <c r="AT176" s="19" t="s">
        <v>756</v>
      </c>
      <c r="AU176" s="19" t="s">
        <v>756</v>
      </c>
      <c r="AV176" s="1163">
        <v>405.8126537</v>
      </c>
      <c r="AW176" s="19" t="s">
        <v>756</v>
      </c>
      <c r="AX176" s="1170">
        <v>0</v>
      </c>
      <c r="AY176" s="1170">
        <v>0</v>
      </c>
      <c r="AZ176" s="19">
        <v>-1</v>
      </c>
      <c r="BA176" s="19">
        <v>-0.5</v>
      </c>
      <c r="BB176" s="19">
        <v>-0.83333333300000001</v>
      </c>
      <c r="BC176" s="19">
        <v>2</v>
      </c>
      <c r="BD176" s="19">
        <v>3</v>
      </c>
      <c r="BE176" s="19" t="s">
        <v>766</v>
      </c>
      <c r="BF176" s="1164" t="s">
        <v>755</v>
      </c>
    </row>
    <row r="177" spans="2:58" ht="42.75" x14ac:dyDescent="0.2">
      <c r="B17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7" s="19" t="s">
        <v>1274</v>
      </c>
      <c r="D177" s="19" t="s">
        <v>1275</v>
      </c>
      <c r="E177" s="983" t="s">
        <v>1276</v>
      </c>
      <c r="F177" s="981" t="str">
        <f>VLOOKUP(TBL4_OptApp[[#This Row],[Option type
Defined List]],'Option Typs_Grps'!B$2:C$47, 2, FALSE)</f>
        <v>Resource Options</v>
      </c>
      <c r="G177" s="20" t="s">
        <v>684</v>
      </c>
      <c r="H177" s="19" t="s">
        <v>754</v>
      </c>
      <c r="I177" s="19" t="s">
        <v>755</v>
      </c>
      <c r="J177" s="19" t="s">
        <v>756</v>
      </c>
      <c r="K177" s="1163" t="s">
        <v>756</v>
      </c>
      <c r="L177" s="1164" t="s">
        <v>755</v>
      </c>
      <c r="M177" s="1164" t="s">
        <v>755</v>
      </c>
      <c r="N177" s="1164" t="s">
        <v>755</v>
      </c>
      <c r="O177" s="1164" t="s">
        <v>755</v>
      </c>
      <c r="P177" s="1164" t="s">
        <v>755</v>
      </c>
      <c r="Q177" s="1164" t="s">
        <v>755</v>
      </c>
      <c r="R177" s="19" t="s">
        <v>1277</v>
      </c>
      <c r="S177" s="1166" t="s">
        <v>756</v>
      </c>
      <c r="T177" s="1166" t="s">
        <v>756</v>
      </c>
      <c r="U177" s="19">
        <v>6.58</v>
      </c>
      <c r="V177" s="1163">
        <v>3</v>
      </c>
      <c r="W177" s="1163" t="s">
        <v>756</v>
      </c>
      <c r="X177" s="1163">
        <v>10.304961649999999</v>
      </c>
      <c r="Y177" s="1163"/>
      <c r="Z177" s="1163"/>
      <c r="AA177" s="1163">
        <v>6.58</v>
      </c>
      <c r="AB177" s="1163">
        <v>6.58</v>
      </c>
      <c r="AC177" s="1163">
        <v>4298.7752840000003</v>
      </c>
      <c r="AD177" s="1163">
        <v>554.39472060000003</v>
      </c>
      <c r="AE177" s="1163">
        <v>554.39472060000003</v>
      </c>
      <c r="AF177" s="1163">
        <v>20.695796250000001</v>
      </c>
      <c r="AG177" s="1163">
        <v>26.138894440000001</v>
      </c>
      <c r="AH177" s="1163"/>
      <c r="AI177" s="1163">
        <v>-105.4241749</v>
      </c>
      <c r="AJ177" s="19">
        <v>-7.0000000000000007E-2</v>
      </c>
      <c r="AK177" s="19" t="s">
        <v>756</v>
      </c>
      <c r="AL177" s="19" t="s">
        <v>756</v>
      </c>
      <c r="AM177" s="1163">
        <v>9.1149080829999996</v>
      </c>
      <c r="AN177" s="19" t="s">
        <v>756</v>
      </c>
      <c r="AO177" s="1163">
        <v>0</v>
      </c>
      <c r="AP177" s="19" t="s">
        <v>756</v>
      </c>
      <c r="AQ177" s="1163">
        <v>0</v>
      </c>
      <c r="AR177" s="19" t="s">
        <v>756</v>
      </c>
      <c r="AS177" s="1163">
        <v>-114.5446847</v>
      </c>
      <c r="AT177" s="19" t="s">
        <v>756</v>
      </c>
      <c r="AU177" s="19" t="s">
        <v>756</v>
      </c>
      <c r="AV177" s="1163">
        <v>58.352260549999997</v>
      </c>
      <c r="AW177" s="19" t="s">
        <v>756</v>
      </c>
      <c r="AX177" s="1170">
        <v>0</v>
      </c>
      <c r="AY177" s="1170">
        <v>0</v>
      </c>
      <c r="AZ177" s="19">
        <v>-1</v>
      </c>
      <c r="BA177" s="19">
        <v>-1</v>
      </c>
      <c r="BB177" s="19">
        <v>-0.5</v>
      </c>
      <c r="BC177" s="19">
        <v>2</v>
      </c>
      <c r="BD177" s="19">
        <v>2</v>
      </c>
      <c r="BE177" s="19" t="s">
        <v>755</v>
      </c>
      <c r="BF177" s="1164" t="s">
        <v>755</v>
      </c>
    </row>
    <row r="178" spans="2:58" ht="42.75" x14ac:dyDescent="0.2">
      <c r="B17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8" s="19" t="s">
        <v>1278</v>
      </c>
      <c r="D178" s="19" t="s">
        <v>1279</v>
      </c>
      <c r="E178" s="983" t="s">
        <v>1065</v>
      </c>
      <c r="F178" s="981" t="str">
        <f>VLOOKUP(TBL4_OptApp[[#This Row],[Option type
Defined List]],'Option Typs_Grps'!B$2:C$47, 2, FALSE)</f>
        <v>Resource Options</v>
      </c>
      <c r="G178" s="20" t="s">
        <v>684</v>
      </c>
      <c r="H178" s="19" t="s">
        <v>754</v>
      </c>
      <c r="I178" s="19" t="s">
        <v>766</v>
      </c>
      <c r="J178" s="19" t="s">
        <v>756</v>
      </c>
      <c r="K178" s="1163" t="s">
        <v>1280</v>
      </c>
      <c r="L178" s="1164" t="s">
        <v>755</v>
      </c>
      <c r="M178" s="1164" t="s">
        <v>755</v>
      </c>
      <c r="N178" s="1164" t="s">
        <v>755</v>
      </c>
      <c r="O178" s="1164" t="s">
        <v>755</v>
      </c>
      <c r="P178" s="1164" t="s">
        <v>755</v>
      </c>
      <c r="Q178" s="1164" t="s">
        <v>755</v>
      </c>
      <c r="R178" s="19" t="s">
        <v>1281</v>
      </c>
      <c r="S178" s="1166" t="s">
        <v>756</v>
      </c>
      <c r="T178" s="1166" t="s">
        <v>756</v>
      </c>
      <c r="U178" s="19">
        <v>15</v>
      </c>
      <c r="V178" s="1163">
        <v>3</v>
      </c>
      <c r="W178" s="1163" t="s">
        <v>756</v>
      </c>
      <c r="X178" s="1163">
        <v>15.67635134</v>
      </c>
      <c r="Y178" s="1163"/>
      <c r="Z178" s="1163"/>
      <c r="AA178" s="1163">
        <v>15</v>
      </c>
      <c r="AB178" s="1163">
        <v>15</v>
      </c>
      <c r="AC178" s="1163">
        <v>6314.3541880000002</v>
      </c>
      <c r="AD178" s="1163">
        <v>4876.1269199999997</v>
      </c>
      <c r="AE178" s="1163">
        <v>4876.1269199999997</v>
      </c>
      <c r="AF178" s="1163">
        <v>170.85756559999999</v>
      </c>
      <c r="AG178" s="1163">
        <v>50.811608479999997</v>
      </c>
      <c r="AH178" s="1163"/>
      <c r="AI178" s="1163">
        <v>33.870786180000003</v>
      </c>
      <c r="AJ178" s="19" t="s">
        <v>756</v>
      </c>
      <c r="AK178" s="19" t="s">
        <v>756</v>
      </c>
      <c r="AL178" s="19" t="s">
        <v>756</v>
      </c>
      <c r="AM178" s="1163">
        <v>33.870786180000003</v>
      </c>
      <c r="AN178" s="19" t="s">
        <v>756</v>
      </c>
      <c r="AO178" s="1163">
        <v>0</v>
      </c>
      <c r="AP178" s="19" t="s">
        <v>756</v>
      </c>
      <c r="AQ178" s="1163">
        <v>0</v>
      </c>
      <c r="AR178" s="19" t="s">
        <v>756</v>
      </c>
      <c r="AS178" s="1163">
        <v>0</v>
      </c>
      <c r="AT178" s="19" t="s">
        <v>756</v>
      </c>
      <c r="AU178" s="19" t="s">
        <v>756</v>
      </c>
      <c r="AV178" s="1163">
        <v>481.7367289</v>
      </c>
      <c r="AW178" s="19" t="s">
        <v>756</v>
      </c>
      <c r="AX178" s="1170">
        <v>0</v>
      </c>
      <c r="AY178" s="1170">
        <v>0</v>
      </c>
      <c r="AZ178" s="19" t="s">
        <v>756</v>
      </c>
      <c r="BA178" s="19" t="s">
        <v>756</v>
      </c>
      <c r="BB178" s="19" t="s">
        <v>756</v>
      </c>
      <c r="BC178" s="19" t="s">
        <v>756</v>
      </c>
      <c r="BD178" s="19" t="s">
        <v>756</v>
      </c>
      <c r="BE178" s="19" t="s">
        <v>766</v>
      </c>
      <c r="BF178" s="1164" t="s">
        <v>755</v>
      </c>
    </row>
    <row r="179" spans="2:58" ht="42.75" x14ac:dyDescent="0.2">
      <c r="B17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79" s="19" t="s">
        <v>1282</v>
      </c>
      <c r="D179" s="19" t="s">
        <v>1283</v>
      </c>
      <c r="E179" s="983" t="s">
        <v>1065</v>
      </c>
      <c r="F179" s="981" t="str">
        <f>VLOOKUP(TBL4_OptApp[[#This Row],[Option type
Defined List]],'Option Typs_Grps'!B$2:C$47, 2, FALSE)</f>
        <v>Resource Options</v>
      </c>
      <c r="G179" s="20" t="s">
        <v>684</v>
      </c>
      <c r="H179" s="19" t="s">
        <v>762</v>
      </c>
      <c r="I179" s="19" t="s">
        <v>766</v>
      </c>
      <c r="J179" s="19" t="s">
        <v>756</v>
      </c>
      <c r="K179" s="1163" t="s">
        <v>1284</v>
      </c>
      <c r="L179" s="1164" t="s">
        <v>755</v>
      </c>
      <c r="M179" s="1164" t="s">
        <v>755</v>
      </c>
      <c r="N179" s="1164" t="s">
        <v>755</v>
      </c>
      <c r="O179" s="1164" t="s">
        <v>755</v>
      </c>
      <c r="P179" s="1164" t="s">
        <v>755</v>
      </c>
      <c r="Q179" s="1164" t="s">
        <v>755</v>
      </c>
      <c r="R179" s="19" t="s">
        <v>756</v>
      </c>
      <c r="S179" s="1166" t="s">
        <v>1067</v>
      </c>
      <c r="T179" s="1166" t="s">
        <v>684</v>
      </c>
      <c r="U179" s="19">
        <v>15</v>
      </c>
      <c r="V179" s="1163">
        <v>4</v>
      </c>
      <c r="W179" s="1163" t="s">
        <v>756</v>
      </c>
      <c r="X179" s="1163">
        <v>26.082651540000001</v>
      </c>
      <c r="Y179" s="1163"/>
      <c r="Z179" s="1163"/>
      <c r="AA179" s="1163">
        <v>15</v>
      </c>
      <c r="AB179" s="1163">
        <v>15</v>
      </c>
      <c r="AC179" s="1163">
        <v>8502.1316999999999</v>
      </c>
      <c r="AD179" s="1163">
        <v>1635.092748</v>
      </c>
      <c r="AE179" s="1163">
        <v>1635.092748</v>
      </c>
      <c r="AF179" s="1163">
        <v>58.397653009999999</v>
      </c>
      <c r="AG179" s="1163">
        <v>31.339603950000001</v>
      </c>
      <c r="AH179" s="1163"/>
      <c r="AI179" s="1163">
        <v>-74.909806140000001</v>
      </c>
      <c r="AJ179" s="19">
        <v>-328.48</v>
      </c>
      <c r="AK179" s="19" t="s">
        <v>756</v>
      </c>
      <c r="AL179" s="19" t="s">
        <v>756</v>
      </c>
      <c r="AM179" s="1163">
        <v>0.408889485</v>
      </c>
      <c r="AN179" s="19" t="s">
        <v>756</v>
      </c>
      <c r="AO179" s="1163">
        <v>1.3209146E-2</v>
      </c>
      <c r="AP179" s="19" t="s">
        <v>756</v>
      </c>
      <c r="AQ179" s="1163">
        <v>0</v>
      </c>
      <c r="AR179" s="19" t="s">
        <v>756</v>
      </c>
      <c r="AS179" s="1163">
        <v>-78.862880910000001</v>
      </c>
      <c r="AT179" s="19" t="s">
        <v>756</v>
      </c>
      <c r="AU179" s="19" t="s">
        <v>756</v>
      </c>
      <c r="AV179" s="1163">
        <v>164.6534892</v>
      </c>
      <c r="AW179" s="19" t="s">
        <v>756</v>
      </c>
      <c r="AX179" s="1170">
        <v>0</v>
      </c>
      <c r="AY179" s="1170">
        <v>0</v>
      </c>
      <c r="AZ179" s="19">
        <v>-1</v>
      </c>
      <c r="BA179" s="19">
        <v>-0.5</v>
      </c>
      <c r="BB179" s="19">
        <v>-0.83333333300000001</v>
      </c>
      <c r="BC179" s="19">
        <v>2</v>
      </c>
      <c r="BD179" s="19">
        <v>3</v>
      </c>
      <c r="BE179" s="19" t="s">
        <v>766</v>
      </c>
      <c r="BF179" s="1164" t="s">
        <v>755</v>
      </c>
    </row>
    <row r="180" spans="2:58" ht="71.25" x14ac:dyDescent="0.2">
      <c r="B18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0" s="19" t="s">
        <v>1285</v>
      </c>
      <c r="D180" s="19" t="s">
        <v>1286</v>
      </c>
      <c r="E180" s="983" t="s">
        <v>1065</v>
      </c>
      <c r="F180" s="981" t="str">
        <f>VLOOKUP(TBL4_OptApp[[#This Row],[Option type
Defined List]],'Option Typs_Grps'!B$2:C$47, 2, FALSE)</f>
        <v>Resource Options</v>
      </c>
      <c r="G180" s="20" t="s">
        <v>684</v>
      </c>
      <c r="H180" s="19" t="s">
        <v>754</v>
      </c>
      <c r="I180" s="19" t="s">
        <v>766</v>
      </c>
      <c r="J180" s="19" t="s">
        <v>756</v>
      </c>
      <c r="K180" s="1163" t="s">
        <v>756</v>
      </c>
      <c r="L180" s="1164" t="s">
        <v>755</v>
      </c>
      <c r="M180" s="1164" t="s">
        <v>755</v>
      </c>
      <c r="N180" s="1164" t="s">
        <v>755</v>
      </c>
      <c r="O180" s="1164" t="s">
        <v>755</v>
      </c>
      <c r="P180" s="1164" t="s">
        <v>755</v>
      </c>
      <c r="Q180" s="1164" t="s">
        <v>755</v>
      </c>
      <c r="R180" s="19" t="s">
        <v>1287</v>
      </c>
      <c r="S180" s="1166" t="s">
        <v>1067</v>
      </c>
      <c r="T180" s="1166" t="s">
        <v>684</v>
      </c>
      <c r="U180" s="19">
        <v>50</v>
      </c>
      <c r="V180" s="19" t="s">
        <v>756</v>
      </c>
      <c r="W180" s="19" t="s">
        <v>756</v>
      </c>
      <c r="X180" s="19" t="s">
        <v>756</v>
      </c>
      <c r="Y180" s="19"/>
      <c r="Z180" s="19"/>
      <c r="AA180" s="19" t="s">
        <v>756</v>
      </c>
      <c r="AB180" s="19" t="s">
        <v>756</v>
      </c>
      <c r="AC180" s="19" t="s">
        <v>756</v>
      </c>
      <c r="AD180" s="19" t="s">
        <v>756</v>
      </c>
      <c r="AE180" s="19" t="s">
        <v>756</v>
      </c>
      <c r="AF180" s="19" t="s">
        <v>756</v>
      </c>
      <c r="AG180" s="19" t="s">
        <v>756</v>
      </c>
      <c r="AH180" s="19"/>
      <c r="AI180" s="19" t="s">
        <v>756</v>
      </c>
      <c r="AJ180" s="19" t="s">
        <v>756</v>
      </c>
      <c r="AK180" s="19" t="s">
        <v>756</v>
      </c>
      <c r="AL180" s="19" t="s">
        <v>756</v>
      </c>
      <c r="AM180" s="19" t="s">
        <v>756</v>
      </c>
      <c r="AN180" s="19" t="s">
        <v>756</v>
      </c>
      <c r="AO180" s="19" t="s">
        <v>756</v>
      </c>
      <c r="AP180" s="19" t="s">
        <v>756</v>
      </c>
      <c r="AQ180" s="19" t="s">
        <v>756</v>
      </c>
      <c r="AR180" s="19" t="s">
        <v>756</v>
      </c>
      <c r="AS180" s="19" t="s">
        <v>756</v>
      </c>
      <c r="AT180" s="19" t="s">
        <v>756</v>
      </c>
      <c r="AU180" s="19" t="s">
        <v>756</v>
      </c>
      <c r="AV180" s="19" t="s">
        <v>756</v>
      </c>
      <c r="AW180" s="19" t="s">
        <v>756</v>
      </c>
      <c r="AX180" s="1162" t="s">
        <v>756</v>
      </c>
      <c r="AY180" s="1162" t="s">
        <v>756</v>
      </c>
      <c r="AZ180" s="19" t="s">
        <v>756</v>
      </c>
      <c r="BA180" s="19" t="s">
        <v>756</v>
      </c>
      <c r="BB180" s="19" t="s">
        <v>756</v>
      </c>
      <c r="BC180" s="19" t="s">
        <v>756</v>
      </c>
      <c r="BD180" s="19" t="s">
        <v>756</v>
      </c>
      <c r="BE180" s="19" t="s">
        <v>755</v>
      </c>
      <c r="BF180" s="1164" t="s">
        <v>755</v>
      </c>
    </row>
    <row r="181" spans="2:58" ht="42.75" x14ac:dyDescent="0.2">
      <c r="B18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1" s="19" t="s">
        <v>1288</v>
      </c>
      <c r="D181" s="19" t="s">
        <v>1289</v>
      </c>
      <c r="E181" s="983" t="s">
        <v>1065</v>
      </c>
      <c r="F181" s="981" t="str">
        <f>VLOOKUP(TBL4_OptApp[[#This Row],[Option type
Defined List]],'Option Typs_Grps'!B$2:C$47, 2, FALSE)</f>
        <v>Resource Options</v>
      </c>
      <c r="G181" s="20" t="s">
        <v>684</v>
      </c>
      <c r="H181" s="19" t="s">
        <v>754</v>
      </c>
      <c r="I181" s="19" t="s">
        <v>766</v>
      </c>
      <c r="J181" s="19" t="s">
        <v>756</v>
      </c>
      <c r="K181" s="1163" t="s">
        <v>756</v>
      </c>
      <c r="L181" s="1164" t="s">
        <v>755</v>
      </c>
      <c r="M181" s="1164" t="s">
        <v>755</v>
      </c>
      <c r="N181" s="1164" t="s">
        <v>755</v>
      </c>
      <c r="O181" s="1164" t="s">
        <v>755</v>
      </c>
      <c r="P181" s="1164" t="s">
        <v>755</v>
      </c>
      <c r="Q181" s="1164" t="s">
        <v>755</v>
      </c>
      <c r="R181" s="19" t="s">
        <v>1290</v>
      </c>
      <c r="S181" s="1166" t="s">
        <v>1067</v>
      </c>
      <c r="T181" s="1166" t="s">
        <v>684</v>
      </c>
      <c r="U181" s="19" t="s">
        <v>1291</v>
      </c>
      <c r="V181" s="19" t="s">
        <v>756</v>
      </c>
      <c r="W181" s="19" t="s">
        <v>756</v>
      </c>
      <c r="X181" s="19" t="s">
        <v>756</v>
      </c>
      <c r="Y181" s="19"/>
      <c r="Z181" s="19"/>
      <c r="AA181" s="19" t="s">
        <v>756</v>
      </c>
      <c r="AB181" s="19" t="s">
        <v>756</v>
      </c>
      <c r="AC181" s="19" t="s">
        <v>756</v>
      </c>
      <c r="AD181" s="19" t="s">
        <v>756</v>
      </c>
      <c r="AE181" s="19" t="s">
        <v>756</v>
      </c>
      <c r="AF181" s="19" t="s">
        <v>756</v>
      </c>
      <c r="AG181" s="19" t="s">
        <v>756</v>
      </c>
      <c r="AH181" s="19"/>
      <c r="AI181" s="19" t="s">
        <v>756</v>
      </c>
      <c r="AJ181" s="19" t="s">
        <v>756</v>
      </c>
      <c r="AK181" s="19" t="s">
        <v>756</v>
      </c>
      <c r="AL181" s="19" t="s">
        <v>756</v>
      </c>
      <c r="AM181" s="19" t="s">
        <v>756</v>
      </c>
      <c r="AN181" s="19" t="s">
        <v>756</v>
      </c>
      <c r="AO181" s="19" t="s">
        <v>756</v>
      </c>
      <c r="AP181" s="19" t="s">
        <v>756</v>
      </c>
      <c r="AQ181" s="19" t="s">
        <v>756</v>
      </c>
      <c r="AR181" s="19" t="s">
        <v>756</v>
      </c>
      <c r="AS181" s="19" t="s">
        <v>756</v>
      </c>
      <c r="AT181" s="19" t="s">
        <v>756</v>
      </c>
      <c r="AU181" s="19" t="s">
        <v>756</v>
      </c>
      <c r="AV181" s="19" t="s">
        <v>756</v>
      </c>
      <c r="AW181" s="19" t="s">
        <v>756</v>
      </c>
      <c r="AX181" s="1162" t="s">
        <v>756</v>
      </c>
      <c r="AY181" s="1162" t="s">
        <v>756</v>
      </c>
      <c r="AZ181" s="19" t="s">
        <v>756</v>
      </c>
      <c r="BA181" s="19" t="s">
        <v>756</v>
      </c>
      <c r="BB181" s="19" t="s">
        <v>756</v>
      </c>
      <c r="BC181" s="19" t="s">
        <v>756</v>
      </c>
      <c r="BD181" s="19" t="s">
        <v>756</v>
      </c>
      <c r="BE181" s="19" t="s">
        <v>755</v>
      </c>
      <c r="BF181" s="1164" t="s">
        <v>755</v>
      </c>
    </row>
    <row r="182" spans="2:58" ht="42.75" x14ac:dyDescent="0.2">
      <c r="B18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2" s="19" t="s">
        <v>1292</v>
      </c>
      <c r="D182" s="19" t="s">
        <v>1293</v>
      </c>
      <c r="E182" s="983" t="s">
        <v>1065</v>
      </c>
      <c r="F182" s="1039" t="str">
        <f>VLOOKUP(TBL4_OptApp[[#This Row],[Option type
Defined List]],'Option Typs_Grps'!B$2:C$47, 2, FALSE)</f>
        <v>Resource Options</v>
      </c>
      <c r="G182" s="20" t="s">
        <v>684</v>
      </c>
      <c r="H182" s="19" t="s">
        <v>754</v>
      </c>
      <c r="I182" s="19" t="s">
        <v>766</v>
      </c>
      <c r="J182" s="19" t="s">
        <v>756</v>
      </c>
      <c r="K182" s="1163" t="s">
        <v>756</v>
      </c>
      <c r="L182" s="1164" t="s">
        <v>755</v>
      </c>
      <c r="M182" s="1164" t="s">
        <v>755</v>
      </c>
      <c r="N182" s="1164" t="s">
        <v>755</v>
      </c>
      <c r="O182" s="1164" t="s">
        <v>755</v>
      </c>
      <c r="P182" s="1164" t="s">
        <v>755</v>
      </c>
      <c r="Q182" s="1164" t="s">
        <v>755</v>
      </c>
      <c r="R182" s="19" t="s">
        <v>1290</v>
      </c>
      <c r="S182" s="1166" t="s">
        <v>1067</v>
      </c>
      <c r="T182" s="1166" t="s">
        <v>684</v>
      </c>
      <c r="U182" s="19" t="s">
        <v>1291</v>
      </c>
      <c r="V182" s="19" t="s">
        <v>756</v>
      </c>
      <c r="W182" s="19" t="s">
        <v>756</v>
      </c>
      <c r="X182" s="19" t="s">
        <v>756</v>
      </c>
      <c r="Y182" s="19"/>
      <c r="Z182" s="19"/>
      <c r="AA182" s="19" t="s">
        <v>756</v>
      </c>
      <c r="AB182" s="19" t="s">
        <v>756</v>
      </c>
      <c r="AC182" s="19" t="s">
        <v>756</v>
      </c>
      <c r="AD182" s="19" t="s">
        <v>756</v>
      </c>
      <c r="AE182" s="19" t="s">
        <v>756</v>
      </c>
      <c r="AF182" s="19" t="s">
        <v>756</v>
      </c>
      <c r="AG182" s="19" t="s">
        <v>756</v>
      </c>
      <c r="AH182" s="19"/>
      <c r="AI182" s="19" t="s">
        <v>756</v>
      </c>
      <c r="AJ182" s="19" t="s">
        <v>756</v>
      </c>
      <c r="AK182" s="19" t="s">
        <v>756</v>
      </c>
      <c r="AL182" s="19" t="s">
        <v>756</v>
      </c>
      <c r="AM182" s="19" t="s">
        <v>756</v>
      </c>
      <c r="AN182" s="19" t="s">
        <v>756</v>
      </c>
      <c r="AO182" s="19" t="s">
        <v>756</v>
      </c>
      <c r="AP182" s="19" t="s">
        <v>756</v>
      </c>
      <c r="AQ182" s="19" t="s">
        <v>756</v>
      </c>
      <c r="AR182" s="19" t="s">
        <v>756</v>
      </c>
      <c r="AS182" s="19" t="s">
        <v>756</v>
      </c>
      <c r="AT182" s="19" t="s">
        <v>756</v>
      </c>
      <c r="AU182" s="19" t="s">
        <v>756</v>
      </c>
      <c r="AV182" s="19" t="s">
        <v>756</v>
      </c>
      <c r="AW182" s="19" t="s">
        <v>756</v>
      </c>
      <c r="AX182" s="1162" t="s">
        <v>756</v>
      </c>
      <c r="AY182" s="1162" t="s">
        <v>756</v>
      </c>
      <c r="AZ182" s="19" t="s">
        <v>756</v>
      </c>
      <c r="BA182" s="19" t="s">
        <v>756</v>
      </c>
      <c r="BB182" s="19" t="s">
        <v>756</v>
      </c>
      <c r="BC182" s="19" t="s">
        <v>756</v>
      </c>
      <c r="BD182" s="19" t="s">
        <v>756</v>
      </c>
      <c r="BE182" s="19" t="s">
        <v>755</v>
      </c>
      <c r="BF182" s="1164" t="s">
        <v>755</v>
      </c>
    </row>
    <row r="183" spans="2:58" ht="42.75" x14ac:dyDescent="0.2">
      <c r="B18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3" s="19" t="s">
        <v>1294</v>
      </c>
      <c r="D183" s="19" t="s">
        <v>1295</v>
      </c>
      <c r="E183" s="983" t="s">
        <v>1065</v>
      </c>
      <c r="F183" s="1040" t="str">
        <f>VLOOKUP(TBL4_OptApp[[#This Row],[Option type
Defined List]],'Option Typs_Grps'!B$2:C$47, 2, FALSE)</f>
        <v>Resource Options</v>
      </c>
      <c r="G183" s="20" t="s">
        <v>684</v>
      </c>
      <c r="H183" s="19" t="s">
        <v>754</v>
      </c>
      <c r="I183" s="19" t="s">
        <v>766</v>
      </c>
      <c r="J183" s="19" t="s">
        <v>756</v>
      </c>
      <c r="K183" s="1163" t="s">
        <v>756</v>
      </c>
      <c r="L183" s="1164" t="s">
        <v>755</v>
      </c>
      <c r="M183" s="1164" t="s">
        <v>755</v>
      </c>
      <c r="N183" s="1164" t="s">
        <v>755</v>
      </c>
      <c r="O183" s="1164" t="s">
        <v>755</v>
      </c>
      <c r="P183" s="1164" t="s">
        <v>755</v>
      </c>
      <c r="Q183" s="1164" t="s">
        <v>755</v>
      </c>
      <c r="R183" s="19" t="s">
        <v>1290</v>
      </c>
      <c r="S183" s="1166" t="s">
        <v>1067</v>
      </c>
      <c r="T183" s="1166" t="s">
        <v>684</v>
      </c>
      <c r="U183" s="19" t="s">
        <v>1291</v>
      </c>
      <c r="V183" s="19" t="s">
        <v>756</v>
      </c>
      <c r="W183" s="19" t="s">
        <v>756</v>
      </c>
      <c r="X183" s="19" t="s">
        <v>756</v>
      </c>
      <c r="Y183" s="19"/>
      <c r="Z183" s="19"/>
      <c r="AA183" s="19" t="s">
        <v>756</v>
      </c>
      <c r="AB183" s="19" t="s">
        <v>756</v>
      </c>
      <c r="AC183" s="19" t="s">
        <v>756</v>
      </c>
      <c r="AD183" s="19" t="s">
        <v>756</v>
      </c>
      <c r="AE183" s="19" t="s">
        <v>756</v>
      </c>
      <c r="AF183" s="19" t="s">
        <v>756</v>
      </c>
      <c r="AG183" s="19" t="s">
        <v>756</v>
      </c>
      <c r="AH183" s="19"/>
      <c r="AI183" s="19" t="s">
        <v>756</v>
      </c>
      <c r="AJ183" s="19" t="s">
        <v>756</v>
      </c>
      <c r="AK183" s="19" t="s">
        <v>756</v>
      </c>
      <c r="AL183" s="19" t="s">
        <v>756</v>
      </c>
      <c r="AM183" s="19" t="s">
        <v>756</v>
      </c>
      <c r="AN183" s="19" t="s">
        <v>756</v>
      </c>
      <c r="AO183" s="19" t="s">
        <v>756</v>
      </c>
      <c r="AP183" s="19" t="s">
        <v>756</v>
      </c>
      <c r="AQ183" s="19" t="s">
        <v>756</v>
      </c>
      <c r="AR183" s="19" t="s">
        <v>756</v>
      </c>
      <c r="AS183" s="19" t="s">
        <v>756</v>
      </c>
      <c r="AT183" s="19" t="s">
        <v>756</v>
      </c>
      <c r="AU183" s="19" t="s">
        <v>756</v>
      </c>
      <c r="AV183" s="19" t="s">
        <v>756</v>
      </c>
      <c r="AW183" s="19" t="s">
        <v>756</v>
      </c>
      <c r="AX183" s="1162" t="s">
        <v>756</v>
      </c>
      <c r="AY183" s="1162" t="s">
        <v>756</v>
      </c>
      <c r="AZ183" s="19" t="s">
        <v>756</v>
      </c>
      <c r="BA183" s="19" t="s">
        <v>756</v>
      </c>
      <c r="BB183" s="19" t="s">
        <v>756</v>
      </c>
      <c r="BC183" s="19" t="s">
        <v>756</v>
      </c>
      <c r="BD183" s="19" t="s">
        <v>756</v>
      </c>
      <c r="BE183" s="19" t="s">
        <v>755</v>
      </c>
      <c r="BF183" s="1164" t="s">
        <v>755</v>
      </c>
    </row>
    <row r="184" spans="2:58" ht="42.75" x14ac:dyDescent="0.2">
      <c r="B18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4" s="19" t="s">
        <v>1296</v>
      </c>
      <c r="D184" s="19" t="s">
        <v>1297</v>
      </c>
      <c r="E184" s="983" t="s">
        <v>1065</v>
      </c>
      <c r="F184" s="1040" t="str">
        <f>VLOOKUP(TBL4_OptApp[[#This Row],[Option type
Defined List]],'Option Typs_Grps'!B$2:C$47, 2, FALSE)</f>
        <v>Resource Options</v>
      </c>
      <c r="G184" s="20" t="s">
        <v>684</v>
      </c>
      <c r="H184" s="19" t="s">
        <v>754</v>
      </c>
      <c r="I184" s="19" t="s">
        <v>766</v>
      </c>
      <c r="J184" s="19" t="s">
        <v>756</v>
      </c>
      <c r="K184" s="1163" t="s">
        <v>756</v>
      </c>
      <c r="L184" s="1164" t="s">
        <v>755</v>
      </c>
      <c r="M184" s="1164" t="s">
        <v>755</v>
      </c>
      <c r="N184" s="1164" t="s">
        <v>755</v>
      </c>
      <c r="O184" s="1164" t="s">
        <v>755</v>
      </c>
      <c r="P184" s="1164" t="s">
        <v>755</v>
      </c>
      <c r="Q184" s="1164" t="s">
        <v>755</v>
      </c>
      <c r="R184" s="19" t="s">
        <v>1298</v>
      </c>
      <c r="S184" s="1166" t="s">
        <v>1116</v>
      </c>
      <c r="T184" s="1166" t="s">
        <v>684</v>
      </c>
      <c r="U184" s="1270" t="s">
        <v>1143</v>
      </c>
      <c r="V184" s="19" t="s">
        <v>756</v>
      </c>
      <c r="W184" s="19" t="s">
        <v>756</v>
      </c>
      <c r="X184" s="19" t="s">
        <v>756</v>
      </c>
      <c r="Y184" s="19"/>
      <c r="Z184" s="19"/>
      <c r="AA184" s="19" t="s">
        <v>756</v>
      </c>
      <c r="AB184" s="19" t="s">
        <v>756</v>
      </c>
      <c r="AC184" s="19" t="s">
        <v>756</v>
      </c>
      <c r="AD184" s="19" t="s">
        <v>756</v>
      </c>
      <c r="AE184" s="19" t="s">
        <v>756</v>
      </c>
      <c r="AF184" s="19" t="s">
        <v>756</v>
      </c>
      <c r="AG184" s="19" t="s">
        <v>756</v>
      </c>
      <c r="AH184" s="19"/>
      <c r="AI184" s="19" t="s">
        <v>756</v>
      </c>
      <c r="AJ184" s="19" t="s">
        <v>756</v>
      </c>
      <c r="AK184" s="19" t="s">
        <v>756</v>
      </c>
      <c r="AL184" s="19" t="s">
        <v>756</v>
      </c>
      <c r="AM184" s="19" t="s">
        <v>756</v>
      </c>
      <c r="AN184" s="19" t="s">
        <v>756</v>
      </c>
      <c r="AO184" s="19" t="s">
        <v>756</v>
      </c>
      <c r="AP184" s="19" t="s">
        <v>756</v>
      </c>
      <c r="AQ184" s="19" t="s">
        <v>756</v>
      </c>
      <c r="AR184" s="19" t="s">
        <v>756</v>
      </c>
      <c r="AS184" s="19" t="s">
        <v>756</v>
      </c>
      <c r="AT184" s="19" t="s">
        <v>756</v>
      </c>
      <c r="AU184" s="19" t="s">
        <v>756</v>
      </c>
      <c r="AV184" s="19" t="s">
        <v>756</v>
      </c>
      <c r="AW184" s="19" t="s">
        <v>756</v>
      </c>
      <c r="AX184" s="1162" t="s">
        <v>756</v>
      </c>
      <c r="AY184" s="1162" t="s">
        <v>756</v>
      </c>
      <c r="AZ184" s="19" t="s">
        <v>756</v>
      </c>
      <c r="BA184" s="19" t="s">
        <v>756</v>
      </c>
      <c r="BB184" s="19" t="s">
        <v>756</v>
      </c>
      <c r="BC184" s="19" t="s">
        <v>756</v>
      </c>
      <c r="BD184" s="19" t="s">
        <v>756</v>
      </c>
      <c r="BE184" s="19" t="s">
        <v>755</v>
      </c>
      <c r="BF184" s="1164" t="s">
        <v>755</v>
      </c>
    </row>
    <row r="185" spans="2:58" ht="42.75" x14ac:dyDescent="0.2">
      <c r="B18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5" s="19" t="s">
        <v>1299</v>
      </c>
      <c r="D185" s="19" t="s">
        <v>1300</v>
      </c>
      <c r="E185" s="983" t="s">
        <v>1065</v>
      </c>
      <c r="F185" s="1040" t="str">
        <f>VLOOKUP(TBL4_OptApp[[#This Row],[Option type
Defined List]],'Option Typs_Grps'!B$2:C$47, 2, FALSE)</f>
        <v>Resource Options</v>
      </c>
      <c r="G185" s="20" t="s">
        <v>684</v>
      </c>
      <c r="H185" s="19" t="s">
        <v>754</v>
      </c>
      <c r="I185" s="19" t="s">
        <v>766</v>
      </c>
      <c r="J185" s="19" t="s">
        <v>756</v>
      </c>
      <c r="K185" s="1163" t="s">
        <v>756</v>
      </c>
      <c r="L185" s="1164" t="s">
        <v>755</v>
      </c>
      <c r="M185" s="1164" t="s">
        <v>755</v>
      </c>
      <c r="N185" s="1164" t="s">
        <v>755</v>
      </c>
      <c r="O185" s="1164" t="s">
        <v>755</v>
      </c>
      <c r="P185" s="1164" t="s">
        <v>755</v>
      </c>
      <c r="Q185" s="1164" t="s">
        <v>755</v>
      </c>
      <c r="R185" s="19" t="s">
        <v>1298</v>
      </c>
      <c r="S185" s="1166" t="s">
        <v>1116</v>
      </c>
      <c r="T185" s="1166" t="s">
        <v>684</v>
      </c>
      <c r="U185" s="1270" t="s">
        <v>1143</v>
      </c>
      <c r="V185" s="19" t="s">
        <v>756</v>
      </c>
      <c r="W185" s="19" t="s">
        <v>756</v>
      </c>
      <c r="X185" s="19" t="s">
        <v>756</v>
      </c>
      <c r="Y185" s="19"/>
      <c r="Z185" s="19"/>
      <c r="AA185" s="19" t="s">
        <v>756</v>
      </c>
      <c r="AB185" s="19" t="s">
        <v>756</v>
      </c>
      <c r="AC185" s="19" t="s">
        <v>756</v>
      </c>
      <c r="AD185" s="19" t="s">
        <v>756</v>
      </c>
      <c r="AE185" s="19" t="s">
        <v>756</v>
      </c>
      <c r="AF185" s="19" t="s">
        <v>756</v>
      </c>
      <c r="AG185" s="19" t="s">
        <v>756</v>
      </c>
      <c r="AH185" s="19"/>
      <c r="AI185" s="19" t="s">
        <v>756</v>
      </c>
      <c r="AJ185" s="19" t="s">
        <v>756</v>
      </c>
      <c r="AK185" s="19" t="s">
        <v>756</v>
      </c>
      <c r="AL185" s="19" t="s">
        <v>756</v>
      </c>
      <c r="AM185" s="19" t="s">
        <v>756</v>
      </c>
      <c r="AN185" s="19" t="s">
        <v>756</v>
      </c>
      <c r="AO185" s="19" t="s">
        <v>756</v>
      </c>
      <c r="AP185" s="19" t="s">
        <v>756</v>
      </c>
      <c r="AQ185" s="19" t="s">
        <v>756</v>
      </c>
      <c r="AR185" s="19" t="s">
        <v>756</v>
      </c>
      <c r="AS185" s="19" t="s">
        <v>756</v>
      </c>
      <c r="AT185" s="19" t="s">
        <v>756</v>
      </c>
      <c r="AU185" s="19" t="s">
        <v>756</v>
      </c>
      <c r="AV185" s="19" t="s">
        <v>756</v>
      </c>
      <c r="AW185" s="19" t="s">
        <v>756</v>
      </c>
      <c r="AX185" s="1162" t="s">
        <v>756</v>
      </c>
      <c r="AY185" s="1162" t="s">
        <v>756</v>
      </c>
      <c r="AZ185" s="19" t="s">
        <v>756</v>
      </c>
      <c r="BA185" s="19" t="s">
        <v>756</v>
      </c>
      <c r="BB185" s="19" t="s">
        <v>756</v>
      </c>
      <c r="BC185" s="19" t="s">
        <v>756</v>
      </c>
      <c r="BD185" s="19" t="s">
        <v>756</v>
      </c>
      <c r="BE185" s="19" t="s">
        <v>755</v>
      </c>
      <c r="BF185" s="1164" t="s">
        <v>755</v>
      </c>
    </row>
    <row r="186" spans="2:58" ht="57" x14ac:dyDescent="0.2">
      <c r="B18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86" s="19" t="s">
        <v>1301</v>
      </c>
      <c r="D186" s="19" t="s">
        <v>1302</v>
      </c>
      <c r="E186" s="983" t="s">
        <v>1303</v>
      </c>
      <c r="F186" s="1041" t="str">
        <f>VLOOKUP(TBL4_OptApp[[#This Row],[Option type
Defined List]],'Option Typs_Grps'!B$2:C$47, 2, FALSE)</f>
        <v>Distribution Options</v>
      </c>
      <c r="G186" s="20" t="s">
        <v>684</v>
      </c>
      <c r="H186" s="19" t="s">
        <v>754</v>
      </c>
      <c r="I186" s="19" t="s">
        <v>766</v>
      </c>
      <c r="J186" s="19" t="s">
        <v>756</v>
      </c>
      <c r="K186" s="1163" t="s">
        <v>756</v>
      </c>
      <c r="L186" s="1164" t="s">
        <v>755</v>
      </c>
      <c r="M186" s="1164" t="s">
        <v>755</v>
      </c>
      <c r="N186" s="1164" t="s">
        <v>755</v>
      </c>
      <c r="O186" s="1164" t="s">
        <v>755</v>
      </c>
      <c r="P186" s="1164" t="s">
        <v>755</v>
      </c>
      <c r="Q186" s="1164" t="s">
        <v>755</v>
      </c>
      <c r="R186" s="19" t="s">
        <v>1304</v>
      </c>
      <c r="S186" s="1166" t="s">
        <v>1116</v>
      </c>
      <c r="T186" s="1166" t="s">
        <v>684</v>
      </c>
      <c r="U186" s="19">
        <v>1</v>
      </c>
      <c r="V186" s="1163">
        <v>1</v>
      </c>
      <c r="W186" s="1163" t="s">
        <v>756</v>
      </c>
      <c r="X186" s="1163">
        <v>0</v>
      </c>
      <c r="Y186" s="1163"/>
      <c r="Z186" s="1163"/>
      <c r="AA186" s="1163">
        <v>1</v>
      </c>
      <c r="AB186" s="1163">
        <v>1</v>
      </c>
      <c r="AC186" s="1163">
        <v>0</v>
      </c>
      <c r="AD186" s="1163">
        <v>0</v>
      </c>
      <c r="AE186" s="1163">
        <v>0</v>
      </c>
      <c r="AF186" s="1163">
        <v>0</v>
      </c>
      <c r="AG186" s="1167">
        <v>6.8390199999999996E-19</v>
      </c>
      <c r="AH186" s="1167"/>
      <c r="AI186" s="1163">
        <v>-1.618896814</v>
      </c>
      <c r="AJ186" s="19">
        <v>0</v>
      </c>
      <c r="AK186" s="19" t="s">
        <v>756</v>
      </c>
      <c r="AL186" s="19" t="s">
        <v>756</v>
      </c>
      <c r="AM186" s="1163">
        <v>0</v>
      </c>
      <c r="AN186" s="19" t="s">
        <v>756</v>
      </c>
      <c r="AO186" s="1163">
        <v>0</v>
      </c>
      <c r="AP186" s="19" t="s">
        <v>756</v>
      </c>
      <c r="AQ186" s="1163">
        <v>0</v>
      </c>
      <c r="AR186" s="19" t="s">
        <v>756</v>
      </c>
      <c r="AS186" s="1163">
        <v>-1.618896814</v>
      </c>
      <c r="AT186" s="19" t="s">
        <v>756</v>
      </c>
      <c r="AU186" s="19" t="s">
        <v>756</v>
      </c>
      <c r="AV186" s="1163">
        <v>0</v>
      </c>
      <c r="AW186" s="19" t="s">
        <v>756</v>
      </c>
      <c r="AX186" s="1170">
        <v>0</v>
      </c>
      <c r="AY186" s="1170">
        <v>0</v>
      </c>
      <c r="AZ186" s="19">
        <v>0</v>
      </c>
      <c r="BA186" s="19">
        <v>0</v>
      </c>
      <c r="BB186" s="19">
        <v>-0.16666666699999999</v>
      </c>
      <c r="BC186" s="19">
        <v>2</v>
      </c>
      <c r="BD186" s="19">
        <v>1</v>
      </c>
      <c r="BE186" s="19" t="s">
        <v>755</v>
      </c>
      <c r="BF186" s="1164" t="s">
        <v>755</v>
      </c>
    </row>
    <row r="187" spans="2:58" ht="57" x14ac:dyDescent="0.2">
      <c r="B18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87" s="19" t="s">
        <v>1305</v>
      </c>
      <c r="D187" s="19" t="s">
        <v>1306</v>
      </c>
      <c r="E187" s="983" t="s">
        <v>1303</v>
      </c>
      <c r="F187" s="1041" t="str">
        <f>VLOOKUP(TBL4_OptApp[[#This Row],[Option type
Defined List]],'Option Typs_Grps'!B$2:C$47, 2, FALSE)</f>
        <v>Distribution Options</v>
      </c>
      <c r="G187" s="20" t="s">
        <v>684</v>
      </c>
      <c r="H187" s="19" t="s">
        <v>754</v>
      </c>
      <c r="I187" s="19" t="s">
        <v>766</v>
      </c>
      <c r="J187" s="19" t="s">
        <v>756</v>
      </c>
      <c r="K187" s="1163" t="s">
        <v>756</v>
      </c>
      <c r="L187" s="1164" t="s">
        <v>755</v>
      </c>
      <c r="M187" s="1164" t="s">
        <v>755</v>
      </c>
      <c r="N187" s="1164" t="s">
        <v>755</v>
      </c>
      <c r="O187" s="1164" t="s">
        <v>755</v>
      </c>
      <c r="P187" s="1164" t="s">
        <v>755</v>
      </c>
      <c r="Q187" s="1164" t="s">
        <v>755</v>
      </c>
      <c r="R187" s="19" t="s">
        <v>1304</v>
      </c>
      <c r="S187" s="1166" t="s">
        <v>1116</v>
      </c>
      <c r="T187" s="1166" t="s">
        <v>684</v>
      </c>
      <c r="U187" s="19">
        <v>1</v>
      </c>
      <c r="V187" s="1163">
        <v>2</v>
      </c>
      <c r="W187" s="1163" t="s">
        <v>756</v>
      </c>
      <c r="X187" s="1163">
        <v>2.5699922E-2</v>
      </c>
      <c r="Y187" s="1163"/>
      <c r="Z187" s="1163"/>
      <c r="AA187" s="1163">
        <v>1</v>
      </c>
      <c r="AB187" s="1163">
        <v>1</v>
      </c>
      <c r="AC187" s="1163">
        <v>10.01426678</v>
      </c>
      <c r="AD187" s="1163">
        <v>0</v>
      </c>
      <c r="AE187" s="1163">
        <v>0</v>
      </c>
      <c r="AF187" s="1163">
        <v>3.5517600000000002E-3</v>
      </c>
      <c r="AG187" s="1163">
        <v>0.29026353900000001</v>
      </c>
      <c r="AH187" s="1163"/>
      <c r="AI187" s="1163">
        <v>-0.90919766899999999</v>
      </c>
      <c r="AJ187" s="19">
        <v>-59</v>
      </c>
      <c r="AK187" s="19" t="s">
        <v>756</v>
      </c>
      <c r="AL187" s="19" t="s">
        <v>756</v>
      </c>
      <c r="AM187" s="1163">
        <v>7.7193486000000006E-2</v>
      </c>
      <c r="AN187" s="19" t="s">
        <v>756</v>
      </c>
      <c r="AO187" s="1163">
        <v>5.8554599999999998E-3</v>
      </c>
      <c r="AP187" s="19" t="s">
        <v>756</v>
      </c>
      <c r="AQ187" s="1163">
        <v>1.946431E-3</v>
      </c>
      <c r="AR187" s="19" t="s">
        <v>756</v>
      </c>
      <c r="AS187" s="1163">
        <v>-1.618896814</v>
      </c>
      <c r="AT187" s="19" t="s">
        <v>756</v>
      </c>
      <c r="AU187" s="19" t="s">
        <v>756</v>
      </c>
      <c r="AV187" s="1163">
        <v>1.0014267E-2</v>
      </c>
      <c r="AW187" s="19" t="s">
        <v>756</v>
      </c>
      <c r="AX187" s="1170">
        <v>0</v>
      </c>
      <c r="AY187" s="1170">
        <v>0</v>
      </c>
      <c r="AZ187" s="19">
        <v>-1</v>
      </c>
      <c r="BA187" s="19">
        <v>0</v>
      </c>
      <c r="BB187" s="19">
        <v>-0.83333333300000001</v>
      </c>
      <c r="BC187" s="19">
        <v>2</v>
      </c>
      <c r="BD187" s="19">
        <v>1</v>
      </c>
      <c r="BE187" s="19" t="s">
        <v>755</v>
      </c>
      <c r="BF187" s="1164" t="s">
        <v>755</v>
      </c>
    </row>
    <row r="188" spans="2:58" ht="71.25" x14ac:dyDescent="0.2">
      <c r="B18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8" s="19" t="s">
        <v>1132</v>
      </c>
      <c r="D188" s="19" t="s">
        <v>1307</v>
      </c>
      <c r="E188" s="983" t="s">
        <v>1308</v>
      </c>
      <c r="F188" s="1041" t="str">
        <f>VLOOKUP(TBL4_OptApp[[#This Row],[Option type
Defined List]],'Option Typs_Grps'!B$2:C$47, 2, FALSE)</f>
        <v>Resource Options</v>
      </c>
      <c r="G188" s="20" t="s">
        <v>684</v>
      </c>
      <c r="H188" s="19" t="s">
        <v>754</v>
      </c>
      <c r="I188" s="19" t="s">
        <v>766</v>
      </c>
      <c r="J188" s="19" t="s">
        <v>756</v>
      </c>
      <c r="K188" s="1163" t="s">
        <v>1309</v>
      </c>
      <c r="L188" s="1164" t="s">
        <v>755</v>
      </c>
      <c r="M188" s="1164" t="s">
        <v>755</v>
      </c>
      <c r="N188" s="1164" t="s">
        <v>755</v>
      </c>
      <c r="O188" s="1164" t="s">
        <v>755</v>
      </c>
      <c r="P188" s="1164" t="s">
        <v>755</v>
      </c>
      <c r="Q188" s="1164" t="s">
        <v>755</v>
      </c>
      <c r="R188" s="19" t="s">
        <v>1310</v>
      </c>
      <c r="S188" s="1166" t="s">
        <v>756</v>
      </c>
      <c r="T188" s="1166" t="s">
        <v>756</v>
      </c>
      <c r="U188" s="19">
        <v>12</v>
      </c>
      <c r="V188" s="1163">
        <v>3</v>
      </c>
      <c r="W188" s="1163" t="s">
        <v>756</v>
      </c>
      <c r="X188" s="1163">
        <v>2.7121965050000001</v>
      </c>
      <c r="Y188" s="1163"/>
      <c r="Z188" s="1163"/>
      <c r="AA188" s="1163">
        <v>12</v>
      </c>
      <c r="AB188" s="1163">
        <v>12</v>
      </c>
      <c r="AC188" s="1163">
        <v>1431.371416</v>
      </c>
      <c r="AD188" s="1163">
        <v>1669.4877819999999</v>
      </c>
      <c r="AE188" s="1163">
        <v>1669.4877819999999</v>
      </c>
      <c r="AF188" s="1163">
        <v>58.239094590000001</v>
      </c>
      <c r="AG188" s="1163">
        <v>19.52130902</v>
      </c>
      <c r="AH188" s="1163"/>
      <c r="AI188" s="1163">
        <v>25.838741280000001</v>
      </c>
      <c r="AJ188" s="19">
        <v>-0.08</v>
      </c>
      <c r="AK188" s="19" t="s">
        <v>756</v>
      </c>
      <c r="AL188" s="19" t="s">
        <v>756</v>
      </c>
      <c r="AM188" s="1163">
        <v>25.843614949999999</v>
      </c>
      <c r="AN188" s="19" t="s">
        <v>756</v>
      </c>
      <c r="AO188" s="1163">
        <v>0</v>
      </c>
      <c r="AP188" s="19" t="s">
        <v>756</v>
      </c>
      <c r="AQ188" s="1163">
        <v>0</v>
      </c>
      <c r="AR188" s="19" t="s">
        <v>756</v>
      </c>
      <c r="AS188" s="1163">
        <v>0</v>
      </c>
      <c r="AT188" s="19" t="s">
        <v>756</v>
      </c>
      <c r="AU188" s="19" t="s">
        <v>756</v>
      </c>
      <c r="AV188" s="1163">
        <v>164.2064302</v>
      </c>
      <c r="AW188" s="19" t="s">
        <v>756</v>
      </c>
      <c r="AX188" s="1170">
        <v>0</v>
      </c>
      <c r="AY188" s="1170">
        <v>0</v>
      </c>
      <c r="AZ188" s="19">
        <v>0</v>
      </c>
      <c r="BA188" s="19">
        <v>-1.5</v>
      </c>
      <c r="BB188" s="19">
        <v>-0.5</v>
      </c>
      <c r="BC188" s="19">
        <v>2</v>
      </c>
      <c r="BD188" s="19">
        <v>1</v>
      </c>
      <c r="BE188" s="19" t="s">
        <v>755</v>
      </c>
      <c r="BF188" s="1164" t="s">
        <v>755</v>
      </c>
    </row>
    <row r="189" spans="2:58" ht="28.5" x14ac:dyDescent="0.2">
      <c r="B18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89" s="19" t="s">
        <v>1311</v>
      </c>
      <c r="D189" s="19" t="s">
        <v>1312</v>
      </c>
      <c r="E189" s="983" t="s">
        <v>1313</v>
      </c>
      <c r="F189" s="1041" t="str">
        <f>VLOOKUP(TBL4_OptApp[[#This Row],[Option type
Defined List]],'Option Typs_Grps'!B$2:C$47, 2, FALSE)</f>
        <v>Resource Options</v>
      </c>
      <c r="G189" s="20" t="s">
        <v>684</v>
      </c>
      <c r="H189" s="19" t="s">
        <v>762</v>
      </c>
      <c r="I189" s="19" t="s">
        <v>755</v>
      </c>
      <c r="J189" s="19" t="s">
        <v>756</v>
      </c>
      <c r="K189" s="1163" t="s">
        <v>756</v>
      </c>
      <c r="L189" s="1164" t="s">
        <v>755</v>
      </c>
      <c r="M189" s="1164" t="s">
        <v>755</v>
      </c>
      <c r="N189" s="1164" t="s">
        <v>755</v>
      </c>
      <c r="O189" s="1164" t="s">
        <v>755</v>
      </c>
      <c r="P189" s="1164" t="s">
        <v>755</v>
      </c>
      <c r="Q189" s="1164" t="s">
        <v>755</v>
      </c>
      <c r="R189" s="19" t="s">
        <v>756</v>
      </c>
      <c r="S189" s="1166" t="s">
        <v>756</v>
      </c>
      <c r="T189" s="1166" t="s">
        <v>756</v>
      </c>
      <c r="U189" s="19">
        <v>20</v>
      </c>
      <c r="V189" s="1163">
        <v>10</v>
      </c>
      <c r="W189" s="1163" t="s">
        <v>756</v>
      </c>
      <c r="X189" s="1163">
        <v>122.0828209</v>
      </c>
      <c r="Y189" s="1163"/>
      <c r="Z189" s="1163"/>
      <c r="AA189" s="1163">
        <v>20</v>
      </c>
      <c r="AB189" s="1163">
        <v>20</v>
      </c>
      <c r="AC189" s="1163">
        <v>73747.273749999993</v>
      </c>
      <c r="AD189" s="1163">
        <v>23474.182270000001</v>
      </c>
      <c r="AE189" s="1163">
        <v>23474.182270000001</v>
      </c>
      <c r="AF189" s="1163">
        <v>779.62167999999997</v>
      </c>
      <c r="AG189" s="1163">
        <v>230.02503609999999</v>
      </c>
      <c r="AH189" s="1163"/>
      <c r="AI189" s="1163">
        <v>1.3039593739999999</v>
      </c>
      <c r="AJ189" s="19">
        <v>-235.53</v>
      </c>
      <c r="AK189" s="19" t="s">
        <v>756</v>
      </c>
      <c r="AL189" s="19" t="s">
        <v>756</v>
      </c>
      <c r="AM189" s="1163">
        <v>4.0248310000000002E-2</v>
      </c>
      <c r="AN189" s="19" t="s">
        <v>756</v>
      </c>
      <c r="AO189" s="1163">
        <v>1.0292669999999999E-3</v>
      </c>
      <c r="AP189" s="19" t="s">
        <v>756</v>
      </c>
      <c r="AQ189" s="1163">
        <v>0</v>
      </c>
      <c r="AR189" s="19" t="s">
        <v>756</v>
      </c>
      <c r="AS189" s="1163">
        <v>0</v>
      </c>
      <c r="AT189" s="19" t="s">
        <v>756</v>
      </c>
      <c r="AU189" s="19" t="s">
        <v>756</v>
      </c>
      <c r="AV189" s="1163">
        <v>2198.1607690000001</v>
      </c>
      <c r="AW189" s="19" t="s">
        <v>756</v>
      </c>
      <c r="AX189" s="1170">
        <v>0</v>
      </c>
      <c r="AY189" s="1170">
        <v>0</v>
      </c>
      <c r="AZ189" s="19">
        <v>-1</v>
      </c>
      <c r="BA189" s="19">
        <v>0</v>
      </c>
      <c r="BB189" s="19">
        <v>-1.1666666670000001</v>
      </c>
      <c r="BC189" s="19">
        <v>1</v>
      </c>
      <c r="BD189" s="19">
        <v>2</v>
      </c>
      <c r="BE189" s="19" t="s">
        <v>755</v>
      </c>
      <c r="BF189" s="1164" t="s">
        <v>755</v>
      </c>
    </row>
    <row r="190" spans="2:58" ht="42.75" x14ac:dyDescent="0.2">
      <c r="B19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0" s="19" t="s">
        <v>1314</v>
      </c>
      <c r="D190" s="19" t="s">
        <v>1315</v>
      </c>
      <c r="E190" s="983" t="s">
        <v>1053</v>
      </c>
      <c r="F190" s="1041" t="str">
        <f>VLOOKUP(TBL4_OptApp[[#This Row],[Option type
Defined List]],'Option Typs_Grps'!B$2:C$47, 2, FALSE)</f>
        <v>Resource Options</v>
      </c>
      <c r="G190" s="20" t="s">
        <v>684</v>
      </c>
      <c r="H190" s="19" t="s">
        <v>754</v>
      </c>
      <c r="I190" s="19" t="s">
        <v>755</v>
      </c>
      <c r="J190" s="19" t="s">
        <v>756</v>
      </c>
      <c r="K190" s="1163" t="s">
        <v>756</v>
      </c>
      <c r="L190" s="1164" t="s">
        <v>755</v>
      </c>
      <c r="M190" s="1164" t="s">
        <v>755</v>
      </c>
      <c r="N190" s="1164" t="s">
        <v>755</v>
      </c>
      <c r="O190" s="1164" t="s">
        <v>755</v>
      </c>
      <c r="P190" s="1164" t="s">
        <v>755</v>
      </c>
      <c r="Q190" s="1164" t="s">
        <v>755</v>
      </c>
      <c r="R190" s="19" t="s">
        <v>1316</v>
      </c>
      <c r="S190" s="1166" t="s">
        <v>756</v>
      </c>
      <c r="T190" s="1166" t="s">
        <v>684</v>
      </c>
      <c r="U190" s="19">
        <v>5</v>
      </c>
      <c r="V190" s="19" t="s">
        <v>756</v>
      </c>
      <c r="W190" s="19" t="s">
        <v>756</v>
      </c>
      <c r="X190" s="19" t="s">
        <v>756</v>
      </c>
      <c r="Y190" s="19"/>
      <c r="Z190" s="19"/>
      <c r="AA190" s="19" t="s">
        <v>756</v>
      </c>
      <c r="AB190" s="19" t="s">
        <v>756</v>
      </c>
      <c r="AC190" s="19" t="s">
        <v>756</v>
      </c>
      <c r="AD190" s="19" t="s">
        <v>756</v>
      </c>
      <c r="AE190" s="19" t="s">
        <v>756</v>
      </c>
      <c r="AF190" s="19" t="s">
        <v>756</v>
      </c>
      <c r="AG190" s="19" t="s">
        <v>756</v>
      </c>
      <c r="AH190" s="19"/>
      <c r="AI190" s="19" t="s">
        <v>756</v>
      </c>
      <c r="AJ190" s="19" t="s">
        <v>756</v>
      </c>
      <c r="AK190" s="19" t="s">
        <v>756</v>
      </c>
      <c r="AL190" s="19" t="s">
        <v>756</v>
      </c>
      <c r="AM190" s="19" t="s">
        <v>756</v>
      </c>
      <c r="AN190" s="19" t="s">
        <v>756</v>
      </c>
      <c r="AO190" s="19" t="s">
        <v>756</v>
      </c>
      <c r="AP190" s="19" t="s">
        <v>756</v>
      </c>
      <c r="AQ190" s="19" t="s">
        <v>756</v>
      </c>
      <c r="AR190" s="19" t="s">
        <v>756</v>
      </c>
      <c r="AS190" s="19" t="s">
        <v>756</v>
      </c>
      <c r="AT190" s="19" t="s">
        <v>756</v>
      </c>
      <c r="AU190" s="19" t="s">
        <v>756</v>
      </c>
      <c r="AV190" s="19" t="s">
        <v>756</v>
      </c>
      <c r="AW190" s="19" t="s">
        <v>756</v>
      </c>
      <c r="AX190" s="1162" t="s">
        <v>756</v>
      </c>
      <c r="AY190" s="1162" t="s">
        <v>756</v>
      </c>
      <c r="AZ190" s="19" t="s">
        <v>756</v>
      </c>
      <c r="BA190" s="19" t="s">
        <v>756</v>
      </c>
      <c r="BB190" s="19" t="s">
        <v>756</v>
      </c>
      <c r="BC190" s="19" t="s">
        <v>756</v>
      </c>
      <c r="BD190" s="19" t="s">
        <v>756</v>
      </c>
      <c r="BE190" s="19" t="s">
        <v>755</v>
      </c>
      <c r="BF190" s="1164" t="s">
        <v>755</v>
      </c>
    </row>
    <row r="191" spans="2:58" ht="28.5" x14ac:dyDescent="0.2">
      <c r="B19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1" s="19" t="s">
        <v>1317</v>
      </c>
      <c r="D191" s="19" t="s">
        <v>1318</v>
      </c>
      <c r="E191" s="983" t="s">
        <v>1319</v>
      </c>
      <c r="F191" s="1041" t="str">
        <f>VLOOKUP(TBL4_OptApp[[#This Row],[Option type
Defined List]],'Option Typs_Grps'!B$2:C$47, 2, FALSE)</f>
        <v>Resource Options</v>
      </c>
      <c r="G191" s="20" t="s">
        <v>684</v>
      </c>
      <c r="H191" s="19" t="s">
        <v>754</v>
      </c>
      <c r="I191" s="19" t="s">
        <v>755</v>
      </c>
      <c r="J191" s="19" t="s">
        <v>756</v>
      </c>
      <c r="K191" s="1163" t="s">
        <v>756</v>
      </c>
      <c r="L191" s="1164" t="s">
        <v>755</v>
      </c>
      <c r="M191" s="1164" t="s">
        <v>755</v>
      </c>
      <c r="N191" s="1164" t="s">
        <v>755</v>
      </c>
      <c r="O191" s="1164" t="s">
        <v>755</v>
      </c>
      <c r="P191" s="1164" t="s">
        <v>755</v>
      </c>
      <c r="Q191" s="1164" t="s">
        <v>755</v>
      </c>
      <c r="R191" s="19" t="s">
        <v>1320</v>
      </c>
      <c r="S191" s="1166" t="s">
        <v>756</v>
      </c>
      <c r="T191" s="1166" t="s">
        <v>684</v>
      </c>
      <c r="U191" s="19" t="s">
        <v>758</v>
      </c>
      <c r="V191" s="19" t="s">
        <v>756</v>
      </c>
      <c r="W191" s="19" t="s">
        <v>756</v>
      </c>
      <c r="X191" s="19" t="s">
        <v>756</v>
      </c>
      <c r="Y191" s="19"/>
      <c r="Z191" s="19"/>
      <c r="AA191" s="19" t="s">
        <v>756</v>
      </c>
      <c r="AB191" s="19" t="s">
        <v>756</v>
      </c>
      <c r="AC191" s="19" t="s">
        <v>756</v>
      </c>
      <c r="AD191" s="19" t="s">
        <v>756</v>
      </c>
      <c r="AE191" s="19" t="s">
        <v>756</v>
      </c>
      <c r="AF191" s="19" t="s">
        <v>756</v>
      </c>
      <c r="AG191" s="19" t="s">
        <v>756</v>
      </c>
      <c r="AH191" s="19"/>
      <c r="AI191" s="19" t="s">
        <v>756</v>
      </c>
      <c r="AJ191" s="19" t="s">
        <v>756</v>
      </c>
      <c r="AK191" s="19" t="s">
        <v>756</v>
      </c>
      <c r="AL191" s="19" t="s">
        <v>756</v>
      </c>
      <c r="AM191" s="19" t="s">
        <v>756</v>
      </c>
      <c r="AN191" s="19" t="s">
        <v>756</v>
      </c>
      <c r="AO191" s="19" t="s">
        <v>756</v>
      </c>
      <c r="AP191" s="19" t="s">
        <v>756</v>
      </c>
      <c r="AQ191" s="19" t="s">
        <v>756</v>
      </c>
      <c r="AR191" s="19" t="s">
        <v>756</v>
      </c>
      <c r="AS191" s="19" t="s">
        <v>756</v>
      </c>
      <c r="AT191" s="19" t="s">
        <v>756</v>
      </c>
      <c r="AU191" s="19" t="s">
        <v>756</v>
      </c>
      <c r="AV191" s="19" t="s">
        <v>756</v>
      </c>
      <c r="AW191" s="19" t="s">
        <v>756</v>
      </c>
      <c r="AX191" s="1162" t="s">
        <v>756</v>
      </c>
      <c r="AY191" s="1162" t="s">
        <v>756</v>
      </c>
      <c r="AZ191" s="19" t="s">
        <v>756</v>
      </c>
      <c r="BA191" s="19" t="s">
        <v>756</v>
      </c>
      <c r="BB191" s="19" t="s">
        <v>756</v>
      </c>
      <c r="BC191" s="19" t="s">
        <v>756</v>
      </c>
      <c r="BD191" s="19" t="s">
        <v>756</v>
      </c>
      <c r="BE191" s="19" t="s">
        <v>755</v>
      </c>
      <c r="BF191" s="1164" t="s">
        <v>755</v>
      </c>
    </row>
    <row r="192" spans="2:58" ht="99.75" x14ac:dyDescent="0.2">
      <c r="B19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2" s="19" t="s">
        <v>1321</v>
      </c>
      <c r="D192" s="19" t="s">
        <v>1322</v>
      </c>
      <c r="E192" s="983" t="s">
        <v>1319</v>
      </c>
      <c r="F192" s="1041" t="str">
        <f>VLOOKUP(TBL4_OptApp[[#This Row],[Option type
Defined List]],'Option Typs_Grps'!B$2:C$47, 2, FALSE)</f>
        <v>Resource Options</v>
      </c>
      <c r="G192" s="20" t="s">
        <v>684</v>
      </c>
      <c r="H192" s="19" t="s">
        <v>754</v>
      </c>
      <c r="I192" s="19" t="s">
        <v>755</v>
      </c>
      <c r="J192" s="19" t="s">
        <v>756</v>
      </c>
      <c r="K192" s="1163" t="s">
        <v>756</v>
      </c>
      <c r="L192" s="1164" t="s">
        <v>755</v>
      </c>
      <c r="M192" s="1164" t="s">
        <v>755</v>
      </c>
      <c r="N192" s="1164" t="s">
        <v>755</v>
      </c>
      <c r="O192" s="1164" t="s">
        <v>755</v>
      </c>
      <c r="P192" s="1164" t="s">
        <v>755</v>
      </c>
      <c r="Q192" s="1164" t="s">
        <v>755</v>
      </c>
      <c r="R192" s="19" t="s">
        <v>1323</v>
      </c>
      <c r="S192" s="1166" t="s">
        <v>756</v>
      </c>
      <c r="T192" s="1166" t="s">
        <v>684</v>
      </c>
      <c r="U192" s="19" t="s">
        <v>1205</v>
      </c>
      <c r="V192" s="19" t="s">
        <v>756</v>
      </c>
      <c r="W192" s="19" t="s">
        <v>756</v>
      </c>
      <c r="X192" s="19" t="s">
        <v>756</v>
      </c>
      <c r="Y192" s="19"/>
      <c r="Z192" s="19"/>
      <c r="AA192" s="19" t="s">
        <v>756</v>
      </c>
      <c r="AB192" s="19" t="s">
        <v>756</v>
      </c>
      <c r="AC192" s="19" t="s">
        <v>756</v>
      </c>
      <c r="AD192" s="19" t="s">
        <v>756</v>
      </c>
      <c r="AE192" s="19" t="s">
        <v>756</v>
      </c>
      <c r="AF192" s="19" t="s">
        <v>756</v>
      </c>
      <c r="AG192" s="19" t="s">
        <v>756</v>
      </c>
      <c r="AH192" s="19"/>
      <c r="AI192" s="19" t="s">
        <v>756</v>
      </c>
      <c r="AJ192" s="19" t="s">
        <v>756</v>
      </c>
      <c r="AK192" s="19" t="s">
        <v>756</v>
      </c>
      <c r="AL192" s="19" t="s">
        <v>756</v>
      </c>
      <c r="AM192" s="19" t="s">
        <v>756</v>
      </c>
      <c r="AN192" s="19" t="s">
        <v>756</v>
      </c>
      <c r="AO192" s="19" t="s">
        <v>756</v>
      </c>
      <c r="AP192" s="19" t="s">
        <v>756</v>
      </c>
      <c r="AQ192" s="19" t="s">
        <v>756</v>
      </c>
      <c r="AR192" s="19" t="s">
        <v>756</v>
      </c>
      <c r="AS192" s="19" t="s">
        <v>756</v>
      </c>
      <c r="AT192" s="19" t="s">
        <v>756</v>
      </c>
      <c r="AU192" s="19" t="s">
        <v>756</v>
      </c>
      <c r="AV192" s="19" t="s">
        <v>756</v>
      </c>
      <c r="AW192" s="19" t="s">
        <v>756</v>
      </c>
      <c r="AX192" s="1162" t="s">
        <v>756</v>
      </c>
      <c r="AY192" s="1162" t="s">
        <v>756</v>
      </c>
      <c r="AZ192" s="19" t="s">
        <v>756</v>
      </c>
      <c r="BA192" s="19" t="s">
        <v>756</v>
      </c>
      <c r="BB192" s="19" t="s">
        <v>756</v>
      </c>
      <c r="BC192" s="19" t="s">
        <v>756</v>
      </c>
      <c r="BD192" s="19" t="s">
        <v>756</v>
      </c>
      <c r="BE192" s="19" t="s">
        <v>755</v>
      </c>
      <c r="BF192" s="1164" t="s">
        <v>755</v>
      </c>
    </row>
    <row r="193" spans="2:58" ht="42.75" x14ac:dyDescent="0.2">
      <c r="B19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3" s="21" t="s">
        <v>1324</v>
      </c>
      <c r="D193" s="19" t="s">
        <v>1325</v>
      </c>
      <c r="E193" s="983" t="s">
        <v>1326</v>
      </c>
      <c r="F193" s="1041" t="str">
        <f>VLOOKUP(TBL4_OptApp[[#This Row],[Option type
Defined List]],'Option Typs_Grps'!B$2:C$47, 2, FALSE)</f>
        <v>Resource Options</v>
      </c>
      <c r="G193" s="20" t="s">
        <v>684</v>
      </c>
      <c r="H193" s="19" t="s">
        <v>754</v>
      </c>
      <c r="I193" s="19" t="s">
        <v>755</v>
      </c>
      <c r="J193" s="19" t="s">
        <v>756</v>
      </c>
      <c r="K193" s="1163" t="s">
        <v>756</v>
      </c>
      <c r="L193" s="1164" t="s">
        <v>755</v>
      </c>
      <c r="M193" s="1164" t="s">
        <v>755</v>
      </c>
      <c r="N193" s="1164" t="s">
        <v>755</v>
      </c>
      <c r="O193" s="1164" t="s">
        <v>755</v>
      </c>
      <c r="P193" s="1164" t="s">
        <v>755</v>
      </c>
      <c r="Q193" s="1164" t="s">
        <v>755</v>
      </c>
      <c r="R193" s="19" t="s">
        <v>1327</v>
      </c>
      <c r="S193" s="1166" t="s">
        <v>756</v>
      </c>
      <c r="T193" s="1166" t="s">
        <v>684</v>
      </c>
      <c r="U193" s="19" t="s">
        <v>758</v>
      </c>
      <c r="V193" s="19" t="s">
        <v>756</v>
      </c>
      <c r="W193" s="19" t="s">
        <v>756</v>
      </c>
      <c r="X193" s="19" t="s">
        <v>756</v>
      </c>
      <c r="Y193" s="19"/>
      <c r="Z193" s="19"/>
      <c r="AA193" s="19" t="s">
        <v>756</v>
      </c>
      <c r="AB193" s="19" t="s">
        <v>756</v>
      </c>
      <c r="AC193" s="19" t="s">
        <v>756</v>
      </c>
      <c r="AD193" s="19" t="s">
        <v>756</v>
      </c>
      <c r="AE193" s="19" t="s">
        <v>756</v>
      </c>
      <c r="AF193" s="19" t="s">
        <v>756</v>
      </c>
      <c r="AG193" s="19" t="s">
        <v>756</v>
      </c>
      <c r="AH193" s="19"/>
      <c r="AI193" s="19" t="s">
        <v>756</v>
      </c>
      <c r="AJ193" s="19" t="s">
        <v>756</v>
      </c>
      <c r="AK193" s="19" t="s">
        <v>756</v>
      </c>
      <c r="AL193" s="19" t="s">
        <v>756</v>
      </c>
      <c r="AM193" s="19" t="s">
        <v>756</v>
      </c>
      <c r="AN193" s="19" t="s">
        <v>756</v>
      </c>
      <c r="AO193" s="19" t="s">
        <v>756</v>
      </c>
      <c r="AP193" s="19" t="s">
        <v>756</v>
      </c>
      <c r="AQ193" s="19" t="s">
        <v>756</v>
      </c>
      <c r="AR193" s="19" t="s">
        <v>756</v>
      </c>
      <c r="AS193" s="19" t="s">
        <v>756</v>
      </c>
      <c r="AT193" s="19" t="s">
        <v>756</v>
      </c>
      <c r="AU193" s="19" t="s">
        <v>756</v>
      </c>
      <c r="AV193" s="19" t="s">
        <v>756</v>
      </c>
      <c r="AW193" s="19" t="s">
        <v>756</v>
      </c>
      <c r="AX193" s="1162" t="s">
        <v>756</v>
      </c>
      <c r="AY193" s="1162" t="s">
        <v>756</v>
      </c>
      <c r="AZ193" s="19" t="s">
        <v>756</v>
      </c>
      <c r="BA193" s="19" t="s">
        <v>756</v>
      </c>
      <c r="BB193" s="19" t="s">
        <v>756</v>
      </c>
      <c r="BC193" s="19" t="s">
        <v>756</v>
      </c>
      <c r="BD193" s="19" t="s">
        <v>756</v>
      </c>
      <c r="BE193" s="19" t="s">
        <v>755</v>
      </c>
      <c r="BF193" s="1164" t="s">
        <v>755</v>
      </c>
    </row>
    <row r="194" spans="2:58" ht="85.5" x14ac:dyDescent="0.2">
      <c r="B19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4" s="21" t="s">
        <v>1328</v>
      </c>
      <c r="D194" s="19" t="s">
        <v>1329</v>
      </c>
      <c r="E194" s="983" t="s">
        <v>1330</v>
      </c>
      <c r="F194" s="1041" t="str">
        <f>VLOOKUP(TBL4_OptApp[[#This Row],[Option type
Defined List]],'Option Typs_Grps'!B$2:C$47, 2, FALSE)</f>
        <v>Resource Options</v>
      </c>
      <c r="G194" s="20" t="s">
        <v>684</v>
      </c>
      <c r="H194" s="19" t="s">
        <v>754</v>
      </c>
      <c r="I194" s="19" t="s">
        <v>755</v>
      </c>
      <c r="J194" s="19" t="s">
        <v>756</v>
      </c>
      <c r="K194" s="1163" t="s">
        <v>756</v>
      </c>
      <c r="L194" s="1164" t="s">
        <v>755</v>
      </c>
      <c r="M194" s="1164" t="s">
        <v>755</v>
      </c>
      <c r="N194" s="1164" t="s">
        <v>755</v>
      </c>
      <c r="O194" s="1164" t="s">
        <v>755</v>
      </c>
      <c r="P194" s="1164" t="s">
        <v>755</v>
      </c>
      <c r="Q194" s="1164" t="s">
        <v>755</v>
      </c>
      <c r="R194" s="19" t="s">
        <v>1331</v>
      </c>
      <c r="S194" s="1166" t="s">
        <v>756</v>
      </c>
      <c r="T194" s="1166" t="s">
        <v>684</v>
      </c>
      <c r="U194" s="19">
        <v>20</v>
      </c>
      <c r="V194" s="19" t="s">
        <v>756</v>
      </c>
      <c r="W194" s="19" t="s">
        <v>756</v>
      </c>
      <c r="X194" s="19" t="s">
        <v>756</v>
      </c>
      <c r="Y194" s="19"/>
      <c r="Z194" s="19"/>
      <c r="AA194" s="19" t="s">
        <v>756</v>
      </c>
      <c r="AB194" s="19" t="s">
        <v>756</v>
      </c>
      <c r="AC194" s="19" t="s">
        <v>756</v>
      </c>
      <c r="AD194" s="19" t="s">
        <v>756</v>
      </c>
      <c r="AE194" s="19" t="s">
        <v>756</v>
      </c>
      <c r="AF194" s="19" t="s">
        <v>756</v>
      </c>
      <c r="AG194" s="19" t="s">
        <v>756</v>
      </c>
      <c r="AH194" s="19"/>
      <c r="AI194" s="19" t="s">
        <v>756</v>
      </c>
      <c r="AJ194" s="19" t="s">
        <v>756</v>
      </c>
      <c r="AK194" s="19" t="s">
        <v>756</v>
      </c>
      <c r="AL194" s="19" t="s">
        <v>756</v>
      </c>
      <c r="AM194" s="19" t="s">
        <v>756</v>
      </c>
      <c r="AN194" s="19" t="s">
        <v>756</v>
      </c>
      <c r="AO194" s="19" t="s">
        <v>756</v>
      </c>
      <c r="AP194" s="19" t="s">
        <v>756</v>
      </c>
      <c r="AQ194" s="19" t="s">
        <v>756</v>
      </c>
      <c r="AR194" s="19" t="s">
        <v>756</v>
      </c>
      <c r="AS194" s="19" t="s">
        <v>756</v>
      </c>
      <c r="AT194" s="19" t="s">
        <v>756</v>
      </c>
      <c r="AU194" s="19" t="s">
        <v>756</v>
      </c>
      <c r="AV194" s="19" t="s">
        <v>756</v>
      </c>
      <c r="AW194" s="19" t="s">
        <v>756</v>
      </c>
      <c r="AX194" s="1162" t="s">
        <v>756</v>
      </c>
      <c r="AY194" s="1162" t="s">
        <v>756</v>
      </c>
      <c r="AZ194" s="19" t="s">
        <v>756</v>
      </c>
      <c r="BA194" s="19" t="s">
        <v>756</v>
      </c>
      <c r="BB194" s="19" t="s">
        <v>756</v>
      </c>
      <c r="BC194" s="19" t="s">
        <v>756</v>
      </c>
      <c r="BD194" s="19" t="s">
        <v>756</v>
      </c>
      <c r="BE194" s="19" t="s">
        <v>755</v>
      </c>
      <c r="BF194" s="1164" t="s">
        <v>755</v>
      </c>
    </row>
    <row r="195" spans="2:58" ht="42.75" x14ac:dyDescent="0.2">
      <c r="B19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5" s="21" t="s">
        <v>1332</v>
      </c>
      <c r="D195" s="19" t="s">
        <v>1333</v>
      </c>
      <c r="E195" s="983" t="s">
        <v>1062</v>
      </c>
      <c r="F195" s="1041" t="str">
        <f>VLOOKUP(TBL4_OptApp[[#This Row],[Option type
Defined List]],'Option Typs_Grps'!B$2:C$47, 2, FALSE)</f>
        <v>Resource Options</v>
      </c>
      <c r="G195" s="20" t="s">
        <v>684</v>
      </c>
      <c r="H195" s="19" t="s">
        <v>754</v>
      </c>
      <c r="I195" s="19" t="s">
        <v>755</v>
      </c>
      <c r="J195" s="19" t="s">
        <v>756</v>
      </c>
      <c r="K195" s="1163" t="s">
        <v>756</v>
      </c>
      <c r="L195" s="1164" t="s">
        <v>755</v>
      </c>
      <c r="M195" s="1164" t="s">
        <v>755</v>
      </c>
      <c r="N195" s="1164" t="s">
        <v>755</v>
      </c>
      <c r="O195" s="1164" t="s">
        <v>755</v>
      </c>
      <c r="P195" s="1164" t="s">
        <v>755</v>
      </c>
      <c r="Q195" s="1164" t="s">
        <v>755</v>
      </c>
      <c r="R195" s="19" t="s">
        <v>1334</v>
      </c>
      <c r="S195" s="1166" t="s">
        <v>756</v>
      </c>
      <c r="T195" s="1166" t="s">
        <v>684</v>
      </c>
      <c r="U195" s="19" t="s">
        <v>758</v>
      </c>
      <c r="V195" s="19" t="s">
        <v>756</v>
      </c>
      <c r="W195" s="19" t="s">
        <v>756</v>
      </c>
      <c r="X195" s="19" t="s">
        <v>756</v>
      </c>
      <c r="Y195" s="19"/>
      <c r="Z195" s="19"/>
      <c r="AA195" s="19" t="s">
        <v>756</v>
      </c>
      <c r="AB195" s="19" t="s">
        <v>756</v>
      </c>
      <c r="AC195" s="19" t="s">
        <v>756</v>
      </c>
      <c r="AD195" s="19" t="s">
        <v>756</v>
      </c>
      <c r="AE195" s="19" t="s">
        <v>756</v>
      </c>
      <c r="AF195" s="19" t="s">
        <v>756</v>
      </c>
      <c r="AG195" s="19" t="s">
        <v>756</v>
      </c>
      <c r="AH195" s="19"/>
      <c r="AI195" s="19" t="s">
        <v>756</v>
      </c>
      <c r="AJ195" s="19" t="s">
        <v>756</v>
      </c>
      <c r="AK195" s="19" t="s">
        <v>756</v>
      </c>
      <c r="AL195" s="19" t="s">
        <v>756</v>
      </c>
      <c r="AM195" s="19" t="s">
        <v>756</v>
      </c>
      <c r="AN195" s="19" t="s">
        <v>756</v>
      </c>
      <c r="AO195" s="19" t="s">
        <v>756</v>
      </c>
      <c r="AP195" s="19" t="s">
        <v>756</v>
      </c>
      <c r="AQ195" s="19" t="s">
        <v>756</v>
      </c>
      <c r="AR195" s="19" t="s">
        <v>756</v>
      </c>
      <c r="AS195" s="19" t="s">
        <v>756</v>
      </c>
      <c r="AT195" s="19" t="s">
        <v>756</v>
      </c>
      <c r="AU195" s="19" t="s">
        <v>756</v>
      </c>
      <c r="AV195" s="19" t="s">
        <v>756</v>
      </c>
      <c r="AW195" s="19" t="s">
        <v>756</v>
      </c>
      <c r="AX195" s="1162" t="s">
        <v>756</v>
      </c>
      <c r="AY195" s="1162" t="s">
        <v>756</v>
      </c>
      <c r="AZ195" s="19" t="s">
        <v>756</v>
      </c>
      <c r="BA195" s="19" t="s">
        <v>756</v>
      </c>
      <c r="BB195" s="19" t="s">
        <v>756</v>
      </c>
      <c r="BC195" s="19" t="s">
        <v>756</v>
      </c>
      <c r="BD195" s="19" t="s">
        <v>756</v>
      </c>
      <c r="BE195" s="19" t="s">
        <v>755</v>
      </c>
      <c r="BF195" s="1164" t="s">
        <v>755</v>
      </c>
    </row>
    <row r="196" spans="2:58" ht="57" x14ac:dyDescent="0.2">
      <c r="B19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6" s="19" t="s">
        <v>1335</v>
      </c>
      <c r="D196" s="19" t="s">
        <v>1336</v>
      </c>
      <c r="E196" s="983" t="s">
        <v>1062</v>
      </c>
      <c r="F196" s="1041" t="str">
        <f>VLOOKUP(TBL4_OptApp[[#This Row],[Option type
Defined List]],'Option Typs_Grps'!B$2:C$47, 2, FALSE)</f>
        <v>Resource Options</v>
      </c>
      <c r="G196" s="20" t="s">
        <v>684</v>
      </c>
      <c r="H196" s="19" t="s">
        <v>754</v>
      </c>
      <c r="I196" s="19" t="s">
        <v>755</v>
      </c>
      <c r="J196" s="19" t="s">
        <v>756</v>
      </c>
      <c r="K196" s="1163" t="s">
        <v>756</v>
      </c>
      <c r="L196" s="1164" t="s">
        <v>755</v>
      </c>
      <c r="M196" s="1164" t="s">
        <v>755</v>
      </c>
      <c r="N196" s="1164" t="s">
        <v>755</v>
      </c>
      <c r="O196" s="1164" t="s">
        <v>755</v>
      </c>
      <c r="P196" s="1164" t="s">
        <v>755</v>
      </c>
      <c r="Q196" s="1164" t="s">
        <v>755</v>
      </c>
      <c r="R196" s="19" t="s">
        <v>1337</v>
      </c>
      <c r="S196" s="1166" t="s">
        <v>756</v>
      </c>
      <c r="T196" s="1166" t="s">
        <v>684</v>
      </c>
      <c r="U196" s="19" t="s">
        <v>1205</v>
      </c>
      <c r="V196" s="19" t="s">
        <v>756</v>
      </c>
      <c r="W196" s="19" t="s">
        <v>756</v>
      </c>
      <c r="X196" s="19" t="s">
        <v>756</v>
      </c>
      <c r="Y196" s="19"/>
      <c r="Z196" s="19"/>
      <c r="AA196" s="19" t="s">
        <v>756</v>
      </c>
      <c r="AB196" s="19" t="s">
        <v>756</v>
      </c>
      <c r="AC196" s="19" t="s">
        <v>756</v>
      </c>
      <c r="AD196" s="19" t="s">
        <v>756</v>
      </c>
      <c r="AE196" s="19" t="s">
        <v>756</v>
      </c>
      <c r="AF196" s="19" t="s">
        <v>756</v>
      </c>
      <c r="AG196" s="19" t="s">
        <v>756</v>
      </c>
      <c r="AH196" s="19"/>
      <c r="AI196" s="19" t="s">
        <v>756</v>
      </c>
      <c r="AJ196" s="19" t="s">
        <v>756</v>
      </c>
      <c r="AK196" s="19" t="s">
        <v>756</v>
      </c>
      <c r="AL196" s="19" t="s">
        <v>756</v>
      </c>
      <c r="AM196" s="19" t="s">
        <v>756</v>
      </c>
      <c r="AN196" s="19" t="s">
        <v>756</v>
      </c>
      <c r="AO196" s="19" t="s">
        <v>756</v>
      </c>
      <c r="AP196" s="19" t="s">
        <v>756</v>
      </c>
      <c r="AQ196" s="19" t="s">
        <v>756</v>
      </c>
      <c r="AR196" s="19" t="s">
        <v>756</v>
      </c>
      <c r="AS196" s="19" t="s">
        <v>756</v>
      </c>
      <c r="AT196" s="19" t="s">
        <v>756</v>
      </c>
      <c r="AU196" s="19" t="s">
        <v>756</v>
      </c>
      <c r="AV196" s="19" t="s">
        <v>756</v>
      </c>
      <c r="AW196" s="19" t="s">
        <v>756</v>
      </c>
      <c r="AX196" s="1162" t="s">
        <v>756</v>
      </c>
      <c r="AY196" s="1162" t="s">
        <v>756</v>
      </c>
      <c r="AZ196" s="19" t="s">
        <v>756</v>
      </c>
      <c r="BA196" s="19" t="s">
        <v>756</v>
      </c>
      <c r="BB196" s="19" t="s">
        <v>756</v>
      </c>
      <c r="BC196" s="19" t="s">
        <v>756</v>
      </c>
      <c r="BD196" s="19" t="s">
        <v>756</v>
      </c>
      <c r="BE196" s="19" t="s">
        <v>755</v>
      </c>
      <c r="BF196" s="1164" t="s">
        <v>755</v>
      </c>
    </row>
    <row r="197" spans="2:58" ht="28.5" x14ac:dyDescent="0.25">
      <c r="B19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7" s="19" t="s">
        <v>1338</v>
      </c>
      <c r="D197" s="19" t="s">
        <v>1339</v>
      </c>
      <c r="E197" s="983" t="s">
        <v>1053</v>
      </c>
      <c r="F197" s="1073" t="str">
        <f>VLOOKUP(TBL4_OptApp[[#This Row],[Option type
Defined List]],'Option Typs_Grps'!B$2:C$47, 2, FALSE)</f>
        <v>Resource Options</v>
      </c>
      <c r="G197" s="20" t="s">
        <v>684</v>
      </c>
      <c r="H197" s="19" t="s">
        <v>754</v>
      </c>
      <c r="I197" s="19" t="s">
        <v>755</v>
      </c>
      <c r="J197" s="19" t="s">
        <v>756</v>
      </c>
      <c r="K197" s="1163" t="s">
        <v>1340</v>
      </c>
      <c r="L197" s="1164" t="s">
        <v>755</v>
      </c>
      <c r="M197" s="1164" t="s">
        <v>755</v>
      </c>
      <c r="N197" s="1164" t="s">
        <v>755</v>
      </c>
      <c r="O197" s="1164" t="s">
        <v>755</v>
      </c>
      <c r="P197" s="1164" t="s">
        <v>755</v>
      </c>
      <c r="Q197" s="1164" t="s">
        <v>755</v>
      </c>
      <c r="R197" s="1172" t="s">
        <v>1341</v>
      </c>
      <c r="S197" s="1166" t="s">
        <v>756</v>
      </c>
      <c r="T197" s="1166" t="s">
        <v>756</v>
      </c>
      <c r="U197" s="19">
        <v>20</v>
      </c>
      <c r="V197" s="19" t="s">
        <v>756</v>
      </c>
      <c r="W197" s="19" t="s">
        <v>756</v>
      </c>
      <c r="X197" s="19" t="s">
        <v>756</v>
      </c>
      <c r="Y197" s="19"/>
      <c r="Z197" s="19"/>
      <c r="AA197" s="19" t="s">
        <v>756</v>
      </c>
      <c r="AB197" s="19" t="s">
        <v>756</v>
      </c>
      <c r="AC197" s="19" t="s">
        <v>756</v>
      </c>
      <c r="AD197" s="19" t="s">
        <v>756</v>
      </c>
      <c r="AE197" s="19" t="s">
        <v>756</v>
      </c>
      <c r="AF197" s="19" t="s">
        <v>756</v>
      </c>
      <c r="AG197" s="19" t="s">
        <v>756</v>
      </c>
      <c r="AH197" s="19"/>
      <c r="AI197" s="19" t="s">
        <v>756</v>
      </c>
      <c r="AJ197" s="19">
        <v>-159</v>
      </c>
      <c r="AK197" s="19" t="s">
        <v>756</v>
      </c>
      <c r="AL197" s="19" t="s">
        <v>756</v>
      </c>
      <c r="AM197" s="19" t="s">
        <v>756</v>
      </c>
      <c r="AN197" s="19" t="s">
        <v>756</v>
      </c>
      <c r="AO197" s="19" t="s">
        <v>756</v>
      </c>
      <c r="AP197" s="19" t="s">
        <v>756</v>
      </c>
      <c r="AQ197" s="19" t="s">
        <v>756</v>
      </c>
      <c r="AR197" s="19" t="s">
        <v>756</v>
      </c>
      <c r="AS197" s="19" t="s">
        <v>756</v>
      </c>
      <c r="AT197" s="19" t="s">
        <v>756</v>
      </c>
      <c r="AU197" s="19" t="s">
        <v>756</v>
      </c>
      <c r="AV197" s="19" t="s">
        <v>756</v>
      </c>
      <c r="AW197" s="19" t="s">
        <v>756</v>
      </c>
      <c r="AX197" s="1162" t="s">
        <v>756</v>
      </c>
      <c r="AY197" s="1162" t="s">
        <v>756</v>
      </c>
      <c r="AZ197" s="19">
        <v>-1</v>
      </c>
      <c r="BA197" s="19">
        <v>-0.5</v>
      </c>
      <c r="BB197" s="19">
        <v>-0.83333333300000001</v>
      </c>
      <c r="BC197" s="19">
        <v>2</v>
      </c>
      <c r="BD197" s="19">
        <v>4</v>
      </c>
      <c r="BE197" s="19" t="s">
        <v>766</v>
      </c>
      <c r="BF197" s="1164" t="s">
        <v>755</v>
      </c>
    </row>
    <row r="198" spans="2:58" ht="28.5" x14ac:dyDescent="0.25">
      <c r="B19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8" s="19" t="s">
        <v>1342</v>
      </c>
      <c r="D198" s="19" t="s">
        <v>1343</v>
      </c>
      <c r="E198" s="983" t="s">
        <v>1053</v>
      </c>
      <c r="F198" s="981" t="str">
        <f>VLOOKUP(TBL4_OptApp[[#This Row],[Option type
Defined List]],'Option Typs_Grps'!B$2:C$47, 2, FALSE)</f>
        <v>Resource Options</v>
      </c>
      <c r="G198" s="20" t="s">
        <v>684</v>
      </c>
      <c r="H198" s="19" t="s">
        <v>754</v>
      </c>
      <c r="I198" s="19" t="s">
        <v>755</v>
      </c>
      <c r="J198" s="19" t="s">
        <v>756</v>
      </c>
      <c r="K198" s="1163" t="s">
        <v>1344</v>
      </c>
      <c r="L198" s="1164" t="s">
        <v>755</v>
      </c>
      <c r="M198" s="1164" t="s">
        <v>755</v>
      </c>
      <c r="N198" s="1164" t="s">
        <v>755</v>
      </c>
      <c r="O198" s="1164" t="s">
        <v>755</v>
      </c>
      <c r="P198" s="1164" t="s">
        <v>755</v>
      </c>
      <c r="Q198" s="1164" t="s">
        <v>755</v>
      </c>
      <c r="R198" s="1172" t="s">
        <v>1341</v>
      </c>
      <c r="S198" s="1166" t="s">
        <v>756</v>
      </c>
      <c r="T198" s="1166" t="s">
        <v>756</v>
      </c>
      <c r="U198" s="19">
        <v>10</v>
      </c>
      <c r="V198" s="19" t="s">
        <v>756</v>
      </c>
      <c r="W198" s="19" t="s">
        <v>756</v>
      </c>
      <c r="X198" s="19" t="s">
        <v>756</v>
      </c>
      <c r="Y198" s="19"/>
      <c r="Z198" s="19"/>
      <c r="AA198" s="19" t="s">
        <v>756</v>
      </c>
      <c r="AB198" s="19" t="s">
        <v>756</v>
      </c>
      <c r="AC198" s="19" t="s">
        <v>756</v>
      </c>
      <c r="AD198" s="19" t="s">
        <v>756</v>
      </c>
      <c r="AE198" s="19" t="s">
        <v>756</v>
      </c>
      <c r="AF198" s="19" t="s">
        <v>756</v>
      </c>
      <c r="AG198" s="19" t="s">
        <v>756</v>
      </c>
      <c r="AH198" s="19"/>
      <c r="AI198" s="19" t="s">
        <v>756</v>
      </c>
      <c r="AJ198" s="19">
        <v>-159</v>
      </c>
      <c r="AK198" s="19" t="s">
        <v>756</v>
      </c>
      <c r="AL198" s="19" t="s">
        <v>756</v>
      </c>
      <c r="AM198" s="19" t="s">
        <v>756</v>
      </c>
      <c r="AN198" s="19" t="s">
        <v>756</v>
      </c>
      <c r="AO198" s="19" t="s">
        <v>756</v>
      </c>
      <c r="AP198" s="19" t="s">
        <v>756</v>
      </c>
      <c r="AQ198" s="19" t="s">
        <v>756</v>
      </c>
      <c r="AR198" s="19" t="s">
        <v>756</v>
      </c>
      <c r="AS198" s="19" t="s">
        <v>756</v>
      </c>
      <c r="AT198" s="19" t="s">
        <v>756</v>
      </c>
      <c r="AU198" s="19" t="s">
        <v>756</v>
      </c>
      <c r="AV198" s="19" t="s">
        <v>756</v>
      </c>
      <c r="AW198" s="19" t="s">
        <v>756</v>
      </c>
      <c r="AX198" s="1162" t="s">
        <v>756</v>
      </c>
      <c r="AY198" s="1162" t="s">
        <v>756</v>
      </c>
      <c r="AZ198" s="19">
        <v>-1</v>
      </c>
      <c r="BA198" s="19">
        <v>-1.5</v>
      </c>
      <c r="BB198" s="19">
        <v>-1.1666666670000001</v>
      </c>
      <c r="BC198" s="19">
        <v>2</v>
      </c>
      <c r="BD198" s="19">
        <v>4</v>
      </c>
      <c r="BE198" s="19" t="s">
        <v>766</v>
      </c>
      <c r="BF198" s="1164" t="s">
        <v>755</v>
      </c>
    </row>
    <row r="199" spans="2:58" ht="28.5" x14ac:dyDescent="0.25">
      <c r="B19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9" s="19" t="s">
        <v>1345</v>
      </c>
      <c r="D199" s="19" t="s">
        <v>1346</v>
      </c>
      <c r="E199" s="983" t="s">
        <v>1053</v>
      </c>
      <c r="F199" s="981" t="str">
        <f>VLOOKUP(TBL4_OptApp[[#This Row],[Option type
Defined List]],'Option Typs_Grps'!B$2:C$47, 2, FALSE)</f>
        <v>Resource Options</v>
      </c>
      <c r="G199" s="20" t="s">
        <v>684</v>
      </c>
      <c r="H199" s="19" t="s">
        <v>754</v>
      </c>
      <c r="I199" s="19" t="s">
        <v>755</v>
      </c>
      <c r="J199" s="19" t="s">
        <v>756</v>
      </c>
      <c r="K199" s="1163" t="s">
        <v>1347</v>
      </c>
      <c r="L199" s="1164" t="s">
        <v>755</v>
      </c>
      <c r="M199" s="1164" t="s">
        <v>755</v>
      </c>
      <c r="N199" s="1164" t="s">
        <v>755</v>
      </c>
      <c r="O199" s="1164" t="s">
        <v>755</v>
      </c>
      <c r="P199" s="1164" t="s">
        <v>755</v>
      </c>
      <c r="Q199" s="1164" t="s">
        <v>755</v>
      </c>
      <c r="R199" s="1172" t="s">
        <v>1341</v>
      </c>
      <c r="S199" s="1166" t="s">
        <v>756</v>
      </c>
      <c r="T199" s="1166" t="s">
        <v>756</v>
      </c>
      <c r="U199" s="19">
        <v>20</v>
      </c>
      <c r="V199" s="19" t="s">
        <v>756</v>
      </c>
      <c r="W199" s="19" t="s">
        <v>756</v>
      </c>
      <c r="X199" s="19" t="s">
        <v>756</v>
      </c>
      <c r="Y199" s="19"/>
      <c r="Z199" s="19"/>
      <c r="AA199" s="19" t="s">
        <v>756</v>
      </c>
      <c r="AB199" s="19" t="s">
        <v>756</v>
      </c>
      <c r="AC199" s="19" t="s">
        <v>756</v>
      </c>
      <c r="AD199" s="19" t="s">
        <v>756</v>
      </c>
      <c r="AE199" s="19" t="s">
        <v>756</v>
      </c>
      <c r="AF199" s="19" t="s">
        <v>756</v>
      </c>
      <c r="AG199" s="19" t="s">
        <v>756</v>
      </c>
      <c r="AH199" s="19"/>
      <c r="AI199" s="19" t="s">
        <v>756</v>
      </c>
      <c r="AJ199" s="19">
        <v>-159</v>
      </c>
      <c r="AK199" s="19" t="s">
        <v>756</v>
      </c>
      <c r="AL199" s="19" t="s">
        <v>756</v>
      </c>
      <c r="AM199" s="19" t="s">
        <v>756</v>
      </c>
      <c r="AN199" s="19" t="s">
        <v>756</v>
      </c>
      <c r="AO199" s="19" t="s">
        <v>756</v>
      </c>
      <c r="AP199" s="19" t="s">
        <v>756</v>
      </c>
      <c r="AQ199" s="19" t="s">
        <v>756</v>
      </c>
      <c r="AR199" s="19" t="s">
        <v>756</v>
      </c>
      <c r="AS199" s="19" t="s">
        <v>756</v>
      </c>
      <c r="AT199" s="19" t="s">
        <v>756</v>
      </c>
      <c r="AU199" s="19" t="s">
        <v>756</v>
      </c>
      <c r="AV199" s="19" t="s">
        <v>756</v>
      </c>
      <c r="AW199" s="19" t="s">
        <v>756</v>
      </c>
      <c r="AX199" s="1162" t="s">
        <v>756</v>
      </c>
      <c r="AY199" s="1162" t="s">
        <v>756</v>
      </c>
      <c r="AZ199" s="19">
        <v>0</v>
      </c>
      <c r="BA199" s="19">
        <v>-0.5</v>
      </c>
      <c r="BB199" s="19">
        <v>-0.83333333300000001</v>
      </c>
      <c r="BC199" s="19">
        <v>2</v>
      </c>
      <c r="BD199" s="19">
        <v>4</v>
      </c>
      <c r="BE199" s="19" t="s">
        <v>766</v>
      </c>
      <c r="BF199" s="1164" t="s">
        <v>755</v>
      </c>
    </row>
    <row r="200" spans="2:58" ht="57" x14ac:dyDescent="0.2">
      <c r="B20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0" s="19" t="s">
        <v>1348</v>
      </c>
      <c r="D200" s="19" t="s">
        <v>1349</v>
      </c>
      <c r="E200" s="983" t="s">
        <v>1276</v>
      </c>
      <c r="F200" s="981" t="str">
        <f>VLOOKUP(TBL4_OptApp[[#This Row],[Option type
Defined List]],'Option Typs_Grps'!B$2:C$47, 2, FALSE)</f>
        <v>Resource Options</v>
      </c>
      <c r="G200" s="20" t="s">
        <v>684</v>
      </c>
      <c r="H200" s="19" t="s">
        <v>754</v>
      </c>
      <c r="I200" s="19" t="s">
        <v>755</v>
      </c>
      <c r="J200" s="19" t="s">
        <v>756</v>
      </c>
      <c r="K200" s="1163" t="s">
        <v>756</v>
      </c>
      <c r="L200" s="1164" t="s">
        <v>755</v>
      </c>
      <c r="M200" s="1164" t="s">
        <v>755</v>
      </c>
      <c r="N200" s="1164" t="s">
        <v>755</v>
      </c>
      <c r="O200" s="1164" t="s">
        <v>755</v>
      </c>
      <c r="P200" s="1164" t="s">
        <v>755</v>
      </c>
      <c r="Q200" s="1164" t="s">
        <v>755</v>
      </c>
      <c r="R200" s="19" t="s">
        <v>1350</v>
      </c>
      <c r="S200" s="1166" t="s">
        <v>756</v>
      </c>
      <c r="T200" s="1166" t="s">
        <v>756</v>
      </c>
      <c r="U200" s="19" t="s">
        <v>758</v>
      </c>
      <c r="V200" s="19" t="s">
        <v>756</v>
      </c>
      <c r="W200" s="19" t="s">
        <v>756</v>
      </c>
      <c r="X200" s="19" t="s">
        <v>756</v>
      </c>
      <c r="Y200" s="19"/>
      <c r="Z200" s="19"/>
      <c r="AA200" s="19" t="s">
        <v>756</v>
      </c>
      <c r="AB200" s="19" t="s">
        <v>756</v>
      </c>
      <c r="AC200" s="19" t="s">
        <v>756</v>
      </c>
      <c r="AD200" s="19" t="s">
        <v>756</v>
      </c>
      <c r="AE200" s="19" t="s">
        <v>756</v>
      </c>
      <c r="AF200" s="19" t="s">
        <v>756</v>
      </c>
      <c r="AG200" s="19" t="s">
        <v>756</v>
      </c>
      <c r="AH200" s="19"/>
      <c r="AI200" s="19" t="s">
        <v>756</v>
      </c>
      <c r="AJ200" s="19" t="s">
        <v>756</v>
      </c>
      <c r="AK200" s="19" t="s">
        <v>756</v>
      </c>
      <c r="AL200" s="19" t="s">
        <v>756</v>
      </c>
      <c r="AM200" s="19" t="s">
        <v>756</v>
      </c>
      <c r="AN200" s="19" t="s">
        <v>756</v>
      </c>
      <c r="AO200" s="19" t="s">
        <v>756</v>
      </c>
      <c r="AP200" s="19" t="s">
        <v>756</v>
      </c>
      <c r="AQ200" s="19" t="s">
        <v>756</v>
      </c>
      <c r="AR200" s="19" t="s">
        <v>756</v>
      </c>
      <c r="AS200" s="19" t="s">
        <v>756</v>
      </c>
      <c r="AT200" s="19" t="s">
        <v>756</v>
      </c>
      <c r="AU200" s="19" t="s">
        <v>756</v>
      </c>
      <c r="AV200" s="19" t="s">
        <v>756</v>
      </c>
      <c r="AW200" s="19" t="s">
        <v>756</v>
      </c>
      <c r="AX200" s="1162" t="s">
        <v>756</v>
      </c>
      <c r="AY200" s="1162" t="s">
        <v>756</v>
      </c>
      <c r="AZ200" s="19" t="s">
        <v>756</v>
      </c>
      <c r="BA200" s="19" t="s">
        <v>756</v>
      </c>
      <c r="BB200" s="19" t="s">
        <v>756</v>
      </c>
      <c r="BC200" s="19" t="s">
        <v>756</v>
      </c>
      <c r="BD200" s="19" t="s">
        <v>756</v>
      </c>
      <c r="BE200" s="19" t="s">
        <v>755</v>
      </c>
      <c r="BF200" s="1164" t="s">
        <v>755</v>
      </c>
    </row>
    <row r="201" spans="2:58" ht="28.5" x14ac:dyDescent="0.2">
      <c r="B20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1" s="19" t="s">
        <v>1351</v>
      </c>
      <c r="D201" s="19" t="s">
        <v>1352</v>
      </c>
      <c r="E201" s="983" t="s">
        <v>1062</v>
      </c>
      <c r="F201" s="981" t="str">
        <f>VLOOKUP(TBL4_OptApp[[#This Row],[Option type
Defined List]],'Option Typs_Grps'!B$2:C$47, 2, FALSE)</f>
        <v>Resource Options</v>
      </c>
      <c r="G201" s="20" t="s">
        <v>684</v>
      </c>
      <c r="H201" s="19" t="s">
        <v>754</v>
      </c>
      <c r="I201" s="19" t="s">
        <v>755</v>
      </c>
      <c r="J201" s="19" t="s">
        <v>756</v>
      </c>
      <c r="K201" s="1163" t="s">
        <v>756</v>
      </c>
      <c r="L201" s="1164" t="s">
        <v>755</v>
      </c>
      <c r="M201" s="1164" t="s">
        <v>755</v>
      </c>
      <c r="N201" s="1164" t="s">
        <v>755</v>
      </c>
      <c r="O201" s="1164" t="s">
        <v>755</v>
      </c>
      <c r="P201" s="1164" t="s">
        <v>755</v>
      </c>
      <c r="Q201" s="1164" t="s">
        <v>755</v>
      </c>
      <c r="R201" s="19" t="s">
        <v>1353</v>
      </c>
      <c r="S201" s="1166" t="s">
        <v>756</v>
      </c>
      <c r="T201" s="1166" t="s">
        <v>684</v>
      </c>
      <c r="U201" s="19" t="s">
        <v>758</v>
      </c>
      <c r="V201" s="19" t="s">
        <v>756</v>
      </c>
      <c r="W201" s="19" t="s">
        <v>756</v>
      </c>
      <c r="X201" s="19" t="s">
        <v>756</v>
      </c>
      <c r="Y201" s="19"/>
      <c r="Z201" s="19"/>
      <c r="AA201" s="19" t="s">
        <v>756</v>
      </c>
      <c r="AB201" s="19" t="s">
        <v>756</v>
      </c>
      <c r="AC201" s="19" t="s">
        <v>756</v>
      </c>
      <c r="AD201" s="19" t="s">
        <v>756</v>
      </c>
      <c r="AE201" s="19" t="s">
        <v>756</v>
      </c>
      <c r="AF201" s="19" t="s">
        <v>756</v>
      </c>
      <c r="AG201" s="19" t="s">
        <v>756</v>
      </c>
      <c r="AH201" s="19"/>
      <c r="AI201" s="19" t="s">
        <v>756</v>
      </c>
      <c r="AJ201" s="19" t="s">
        <v>756</v>
      </c>
      <c r="AK201" s="19" t="s">
        <v>756</v>
      </c>
      <c r="AL201" s="19" t="s">
        <v>756</v>
      </c>
      <c r="AM201" s="19" t="s">
        <v>756</v>
      </c>
      <c r="AN201" s="19" t="s">
        <v>756</v>
      </c>
      <c r="AO201" s="19" t="s">
        <v>756</v>
      </c>
      <c r="AP201" s="19" t="s">
        <v>756</v>
      </c>
      <c r="AQ201" s="19" t="s">
        <v>756</v>
      </c>
      <c r="AR201" s="19" t="s">
        <v>756</v>
      </c>
      <c r="AS201" s="19" t="s">
        <v>756</v>
      </c>
      <c r="AT201" s="19" t="s">
        <v>756</v>
      </c>
      <c r="AU201" s="19" t="s">
        <v>756</v>
      </c>
      <c r="AV201" s="19" t="s">
        <v>756</v>
      </c>
      <c r="AW201" s="19" t="s">
        <v>756</v>
      </c>
      <c r="AX201" s="1162" t="s">
        <v>756</v>
      </c>
      <c r="AY201" s="1162" t="s">
        <v>756</v>
      </c>
      <c r="AZ201" s="19" t="s">
        <v>756</v>
      </c>
      <c r="BA201" s="19" t="s">
        <v>756</v>
      </c>
      <c r="BB201" s="19" t="s">
        <v>756</v>
      </c>
      <c r="BC201" s="19" t="s">
        <v>756</v>
      </c>
      <c r="BD201" s="19" t="s">
        <v>756</v>
      </c>
      <c r="BE201" s="19" t="s">
        <v>755</v>
      </c>
      <c r="BF201" s="1164" t="s">
        <v>755</v>
      </c>
    </row>
    <row r="202" spans="2:58" ht="156.75" x14ac:dyDescent="0.2">
      <c r="B20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2" s="19" t="s">
        <v>1354</v>
      </c>
      <c r="D202" s="19" t="s">
        <v>1355</v>
      </c>
      <c r="E202" s="983" t="s">
        <v>1158</v>
      </c>
      <c r="F202" s="981" t="str">
        <f>VLOOKUP(TBL4_OptApp[[#This Row],[Option type
Defined List]],'Option Typs_Grps'!B$2:C$47, 2, FALSE)</f>
        <v>Resource Options</v>
      </c>
      <c r="G202" s="20" t="s">
        <v>684</v>
      </c>
      <c r="H202" s="19" t="s">
        <v>754</v>
      </c>
      <c r="I202" s="19" t="s">
        <v>755</v>
      </c>
      <c r="J202" s="19" t="s">
        <v>756</v>
      </c>
      <c r="K202" s="1163" t="s">
        <v>756</v>
      </c>
      <c r="L202" s="1164" t="s">
        <v>755</v>
      </c>
      <c r="M202" s="1164" t="s">
        <v>755</v>
      </c>
      <c r="N202" s="1164" t="s">
        <v>755</v>
      </c>
      <c r="O202" s="1164" t="s">
        <v>755</v>
      </c>
      <c r="P202" s="1164" t="s">
        <v>755</v>
      </c>
      <c r="Q202" s="1164" t="s">
        <v>755</v>
      </c>
      <c r="R202" s="19" t="s">
        <v>1356</v>
      </c>
      <c r="S202" s="1166" t="s">
        <v>756</v>
      </c>
      <c r="T202" s="1166" t="s">
        <v>684</v>
      </c>
      <c r="U202" s="19" t="s">
        <v>1205</v>
      </c>
      <c r="V202" s="19" t="s">
        <v>756</v>
      </c>
      <c r="W202" s="19" t="s">
        <v>756</v>
      </c>
      <c r="X202" s="19" t="s">
        <v>756</v>
      </c>
      <c r="Y202" s="19"/>
      <c r="Z202" s="19"/>
      <c r="AA202" s="19" t="s">
        <v>756</v>
      </c>
      <c r="AB202" s="19" t="s">
        <v>756</v>
      </c>
      <c r="AC202" s="19" t="s">
        <v>756</v>
      </c>
      <c r="AD202" s="19" t="s">
        <v>756</v>
      </c>
      <c r="AE202" s="19" t="s">
        <v>756</v>
      </c>
      <c r="AF202" s="19" t="s">
        <v>756</v>
      </c>
      <c r="AG202" s="19" t="s">
        <v>756</v>
      </c>
      <c r="AH202" s="19"/>
      <c r="AI202" s="19" t="s">
        <v>756</v>
      </c>
      <c r="AJ202" s="19" t="s">
        <v>756</v>
      </c>
      <c r="AK202" s="19" t="s">
        <v>756</v>
      </c>
      <c r="AL202" s="19" t="s">
        <v>756</v>
      </c>
      <c r="AM202" s="19" t="s">
        <v>756</v>
      </c>
      <c r="AN202" s="19" t="s">
        <v>756</v>
      </c>
      <c r="AO202" s="19" t="s">
        <v>756</v>
      </c>
      <c r="AP202" s="19" t="s">
        <v>756</v>
      </c>
      <c r="AQ202" s="19" t="s">
        <v>756</v>
      </c>
      <c r="AR202" s="19" t="s">
        <v>756</v>
      </c>
      <c r="AS202" s="19" t="s">
        <v>756</v>
      </c>
      <c r="AT202" s="19" t="s">
        <v>756</v>
      </c>
      <c r="AU202" s="19" t="s">
        <v>756</v>
      </c>
      <c r="AV202" s="19" t="s">
        <v>756</v>
      </c>
      <c r="AW202" s="19" t="s">
        <v>756</v>
      </c>
      <c r="AX202" s="1162" t="s">
        <v>756</v>
      </c>
      <c r="AY202" s="1162" t="s">
        <v>756</v>
      </c>
      <c r="AZ202" s="19" t="s">
        <v>756</v>
      </c>
      <c r="BA202" s="19" t="s">
        <v>756</v>
      </c>
      <c r="BB202" s="19" t="s">
        <v>756</v>
      </c>
      <c r="BC202" s="19" t="s">
        <v>756</v>
      </c>
      <c r="BD202" s="19" t="s">
        <v>756</v>
      </c>
      <c r="BE202" s="19" t="s">
        <v>755</v>
      </c>
      <c r="BF202" s="1164" t="s">
        <v>755</v>
      </c>
    </row>
    <row r="203" spans="2:58" ht="57" x14ac:dyDescent="0.2">
      <c r="B20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3" s="19" t="s">
        <v>1357</v>
      </c>
      <c r="D203" s="19" t="s">
        <v>1358</v>
      </c>
      <c r="E203" s="983" t="s">
        <v>1359</v>
      </c>
      <c r="F203" s="981" t="str">
        <f>VLOOKUP(TBL4_OptApp[[#This Row],[Option type
Defined List]],'Option Typs_Grps'!B$2:C$47, 2, FALSE)</f>
        <v>Resource Options</v>
      </c>
      <c r="G203" s="20" t="s">
        <v>684</v>
      </c>
      <c r="H203" s="19" t="s">
        <v>754</v>
      </c>
      <c r="I203" s="19" t="s">
        <v>755</v>
      </c>
      <c r="J203" s="19" t="s">
        <v>756</v>
      </c>
      <c r="K203" s="1163" t="s">
        <v>756</v>
      </c>
      <c r="L203" s="1164" t="s">
        <v>755</v>
      </c>
      <c r="M203" s="1164" t="s">
        <v>755</v>
      </c>
      <c r="N203" s="1164" t="s">
        <v>755</v>
      </c>
      <c r="O203" s="1164" t="s">
        <v>755</v>
      </c>
      <c r="P203" s="1164" t="s">
        <v>755</v>
      </c>
      <c r="Q203" s="1164" t="s">
        <v>755</v>
      </c>
      <c r="R203" s="19" t="s">
        <v>1360</v>
      </c>
      <c r="S203" s="1166" t="s">
        <v>756</v>
      </c>
      <c r="T203" s="1166" t="s">
        <v>684</v>
      </c>
      <c r="U203" s="1270" t="s">
        <v>1361</v>
      </c>
      <c r="V203" s="19" t="s">
        <v>756</v>
      </c>
      <c r="W203" s="19" t="s">
        <v>756</v>
      </c>
      <c r="X203" s="19" t="s">
        <v>756</v>
      </c>
      <c r="Y203" s="19"/>
      <c r="Z203" s="19"/>
      <c r="AA203" s="19" t="s">
        <v>756</v>
      </c>
      <c r="AB203" s="19" t="s">
        <v>756</v>
      </c>
      <c r="AC203" s="19" t="s">
        <v>756</v>
      </c>
      <c r="AD203" s="19" t="s">
        <v>756</v>
      </c>
      <c r="AE203" s="19" t="s">
        <v>756</v>
      </c>
      <c r="AF203" s="19" t="s">
        <v>756</v>
      </c>
      <c r="AG203" s="19" t="s">
        <v>756</v>
      </c>
      <c r="AH203" s="19"/>
      <c r="AI203" s="19" t="s">
        <v>756</v>
      </c>
      <c r="AJ203" s="19" t="s">
        <v>756</v>
      </c>
      <c r="AK203" s="19" t="s">
        <v>756</v>
      </c>
      <c r="AL203" s="19" t="s">
        <v>756</v>
      </c>
      <c r="AM203" s="19" t="s">
        <v>756</v>
      </c>
      <c r="AN203" s="19" t="s">
        <v>756</v>
      </c>
      <c r="AO203" s="19" t="s">
        <v>756</v>
      </c>
      <c r="AP203" s="19" t="s">
        <v>756</v>
      </c>
      <c r="AQ203" s="19" t="s">
        <v>756</v>
      </c>
      <c r="AR203" s="19" t="s">
        <v>756</v>
      </c>
      <c r="AS203" s="19" t="s">
        <v>756</v>
      </c>
      <c r="AT203" s="19" t="s">
        <v>756</v>
      </c>
      <c r="AU203" s="19" t="s">
        <v>756</v>
      </c>
      <c r="AV203" s="19" t="s">
        <v>756</v>
      </c>
      <c r="AW203" s="19" t="s">
        <v>756</v>
      </c>
      <c r="AX203" s="1162" t="s">
        <v>756</v>
      </c>
      <c r="AY203" s="1162" t="s">
        <v>756</v>
      </c>
      <c r="AZ203" s="19" t="s">
        <v>756</v>
      </c>
      <c r="BA203" s="19" t="s">
        <v>756</v>
      </c>
      <c r="BB203" s="19" t="s">
        <v>756</v>
      </c>
      <c r="BC203" s="19" t="s">
        <v>756</v>
      </c>
      <c r="BD203" s="19" t="s">
        <v>756</v>
      </c>
      <c r="BE203" s="19" t="s">
        <v>755</v>
      </c>
      <c r="BF203" s="1164" t="s">
        <v>755</v>
      </c>
    </row>
    <row r="204" spans="2:58" ht="42.75" x14ac:dyDescent="0.2">
      <c r="B20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4" s="19" t="s">
        <v>1362</v>
      </c>
      <c r="D204" s="19" t="s">
        <v>1363</v>
      </c>
      <c r="E204" s="983" t="s">
        <v>1363</v>
      </c>
      <c r="F204" s="981" t="str">
        <f>VLOOKUP(TBL4_OptApp[[#This Row],[Option type
Defined List]],'Option Typs_Grps'!B$2:C$47, 2, FALSE)</f>
        <v>Resource Options</v>
      </c>
      <c r="G204" s="20" t="s">
        <v>684</v>
      </c>
      <c r="H204" s="19" t="s">
        <v>754</v>
      </c>
      <c r="I204" s="19" t="s">
        <v>755</v>
      </c>
      <c r="J204" s="19" t="s">
        <v>756</v>
      </c>
      <c r="K204" s="1163" t="s">
        <v>756</v>
      </c>
      <c r="L204" s="1164" t="s">
        <v>755</v>
      </c>
      <c r="M204" s="1164" t="s">
        <v>755</v>
      </c>
      <c r="N204" s="1164" t="s">
        <v>755</v>
      </c>
      <c r="O204" s="1164" t="s">
        <v>755</v>
      </c>
      <c r="P204" s="1164" t="s">
        <v>755</v>
      </c>
      <c r="Q204" s="1164" t="s">
        <v>755</v>
      </c>
      <c r="R204" s="19" t="s">
        <v>1364</v>
      </c>
      <c r="S204" s="1166" t="s">
        <v>756</v>
      </c>
      <c r="T204" s="1166" t="s">
        <v>684</v>
      </c>
      <c r="U204" s="19" t="s">
        <v>758</v>
      </c>
      <c r="V204" s="19" t="s">
        <v>756</v>
      </c>
      <c r="W204" s="19" t="s">
        <v>756</v>
      </c>
      <c r="X204" s="19" t="s">
        <v>756</v>
      </c>
      <c r="Y204" s="19"/>
      <c r="Z204" s="19"/>
      <c r="AA204" s="19" t="s">
        <v>756</v>
      </c>
      <c r="AB204" s="19" t="s">
        <v>756</v>
      </c>
      <c r="AC204" s="19" t="s">
        <v>756</v>
      </c>
      <c r="AD204" s="19" t="s">
        <v>756</v>
      </c>
      <c r="AE204" s="19" t="s">
        <v>756</v>
      </c>
      <c r="AF204" s="19" t="s">
        <v>756</v>
      </c>
      <c r="AG204" s="19" t="s">
        <v>756</v>
      </c>
      <c r="AH204" s="19"/>
      <c r="AI204" s="19" t="s">
        <v>756</v>
      </c>
      <c r="AJ204" s="19" t="s">
        <v>756</v>
      </c>
      <c r="AK204" s="19" t="s">
        <v>756</v>
      </c>
      <c r="AL204" s="19" t="s">
        <v>756</v>
      </c>
      <c r="AM204" s="19" t="s">
        <v>756</v>
      </c>
      <c r="AN204" s="19" t="s">
        <v>756</v>
      </c>
      <c r="AO204" s="19" t="s">
        <v>756</v>
      </c>
      <c r="AP204" s="19" t="s">
        <v>756</v>
      </c>
      <c r="AQ204" s="19" t="s">
        <v>756</v>
      </c>
      <c r="AR204" s="19" t="s">
        <v>756</v>
      </c>
      <c r="AS204" s="19" t="s">
        <v>756</v>
      </c>
      <c r="AT204" s="19" t="s">
        <v>756</v>
      </c>
      <c r="AU204" s="19" t="s">
        <v>756</v>
      </c>
      <c r="AV204" s="19" t="s">
        <v>756</v>
      </c>
      <c r="AW204" s="19" t="s">
        <v>756</v>
      </c>
      <c r="AX204" s="1162" t="s">
        <v>756</v>
      </c>
      <c r="AY204" s="1162" t="s">
        <v>756</v>
      </c>
      <c r="AZ204" s="19" t="s">
        <v>756</v>
      </c>
      <c r="BA204" s="19" t="s">
        <v>756</v>
      </c>
      <c r="BB204" s="19" t="s">
        <v>756</v>
      </c>
      <c r="BC204" s="19" t="s">
        <v>756</v>
      </c>
      <c r="BD204" s="19" t="s">
        <v>756</v>
      </c>
      <c r="BE204" s="19" t="s">
        <v>755</v>
      </c>
      <c r="BF204" s="1164" t="s">
        <v>755</v>
      </c>
    </row>
    <row r="205" spans="2:58" ht="42.75" x14ac:dyDescent="0.2">
      <c r="B20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5" s="19" t="s">
        <v>1365</v>
      </c>
      <c r="D205" s="19" t="s">
        <v>1366</v>
      </c>
      <c r="E205" s="983" t="s">
        <v>1363</v>
      </c>
      <c r="F205" s="981" t="str">
        <f>VLOOKUP(TBL4_OptApp[[#This Row],[Option type
Defined List]],'Option Typs_Grps'!B$2:C$47, 2, FALSE)</f>
        <v>Resource Options</v>
      </c>
      <c r="G205" s="20" t="s">
        <v>684</v>
      </c>
      <c r="H205" s="19" t="s">
        <v>754</v>
      </c>
      <c r="I205" s="19" t="s">
        <v>755</v>
      </c>
      <c r="J205" s="19" t="s">
        <v>756</v>
      </c>
      <c r="K205" s="1163" t="s">
        <v>756</v>
      </c>
      <c r="L205" s="1164" t="s">
        <v>755</v>
      </c>
      <c r="M205" s="1164" t="s">
        <v>755</v>
      </c>
      <c r="N205" s="1164" t="s">
        <v>755</v>
      </c>
      <c r="O205" s="1164" t="s">
        <v>755</v>
      </c>
      <c r="P205" s="1164" t="s">
        <v>755</v>
      </c>
      <c r="Q205" s="1164" t="s">
        <v>755</v>
      </c>
      <c r="R205" s="19" t="s">
        <v>1364</v>
      </c>
      <c r="S205" s="1166" t="s">
        <v>756</v>
      </c>
      <c r="T205" s="1166" t="s">
        <v>684</v>
      </c>
      <c r="U205" s="19" t="s">
        <v>758</v>
      </c>
      <c r="V205" s="19" t="s">
        <v>756</v>
      </c>
      <c r="W205" s="19" t="s">
        <v>756</v>
      </c>
      <c r="X205" s="19" t="s">
        <v>756</v>
      </c>
      <c r="Y205" s="19"/>
      <c r="Z205" s="19"/>
      <c r="AA205" s="19" t="s">
        <v>756</v>
      </c>
      <c r="AB205" s="19" t="s">
        <v>756</v>
      </c>
      <c r="AC205" s="19" t="s">
        <v>756</v>
      </c>
      <c r="AD205" s="19" t="s">
        <v>756</v>
      </c>
      <c r="AE205" s="19" t="s">
        <v>756</v>
      </c>
      <c r="AF205" s="19" t="s">
        <v>756</v>
      </c>
      <c r="AG205" s="19" t="s">
        <v>756</v>
      </c>
      <c r="AH205" s="19"/>
      <c r="AI205" s="19" t="s">
        <v>756</v>
      </c>
      <c r="AJ205" s="19" t="s">
        <v>756</v>
      </c>
      <c r="AK205" s="19" t="s">
        <v>756</v>
      </c>
      <c r="AL205" s="19" t="s">
        <v>756</v>
      </c>
      <c r="AM205" s="19" t="s">
        <v>756</v>
      </c>
      <c r="AN205" s="19" t="s">
        <v>756</v>
      </c>
      <c r="AO205" s="19" t="s">
        <v>756</v>
      </c>
      <c r="AP205" s="19" t="s">
        <v>756</v>
      </c>
      <c r="AQ205" s="19" t="s">
        <v>756</v>
      </c>
      <c r="AR205" s="19" t="s">
        <v>756</v>
      </c>
      <c r="AS205" s="19" t="s">
        <v>756</v>
      </c>
      <c r="AT205" s="19" t="s">
        <v>756</v>
      </c>
      <c r="AU205" s="19" t="s">
        <v>756</v>
      </c>
      <c r="AV205" s="19" t="s">
        <v>756</v>
      </c>
      <c r="AW205" s="19" t="s">
        <v>756</v>
      </c>
      <c r="AX205" s="1162" t="s">
        <v>756</v>
      </c>
      <c r="AY205" s="1162" t="s">
        <v>756</v>
      </c>
      <c r="AZ205" s="19" t="s">
        <v>756</v>
      </c>
      <c r="BA205" s="19" t="s">
        <v>756</v>
      </c>
      <c r="BB205" s="19" t="s">
        <v>756</v>
      </c>
      <c r="BC205" s="19" t="s">
        <v>756</v>
      </c>
      <c r="BD205" s="19" t="s">
        <v>756</v>
      </c>
      <c r="BE205" s="19" t="s">
        <v>755</v>
      </c>
      <c r="BF205" s="1164" t="s">
        <v>755</v>
      </c>
    </row>
    <row r="206" spans="2:58" ht="28.5" x14ac:dyDescent="0.2">
      <c r="B20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06" s="19" t="s">
        <v>1367</v>
      </c>
      <c r="D206" s="19" t="s">
        <v>1368</v>
      </c>
      <c r="E206" s="983" t="s">
        <v>1226</v>
      </c>
      <c r="F206" s="1039" t="str">
        <f>VLOOKUP(TBL4_OptApp[[#This Row],[Option type
Defined List]],'Option Typs_Grps'!B$2:C$47, 2, FALSE)</f>
        <v>Resource Options</v>
      </c>
      <c r="G206" s="20" t="s">
        <v>684</v>
      </c>
      <c r="H206" s="19" t="s">
        <v>762</v>
      </c>
      <c r="I206" s="19" t="s">
        <v>755</v>
      </c>
      <c r="J206" s="19" t="s">
        <v>756</v>
      </c>
      <c r="K206" s="1163" t="s">
        <v>756</v>
      </c>
      <c r="L206" s="1164" t="s">
        <v>755</v>
      </c>
      <c r="M206" s="1164" t="s">
        <v>755</v>
      </c>
      <c r="N206" s="1164" t="s">
        <v>755</v>
      </c>
      <c r="O206" s="1164" t="s">
        <v>766</v>
      </c>
      <c r="P206" s="1164" t="s">
        <v>755</v>
      </c>
      <c r="Q206" s="1164" t="s">
        <v>755</v>
      </c>
      <c r="R206" s="19" t="s">
        <v>756</v>
      </c>
      <c r="S206" s="1166" t="s">
        <v>756</v>
      </c>
      <c r="T206" s="1166" t="s">
        <v>756</v>
      </c>
      <c r="U206" s="19">
        <v>20</v>
      </c>
      <c r="V206" s="1163">
        <v>10</v>
      </c>
      <c r="W206" s="1163" t="s">
        <v>756</v>
      </c>
      <c r="X206" s="1163">
        <v>111.6996377</v>
      </c>
      <c r="Y206" s="1163"/>
      <c r="Z206" s="1163"/>
      <c r="AA206" s="1163">
        <v>20</v>
      </c>
      <c r="AB206" s="1163">
        <v>20</v>
      </c>
      <c r="AC206" s="1163">
        <v>72091.214850000004</v>
      </c>
      <c r="AD206" s="1163">
        <v>3267.9846419999999</v>
      </c>
      <c r="AE206" s="1163">
        <v>3267.9846419999999</v>
      </c>
      <c r="AF206" s="1163">
        <v>130.4631694</v>
      </c>
      <c r="AG206" s="1163">
        <v>102.7355884</v>
      </c>
      <c r="AH206" s="1163"/>
      <c r="AI206" s="1163">
        <v>3.380402369</v>
      </c>
      <c r="AJ206" s="19">
        <v>-73</v>
      </c>
      <c r="AK206" s="19" t="s">
        <v>756</v>
      </c>
      <c r="AL206" s="19" t="s">
        <v>756</v>
      </c>
      <c r="AM206" s="1163">
        <v>0.19646722999999999</v>
      </c>
      <c r="AN206" s="19" t="s">
        <v>756</v>
      </c>
      <c r="AO206" s="1163">
        <v>1.4859578E-2</v>
      </c>
      <c r="AP206" s="19" t="s">
        <v>756</v>
      </c>
      <c r="AQ206" s="1163">
        <v>6.509323E-3</v>
      </c>
      <c r="AR206" s="19" t="s">
        <v>756</v>
      </c>
      <c r="AS206" s="1163">
        <v>0</v>
      </c>
      <c r="AT206" s="19" t="s">
        <v>756</v>
      </c>
      <c r="AU206" s="19" t="s">
        <v>756</v>
      </c>
      <c r="AV206" s="1163">
        <v>367.84382499999998</v>
      </c>
      <c r="AW206" s="19" t="s">
        <v>756</v>
      </c>
      <c r="AX206" s="1170">
        <v>0</v>
      </c>
      <c r="AY206" s="1170">
        <v>0</v>
      </c>
      <c r="AZ206" s="19">
        <v>-1</v>
      </c>
      <c r="BA206" s="19">
        <v>0</v>
      </c>
      <c r="BB206" s="19">
        <v>-0.83333333300000001</v>
      </c>
      <c r="BC206" s="19">
        <v>1</v>
      </c>
      <c r="BD206" s="19">
        <v>2</v>
      </c>
      <c r="BE206" s="19" t="s">
        <v>755</v>
      </c>
      <c r="BF206" s="1164" t="s">
        <v>766</v>
      </c>
    </row>
    <row r="207" spans="2:58" ht="28.5" x14ac:dyDescent="0.2">
      <c r="B20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7" s="19" t="s">
        <v>1369</v>
      </c>
      <c r="D207" s="19" t="s">
        <v>1370</v>
      </c>
      <c r="E207" s="983" t="s">
        <v>1359</v>
      </c>
      <c r="F207" s="1040" t="str">
        <f>VLOOKUP(TBL4_OptApp[[#This Row],[Option type
Defined List]],'Option Typs_Grps'!B$2:C$47, 2, FALSE)</f>
        <v>Resource Options</v>
      </c>
      <c r="G207" s="20" t="s">
        <v>684</v>
      </c>
      <c r="H207" s="19" t="s">
        <v>754</v>
      </c>
      <c r="I207" s="19" t="s">
        <v>755</v>
      </c>
      <c r="J207" s="19" t="s">
        <v>756</v>
      </c>
      <c r="K207" s="1163" t="s">
        <v>756</v>
      </c>
      <c r="L207" s="1164" t="s">
        <v>755</v>
      </c>
      <c r="M207" s="1164" t="s">
        <v>755</v>
      </c>
      <c r="N207" s="1164" t="s">
        <v>755</v>
      </c>
      <c r="O207" s="1164" t="s">
        <v>755</v>
      </c>
      <c r="P207" s="1164" t="s">
        <v>755</v>
      </c>
      <c r="Q207" s="1164" t="s">
        <v>755</v>
      </c>
      <c r="R207" s="19" t="s">
        <v>1371</v>
      </c>
      <c r="S207" s="1166" t="s">
        <v>756</v>
      </c>
      <c r="T207" s="1166" t="s">
        <v>684</v>
      </c>
      <c r="U207" s="1270" t="s">
        <v>1372</v>
      </c>
      <c r="V207" s="19" t="s">
        <v>756</v>
      </c>
      <c r="W207" s="19" t="s">
        <v>756</v>
      </c>
      <c r="X207" s="19" t="s">
        <v>756</v>
      </c>
      <c r="Y207" s="19"/>
      <c r="Z207" s="19"/>
      <c r="AA207" s="19" t="s">
        <v>756</v>
      </c>
      <c r="AB207" s="19" t="s">
        <v>756</v>
      </c>
      <c r="AC207" s="19" t="s">
        <v>756</v>
      </c>
      <c r="AD207" s="19" t="s">
        <v>756</v>
      </c>
      <c r="AE207" s="19" t="s">
        <v>756</v>
      </c>
      <c r="AF207" s="19" t="s">
        <v>756</v>
      </c>
      <c r="AG207" s="19" t="s">
        <v>756</v>
      </c>
      <c r="AH207" s="19"/>
      <c r="AI207" s="19" t="s">
        <v>756</v>
      </c>
      <c r="AJ207" s="19" t="s">
        <v>756</v>
      </c>
      <c r="AK207" s="19" t="s">
        <v>756</v>
      </c>
      <c r="AL207" s="19" t="s">
        <v>756</v>
      </c>
      <c r="AM207" s="19" t="s">
        <v>756</v>
      </c>
      <c r="AN207" s="19" t="s">
        <v>756</v>
      </c>
      <c r="AO207" s="19" t="s">
        <v>756</v>
      </c>
      <c r="AP207" s="19" t="s">
        <v>756</v>
      </c>
      <c r="AQ207" s="19" t="s">
        <v>756</v>
      </c>
      <c r="AR207" s="19" t="s">
        <v>756</v>
      </c>
      <c r="AS207" s="19" t="s">
        <v>756</v>
      </c>
      <c r="AT207" s="19" t="s">
        <v>756</v>
      </c>
      <c r="AU207" s="19" t="s">
        <v>756</v>
      </c>
      <c r="AV207" s="19" t="s">
        <v>756</v>
      </c>
      <c r="AW207" s="19" t="s">
        <v>756</v>
      </c>
      <c r="AX207" s="1162" t="s">
        <v>756</v>
      </c>
      <c r="AY207" s="1162" t="s">
        <v>756</v>
      </c>
      <c r="AZ207" s="19" t="s">
        <v>756</v>
      </c>
      <c r="BA207" s="19" t="s">
        <v>756</v>
      </c>
      <c r="BB207" s="19" t="s">
        <v>756</v>
      </c>
      <c r="BC207" s="19" t="s">
        <v>756</v>
      </c>
      <c r="BD207" s="19" t="s">
        <v>756</v>
      </c>
      <c r="BE207" s="19" t="s">
        <v>755</v>
      </c>
      <c r="BF207" s="1164" t="s">
        <v>755</v>
      </c>
    </row>
    <row r="208" spans="2:58" ht="28.5" x14ac:dyDescent="0.2">
      <c r="B20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8" s="19" t="s">
        <v>1373</v>
      </c>
      <c r="D208" s="19" t="s">
        <v>1374</v>
      </c>
      <c r="E208" s="983" t="s">
        <v>1096</v>
      </c>
      <c r="F208" s="1040" t="str">
        <f>VLOOKUP(TBL4_OptApp[[#This Row],[Option type
Defined List]],'Option Typs_Grps'!B$2:C$47, 2, FALSE)</f>
        <v>Resource Options</v>
      </c>
      <c r="G208" s="20" t="s">
        <v>684</v>
      </c>
      <c r="H208" s="19" t="s">
        <v>754</v>
      </c>
      <c r="I208" s="19" t="s">
        <v>755</v>
      </c>
      <c r="J208" s="19" t="s">
        <v>756</v>
      </c>
      <c r="K208" s="1163" t="s">
        <v>756</v>
      </c>
      <c r="L208" s="1164" t="s">
        <v>755</v>
      </c>
      <c r="M208" s="1164" t="s">
        <v>755</v>
      </c>
      <c r="N208" s="1164" t="s">
        <v>755</v>
      </c>
      <c r="O208" s="1164" t="s">
        <v>755</v>
      </c>
      <c r="P208" s="1164" t="s">
        <v>755</v>
      </c>
      <c r="Q208" s="1164" t="s">
        <v>755</v>
      </c>
      <c r="R208" s="19" t="s">
        <v>1375</v>
      </c>
      <c r="S208" s="1166" t="s">
        <v>756</v>
      </c>
      <c r="T208" s="1166" t="s">
        <v>684</v>
      </c>
      <c r="U208" s="1270" t="s">
        <v>1372</v>
      </c>
      <c r="V208" s="19" t="s">
        <v>756</v>
      </c>
      <c r="W208" s="19" t="s">
        <v>756</v>
      </c>
      <c r="X208" s="19" t="s">
        <v>756</v>
      </c>
      <c r="Y208" s="19"/>
      <c r="Z208" s="19"/>
      <c r="AA208" s="19" t="s">
        <v>756</v>
      </c>
      <c r="AB208" s="19" t="s">
        <v>756</v>
      </c>
      <c r="AC208" s="19" t="s">
        <v>756</v>
      </c>
      <c r="AD208" s="19" t="s">
        <v>756</v>
      </c>
      <c r="AE208" s="19" t="s">
        <v>756</v>
      </c>
      <c r="AF208" s="19" t="s">
        <v>756</v>
      </c>
      <c r="AG208" s="19" t="s">
        <v>756</v>
      </c>
      <c r="AH208" s="19"/>
      <c r="AI208" s="19" t="s">
        <v>756</v>
      </c>
      <c r="AJ208" s="19" t="s">
        <v>756</v>
      </c>
      <c r="AK208" s="19" t="s">
        <v>756</v>
      </c>
      <c r="AL208" s="19" t="s">
        <v>756</v>
      </c>
      <c r="AM208" s="19" t="s">
        <v>756</v>
      </c>
      <c r="AN208" s="19" t="s">
        <v>756</v>
      </c>
      <c r="AO208" s="19" t="s">
        <v>756</v>
      </c>
      <c r="AP208" s="19" t="s">
        <v>756</v>
      </c>
      <c r="AQ208" s="19" t="s">
        <v>756</v>
      </c>
      <c r="AR208" s="19" t="s">
        <v>756</v>
      </c>
      <c r="AS208" s="19" t="s">
        <v>756</v>
      </c>
      <c r="AT208" s="19" t="s">
        <v>756</v>
      </c>
      <c r="AU208" s="19" t="s">
        <v>756</v>
      </c>
      <c r="AV208" s="19" t="s">
        <v>756</v>
      </c>
      <c r="AW208" s="19" t="s">
        <v>756</v>
      </c>
      <c r="AX208" s="1162" t="s">
        <v>756</v>
      </c>
      <c r="AY208" s="1162" t="s">
        <v>756</v>
      </c>
      <c r="AZ208" s="19" t="s">
        <v>756</v>
      </c>
      <c r="BA208" s="19" t="s">
        <v>756</v>
      </c>
      <c r="BB208" s="19" t="s">
        <v>756</v>
      </c>
      <c r="BC208" s="19" t="s">
        <v>756</v>
      </c>
      <c r="BD208" s="19" t="s">
        <v>756</v>
      </c>
      <c r="BE208" s="19" t="s">
        <v>755</v>
      </c>
      <c r="BF208" s="1164" t="s">
        <v>755</v>
      </c>
    </row>
    <row r="209" spans="2:58" ht="128.25" x14ac:dyDescent="0.2">
      <c r="B20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9" s="19" t="s">
        <v>1376</v>
      </c>
      <c r="D209" s="19" t="s">
        <v>1377</v>
      </c>
      <c r="E209" s="983" t="s">
        <v>1096</v>
      </c>
      <c r="F209" s="1040" t="str">
        <f>VLOOKUP(TBL4_OptApp[[#This Row],[Option type
Defined List]],'Option Typs_Grps'!B$2:C$47, 2, FALSE)</f>
        <v>Resource Options</v>
      </c>
      <c r="G209" s="20" t="s">
        <v>684</v>
      </c>
      <c r="H209" s="19" t="s">
        <v>754</v>
      </c>
      <c r="I209" s="19" t="s">
        <v>755</v>
      </c>
      <c r="J209" s="19" t="s">
        <v>756</v>
      </c>
      <c r="K209" s="1163" t="s">
        <v>756</v>
      </c>
      <c r="L209" s="1164" t="s">
        <v>755</v>
      </c>
      <c r="M209" s="1164" t="s">
        <v>755</v>
      </c>
      <c r="N209" s="1164" t="s">
        <v>755</v>
      </c>
      <c r="O209" s="1164" t="s">
        <v>755</v>
      </c>
      <c r="P209" s="1164" t="s">
        <v>755</v>
      </c>
      <c r="Q209" s="1164" t="s">
        <v>755</v>
      </c>
      <c r="R209" s="19" t="s">
        <v>1378</v>
      </c>
      <c r="S209" s="1166" t="s">
        <v>756</v>
      </c>
      <c r="T209" s="1166" t="s">
        <v>684</v>
      </c>
      <c r="U209" s="19">
        <v>5</v>
      </c>
      <c r="V209" s="19" t="s">
        <v>756</v>
      </c>
      <c r="W209" s="19" t="s">
        <v>756</v>
      </c>
      <c r="X209" s="19" t="s">
        <v>756</v>
      </c>
      <c r="Y209" s="19"/>
      <c r="Z209" s="19"/>
      <c r="AA209" s="19" t="s">
        <v>756</v>
      </c>
      <c r="AB209" s="19" t="s">
        <v>756</v>
      </c>
      <c r="AC209" s="19" t="s">
        <v>756</v>
      </c>
      <c r="AD209" s="19" t="s">
        <v>756</v>
      </c>
      <c r="AE209" s="19" t="s">
        <v>756</v>
      </c>
      <c r="AF209" s="19" t="s">
        <v>756</v>
      </c>
      <c r="AG209" s="19" t="s">
        <v>756</v>
      </c>
      <c r="AH209" s="19"/>
      <c r="AI209" s="19" t="s">
        <v>756</v>
      </c>
      <c r="AJ209" s="19" t="s">
        <v>756</v>
      </c>
      <c r="AK209" s="19" t="s">
        <v>756</v>
      </c>
      <c r="AL209" s="19" t="s">
        <v>756</v>
      </c>
      <c r="AM209" s="19" t="s">
        <v>756</v>
      </c>
      <c r="AN209" s="19" t="s">
        <v>756</v>
      </c>
      <c r="AO209" s="19" t="s">
        <v>756</v>
      </c>
      <c r="AP209" s="19" t="s">
        <v>756</v>
      </c>
      <c r="AQ209" s="19" t="s">
        <v>756</v>
      </c>
      <c r="AR209" s="19" t="s">
        <v>756</v>
      </c>
      <c r="AS209" s="19" t="s">
        <v>756</v>
      </c>
      <c r="AT209" s="19" t="s">
        <v>756</v>
      </c>
      <c r="AU209" s="19" t="s">
        <v>756</v>
      </c>
      <c r="AV209" s="19" t="s">
        <v>756</v>
      </c>
      <c r="AW209" s="19" t="s">
        <v>756</v>
      </c>
      <c r="AX209" s="1162" t="s">
        <v>756</v>
      </c>
      <c r="AY209" s="1162" t="s">
        <v>756</v>
      </c>
      <c r="AZ209" s="19" t="s">
        <v>756</v>
      </c>
      <c r="BA209" s="19" t="s">
        <v>756</v>
      </c>
      <c r="BB209" s="19" t="s">
        <v>756</v>
      </c>
      <c r="BC209" s="19" t="s">
        <v>756</v>
      </c>
      <c r="BD209" s="19" t="s">
        <v>756</v>
      </c>
      <c r="BE209" s="19" t="s">
        <v>755</v>
      </c>
      <c r="BF209" s="1164" t="s">
        <v>755</v>
      </c>
    </row>
    <row r="210" spans="2:58" ht="28.5" x14ac:dyDescent="0.2">
      <c r="B21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0" s="19" t="s">
        <v>1379</v>
      </c>
      <c r="D210" s="19" t="s">
        <v>1380</v>
      </c>
      <c r="E210" s="983" t="s">
        <v>1096</v>
      </c>
      <c r="F210" s="1041" t="str">
        <f>VLOOKUP(TBL4_OptApp[[#This Row],[Option type
Defined List]],'Option Typs_Grps'!B$2:C$47, 2, FALSE)</f>
        <v>Resource Options</v>
      </c>
      <c r="G210" s="20" t="s">
        <v>684</v>
      </c>
      <c r="H210" s="19" t="s">
        <v>762</v>
      </c>
      <c r="I210" s="19" t="s">
        <v>755</v>
      </c>
      <c r="J210" s="19" t="s">
        <v>756</v>
      </c>
      <c r="K210" s="1163" t="s">
        <v>756</v>
      </c>
      <c r="L210" s="1164" t="s">
        <v>755</v>
      </c>
      <c r="M210" s="1164" t="s">
        <v>755</v>
      </c>
      <c r="N210" s="1164" t="s">
        <v>755</v>
      </c>
      <c r="O210" s="1164" t="s">
        <v>766</v>
      </c>
      <c r="P210" s="1164" t="s">
        <v>755</v>
      </c>
      <c r="Q210" s="1164" t="s">
        <v>755</v>
      </c>
      <c r="R210" s="19" t="s">
        <v>756</v>
      </c>
      <c r="S210" s="1166" t="s">
        <v>756</v>
      </c>
      <c r="T210" s="1166" t="s">
        <v>756</v>
      </c>
      <c r="U210" s="19">
        <v>8</v>
      </c>
      <c r="V210" s="1163">
        <v>4</v>
      </c>
      <c r="W210" s="1163" t="s">
        <v>756</v>
      </c>
      <c r="X210" s="1163">
        <v>25.176507170000001</v>
      </c>
      <c r="Y210" s="1163"/>
      <c r="Z210" s="1163"/>
      <c r="AA210" s="1163">
        <v>8</v>
      </c>
      <c r="AB210" s="1163">
        <v>8</v>
      </c>
      <c r="AC210" s="1163">
        <v>17394.197499999998</v>
      </c>
      <c r="AD210" s="1163">
        <v>658.19244790000005</v>
      </c>
      <c r="AE210" s="1163">
        <v>658.19244790000005</v>
      </c>
      <c r="AF210" s="1163">
        <v>28.46282656</v>
      </c>
      <c r="AG210" s="1163">
        <v>64.294279759999995</v>
      </c>
      <c r="AH210" s="1163"/>
      <c r="AI210" s="1163">
        <v>8.3864881000000002E-2</v>
      </c>
      <c r="AJ210" s="19">
        <v>-19.809999999999999</v>
      </c>
      <c r="AK210" s="19" t="s">
        <v>756</v>
      </c>
      <c r="AL210" s="19" t="s">
        <v>756</v>
      </c>
      <c r="AM210" s="1163">
        <v>1.1638643000000001E-2</v>
      </c>
      <c r="AN210" s="19" t="s">
        <v>756</v>
      </c>
      <c r="AO210" s="1163">
        <v>4.1149999999999997E-4</v>
      </c>
      <c r="AP210" s="19" t="s">
        <v>756</v>
      </c>
      <c r="AQ210" s="1163">
        <v>0</v>
      </c>
      <c r="AR210" s="19" t="s">
        <v>756</v>
      </c>
      <c r="AS210" s="1163">
        <v>0</v>
      </c>
      <c r="AT210" s="19" t="s">
        <v>756</v>
      </c>
      <c r="AU210" s="19" t="s">
        <v>756</v>
      </c>
      <c r="AV210" s="1163">
        <v>80.251576279999995</v>
      </c>
      <c r="AW210" s="19" t="s">
        <v>756</v>
      </c>
      <c r="AX210" s="1170">
        <v>0</v>
      </c>
      <c r="AY210" s="1170">
        <v>0</v>
      </c>
      <c r="AZ210" s="19">
        <v>0</v>
      </c>
      <c r="BA210" s="19">
        <v>0</v>
      </c>
      <c r="BB210" s="19">
        <v>-0.5</v>
      </c>
      <c r="BC210" s="19">
        <v>2</v>
      </c>
      <c r="BD210" s="19">
        <v>4</v>
      </c>
      <c r="BE210" s="19" t="s">
        <v>766</v>
      </c>
      <c r="BF210" s="1164" t="s">
        <v>766</v>
      </c>
    </row>
    <row r="211" spans="2:58" ht="28.5" x14ac:dyDescent="0.2">
      <c r="B21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1" s="19" t="s">
        <v>1234</v>
      </c>
      <c r="D211" s="19" t="s">
        <v>1381</v>
      </c>
      <c r="E211" s="983" t="s">
        <v>1096</v>
      </c>
      <c r="F211" s="1041" t="str">
        <f>VLOOKUP(TBL4_OptApp[[#This Row],[Option type
Defined List]],'Option Typs_Grps'!B$2:C$47, 2, FALSE)</f>
        <v>Resource Options</v>
      </c>
      <c r="G211" s="20" t="s">
        <v>684</v>
      </c>
      <c r="H211" s="19" t="s">
        <v>762</v>
      </c>
      <c r="I211" s="19" t="s">
        <v>755</v>
      </c>
      <c r="J211" s="19" t="s">
        <v>756</v>
      </c>
      <c r="K211" s="1163" t="s">
        <v>1382</v>
      </c>
      <c r="L211" s="1164" t="s">
        <v>755</v>
      </c>
      <c r="M211" s="1164" t="s">
        <v>755</v>
      </c>
      <c r="N211" s="1164" t="s">
        <v>755</v>
      </c>
      <c r="O211" s="1164" t="s">
        <v>766</v>
      </c>
      <c r="P211" s="1164" t="s">
        <v>755</v>
      </c>
      <c r="Q211" s="1164" t="s">
        <v>755</v>
      </c>
      <c r="R211" s="19" t="s">
        <v>756</v>
      </c>
      <c r="S211" s="1166" t="s">
        <v>756</v>
      </c>
      <c r="T211" s="1166" t="s">
        <v>756</v>
      </c>
      <c r="U211" s="19">
        <v>50</v>
      </c>
      <c r="V211" s="1163">
        <v>10</v>
      </c>
      <c r="W211" s="1163" t="s">
        <v>756</v>
      </c>
      <c r="X211" s="1163">
        <v>273.1204669</v>
      </c>
      <c r="Y211" s="1163"/>
      <c r="Z211" s="1163"/>
      <c r="AA211" s="1163">
        <v>50</v>
      </c>
      <c r="AB211" s="1163">
        <v>50</v>
      </c>
      <c r="AC211" s="1163">
        <v>169540.65280000001</v>
      </c>
      <c r="AD211" s="1163">
        <v>13596.66086</v>
      </c>
      <c r="AE211" s="1163">
        <v>13596.66086</v>
      </c>
      <c r="AF211" s="1163">
        <v>496.55164079999997</v>
      </c>
      <c r="AG211" s="1163">
        <v>108.10688159999999</v>
      </c>
      <c r="AH211" s="1163"/>
      <c r="AI211" s="1163">
        <v>1.6532572320000001</v>
      </c>
      <c r="AJ211" s="19">
        <v>-265</v>
      </c>
      <c r="AK211" s="19" t="s">
        <v>756</v>
      </c>
      <c r="AL211" s="19" t="s">
        <v>756</v>
      </c>
      <c r="AM211" s="1163">
        <v>0.149051405</v>
      </c>
      <c r="AN211" s="19" t="s">
        <v>756</v>
      </c>
      <c r="AO211" s="1163">
        <v>3.6288700000000002E-3</v>
      </c>
      <c r="AP211" s="19" t="s">
        <v>756</v>
      </c>
      <c r="AQ211" s="1163">
        <v>1.331769E-3</v>
      </c>
      <c r="AR211" s="19" t="s">
        <v>756</v>
      </c>
      <c r="AS211" s="1163">
        <v>0</v>
      </c>
      <c r="AT211" s="19" t="s">
        <v>756</v>
      </c>
      <c r="AU211" s="19" t="s">
        <v>756</v>
      </c>
      <c r="AV211" s="1163">
        <v>1400.0384610000001</v>
      </c>
      <c r="AW211" s="19" t="s">
        <v>756</v>
      </c>
      <c r="AX211" s="1170">
        <v>0</v>
      </c>
      <c r="AY211" s="1170">
        <v>0</v>
      </c>
      <c r="AZ211" s="19">
        <v>-1</v>
      </c>
      <c r="BA211" s="19">
        <v>-1</v>
      </c>
      <c r="BB211" s="19">
        <v>-0.66666666699999999</v>
      </c>
      <c r="BC211" s="19">
        <v>1</v>
      </c>
      <c r="BD211" s="19">
        <v>3</v>
      </c>
      <c r="BE211" s="19" t="s">
        <v>766</v>
      </c>
      <c r="BF211" s="1164" t="s">
        <v>766</v>
      </c>
    </row>
    <row r="212" spans="2:58" ht="28.5" x14ac:dyDescent="0.2">
      <c r="B21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2" s="19" t="s">
        <v>1383</v>
      </c>
      <c r="D212" s="19" t="s">
        <v>1384</v>
      </c>
      <c r="E212" s="983" t="s">
        <v>1096</v>
      </c>
      <c r="F212" s="1041" t="str">
        <f>VLOOKUP(TBL4_OptApp[[#This Row],[Option type
Defined List]],'Option Typs_Grps'!B$2:C$47, 2, FALSE)</f>
        <v>Resource Options</v>
      </c>
      <c r="G212" s="20" t="s">
        <v>684</v>
      </c>
      <c r="H212" s="19" t="s">
        <v>762</v>
      </c>
      <c r="I212" s="19" t="s">
        <v>755</v>
      </c>
      <c r="J212" s="19" t="s">
        <v>756</v>
      </c>
      <c r="K212" s="1163" t="s">
        <v>756</v>
      </c>
      <c r="L212" s="1164" t="s">
        <v>755</v>
      </c>
      <c r="M212" s="1164" t="s">
        <v>755</v>
      </c>
      <c r="N212" s="1164" t="s">
        <v>755</v>
      </c>
      <c r="O212" s="1164" t="s">
        <v>766</v>
      </c>
      <c r="P212" s="1164" t="s">
        <v>755</v>
      </c>
      <c r="Q212" s="1164" t="s">
        <v>755</v>
      </c>
      <c r="R212" s="19" t="s">
        <v>756</v>
      </c>
      <c r="S212" s="1166" t="s">
        <v>756</v>
      </c>
      <c r="T212" s="1166" t="s">
        <v>756</v>
      </c>
      <c r="U212" s="19">
        <v>4</v>
      </c>
      <c r="V212" s="1163">
        <v>4</v>
      </c>
      <c r="W212" s="1163" t="s">
        <v>756</v>
      </c>
      <c r="X212" s="1163">
        <v>12.12832231</v>
      </c>
      <c r="Y212" s="1163"/>
      <c r="Z212" s="1163"/>
      <c r="AA212" s="1163">
        <v>4</v>
      </c>
      <c r="AB212" s="1163">
        <v>4</v>
      </c>
      <c r="AC212" s="1163">
        <v>6914.2243209999997</v>
      </c>
      <c r="AD212" s="1163">
        <v>612.72878700000001</v>
      </c>
      <c r="AE212" s="1163">
        <v>612.72878700000001</v>
      </c>
      <c r="AF212" s="1163">
        <v>23.42331201</v>
      </c>
      <c r="AG212" s="1163">
        <v>62.67268602</v>
      </c>
      <c r="AH212" s="1163"/>
      <c r="AI212" s="1163">
        <v>0</v>
      </c>
      <c r="AJ212" s="19">
        <v>0</v>
      </c>
      <c r="AK212" s="19" t="s">
        <v>756</v>
      </c>
      <c r="AL212" s="19" t="s">
        <v>756</v>
      </c>
      <c r="AM212" s="1163">
        <v>0</v>
      </c>
      <c r="AN212" s="19" t="s">
        <v>756</v>
      </c>
      <c r="AO212" s="1163">
        <v>0</v>
      </c>
      <c r="AP212" s="19" t="s">
        <v>756</v>
      </c>
      <c r="AQ212" s="1163">
        <v>0</v>
      </c>
      <c r="AR212" s="19" t="s">
        <v>756</v>
      </c>
      <c r="AS212" s="1163">
        <v>0</v>
      </c>
      <c r="AT212" s="19" t="s">
        <v>756</v>
      </c>
      <c r="AU212" s="19" t="s">
        <v>756</v>
      </c>
      <c r="AV212" s="1163">
        <v>66.042552270000002</v>
      </c>
      <c r="AW212" s="19" t="s">
        <v>756</v>
      </c>
      <c r="AX212" s="1170">
        <v>0</v>
      </c>
      <c r="AY212" s="1170">
        <v>0</v>
      </c>
      <c r="AZ212" s="19">
        <v>0</v>
      </c>
      <c r="BA212" s="19">
        <v>-2.5</v>
      </c>
      <c r="BB212" s="19">
        <v>-0.66666666699999999</v>
      </c>
      <c r="BC212" s="19">
        <v>1</v>
      </c>
      <c r="BD212" s="19">
        <v>4</v>
      </c>
      <c r="BE212" s="19" t="s">
        <v>766</v>
      </c>
      <c r="BF212" s="1164" t="s">
        <v>766</v>
      </c>
    </row>
    <row r="213" spans="2:58" ht="28.5" x14ac:dyDescent="0.2">
      <c r="B21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3" s="19" t="s">
        <v>1385</v>
      </c>
      <c r="D213" s="19" t="s">
        <v>1386</v>
      </c>
      <c r="E213" s="983" t="s">
        <v>1158</v>
      </c>
      <c r="F213" s="1041" t="str">
        <f>VLOOKUP(TBL4_OptApp[[#This Row],[Option type
Defined List]],'Option Typs_Grps'!B$2:C$47, 2, FALSE)</f>
        <v>Resource Options</v>
      </c>
      <c r="G213" s="20" t="s">
        <v>684</v>
      </c>
      <c r="H213" s="19" t="s">
        <v>762</v>
      </c>
      <c r="I213" s="19" t="s">
        <v>755</v>
      </c>
      <c r="J213" s="19" t="s">
        <v>756</v>
      </c>
      <c r="K213" s="1163" t="s">
        <v>756</v>
      </c>
      <c r="L213" s="1164" t="s">
        <v>755</v>
      </c>
      <c r="M213" s="1164" t="s">
        <v>755</v>
      </c>
      <c r="N213" s="1164" t="s">
        <v>755</v>
      </c>
      <c r="O213" s="1164" t="s">
        <v>766</v>
      </c>
      <c r="P213" s="1164" t="s">
        <v>755</v>
      </c>
      <c r="Q213" s="1164" t="s">
        <v>755</v>
      </c>
      <c r="R213" s="19" t="s">
        <v>756</v>
      </c>
      <c r="S213" s="1166" t="s">
        <v>756</v>
      </c>
      <c r="T213" s="1166" t="s">
        <v>756</v>
      </c>
      <c r="U213" s="1287">
        <v>0.32</v>
      </c>
      <c r="V213" s="1163">
        <v>3</v>
      </c>
      <c r="W213" s="1163" t="s">
        <v>756</v>
      </c>
      <c r="X213" s="1163">
        <v>6.3094040180000004</v>
      </c>
      <c r="Y213" s="1163"/>
      <c r="Z213" s="1163"/>
      <c r="AA213" s="1163">
        <v>0.32</v>
      </c>
      <c r="AB213" s="1163">
        <v>0.32</v>
      </c>
      <c r="AC213" s="1163">
        <v>6361.1248770000002</v>
      </c>
      <c r="AD213" s="1163">
        <v>0</v>
      </c>
      <c r="AE213" s="1163">
        <v>0</v>
      </c>
      <c r="AF213" s="1163">
        <v>2.2561001599999999</v>
      </c>
      <c r="AG213" s="1163">
        <v>254.29991519999999</v>
      </c>
      <c r="AH213" s="1163"/>
      <c r="AI213" s="1163">
        <v>0.206972721</v>
      </c>
      <c r="AJ213" s="19">
        <v>-28</v>
      </c>
      <c r="AK213" s="19" t="s">
        <v>756</v>
      </c>
      <c r="AL213" s="19" t="s">
        <v>756</v>
      </c>
      <c r="AM213" s="1163">
        <v>1.4922935999999999E-2</v>
      </c>
      <c r="AN213" s="19" t="s">
        <v>756</v>
      </c>
      <c r="AO213" s="1163">
        <v>0</v>
      </c>
      <c r="AP213" s="19" t="s">
        <v>756</v>
      </c>
      <c r="AQ213" s="1163">
        <v>0</v>
      </c>
      <c r="AR213" s="19" t="s">
        <v>756</v>
      </c>
      <c r="AS213" s="1163">
        <v>0</v>
      </c>
      <c r="AT213" s="19" t="s">
        <v>756</v>
      </c>
      <c r="AU213" s="19" t="s">
        <v>756</v>
      </c>
      <c r="AV213" s="1163">
        <v>6.361124877</v>
      </c>
      <c r="AW213" s="19" t="s">
        <v>756</v>
      </c>
      <c r="AX213" s="1170">
        <v>0</v>
      </c>
      <c r="AY213" s="1170">
        <v>0</v>
      </c>
      <c r="AZ213" s="19">
        <v>0</v>
      </c>
      <c r="BA213" s="19">
        <v>0</v>
      </c>
      <c r="BB213" s="19">
        <v>-0.16666666699999999</v>
      </c>
      <c r="BC213" s="19">
        <v>2</v>
      </c>
      <c r="BD213" s="19">
        <v>4</v>
      </c>
      <c r="BE213" s="19" t="s">
        <v>766</v>
      </c>
      <c r="BF213" s="1164" t="s">
        <v>755</v>
      </c>
    </row>
    <row r="214" spans="2:58" ht="28.5" x14ac:dyDescent="0.2">
      <c r="B21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4" s="19" t="s">
        <v>1387</v>
      </c>
      <c r="D214" s="19" t="s">
        <v>1388</v>
      </c>
      <c r="E214" s="983" t="s">
        <v>1308</v>
      </c>
      <c r="F214" s="1041" t="str">
        <f>VLOOKUP(TBL4_OptApp[[#This Row],[Option type
Defined List]],'Option Typs_Grps'!B$2:C$47, 2, FALSE)</f>
        <v>Resource Options</v>
      </c>
      <c r="G214" s="20" t="s">
        <v>684</v>
      </c>
      <c r="H214" s="19" t="s">
        <v>762</v>
      </c>
      <c r="I214" s="19" t="s">
        <v>755</v>
      </c>
      <c r="J214" s="19" t="s">
        <v>756</v>
      </c>
      <c r="K214" s="1163" t="s">
        <v>756</v>
      </c>
      <c r="L214" s="1164" t="s">
        <v>755</v>
      </c>
      <c r="M214" s="1164" t="s">
        <v>755</v>
      </c>
      <c r="N214" s="1164" t="s">
        <v>755</v>
      </c>
      <c r="O214" s="1164" t="s">
        <v>755</v>
      </c>
      <c r="P214" s="1164" t="s">
        <v>755</v>
      </c>
      <c r="Q214" s="1164" t="s">
        <v>755</v>
      </c>
      <c r="R214" s="19" t="s">
        <v>756</v>
      </c>
      <c r="S214" s="1166" t="s">
        <v>756</v>
      </c>
      <c r="T214" s="1166" t="s">
        <v>756</v>
      </c>
      <c r="U214" s="1287">
        <v>0.76800000000000002</v>
      </c>
      <c r="V214" s="1163">
        <v>3</v>
      </c>
      <c r="W214" s="1163" t="s">
        <v>756</v>
      </c>
      <c r="X214" s="1163">
        <v>6.3239534900000001</v>
      </c>
      <c r="Y214" s="1163"/>
      <c r="Z214" s="1163"/>
      <c r="AA214" s="1163">
        <v>0.76800000000000002</v>
      </c>
      <c r="AB214" s="1163">
        <v>0.76800000000000002</v>
      </c>
      <c r="AC214" s="1163">
        <v>4328.6547490000003</v>
      </c>
      <c r="AD214" s="1163">
        <v>47.92449319</v>
      </c>
      <c r="AE214" s="1163">
        <v>47.92449319</v>
      </c>
      <c r="AF214" s="1163">
        <v>3.1924885299999999</v>
      </c>
      <c r="AG214" s="1163">
        <v>96.338330889999995</v>
      </c>
      <c r="AH214" s="1163"/>
      <c r="AI214" s="1163">
        <v>0</v>
      </c>
      <c r="AJ214" s="19">
        <v>0</v>
      </c>
      <c r="AK214" s="19" t="s">
        <v>756</v>
      </c>
      <c r="AL214" s="19" t="s">
        <v>756</v>
      </c>
      <c r="AM214" s="1163">
        <v>0</v>
      </c>
      <c r="AN214" s="19" t="s">
        <v>756</v>
      </c>
      <c r="AO214" s="1163">
        <v>0</v>
      </c>
      <c r="AP214" s="19" t="s">
        <v>756</v>
      </c>
      <c r="AQ214" s="1163">
        <v>0</v>
      </c>
      <c r="AR214" s="19" t="s">
        <v>756</v>
      </c>
      <c r="AS214" s="1163">
        <v>0</v>
      </c>
      <c r="AT214" s="19" t="s">
        <v>756</v>
      </c>
      <c r="AU214" s="19" t="s">
        <v>756</v>
      </c>
      <c r="AV214" s="1163">
        <v>9.0012928359999993</v>
      </c>
      <c r="AW214" s="19" t="s">
        <v>756</v>
      </c>
      <c r="AX214" s="1170">
        <v>0</v>
      </c>
      <c r="AY214" s="1170">
        <v>0</v>
      </c>
      <c r="AZ214" s="19">
        <v>0</v>
      </c>
      <c r="BA214" s="19">
        <v>-3</v>
      </c>
      <c r="BB214" s="19">
        <v>-0.33333333300000001</v>
      </c>
      <c r="BC214" s="19">
        <v>1</v>
      </c>
      <c r="BD214" s="19">
        <v>4</v>
      </c>
      <c r="BE214" s="19" t="s">
        <v>766</v>
      </c>
      <c r="BF214" s="1164" t="s">
        <v>755</v>
      </c>
    </row>
    <row r="215" spans="2:58" ht="57" x14ac:dyDescent="0.2">
      <c r="B21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5" s="19" t="s">
        <v>1389</v>
      </c>
      <c r="D215" s="19" t="s">
        <v>1390</v>
      </c>
      <c r="E215" s="983" t="s">
        <v>1062</v>
      </c>
      <c r="F215" s="1041" t="str">
        <f>VLOOKUP(TBL4_OptApp[[#This Row],[Option type
Defined List]],'Option Typs_Grps'!B$2:C$47, 2, FALSE)</f>
        <v>Resource Options</v>
      </c>
      <c r="G215" s="20" t="s">
        <v>684</v>
      </c>
      <c r="H215" s="19" t="s">
        <v>754</v>
      </c>
      <c r="I215" s="19" t="s">
        <v>755</v>
      </c>
      <c r="J215" s="19" t="s">
        <v>756</v>
      </c>
      <c r="K215" s="1163" t="s">
        <v>1391</v>
      </c>
      <c r="L215" s="1164" t="s">
        <v>755</v>
      </c>
      <c r="M215" s="1164" t="s">
        <v>755</v>
      </c>
      <c r="N215" s="1164" t="s">
        <v>755</v>
      </c>
      <c r="O215" s="1164" t="s">
        <v>755</v>
      </c>
      <c r="P215" s="1164" t="s">
        <v>755</v>
      </c>
      <c r="Q215" s="1164" t="s">
        <v>755</v>
      </c>
      <c r="R215" s="19" t="s">
        <v>1392</v>
      </c>
      <c r="S215" s="1166" t="s">
        <v>756</v>
      </c>
      <c r="T215" s="1166" t="s">
        <v>756</v>
      </c>
      <c r="U215" s="19">
        <v>5</v>
      </c>
      <c r="V215" s="19" t="s">
        <v>756</v>
      </c>
      <c r="W215" s="19" t="s">
        <v>756</v>
      </c>
      <c r="X215" s="19" t="s">
        <v>756</v>
      </c>
      <c r="Y215" s="19"/>
      <c r="Z215" s="19"/>
      <c r="AA215" s="19" t="s">
        <v>756</v>
      </c>
      <c r="AB215" s="19" t="s">
        <v>756</v>
      </c>
      <c r="AC215" s="19" t="s">
        <v>756</v>
      </c>
      <c r="AD215" s="19" t="s">
        <v>756</v>
      </c>
      <c r="AE215" s="19" t="s">
        <v>756</v>
      </c>
      <c r="AF215" s="19" t="s">
        <v>756</v>
      </c>
      <c r="AG215" s="19" t="s">
        <v>756</v>
      </c>
      <c r="AH215" s="19"/>
      <c r="AI215" s="19" t="s">
        <v>756</v>
      </c>
      <c r="AJ215" s="19" t="s">
        <v>756</v>
      </c>
      <c r="AK215" s="19" t="s">
        <v>756</v>
      </c>
      <c r="AL215" s="19" t="s">
        <v>756</v>
      </c>
      <c r="AM215" s="19" t="s">
        <v>756</v>
      </c>
      <c r="AN215" s="19" t="s">
        <v>756</v>
      </c>
      <c r="AO215" s="19" t="s">
        <v>756</v>
      </c>
      <c r="AP215" s="19" t="s">
        <v>756</v>
      </c>
      <c r="AQ215" s="19" t="s">
        <v>756</v>
      </c>
      <c r="AR215" s="19" t="s">
        <v>756</v>
      </c>
      <c r="AS215" s="19" t="s">
        <v>756</v>
      </c>
      <c r="AT215" s="19" t="s">
        <v>756</v>
      </c>
      <c r="AU215" s="19" t="s">
        <v>756</v>
      </c>
      <c r="AV215" s="19" t="s">
        <v>756</v>
      </c>
      <c r="AW215" s="19" t="s">
        <v>756</v>
      </c>
      <c r="AX215" s="1162" t="s">
        <v>756</v>
      </c>
      <c r="AY215" s="1162" t="s">
        <v>756</v>
      </c>
      <c r="AZ215" s="19" t="s">
        <v>756</v>
      </c>
      <c r="BA215" s="19" t="s">
        <v>756</v>
      </c>
      <c r="BB215" s="19" t="s">
        <v>756</v>
      </c>
      <c r="BC215" s="19" t="s">
        <v>756</v>
      </c>
      <c r="BD215" s="19" t="s">
        <v>756</v>
      </c>
      <c r="BE215" s="19" t="s">
        <v>755</v>
      </c>
      <c r="BF215" s="1164" t="s">
        <v>755</v>
      </c>
    </row>
    <row r="216" spans="2:58" ht="28.5" x14ac:dyDescent="0.2">
      <c r="B21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6" s="19" t="s">
        <v>1393</v>
      </c>
      <c r="D216" s="19" t="s">
        <v>1394</v>
      </c>
      <c r="E216" s="983" t="s">
        <v>1062</v>
      </c>
      <c r="F216" s="1041" t="str">
        <f>VLOOKUP(TBL4_OptApp[[#This Row],[Option type
Defined List]],'Option Typs_Grps'!B$2:C$47, 2, FALSE)</f>
        <v>Resource Options</v>
      </c>
      <c r="G216" s="20" t="s">
        <v>684</v>
      </c>
      <c r="H216" s="19" t="s">
        <v>762</v>
      </c>
      <c r="I216" s="19" t="s">
        <v>755</v>
      </c>
      <c r="J216" s="19" t="s">
        <v>756</v>
      </c>
      <c r="K216" s="1163" t="s">
        <v>1395</v>
      </c>
      <c r="L216" s="1164" t="s">
        <v>755</v>
      </c>
      <c r="M216" s="1164" t="s">
        <v>755</v>
      </c>
      <c r="N216" s="1164" t="s">
        <v>755</v>
      </c>
      <c r="O216" s="1164" t="s">
        <v>755</v>
      </c>
      <c r="P216" s="1164" t="s">
        <v>755</v>
      </c>
      <c r="Q216" s="1164" t="s">
        <v>755</v>
      </c>
      <c r="R216" s="19" t="s">
        <v>756</v>
      </c>
      <c r="S216" s="1166" t="s">
        <v>756</v>
      </c>
      <c r="T216" s="1166" t="s">
        <v>756</v>
      </c>
      <c r="U216" s="19">
        <v>5</v>
      </c>
      <c r="V216" s="1163">
        <v>3</v>
      </c>
      <c r="W216" s="1163" t="s">
        <v>756</v>
      </c>
      <c r="X216" s="1163">
        <v>27.4861149</v>
      </c>
      <c r="Y216" s="1163"/>
      <c r="Z216" s="1163"/>
      <c r="AA216" s="1163">
        <v>5</v>
      </c>
      <c r="AB216" s="1163">
        <v>5</v>
      </c>
      <c r="AC216" s="1163">
        <v>13213.964840000001</v>
      </c>
      <c r="AD216" s="1163">
        <v>875.4811535</v>
      </c>
      <c r="AE216" s="1163">
        <v>875.4811535</v>
      </c>
      <c r="AF216" s="1163">
        <v>34.961019729999997</v>
      </c>
      <c r="AG216" s="1163">
        <v>83.722014509999994</v>
      </c>
      <c r="AH216" s="1163"/>
      <c r="AI216" s="1163">
        <v>3.2285666430000002</v>
      </c>
      <c r="AJ216" s="19">
        <v>-71.209999999999994</v>
      </c>
      <c r="AK216" s="19" t="s">
        <v>756</v>
      </c>
      <c r="AL216" s="19" t="s">
        <v>756</v>
      </c>
      <c r="AM216" s="1163">
        <v>0.164755177</v>
      </c>
      <c r="AN216" s="19" t="s">
        <v>756</v>
      </c>
      <c r="AO216" s="1163">
        <v>3.8380279999999998E-3</v>
      </c>
      <c r="AP216" s="19" t="s">
        <v>756</v>
      </c>
      <c r="AQ216" s="1163">
        <v>0</v>
      </c>
      <c r="AR216" s="19" t="s">
        <v>756</v>
      </c>
      <c r="AS216" s="1163">
        <v>0</v>
      </c>
      <c r="AT216" s="19" t="s">
        <v>756</v>
      </c>
      <c r="AU216" s="19" t="s">
        <v>756</v>
      </c>
      <c r="AV216" s="1163">
        <v>98.573377300000004</v>
      </c>
      <c r="AW216" s="19" t="s">
        <v>756</v>
      </c>
      <c r="AX216" s="1170">
        <v>0</v>
      </c>
      <c r="AY216" s="1170">
        <v>0</v>
      </c>
      <c r="AZ216" s="19">
        <v>-1</v>
      </c>
      <c r="BA216" s="19">
        <v>-0.5</v>
      </c>
      <c r="BB216" s="19">
        <v>-0.83333333300000001</v>
      </c>
      <c r="BC216" s="19">
        <v>1</v>
      </c>
      <c r="BD216" s="19">
        <v>3</v>
      </c>
      <c r="BE216" s="19" t="s">
        <v>766</v>
      </c>
      <c r="BF216" s="1164" t="s">
        <v>755</v>
      </c>
    </row>
    <row r="217" spans="2:58" ht="28.5" x14ac:dyDescent="0.2">
      <c r="B21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17" s="19" t="s">
        <v>1396</v>
      </c>
      <c r="D217" s="19" t="s">
        <v>1397</v>
      </c>
      <c r="E217" s="983" t="s">
        <v>1062</v>
      </c>
      <c r="F217" s="1041" t="str">
        <f>VLOOKUP(TBL4_OptApp[[#This Row],[Option type
Defined List]],'Option Typs_Grps'!B$2:C$47, 2, FALSE)</f>
        <v>Resource Options</v>
      </c>
      <c r="G217" s="20" t="s">
        <v>684</v>
      </c>
      <c r="H217" s="19" t="s">
        <v>762</v>
      </c>
      <c r="I217" s="19" t="s">
        <v>755</v>
      </c>
      <c r="J217" s="19" t="s">
        <v>756</v>
      </c>
      <c r="K217" s="1163" t="s">
        <v>1398</v>
      </c>
      <c r="L217" s="1164" t="s">
        <v>755</v>
      </c>
      <c r="M217" s="1164" t="s">
        <v>755</v>
      </c>
      <c r="N217" s="1164" t="s">
        <v>755</v>
      </c>
      <c r="O217" s="1164" t="s">
        <v>755</v>
      </c>
      <c r="P217" s="1164" t="s">
        <v>755</v>
      </c>
      <c r="Q217" s="1164" t="s">
        <v>755</v>
      </c>
      <c r="R217" s="19" t="s">
        <v>756</v>
      </c>
      <c r="S217" s="1166" t="s">
        <v>756</v>
      </c>
      <c r="T217" s="1166" t="s">
        <v>756</v>
      </c>
      <c r="U217" s="19">
        <v>5</v>
      </c>
      <c r="V217" s="1163">
        <v>3</v>
      </c>
      <c r="W217" s="1163" t="s">
        <v>756</v>
      </c>
      <c r="X217" s="1163">
        <v>27.17916078</v>
      </c>
      <c r="Y217" s="1163"/>
      <c r="Z217" s="1163"/>
      <c r="AA217" s="1163">
        <v>5</v>
      </c>
      <c r="AB217" s="1163">
        <v>5</v>
      </c>
      <c r="AC217" s="1163">
        <v>12693.903399999999</v>
      </c>
      <c r="AD217" s="1163">
        <v>1094.4467770000001</v>
      </c>
      <c r="AE217" s="1163">
        <v>1094.4467770000001</v>
      </c>
      <c r="AF217" s="1163">
        <v>42.348471949999997</v>
      </c>
      <c r="AG217" s="1163">
        <v>91.104256809999995</v>
      </c>
      <c r="AH217" s="1163"/>
      <c r="AI217" s="1163">
        <v>2.6416918379999998</v>
      </c>
      <c r="AJ217" s="19">
        <v>-73.290000000000006</v>
      </c>
      <c r="AK217" s="19" t="s">
        <v>756</v>
      </c>
      <c r="AL217" s="19" t="s">
        <v>756</v>
      </c>
      <c r="AM217" s="1163">
        <v>0.12427379299999999</v>
      </c>
      <c r="AN217" s="19" t="s">
        <v>756</v>
      </c>
      <c r="AO217" s="1167">
        <v>5.3455100000000003E-5</v>
      </c>
      <c r="AP217" s="19" t="s">
        <v>756</v>
      </c>
      <c r="AQ217" s="1167">
        <v>4.3373E-5</v>
      </c>
      <c r="AR217" s="19" t="s">
        <v>756</v>
      </c>
      <c r="AS217" s="1163">
        <v>0</v>
      </c>
      <c r="AT217" s="19" t="s">
        <v>756</v>
      </c>
      <c r="AU217" s="19" t="s">
        <v>756</v>
      </c>
      <c r="AV217" s="1163">
        <v>119.4024641</v>
      </c>
      <c r="AW217" s="19" t="s">
        <v>756</v>
      </c>
      <c r="AX217" s="1170">
        <v>0</v>
      </c>
      <c r="AY217" s="1170">
        <v>0</v>
      </c>
      <c r="AZ217" s="19">
        <v>-1</v>
      </c>
      <c r="BA217" s="19">
        <v>-1.5</v>
      </c>
      <c r="BB217" s="19">
        <v>-1.1666666670000001</v>
      </c>
      <c r="BC217" s="19">
        <v>1</v>
      </c>
      <c r="BD217" s="19">
        <v>4</v>
      </c>
      <c r="BE217" s="19" t="s">
        <v>766</v>
      </c>
      <c r="BF217" s="1164" t="s">
        <v>755</v>
      </c>
    </row>
    <row r="218" spans="2:58" ht="99.75" x14ac:dyDescent="0.2">
      <c r="B21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8" s="19" t="s">
        <v>1399</v>
      </c>
      <c r="D218" s="19" t="s">
        <v>1400</v>
      </c>
      <c r="E218" s="983" t="s">
        <v>1062</v>
      </c>
      <c r="F218" s="1041" t="str">
        <f>VLOOKUP(TBL4_OptApp[[#This Row],[Option type
Defined List]],'Option Typs_Grps'!B$2:C$47, 2, FALSE)</f>
        <v>Resource Options</v>
      </c>
      <c r="G218" s="20" t="s">
        <v>684</v>
      </c>
      <c r="H218" s="19" t="s">
        <v>754</v>
      </c>
      <c r="I218" s="19" t="s">
        <v>755</v>
      </c>
      <c r="J218" s="19" t="s">
        <v>756</v>
      </c>
      <c r="K218" s="1163" t="s">
        <v>1401</v>
      </c>
      <c r="L218" s="1164" t="s">
        <v>755</v>
      </c>
      <c r="M218" s="1164" t="s">
        <v>755</v>
      </c>
      <c r="N218" s="1164" t="s">
        <v>755</v>
      </c>
      <c r="O218" s="1164" t="s">
        <v>755</v>
      </c>
      <c r="P218" s="1164" t="s">
        <v>755</v>
      </c>
      <c r="Q218" s="1164" t="s">
        <v>755</v>
      </c>
      <c r="R218" s="19" t="s">
        <v>1402</v>
      </c>
      <c r="S218" s="1166" t="s">
        <v>756</v>
      </c>
      <c r="T218" s="1166" t="s">
        <v>756</v>
      </c>
      <c r="U218" s="19">
        <v>20</v>
      </c>
      <c r="V218" s="19" t="s">
        <v>756</v>
      </c>
      <c r="W218" s="19" t="s">
        <v>756</v>
      </c>
      <c r="X218" s="19" t="s">
        <v>756</v>
      </c>
      <c r="Y218" s="19"/>
      <c r="Z218" s="19"/>
      <c r="AA218" s="19" t="s">
        <v>756</v>
      </c>
      <c r="AB218" s="19" t="s">
        <v>756</v>
      </c>
      <c r="AC218" s="19" t="s">
        <v>756</v>
      </c>
      <c r="AD218" s="19" t="s">
        <v>756</v>
      </c>
      <c r="AE218" s="19" t="s">
        <v>756</v>
      </c>
      <c r="AF218" s="19" t="s">
        <v>756</v>
      </c>
      <c r="AG218" s="19" t="s">
        <v>756</v>
      </c>
      <c r="AH218" s="19"/>
      <c r="AI218" s="19" t="s">
        <v>756</v>
      </c>
      <c r="AJ218" s="19" t="s">
        <v>756</v>
      </c>
      <c r="AK218" s="19" t="s">
        <v>756</v>
      </c>
      <c r="AL218" s="19" t="s">
        <v>756</v>
      </c>
      <c r="AM218" s="19" t="s">
        <v>756</v>
      </c>
      <c r="AN218" s="19" t="s">
        <v>756</v>
      </c>
      <c r="AO218" s="19" t="s">
        <v>756</v>
      </c>
      <c r="AP218" s="19" t="s">
        <v>756</v>
      </c>
      <c r="AQ218" s="19" t="s">
        <v>756</v>
      </c>
      <c r="AR218" s="19" t="s">
        <v>756</v>
      </c>
      <c r="AS218" s="19" t="s">
        <v>756</v>
      </c>
      <c r="AT218" s="19" t="s">
        <v>756</v>
      </c>
      <c r="AU218" s="19" t="s">
        <v>756</v>
      </c>
      <c r="AV218" s="19" t="s">
        <v>756</v>
      </c>
      <c r="AW218" s="19" t="s">
        <v>756</v>
      </c>
      <c r="AX218" s="1162" t="s">
        <v>756</v>
      </c>
      <c r="AY218" s="1162" t="s">
        <v>756</v>
      </c>
      <c r="AZ218" s="19" t="s">
        <v>756</v>
      </c>
      <c r="BA218" s="19" t="s">
        <v>756</v>
      </c>
      <c r="BB218" s="19" t="s">
        <v>756</v>
      </c>
      <c r="BC218" s="19" t="s">
        <v>756</v>
      </c>
      <c r="BD218" s="19" t="s">
        <v>756</v>
      </c>
      <c r="BE218" s="19" t="s">
        <v>755</v>
      </c>
      <c r="BF218" s="1164" t="s">
        <v>755</v>
      </c>
    </row>
    <row r="219" spans="2:58" ht="57" x14ac:dyDescent="0.2">
      <c r="B219"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9" s="19" t="s">
        <v>1403</v>
      </c>
      <c r="D219" s="19" t="s">
        <v>1404</v>
      </c>
      <c r="E219" s="983" t="s">
        <v>1062</v>
      </c>
      <c r="F219" s="1041" t="str">
        <f>VLOOKUP(TBL4_OptApp[[#This Row],[Option type
Defined List]],'Option Typs_Grps'!B$2:C$47, 2, FALSE)</f>
        <v>Resource Options</v>
      </c>
      <c r="G219" s="20" t="s">
        <v>684</v>
      </c>
      <c r="H219" s="19" t="s">
        <v>754</v>
      </c>
      <c r="I219" s="19" t="s">
        <v>755</v>
      </c>
      <c r="J219" s="19" t="s">
        <v>756</v>
      </c>
      <c r="K219" s="1163" t="s">
        <v>1405</v>
      </c>
      <c r="L219" s="1164" t="s">
        <v>755</v>
      </c>
      <c r="M219" s="1164" t="s">
        <v>755</v>
      </c>
      <c r="N219" s="1164" t="s">
        <v>755</v>
      </c>
      <c r="O219" s="1164" t="s">
        <v>755</v>
      </c>
      <c r="P219" s="1164" t="s">
        <v>755</v>
      </c>
      <c r="Q219" s="1164" t="s">
        <v>755</v>
      </c>
      <c r="R219" s="19" t="s">
        <v>1406</v>
      </c>
      <c r="S219" s="1166" t="s">
        <v>756</v>
      </c>
      <c r="T219" s="1166" t="s">
        <v>756</v>
      </c>
      <c r="U219" s="19">
        <v>15</v>
      </c>
      <c r="V219" s="19" t="s">
        <v>756</v>
      </c>
      <c r="W219" s="19" t="s">
        <v>756</v>
      </c>
      <c r="X219" s="19" t="s">
        <v>756</v>
      </c>
      <c r="Y219" s="19"/>
      <c r="Z219" s="19"/>
      <c r="AA219" s="19" t="s">
        <v>756</v>
      </c>
      <c r="AB219" s="19" t="s">
        <v>756</v>
      </c>
      <c r="AC219" s="19" t="s">
        <v>756</v>
      </c>
      <c r="AD219" s="19" t="s">
        <v>756</v>
      </c>
      <c r="AE219" s="19" t="s">
        <v>756</v>
      </c>
      <c r="AF219" s="19" t="s">
        <v>756</v>
      </c>
      <c r="AG219" s="19" t="s">
        <v>756</v>
      </c>
      <c r="AH219" s="19"/>
      <c r="AI219" s="19" t="s">
        <v>756</v>
      </c>
      <c r="AJ219" s="19" t="s">
        <v>756</v>
      </c>
      <c r="AK219" s="19" t="s">
        <v>756</v>
      </c>
      <c r="AL219" s="19" t="s">
        <v>756</v>
      </c>
      <c r="AM219" s="19" t="s">
        <v>756</v>
      </c>
      <c r="AN219" s="19" t="s">
        <v>756</v>
      </c>
      <c r="AO219" s="19" t="s">
        <v>756</v>
      </c>
      <c r="AP219" s="19" t="s">
        <v>756</v>
      </c>
      <c r="AQ219" s="19" t="s">
        <v>756</v>
      </c>
      <c r="AR219" s="19" t="s">
        <v>756</v>
      </c>
      <c r="AS219" s="19" t="s">
        <v>756</v>
      </c>
      <c r="AT219" s="19" t="s">
        <v>756</v>
      </c>
      <c r="AU219" s="19" t="s">
        <v>756</v>
      </c>
      <c r="AV219" s="19" t="s">
        <v>756</v>
      </c>
      <c r="AW219" s="19" t="s">
        <v>756</v>
      </c>
      <c r="AX219" s="1162" t="s">
        <v>756</v>
      </c>
      <c r="AY219" s="1162" t="s">
        <v>756</v>
      </c>
      <c r="AZ219" s="19" t="s">
        <v>756</v>
      </c>
      <c r="BA219" s="19" t="s">
        <v>756</v>
      </c>
      <c r="BB219" s="19" t="s">
        <v>756</v>
      </c>
      <c r="BC219" s="19" t="s">
        <v>756</v>
      </c>
      <c r="BD219" s="19" t="s">
        <v>756</v>
      </c>
      <c r="BE219" s="19" t="s">
        <v>755</v>
      </c>
      <c r="BF219" s="1164" t="s">
        <v>755</v>
      </c>
    </row>
    <row r="220" spans="2:58" ht="28.5" x14ac:dyDescent="0.2">
      <c r="B220"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20" s="19" t="s">
        <v>1407</v>
      </c>
      <c r="D220" s="19" t="s">
        <v>1408</v>
      </c>
      <c r="E220" s="983" t="s">
        <v>1062</v>
      </c>
      <c r="F220" s="1041" t="str">
        <f>VLOOKUP(TBL4_OptApp[[#This Row],[Option type
Defined List]],'Option Typs_Grps'!B$2:C$47, 2, FALSE)</f>
        <v>Resource Options</v>
      </c>
      <c r="G220" s="20" t="s">
        <v>684</v>
      </c>
      <c r="H220" s="19" t="s">
        <v>762</v>
      </c>
      <c r="I220" s="19" t="s">
        <v>755</v>
      </c>
      <c r="J220" s="19" t="s">
        <v>756</v>
      </c>
      <c r="K220" s="1163" t="s">
        <v>1409</v>
      </c>
      <c r="L220" s="1164" t="s">
        <v>755</v>
      </c>
      <c r="M220" s="1164" t="s">
        <v>755</v>
      </c>
      <c r="N220" s="1164" t="s">
        <v>755</v>
      </c>
      <c r="O220" s="1164" t="s">
        <v>766</v>
      </c>
      <c r="P220" s="1164" t="s">
        <v>755</v>
      </c>
      <c r="Q220" s="1164" t="s">
        <v>755</v>
      </c>
      <c r="R220" s="19" t="s">
        <v>756</v>
      </c>
      <c r="S220" s="1166" t="s">
        <v>756</v>
      </c>
      <c r="T220" s="1166" t="s">
        <v>756</v>
      </c>
      <c r="U220" s="19">
        <v>20</v>
      </c>
      <c r="V220" s="1163">
        <v>4</v>
      </c>
      <c r="W220" s="1163" t="s">
        <v>756</v>
      </c>
      <c r="X220" s="1163">
        <v>67.544393749999998</v>
      </c>
      <c r="Y220" s="1163"/>
      <c r="Z220" s="1163"/>
      <c r="AA220" s="1163">
        <v>20</v>
      </c>
      <c r="AB220" s="1163">
        <v>20</v>
      </c>
      <c r="AC220" s="1163">
        <v>32309.03674</v>
      </c>
      <c r="AD220" s="1163">
        <v>6806.9728029999997</v>
      </c>
      <c r="AE220" s="1163">
        <v>6806.9728029999997</v>
      </c>
      <c r="AF220" s="1163">
        <v>244.43214879999999</v>
      </c>
      <c r="AG220" s="1163">
        <v>79.063299479999998</v>
      </c>
      <c r="AH220" s="1163"/>
      <c r="AI220" s="1163">
        <v>4.1081324779999999</v>
      </c>
      <c r="AJ220" s="19">
        <v>-300.64</v>
      </c>
      <c r="AK220" s="19" t="s">
        <v>756</v>
      </c>
      <c r="AL220" s="19" t="s">
        <v>756</v>
      </c>
      <c r="AM220" s="1163">
        <v>0.25729988599999998</v>
      </c>
      <c r="AN220" s="19" t="s">
        <v>756</v>
      </c>
      <c r="AO220" s="1163">
        <v>5.7220020000000003E-3</v>
      </c>
      <c r="AP220" s="19" t="s">
        <v>756</v>
      </c>
      <c r="AQ220" s="1163">
        <v>3.4941600000000002E-4</v>
      </c>
      <c r="AR220" s="19" t="s">
        <v>756</v>
      </c>
      <c r="AS220" s="1163">
        <v>0</v>
      </c>
      <c r="AT220" s="19" t="s">
        <v>756</v>
      </c>
      <c r="AU220" s="19" t="s">
        <v>756</v>
      </c>
      <c r="AV220" s="1163">
        <v>689.18191220000006</v>
      </c>
      <c r="AW220" s="19" t="s">
        <v>756</v>
      </c>
      <c r="AX220" s="1170">
        <v>0</v>
      </c>
      <c r="AY220" s="1170">
        <v>0</v>
      </c>
      <c r="AZ220" s="19">
        <v>-1</v>
      </c>
      <c r="BA220" s="19">
        <v>-0.5</v>
      </c>
      <c r="BB220" s="19">
        <v>-1</v>
      </c>
      <c r="BC220" s="19">
        <v>1</v>
      </c>
      <c r="BD220" s="19">
        <v>4</v>
      </c>
      <c r="BE220" s="19" t="s">
        <v>766</v>
      </c>
      <c r="BF220" s="1164" t="s">
        <v>766</v>
      </c>
    </row>
    <row r="221" spans="2:58" ht="28.5" x14ac:dyDescent="0.2">
      <c r="B221"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221" s="19" t="s">
        <v>1410</v>
      </c>
      <c r="D221" s="19" t="s">
        <v>1404</v>
      </c>
      <c r="E221" s="983" t="s">
        <v>1062</v>
      </c>
      <c r="F221" s="1073" t="str">
        <f>VLOOKUP(TBL4_OptApp[[#This Row],[Option type
Defined List]],'Option Typs_Grps'!B$2:C$47, 2, FALSE)</f>
        <v>Resource Options</v>
      </c>
      <c r="G221" s="20" t="s">
        <v>684</v>
      </c>
      <c r="H221" s="19" t="s">
        <v>765</v>
      </c>
      <c r="I221" s="19" t="s">
        <v>755</v>
      </c>
      <c r="J221" s="19" t="s">
        <v>756</v>
      </c>
      <c r="K221" s="1163" t="s">
        <v>1411</v>
      </c>
      <c r="L221" s="1164" t="s">
        <v>766</v>
      </c>
      <c r="M221" s="1164" t="s">
        <v>755</v>
      </c>
      <c r="N221" s="1164" t="s">
        <v>766</v>
      </c>
      <c r="O221" s="1164" t="s">
        <v>766</v>
      </c>
      <c r="P221" s="1164" t="s">
        <v>766</v>
      </c>
      <c r="Q221" s="1164" t="s">
        <v>766</v>
      </c>
      <c r="R221" s="19" t="s">
        <v>756</v>
      </c>
      <c r="S221" s="1166" t="s">
        <v>756</v>
      </c>
      <c r="T221" s="1166" t="s">
        <v>756</v>
      </c>
      <c r="U221" s="19">
        <v>15</v>
      </c>
      <c r="V221" s="1163">
        <v>4</v>
      </c>
      <c r="W221" s="1163">
        <v>2035</v>
      </c>
      <c r="X221" s="1163">
        <v>66.834552770000002</v>
      </c>
      <c r="Y221" s="1163"/>
      <c r="Z221" s="1163"/>
      <c r="AA221" s="1163">
        <v>15</v>
      </c>
      <c r="AB221" s="1163">
        <v>15</v>
      </c>
      <c r="AC221" s="1163">
        <v>30775.831590000002</v>
      </c>
      <c r="AD221" s="1163">
        <v>4980.1260579999998</v>
      </c>
      <c r="AE221" s="1163">
        <v>4980.1260579999998</v>
      </c>
      <c r="AF221" s="1163">
        <v>181.36334049999999</v>
      </c>
      <c r="AG221" s="1163">
        <v>91.845868010000004</v>
      </c>
      <c r="AH221" s="1163"/>
      <c r="AI221" s="1163">
        <v>3.8214412090000001</v>
      </c>
      <c r="AJ221" s="19">
        <v>-324</v>
      </c>
      <c r="AK221" s="19" t="s">
        <v>756</v>
      </c>
      <c r="AL221" s="19" t="s">
        <v>756</v>
      </c>
      <c r="AM221" s="1163">
        <v>0.16224580599999999</v>
      </c>
      <c r="AN221" s="19" t="s">
        <v>756</v>
      </c>
      <c r="AO221" s="1163">
        <v>3.7034999999999998E-4</v>
      </c>
      <c r="AP221" s="19" t="s">
        <v>756</v>
      </c>
      <c r="AQ221" s="1163">
        <v>0</v>
      </c>
      <c r="AR221" s="19" t="s">
        <v>756</v>
      </c>
      <c r="AS221" s="1163">
        <v>0</v>
      </c>
      <c r="AT221" s="19" t="s">
        <v>756</v>
      </c>
      <c r="AU221" s="19" t="s">
        <v>756</v>
      </c>
      <c r="AV221" s="1163">
        <v>511.3579962</v>
      </c>
      <c r="AW221" s="19" t="s">
        <v>756</v>
      </c>
      <c r="AX221" s="1170">
        <v>0</v>
      </c>
      <c r="AY221" s="1170">
        <v>0</v>
      </c>
      <c r="AZ221" s="19">
        <v>-1</v>
      </c>
      <c r="BA221" s="19">
        <v>-1</v>
      </c>
      <c r="BB221" s="19">
        <v>-0.83333333300000001</v>
      </c>
      <c r="BC221" s="19">
        <v>1</v>
      </c>
      <c r="BD221" s="19">
        <v>4</v>
      </c>
      <c r="BE221" s="19" t="s">
        <v>766</v>
      </c>
      <c r="BF221" s="1164" t="s">
        <v>766</v>
      </c>
    </row>
    <row r="222" spans="2:58" ht="42.75" x14ac:dyDescent="0.2">
      <c r="B222"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22" s="19" t="s">
        <v>1412</v>
      </c>
      <c r="D222" s="19" t="s">
        <v>1413</v>
      </c>
      <c r="E222" s="983" t="s">
        <v>1062</v>
      </c>
      <c r="F222" s="981" t="str">
        <f>VLOOKUP(TBL4_OptApp[[#This Row],[Option type
Defined List]],'Option Typs_Grps'!B$2:C$47, 2, FALSE)</f>
        <v>Resource Options</v>
      </c>
      <c r="G222" s="20" t="s">
        <v>684</v>
      </c>
      <c r="H222" s="19" t="s">
        <v>762</v>
      </c>
      <c r="I222" s="19" t="s">
        <v>755</v>
      </c>
      <c r="J222" s="19" t="s">
        <v>756</v>
      </c>
      <c r="K222" s="1163" t="s">
        <v>1414</v>
      </c>
      <c r="L222" s="1164" t="s">
        <v>755</v>
      </c>
      <c r="M222" s="1164" t="s">
        <v>755</v>
      </c>
      <c r="N222" s="1164" t="s">
        <v>755</v>
      </c>
      <c r="O222" s="1164" t="s">
        <v>755</v>
      </c>
      <c r="P222" s="1164" t="s">
        <v>755</v>
      </c>
      <c r="Q222" s="1164" t="s">
        <v>755</v>
      </c>
      <c r="R222" s="19" t="s">
        <v>756</v>
      </c>
      <c r="S222" s="1166" t="s">
        <v>756</v>
      </c>
      <c r="T222" s="1166" t="s">
        <v>756</v>
      </c>
      <c r="U222" s="19">
        <v>5.5</v>
      </c>
      <c r="V222" s="1163">
        <v>3</v>
      </c>
      <c r="W222" s="1163" t="s">
        <v>756</v>
      </c>
      <c r="X222" s="1163">
        <v>29.020555349999999</v>
      </c>
      <c r="Y222" s="1163"/>
      <c r="Z222" s="1163"/>
      <c r="AA222" s="1163">
        <v>5.5</v>
      </c>
      <c r="AB222" s="1163">
        <v>5.5</v>
      </c>
      <c r="AC222" s="1163">
        <v>15868.88085</v>
      </c>
      <c r="AD222" s="1163">
        <v>1916.6888140000001</v>
      </c>
      <c r="AE222" s="1163">
        <v>1916.6888140000001</v>
      </c>
      <c r="AF222" s="1163">
        <v>71.907938099999996</v>
      </c>
      <c r="AG222" s="1163">
        <v>103.77728999999999</v>
      </c>
      <c r="AH222" s="1163"/>
      <c r="AI222" s="1163">
        <v>4.9007564000000003E-2</v>
      </c>
      <c r="AJ222" s="19">
        <v>-3.26</v>
      </c>
      <c r="AK222" s="19" t="s">
        <v>756</v>
      </c>
      <c r="AL222" s="19" t="s">
        <v>756</v>
      </c>
      <c r="AM222" s="1163">
        <v>5.2958220000000004E-3</v>
      </c>
      <c r="AN222" s="19" t="s">
        <v>756</v>
      </c>
      <c r="AO222" s="1163">
        <v>0</v>
      </c>
      <c r="AP222" s="19" t="s">
        <v>756</v>
      </c>
      <c r="AQ222" s="1163">
        <v>0</v>
      </c>
      <c r="AR222" s="19" t="s">
        <v>756</v>
      </c>
      <c r="AS222" s="1163">
        <v>0</v>
      </c>
      <c r="AT222" s="19" t="s">
        <v>756</v>
      </c>
      <c r="AU222" s="19" t="s">
        <v>756</v>
      </c>
      <c r="AV222" s="1163">
        <v>202.7460403</v>
      </c>
      <c r="AW222" s="19" t="s">
        <v>756</v>
      </c>
      <c r="AX222" s="1170">
        <v>0</v>
      </c>
      <c r="AY222" s="1170">
        <v>0</v>
      </c>
      <c r="AZ222" s="19">
        <v>0</v>
      </c>
      <c r="BA222" s="19">
        <v>-1</v>
      </c>
      <c r="BB222" s="19">
        <v>-0.5</v>
      </c>
      <c r="BC222" s="19">
        <v>1</v>
      </c>
      <c r="BD222" s="19">
        <v>3</v>
      </c>
      <c r="BE222" s="19" t="s">
        <v>766</v>
      </c>
      <c r="BF222" s="1164" t="s">
        <v>755</v>
      </c>
    </row>
    <row r="223" spans="2:58" ht="142.5" x14ac:dyDescent="0.2">
      <c r="B223"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3" s="19" t="s">
        <v>1415</v>
      </c>
      <c r="D223" s="19" t="s">
        <v>1416</v>
      </c>
      <c r="E223" s="983" t="s">
        <v>1158</v>
      </c>
      <c r="F223" s="981" t="str">
        <f>VLOOKUP(TBL4_OptApp[[#This Row],[Option type
Defined List]],'Option Typs_Grps'!B$2:C$47, 2, FALSE)</f>
        <v>Resource Options</v>
      </c>
      <c r="G223" s="20" t="s">
        <v>684</v>
      </c>
      <c r="H223" s="19" t="s">
        <v>754</v>
      </c>
      <c r="I223" s="19" t="s">
        <v>755</v>
      </c>
      <c r="J223" s="19" t="s">
        <v>756</v>
      </c>
      <c r="K223" s="1163" t="s">
        <v>756</v>
      </c>
      <c r="L223" s="1164" t="s">
        <v>755</v>
      </c>
      <c r="M223" s="1164" t="s">
        <v>755</v>
      </c>
      <c r="N223" s="1164" t="s">
        <v>755</v>
      </c>
      <c r="O223" s="1164" t="s">
        <v>755</v>
      </c>
      <c r="P223" s="1164" t="s">
        <v>755</v>
      </c>
      <c r="Q223" s="1164" t="s">
        <v>755</v>
      </c>
      <c r="R223" s="19" t="s">
        <v>1417</v>
      </c>
      <c r="S223" s="1166" t="s">
        <v>756</v>
      </c>
      <c r="T223" s="1166" t="s">
        <v>756</v>
      </c>
      <c r="U223" s="19">
        <v>0</v>
      </c>
      <c r="V223" s="1163" t="s">
        <v>756</v>
      </c>
      <c r="W223" s="1163" t="s">
        <v>756</v>
      </c>
      <c r="X223" s="1163" t="s">
        <v>756</v>
      </c>
      <c r="Y223" s="1163"/>
      <c r="Z223" s="1163"/>
      <c r="AA223" s="1163" t="s">
        <v>756</v>
      </c>
      <c r="AB223" s="1163" t="s">
        <v>756</v>
      </c>
      <c r="AC223" s="1163" t="s">
        <v>756</v>
      </c>
      <c r="AD223" s="1163" t="s">
        <v>756</v>
      </c>
      <c r="AE223" s="1163" t="s">
        <v>756</v>
      </c>
      <c r="AF223" s="1163" t="s">
        <v>756</v>
      </c>
      <c r="AG223" s="1163" t="s">
        <v>756</v>
      </c>
      <c r="AH223" s="1163"/>
      <c r="AI223" s="1163" t="s">
        <v>756</v>
      </c>
      <c r="AJ223" s="1163" t="s">
        <v>756</v>
      </c>
      <c r="AK223" s="1163" t="s">
        <v>756</v>
      </c>
      <c r="AL223" s="1163" t="s">
        <v>756</v>
      </c>
      <c r="AM223" s="1163" t="s">
        <v>756</v>
      </c>
      <c r="AN223" s="1163" t="s">
        <v>756</v>
      </c>
      <c r="AO223" s="1163" t="s">
        <v>756</v>
      </c>
      <c r="AP223" s="1163" t="s">
        <v>756</v>
      </c>
      <c r="AQ223" s="1163" t="s">
        <v>756</v>
      </c>
      <c r="AR223" s="1163" t="s">
        <v>756</v>
      </c>
      <c r="AS223" s="1163" t="s">
        <v>756</v>
      </c>
      <c r="AT223" s="1163" t="s">
        <v>756</v>
      </c>
      <c r="AU223" s="1163" t="s">
        <v>756</v>
      </c>
      <c r="AV223" s="1163" t="s">
        <v>756</v>
      </c>
      <c r="AW223" s="1163" t="s">
        <v>756</v>
      </c>
      <c r="AX223" s="1163" t="s">
        <v>756</v>
      </c>
      <c r="AY223" s="1163" t="s">
        <v>756</v>
      </c>
      <c r="AZ223" s="1163" t="s">
        <v>756</v>
      </c>
      <c r="BA223" s="1163" t="s">
        <v>756</v>
      </c>
      <c r="BB223" s="1163" t="s">
        <v>756</v>
      </c>
      <c r="BC223" s="1163" t="s">
        <v>756</v>
      </c>
      <c r="BD223" s="1163" t="s">
        <v>756</v>
      </c>
      <c r="BE223" s="1163" t="s">
        <v>756</v>
      </c>
      <c r="BF223" s="1164" t="s">
        <v>755</v>
      </c>
    </row>
    <row r="224" spans="2:58" ht="28.5" x14ac:dyDescent="0.2">
      <c r="B224"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224" s="19" t="s">
        <v>1418</v>
      </c>
      <c r="D224" s="19" t="s">
        <v>1419</v>
      </c>
      <c r="E224" s="983" t="s">
        <v>1308</v>
      </c>
      <c r="F224" s="981" t="str">
        <f>VLOOKUP(TBL4_OptApp[[#This Row],[Option type
Defined List]],'Option Typs_Grps'!B$2:C$47, 2, FALSE)</f>
        <v>Resource Options</v>
      </c>
      <c r="G224" s="20" t="s">
        <v>684</v>
      </c>
      <c r="H224" s="19" t="s">
        <v>765</v>
      </c>
      <c r="I224" s="19" t="s">
        <v>755</v>
      </c>
      <c r="J224" s="19" t="s">
        <v>756</v>
      </c>
      <c r="K224" s="1163" t="s">
        <v>756</v>
      </c>
      <c r="L224" s="1164" t="s">
        <v>766</v>
      </c>
      <c r="M224" s="1164" t="s">
        <v>755</v>
      </c>
      <c r="N224" s="1164" t="s">
        <v>766</v>
      </c>
      <c r="O224" s="1164" t="s">
        <v>766</v>
      </c>
      <c r="P224" s="1164" t="s">
        <v>766</v>
      </c>
      <c r="Q224" s="1164" t="s">
        <v>766</v>
      </c>
      <c r="R224" s="19" t="s">
        <v>756</v>
      </c>
      <c r="S224" s="1166" t="s">
        <v>756</v>
      </c>
      <c r="T224" s="1166" t="s">
        <v>756</v>
      </c>
      <c r="U224" s="19">
        <v>5</v>
      </c>
      <c r="V224" s="1163">
        <v>3</v>
      </c>
      <c r="W224" s="1163">
        <v>2028</v>
      </c>
      <c r="X224" s="1163">
        <v>3.6944315570000001</v>
      </c>
      <c r="Y224" s="1163"/>
      <c r="Z224" s="1163"/>
      <c r="AA224" s="1163">
        <v>4.5599999999999996</v>
      </c>
      <c r="AB224" s="1163">
        <v>5</v>
      </c>
      <c r="AC224" s="1163">
        <v>1270.027208</v>
      </c>
      <c r="AD224" s="1163">
        <v>0</v>
      </c>
      <c r="AE224" s="1163">
        <v>0</v>
      </c>
      <c r="AF224" s="1163">
        <v>0.45044055</v>
      </c>
      <c r="AG224" s="1163">
        <v>10.36419703</v>
      </c>
      <c r="AH224" s="1163"/>
      <c r="AI224" s="1163">
        <v>0</v>
      </c>
      <c r="AJ224" s="19">
        <v>-76.56</v>
      </c>
      <c r="AK224" s="19" t="s">
        <v>756</v>
      </c>
      <c r="AL224" s="19" t="s">
        <v>756</v>
      </c>
      <c r="AM224" s="1163">
        <v>0</v>
      </c>
      <c r="AN224" s="19" t="s">
        <v>756</v>
      </c>
      <c r="AO224" s="1163">
        <v>0</v>
      </c>
      <c r="AP224" s="19" t="s">
        <v>756</v>
      </c>
      <c r="AQ224" s="1163">
        <v>0</v>
      </c>
      <c r="AR224" s="19" t="s">
        <v>756</v>
      </c>
      <c r="AS224" s="1163">
        <v>0</v>
      </c>
      <c r="AT224" s="19" t="s">
        <v>756</v>
      </c>
      <c r="AU224" s="19" t="s">
        <v>756</v>
      </c>
      <c r="AV224" s="1163">
        <v>1.2700272079999999</v>
      </c>
      <c r="AW224" s="19" t="s">
        <v>756</v>
      </c>
      <c r="AX224" s="1170">
        <v>0</v>
      </c>
      <c r="AY224" s="1170">
        <v>0</v>
      </c>
      <c r="AZ224" s="19">
        <v>0</v>
      </c>
      <c r="BA224" s="19">
        <v>-1</v>
      </c>
      <c r="BB224" s="19">
        <v>-1</v>
      </c>
      <c r="BC224" s="19">
        <v>2</v>
      </c>
      <c r="BD224" s="19">
        <v>5</v>
      </c>
      <c r="BE224" s="19" t="s">
        <v>766</v>
      </c>
      <c r="BF224" s="1164" t="s">
        <v>766</v>
      </c>
    </row>
    <row r="225" spans="2:58" ht="85.5" x14ac:dyDescent="0.2">
      <c r="B225"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5" s="19" t="s">
        <v>1420</v>
      </c>
      <c r="D225" s="19" t="s">
        <v>1421</v>
      </c>
      <c r="E225" s="983" t="s">
        <v>1057</v>
      </c>
      <c r="F225" s="981" t="str">
        <f>VLOOKUP(TBL4_OptApp[[#This Row],[Option type
Defined List]],'Option Typs_Grps'!B$2:C$47, 2, FALSE)</f>
        <v>Resource Options</v>
      </c>
      <c r="G225" s="20" t="s">
        <v>684</v>
      </c>
      <c r="H225" s="19" t="s">
        <v>754</v>
      </c>
      <c r="I225" s="19" t="s">
        <v>755</v>
      </c>
      <c r="J225" s="19" t="s">
        <v>756</v>
      </c>
      <c r="K225" s="1163" t="s">
        <v>756</v>
      </c>
      <c r="L225" s="1164" t="s">
        <v>755</v>
      </c>
      <c r="M225" s="1164" t="s">
        <v>755</v>
      </c>
      <c r="N225" s="1164" t="s">
        <v>755</v>
      </c>
      <c r="O225" s="1164" t="s">
        <v>755</v>
      </c>
      <c r="P225" s="1164" t="s">
        <v>755</v>
      </c>
      <c r="Q225" s="1164" t="s">
        <v>755</v>
      </c>
      <c r="R225" s="19" t="s">
        <v>1422</v>
      </c>
      <c r="S225" s="1166" t="s">
        <v>756</v>
      </c>
      <c r="T225" s="1166" t="s">
        <v>684</v>
      </c>
      <c r="U225" s="19" t="s">
        <v>1112</v>
      </c>
      <c r="V225" s="19" t="s">
        <v>756</v>
      </c>
      <c r="W225" s="19" t="s">
        <v>756</v>
      </c>
      <c r="X225" s="19" t="s">
        <v>756</v>
      </c>
      <c r="Y225" s="19"/>
      <c r="Z225" s="19"/>
      <c r="AA225" s="19" t="s">
        <v>756</v>
      </c>
      <c r="AB225" s="19" t="s">
        <v>756</v>
      </c>
      <c r="AC225" s="19" t="s">
        <v>756</v>
      </c>
      <c r="AD225" s="19" t="s">
        <v>756</v>
      </c>
      <c r="AE225" s="19" t="s">
        <v>756</v>
      </c>
      <c r="AF225" s="19" t="s">
        <v>756</v>
      </c>
      <c r="AG225" s="19" t="s">
        <v>756</v>
      </c>
      <c r="AH225" s="19"/>
      <c r="AI225" s="19" t="s">
        <v>756</v>
      </c>
      <c r="AJ225" s="19" t="s">
        <v>756</v>
      </c>
      <c r="AK225" s="19" t="s">
        <v>756</v>
      </c>
      <c r="AL225" s="19" t="s">
        <v>756</v>
      </c>
      <c r="AM225" s="19" t="s">
        <v>756</v>
      </c>
      <c r="AN225" s="19" t="s">
        <v>756</v>
      </c>
      <c r="AO225" s="19" t="s">
        <v>756</v>
      </c>
      <c r="AP225" s="19" t="s">
        <v>756</v>
      </c>
      <c r="AQ225" s="19" t="s">
        <v>756</v>
      </c>
      <c r="AR225" s="19" t="s">
        <v>756</v>
      </c>
      <c r="AS225" s="19" t="s">
        <v>756</v>
      </c>
      <c r="AT225" s="19" t="s">
        <v>756</v>
      </c>
      <c r="AU225" s="19" t="s">
        <v>756</v>
      </c>
      <c r="AV225" s="19" t="s">
        <v>756</v>
      </c>
      <c r="AW225" s="19" t="s">
        <v>756</v>
      </c>
      <c r="AX225" s="1162" t="s">
        <v>756</v>
      </c>
      <c r="AY225" s="1162" t="s">
        <v>756</v>
      </c>
      <c r="AZ225" s="19" t="s">
        <v>756</v>
      </c>
      <c r="BA225" s="19" t="s">
        <v>756</v>
      </c>
      <c r="BB225" s="19" t="s">
        <v>756</v>
      </c>
      <c r="BC225" s="19" t="s">
        <v>756</v>
      </c>
      <c r="BD225" s="19" t="s">
        <v>756</v>
      </c>
      <c r="BE225" s="19" t="s">
        <v>755</v>
      </c>
      <c r="BF225" s="1164" t="s">
        <v>755</v>
      </c>
    </row>
    <row r="226" spans="2:58" ht="42.75" x14ac:dyDescent="0.2">
      <c r="B226"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6" s="19" t="s">
        <v>1423</v>
      </c>
      <c r="D226" s="19" t="s">
        <v>1424</v>
      </c>
      <c r="E226" s="983" t="s">
        <v>1065</v>
      </c>
      <c r="F226" s="981" t="str">
        <f>VLOOKUP(TBL4_OptApp[[#This Row],[Option type
Defined List]],'Option Typs_Grps'!B$2:C$47, 2, FALSE)</f>
        <v>Resource Options</v>
      </c>
      <c r="G226" s="20" t="s">
        <v>1109</v>
      </c>
      <c r="H226" s="19" t="s">
        <v>754</v>
      </c>
      <c r="I226" s="19" t="s">
        <v>755</v>
      </c>
      <c r="J226" s="19" t="s">
        <v>756</v>
      </c>
      <c r="K226" s="1163" t="s">
        <v>756</v>
      </c>
      <c r="L226" s="1164" t="s">
        <v>755</v>
      </c>
      <c r="M226" s="1164" t="s">
        <v>755</v>
      </c>
      <c r="N226" s="1164" t="s">
        <v>755</v>
      </c>
      <c r="O226" s="1164" t="s">
        <v>755</v>
      </c>
      <c r="P226" s="1164" t="s">
        <v>755</v>
      </c>
      <c r="Q226" s="1164" t="s">
        <v>755</v>
      </c>
      <c r="R226" s="19" t="s">
        <v>1110</v>
      </c>
      <c r="S226" s="1166" t="s">
        <v>684</v>
      </c>
      <c r="T226" s="1166" t="s">
        <v>1425</v>
      </c>
      <c r="U226" s="19">
        <v>10</v>
      </c>
      <c r="V226" s="19" t="s">
        <v>756</v>
      </c>
      <c r="W226" s="19" t="s">
        <v>756</v>
      </c>
      <c r="X226" s="19" t="s">
        <v>756</v>
      </c>
      <c r="Y226" s="19"/>
      <c r="Z226" s="19"/>
      <c r="AA226" s="19" t="s">
        <v>756</v>
      </c>
      <c r="AB226" s="19" t="s">
        <v>756</v>
      </c>
      <c r="AC226" s="19" t="s">
        <v>756</v>
      </c>
      <c r="AD226" s="19" t="s">
        <v>756</v>
      </c>
      <c r="AE226" s="19" t="s">
        <v>756</v>
      </c>
      <c r="AF226" s="19" t="s">
        <v>756</v>
      </c>
      <c r="AG226" s="19" t="s">
        <v>756</v>
      </c>
      <c r="AH226" s="19"/>
      <c r="AI226" s="19" t="s">
        <v>756</v>
      </c>
      <c r="AJ226" s="19" t="s">
        <v>756</v>
      </c>
      <c r="AK226" s="19" t="s">
        <v>756</v>
      </c>
      <c r="AL226" s="19" t="s">
        <v>756</v>
      </c>
      <c r="AM226" s="19" t="s">
        <v>756</v>
      </c>
      <c r="AN226" s="19" t="s">
        <v>756</v>
      </c>
      <c r="AO226" s="19" t="s">
        <v>756</v>
      </c>
      <c r="AP226" s="19" t="s">
        <v>756</v>
      </c>
      <c r="AQ226" s="19" t="s">
        <v>756</v>
      </c>
      <c r="AR226" s="19" t="s">
        <v>756</v>
      </c>
      <c r="AS226" s="19" t="s">
        <v>756</v>
      </c>
      <c r="AT226" s="19" t="s">
        <v>756</v>
      </c>
      <c r="AU226" s="19" t="s">
        <v>756</v>
      </c>
      <c r="AV226" s="19" t="s">
        <v>756</v>
      </c>
      <c r="AW226" s="19" t="s">
        <v>756</v>
      </c>
      <c r="AX226" s="1162" t="s">
        <v>756</v>
      </c>
      <c r="AY226" s="1162" t="s">
        <v>756</v>
      </c>
      <c r="AZ226" s="19" t="s">
        <v>756</v>
      </c>
      <c r="BA226" s="19" t="s">
        <v>756</v>
      </c>
      <c r="BB226" s="19" t="s">
        <v>756</v>
      </c>
      <c r="BC226" s="19" t="s">
        <v>756</v>
      </c>
      <c r="BD226" s="19" t="s">
        <v>756</v>
      </c>
      <c r="BE226" s="19" t="s">
        <v>755</v>
      </c>
      <c r="BF226" s="1164" t="s">
        <v>755</v>
      </c>
    </row>
    <row r="227" spans="2:58" ht="42.75" x14ac:dyDescent="0.2">
      <c r="B227"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7" s="19" t="s">
        <v>1426</v>
      </c>
      <c r="D227" s="19" t="s">
        <v>1427</v>
      </c>
      <c r="E227" s="983" t="s">
        <v>1065</v>
      </c>
      <c r="F227" s="981" t="str">
        <f>VLOOKUP(TBL4_OptApp[[#This Row],[Option type
Defined List]],'Option Typs_Grps'!B$2:C$47, 2, FALSE)</f>
        <v>Resource Options</v>
      </c>
      <c r="G227" s="20" t="s">
        <v>1109</v>
      </c>
      <c r="H227" s="19" t="s">
        <v>754</v>
      </c>
      <c r="I227" s="19" t="s">
        <v>755</v>
      </c>
      <c r="J227" s="19" t="s">
        <v>756</v>
      </c>
      <c r="K227" s="1163" t="s">
        <v>756</v>
      </c>
      <c r="L227" s="1164" t="s">
        <v>755</v>
      </c>
      <c r="M227" s="1164" t="s">
        <v>755</v>
      </c>
      <c r="N227" s="1164" t="s">
        <v>755</v>
      </c>
      <c r="O227" s="1164" t="s">
        <v>755</v>
      </c>
      <c r="P227" s="1164" t="s">
        <v>755</v>
      </c>
      <c r="Q227" s="1164" t="s">
        <v>755</v>
      </c>
      <c r="R227" s="19" t="s">
        <v>1428</v>
      </c>
      <c r="S227" s="1166" t="s">
        <v>684</v>
      </c>
      <c r="T227" s="1166" t="s">
        <v>1116</v>
      </c>
      <c r="U227" s="19">
        <v>50</v>
      </c>
      <c r="V227" s="1163" t="s">
        <v>756</v>
      </c>
      <c r="W227" s="1163" t="s">
        <v>756</v>
      </c>
      <c r="X227" s="1163" t="s">
        <v>756</v>
      </c>
      <c r="Y227" s="1163"/>
      <c r="Z227" s="1163"/>
      <c r="AA227" s="1163" t="s">
        <v>756</v>
      </c>
      <c r="AB227" s="1163" t="s">
        <v>756</v>
      </c>
      <c r="AC227" s="1163" t="s">
        <v>756</v>
      </c>
      <c r="AD227" s="1163" t="s">
        <v>756</v>
      </c>
      <c r="AE227" s="1163" t="s">
        <v>756</v>
      </c>
      <c r="AF227" s="1163" t="s">
        <v>756</v>
      </c>
      <c r="AG227" s="1163" t="s">
        <v>756</v>
      </c>
      <c r="AH227" s="1163"/>
      <c r="AI227" s="1163" t="s">
        <v>756</v>
      </c>
      <c r="AJ227" s="19" t="s">
        <v>756</v>
      </c>
      <c r="AK227" s="19" t="s">
        <v>756</v>
      </c>
      <c r="AL227" s="19" t="s">
        <v>756</v>
      </c>
      <c r="AM227" s="1163" t="s">
        <v>756</v>
      </c>
      <c r="AN227" s="19" t="s">
        <v>756</v>
      </c>
      <c r="AO227" s="1163" t="s">
        <v>756</v>
      </c>
      <c r="AP227" s="19" t="s">
        <v>756</v>
      </c>
      <c r="AQ227" s="1163" t="s">
        <v>756</v>
      </c>
      <c r="AR227" s="19" t="s">
        <v>756</v>
      </c>
      <c r="AS227" s="1163" t="s">
        <v>756</v>
      </c>
      <c r="AT227" s="19" t="s">
        <v>756</v>
      </c>
      <c r="AU227" s="19" t="s">
        <v>756</v>
      </c>
      <c r="AV227" s="1163" t="s">
        <v>756</v>
      </c>
      <c r="AW227" s="19" t="s">
        <v>756</v>
      </c>
      <c r="AX227" s="1170" t="s">
        <v>756</v>
      </c>
      <c r="AY227" s="1170" t="s">
        <v>756</v>
      </c>
      <c r="AZ227" s="19" t="s">
        <v>756</v>
      </c>
      <c r="BA227" s="19" t="s">
        <v>756</v>
      </c>
      <c r="BB227" s="19" t="s">
        <v>756</v>
      </c>
      <c r="BC227" s="19" t="s">
        <v>756</v>
      </c>
      <c r="BD227" s="19" t="s">
        <v>756</v>
      </c>
      <c r="BE227" s="19" t="s">
        <v>755</v>
      </c>
      <c r="BF227" s="1164" t="s">
        <v>755</v>
      </c>
    </row>
    <row r="228" spans="2:58" ht="28.5" x14ac:dyDescent="0.2">
      <c r="B228" s="104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228" s="19" t="s">
        <v>1429</v>
      </c>
      <c r="D228" s="19" t="s">
        <v>1430</v>
      </c>
      <c r="E228" s="983" t="s">
        <v>1269</v>
      </c>
      <c r="F228" s="981" t="str">
        <f>VLOOKUP(TBL4_OptApp[[#This Row],[Option type
Defined List]],'Option Typs_Grps'!B$2:C$47, 2, FALSE)</f>
        <v>Customer Options</v>
      </c>
      <c r="G228" s="20" t="s">
        <v>684</v>
      </c>
      <c r="H228" s="19" t="s">
        <v>762</v>
      </c>
      <c r="I228" s="19" t="s">
        <v>755</v>
      </c>
      <c r="J228" s="19" t="s">
        <v>756</v>
      </c>
      <c r="K228" s="1163" t="s">
        <v>756</v>
      </c>
      <c r="L228" s="1164" t="s">
        <v>755</v>
      </c>
      <c r="M228" s="1164" t="s">
        <v>755</v>
      </c>
      <c r="N228" s="1164" t="s">
        <v>755</v>
      </c>
      <c r="O228" s="1164" t="s">
        <v>755</v>
      </c>
      <c r="P228" s="1164" t="s">
        <v>755</v>
      </c>
      <c r="Q228" s="1164" t="s">
        <v>755</v>
      </c>
      <c r="R228" s="19" t="s">
        <v>756</v>
      </c>
      <c r="S228" s="1166" t="s">
        <v>756</v>
      </c>
      <c r="T228" s="1166" t="s">
        <v>756</v>
      </c>
      <c r="U228" s="19" t="s">
        <v>1270</v>
      </c>
      <c r="V228" s="1163" t="s">
        <v>756</v>
      </c>
      <c r="W228" s="1163" t="s">
        <v>756</v>
      </c>
      <c r="X228" s="1163" t="s">
        <v>756</v>
      </c>
      <c r="Y228" s="1163"/>
      <c r="Z228" s="1163"/>
      <c r="AA228" s="1163" t="s">
        <v>756</v>
      </c>
      <c r="AB228" s="1163" t="s">
        <v>756</v>
      </c>
      <c r="AC228" s="1163" t="s">
        <v>756</v>
      </c>
      <c r="AD228" s="1163" t="s">
        <v>756</v>
      </c>
      <c r="AE228" s="1163" t="s">
        <v>756</v>
      </c>
      <c r="AF228" s="1163" t="s">
        <v>756</v>
      </c>
      <c r="AG228" s="1163" t="s">
        <v>756</v>
      </c>
      <c r="AH228" s="1163"/>
      <c r="AI228" s="1163" t="s">
        <v>756</v>
      </c>
      <c r="AJ228" s="19" t="s">
        <v>756</v>
      </c>
      <c r="AK228" s="19" t="s">
        <v>756</v>
      </c>
      <c r="AL228" s="19" t="s">
        <v>756</v>
      </c>
      <c r="AM228" s="1163" t="s">
        <v>756</v>
      </c>
      <c r="AN228" s="19" t="s">
        <v>756</v>
      </c>
      <c r="AO228" s="1163" t="s">
        <v>756</v>
      </c>
      <c r="AP228" s="19" t="s">
        <v>756</v>
      </c>
      <c r="AQ228" s="1163" t="s">
        <v>756</v>
      </c>
      <c r="AR228" s="19" t="s">
        <v>756</v>
      </c>
      <c r="AS228" s="1163" t="s">
        <v>756</v>
      </c>
      <c r="AT228" s="19" t="s">
        <v>756</v>
      </c>
      <c r="AU228" s="19" t="s">
        <v>756</v>
      </c>
      <c r="AV228" s="1163" t="s">
        <v>756</v>
      </c>
      <c r="AW228" s="19" t="s">
        <v>756</v>
      </c>
      <c r="AX228" s="1170" t="s">
        <v>756</v>
      </c>
      <c r="AY228" s="1170" t="s">
        <v>756</v>
      </c>
      <c r="AZ228" s="19" t="s">
        <v>756</v>
      </c>
      <c r="BA228" s="19" t="s">
        <v>756</v>
      </c>
      <c r="BB228" s="19" t="s">
        <v>756</v>
      </c>
      <c r="BC228" s="19" t="s">
        <v>756</v>
      </c>
      <c r="BD228" s="19" t="s">
        <v>756</v>
      </c>
      <c r="BE228" s="19" t="s">
        <v>755</v>
      </c>
      <c r="BF228" s="1164" t="s">
        <v>766</v>
      </c>
    </row>
  </sheetData>
  <mergeCells count="6">
    <mergeCell ref="AT4:AU4"/>
    <mergeCell ref="AJ4:AK4"/>
    <mergeCell ref="AL4:AM4"/>
    <mergeCell ref="AN4:AO4"/>
    <mergeCell ref="AP4:AQ4"/>
    <mergeCell ref="AR4:AS4"/>
  </mergeCells>
  <phoneticPr fontId="34" type="noConversion"/>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74" id="{ACBE9C1C-3ED6-45D2-BF93-074D4D95608D}">
            <xm:f>NOT(IFERROR(MATCH($E6,'Option Typs_Grps'!$B$3:$B$132,0)&gt;0,FALSE))</xm:f>
            <x14:dxf>
              <font>
                <b/>
                <i val="0"/>
                <color theme="0"/>
              </font>
              <fill>
                <patternFill>
                  <bgColor rgb="FFFF0000"/>
                </patternFill>
              </fill>
            </x14:dxf>
          </x14:cfRule>
          <xm:sqref>F6:F228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CN465"/>
  <sheetViews>
    <sheetView zoomScale="85" zoomScaleNormal="85" workbookViewId="0">
      <selection activeCell="E2" sqref="E2"/>
    </sheetView>
  </sheetViews>
  <sheetFormatPr defaultColWidth="8.88671875" defaultRowHeight="14.25" x14ac:dyDescent="0.2"/>
  <cols>
    <col min="1" max="1" width="2.109375" style="3" customWidth="1"/>
    <col min="2" max="2" width="18.109375" style="3" customWidth="1"/>
    <col min="3" max="3" width="12.5546875" style="3" customWidth="1"/>
    <col min="4" max="4" width="9.88671875" style="3" customWidth="1"/>
    <col min="5" max="5" width="17.88671875" style="3" customWidth="1"/>
    <col min="6" max="6" width="24.109375" style="3" customWidth="1"/>
    <col min="7" max="7" width="11" style="3" customWidth="1"/>
    <col min="8" max="8" width="23.109375" style="3" customWidth="1"/>
    <col min="9" max="11" width="16.109375" style="3" customWidth="1"/>
    <col min="12" max="17" width="8.88671875" style="3" customWidth="1"/>
    <col min="18" max="91" width="8.88671875" style="3"/>
    <col min="92" max="92" width="9.109375" style="3" customWidth="1"/>
    <col min="93" max="16384" width="8.88671875" style="3"/>
  </cols>
  <sheetData>
    <row r="2" spans="2:92" ht="35.1" customHeight="1" x14ac:dyDescent="0.2">
      <c r="B2" s="313" t="s">
        <v>80</v>
      </c>
      <c r="C2" s="314" t="str">
        <f>'TITLE PAGE'!$D$18</f>
        <v>Yorkshire Water</v>
      </c>
      <c r="D2" s="313" t="s">
        <v>2</v>
      </c>
      <c r="E2" s="1326">
        <v>7</v>
      </c>
      <c r="G2" s="1027" t="s">
        <v>77</v>
      </c>
    </row>
    <row r="4" spans="2:92" ht="42" customHeight="1" thickBot="1" x14ac:dyDescent="0.25">
      <c r="B4" s="154"/>
      <c r="C4" s="24" t="s">
        <v>1431</v>
      </c>
      <c r="D4" s="25" t="s">
        <v>1431</v>
      </c>
      <c r="E4" s="25" t="s">
        <v>1431</v>
      </c>
      <c r="F4" s="25" t="s">
        <v>1431</v>
      </c>
      <c r="G4" s="25"/>
      <c r="H4" s="25"/>
      <c r="I4" s="25"/>
      <c r="J4" s="25"/>
      <c r="K4" s="25"/>
      <c r="L4" s="1367" t="s">
        <v>1432</v>
      </c>
      <c r="M4" s="1368"/>
      <c r="N4" s="1368"/>
      <c r="O4" s="1368"/>
      <c r="P4" s="1368"/>
      <c r="Q4" s="1368"/>
      <c r="R4" s="1368"/>
      <c r="S4" s="1368"/>
      <c r="T4" s="1368"/>
      <c r="U4" s="1368"/>
      <c r="V4" s="1368"/>
      <c r="W4" s="1368"/>
      <c r="X4" s="1368"/>
      <c r="Y4" s="1368"/>
      <c r="Z4" s="1368"/>
      <c r="AA4" s="1368"/>
      <c r="AB4" s="1368"/>
      <c r="AC4" s="1368"/>
      <c r="AD4" s="1368"/>
      <c r="AE4" s="1368"/>
      <c r="AF4" s="1368"/>
      <c r="AG4" s="1368"/>
      <c r="AH4" s="1368"/>
      <c r="AI4" s="1368"/>
      <c r="AJ4" s="1368"/>
      <c r="AK4" s="1368"/>
      <c r="AL4" s="1368"/>
      <c r="AM4" s="1368"/>
      <c r="AN4" s="1368"/>
      <c r="AO4" s="1368"/>
      <c r="AP4" s="1368"/>
      <c r="AQ4" s="1368"/>
      <c r="AR4" s="1368"/>
      <c r="AS4" s="1368"/>
      <c r="AT4" s="1368"/>
      <c r="AU4" s="1368"/>
      <c r="AV4" s="1368"/>
      <c r="AW4" s="1368"/>
      <c r="AX4" s="1368"/>
      <c r="AY4" s="1368"/>
      <c r="AZ4" s="1368"/>
      <c r="BA4" s="1368"/>
      <c r="BB4" s="1368"/>
      <c r="BC4" s="1368"/>
      <c r="BD4" s="1368"/>
      <c r="BE4" s="1368"/>
      <c r="BF4" s="1368"/>
      <c r="BG4" s="1368"/>
      <c r="BH4" s="1368"/>
      <c r="BI4" s="1368"/>
      <c r="BJ4" s="1368"/>
      <c r="BK4" s="1368"/>
      <c r="BL4" s="1368"/>
      <c r="BM4" s="1368"/>
      <c r="BN4" s="1368"/>
      <c r="BO4" s="1368"/>
      <c r="BP4" s="1368"/>
      <c r="BQ4" s="1368"/>
      <c r="BR4" s="1368"/>
      <c r="BS4" s="1368"/>
      <c r="BT4" s="1368"/>
      <c r="BU4" s="1368"/>
      <c r="BV4" s="1368"/>
      <c r="BW4" s="1368"/>
      <c r="BX4" s="1368"/>
      <c r="BY4" s="1368"/>
      <c r="BZ4" s="1368"/>
      <c r="CA4" s="1368"/>
      <c r="CB4" s="1368"/>
      <c r="CC4" s="1368"/>
      <c r="CD4" s="1368"/>
      <c r="CE4" s="1368"/>
      <c r="CF4" s="1368"/>
      <c r="CG4" s="1368"/>
      <c r="CH4" s="1368"/>
      <c r="CI4" s="1368"/>
      <c r="CJ4" s="1368"/>
      <c r="CK4" s="1368"/>
      <c r="CL4" s="1368"/>
      <c r="CM4" s="1368"/>
      <c r="CN4" s="1368"/>
    </row>
    <row r="5" spans="2:92" ht="45.75" thickBot="1" x14ac:dyDescent="0.25">
      <c r="B5" s="183" t="s">
        <v>88</v>
      </c>
      <c r="C5" s="184" t="s">
        <v>1433</v>
      </c>
      <c r="D5" s="184" t="s">
        <v>695</v>
      </c>
      <c r="E5" s="184" t="s">
        <v>1434</v>
      </c>
      <c r="F5" s="184" t="s">
        <v>698</v>
      </c>
      <c r="G5" s="36" t="s">
        <v>1435</v>
      </c>
      <c r="H5" s="184" t="s">
        <v>1436</v>
      </c>
      <c r="I5" s="36" t="s">
        <v>1437</v>
      </c>
      <c r="J5" s="36" t="s">
        <v>91</v>
      </c>
      <c r="K5" s="185" t="s">
        <v>92</v>
      </c>
      <c r="L5" s="26" t="s">
        <v>93</v>
      </c>
      <c r="M5" s="26" t="s">
        <v>94</v>
      </c>
      <c r="N5" s="26" t="s">
        <v>95</v>
      </c>
      <c r="O5" s="26" t="s">
        <v>96</v>
      </c>
      <c r="P5" s="26" t="s">
        <v>97</v>
      </c>
      <c r="Q5" s="26" t="s">
        <v>98</v>
      </c>
      <c r="R5" s="26" t="s">
        <v>99</v>
      </c>
      <c r="S5" s="26" t="s">
        <v>100</v>
      </c>
      <c r="T5" s="26" t="s">
        <v>101</v>
      </c>
      <c r="U5" s="26" t="s">
        <v>102</v>
      </c>
      <c r="V5" s="26" t="s">
        <v>103</v>
      </c>
      <c r="W5" s="26" t="s">
        <v>133</v>
      </c>
      <c r="X5" s="26" t="s">
        <v>134</v>
      </c>
      <c r="Y5" s="26" t="s">
        <v>135</v>
      </c>
      <c r="Z5" s="26" t="s">
        <v>136</v>
      </c>
      <c r="AA5" s="26" t="s">
        <v>104</v>
      </c>
      <c r="AB5" s="26" t="s">
        <v>137</v>
      </c>
      <c r="AC5" s="26" t="s">
        <v>138</v>
      </c>
      <c r="AD5" s="26" t="s">
        <v>139</v>
      </c>
      <c r="AE5" s="26" t="s">
        <v>140</v>
      </c>
      <c r="AF5" s="26" t="s">
        <v>105</v>
      </c>
      <c r="AG5" s="26" t="s">
        <v>141</v>
      </c>
      <c r="AH5" s="26" t="s">
        <v>142</v>
      </c>
      <c r="AI5" s="26" t="s">
        <v>143</v>
      </c>
      <c r="AJ5" s="26" t="s">
        <v>144</v>
      </c>
      <c r="AK5" s="26" t="s">
        <v>106</v>
      </c>
      <c r="AL5" s="26" t="s">
        <v>145</v>
      </c>
      <c r="AM5" s="26" t="s">
        <v>146</v>
      </c>
      <c r="AN5" s="26" t="s">
        <v>147</v>
      </c>
      <c r="AO5" s="26" t="s">
        <v>148</v>
      </c>
      <c r="AP5" s="26" t="s">
        <v>107</v>
      </c>
      <c r="AQ5" s="26" t="s">
        <v>149</v>
      </c>
      <c r="AR5" s="26" t="s">
        <v>150</v>
      </c>
      <c r="AS5" s="26" t="s">
        <v>151</v>
      </c>
      <c r="AT5" s="26" t="s">
        <v>152</v>
      </c>
      <c r="AU5" s="26" t="s">
        <v>108</v>
      </c>
      <c r="AV5" s="26" t="s">
        <v>153</v>
      </c>
      <c r="AW5" s="26" t="s">
        <v>154</v>
      </c>
      <c r="AX5" s="26" t="s">
        <v>155</v>
      </c>
      <c r="AY5" s="26" t="s">
        <v>156</v>
      </c>
      <c r="AZ5" s="26" t="s">
        <v>109</v>
      </c>
      <c r="BA5" s="26" t="s">
        <v>157</v>
      </c>
      <c r="BB5" s="26" t="s">
        <v>158</v>
      </c>
      <c r="BC5" s="26" t="s">
        <v>159</v>
      </c>
      <c r="BD5" s="26" t="s">
        <v>160</v>
      </c>
      <c r="BE5" s="26" t="s">
        <v>110</v>
      </c>
      <c r="BF5" s="26" t="s">
        <v>161</v>
      </c>
      <c r="BG5" s="26" t="s">
        <v>162</v>
      </c>
      <c r="BH5" s="26" t="s">
        <v>163</v>
      </c>
      <c r="BI5" s="26" t="s">
        <v>164</v>
      </c>
      <c r="BJ5" s="26" t="s">
        <v>111</v>
      </c>
      <c r="BK5" s="26" t="s">
        <v>165</v>
      </c>
      <c r="BL5" s="26" t="s">
        <v>166</v>
      </c>
      <c r="BM5" s="26" t="s">
        <v>167</v>
      </c>
      <c r="BN5" s="26" t="s">
        <v>168</v>
      </c>
      <c r="BO5" s="26" t="s">
        <v>112</v>
      </c>
      <c r="BP5" s="27" t="s">
        <v>169</v>
      </c>
      <c r="BQ5" s="28" t="s">
        <v>170</v>
      </c>
      <c r="BR5" s="28" t="s">
        <v>171</v>
      </c>
      <c r="BS5" s="28" t="s">
        <v>172</v>
      </c>
      <c r="BT5" s="28" t="s">
        <v>113</v>
      </c>
      <c r="BU5" s="28" t="s">
        <v>173</v>
      </c>
      <c r="BV5" s="28" t="s">
        <v>174</v>
      </c>
      <c r="BW5" s="28" t="s">
        <v>175</v>
      </c>
      <c r="BX5" s="28" t="s">
        <v>176</v>
      </c>
      <c r="BY5" s="28" t="s">
        <v>114</v>
      </c>
      <c r="BZ5" s="28" t="s">
        <v>177</v>
      </c>
      <c r="CA5" s="28" t="s">
        <v>178</v>
      </c>
      <c r="CB5" s="28" t="s">
        <v>179</v>
      </c>
      <c r="CC5" s="28" t="s">
        <v>180</v>
      </c>
      <c r="CD5" s="28" t="s">
        <v>115</v>
      </c>
      <c r="CE5" s="28" t="s">
        <v>181</v>
      </c>
      <c r="CF5" s="28" t="s">
        <v>182</v>
      </c>
      <c r="CG5" s="28" t="s">
        <v>183</v>
      </c>
      <c r="CH5" s="28" t="s">
        <v>184</v>
      </c>
      <c r="CI5" s="28" t="s">
        <v>116</v>
      </c>
      <c r="CJ5" s="28" t="s">
        <v>185</v>
      </c>
      <c r="CK5" s="28" t="s">
        <v>186</v>
      </c>
      <c r="CL5" s="28" t="s">
        <v>187</v>
      </c>
      <c r="CM5" s="28" t="s">
        <v>188</v>
      </c>
      <c r="CN5" s="29" t="s">
        <v>117</v>
      </c>
    </row>
    <row r="6" spans="2:92" ht="57.75" thickBot="1" x14ac:dyDescent="0.25">
      <c r="B6" s="104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 s="1047" t="s">
        <v>764</v>
      </c>
      <c r="D6" s="1047" t="s">
        <v>763</v>
      </c>
      <c r="E6" s="1045" t="s">
        <v>761</v>
      </c>
      <c r="F6" s="1048" t="str">
        <f>VLOOKUP(TBL5_OptBen[[#This Row],[Option Type (defined list)]],'Option Typs_Grps'!B$2:C$47, 2, FALSE)</f>
        <v>Customer Options</v>
      </c>
      <c r="G6" s="1047" t="s">
        <v>755</v>
      </c>
      <c r="H6" s="1047" t="s">
        <v>1438</v>
      </c>
      <c r="I6" s="1047" t="s">
        <v>684</v>
      </c>
      <c r="J6" s="1049" t="s">
        <v>122</v>
      </c>
      <c r="K6" s="1050">
        <v>2</v>
      </c>
      <c r="L6" s="250"/>
      <c r="M6" s="245"/>
      <c r="N6" s="245"/>
      <c r="O6" s="245"/>
      <c r="P6" s="245"/>
      <c r="Q6" s="245"/>
      <c r="R6" s="246">
        <v>0.05</v>
      </c>
      <c r="S6" s="246">
        <v>0.12</v>
      </c>
      <c r="T6" s="246">
        <v>0.17</v>
      </c>
      <c r="U6" s="246">
        <v>0.22</v>
      </c>
      <c r="V6" s="246">
        <v>0.27</v>
      </c>
      <c r="W6" s="246">
        <v>0.32</v>
      </c>
      <c r="X6" s="246">
        <v>0.37</v>
      </c>
      <c r="Y6" s="246">
        <v>0.42</v>
      </c>
      <c r="Z6" s="246">
        <v>0.47</v>
      </c>
      <c r="AA6" s="246">
        <v>0.51</v>
      </c>
      <c r="AB6" s="246">
        <v>0.56000000000000005</v>
      </c>
      <c r="AC6" s="246">
        <v>0.61</v>
      </c>
      <c r="AD6" s="246">
        <v>0.66</v>
      </c>
      <c r="AE6" s="246">
        <v>0.71</v>
      </c>
      <c r="AF6" s="246">
        <v>0.76</v>
      </c>
      <c r="AG6" s="246">
        <v>0.81</v>
      </c>
      <c r="AH6" s="246">
        <v>0.86</v>
      </c>
      <c r="AI6" s="246">
        <v>0.91</v>
      </c>
      <c r="AJ6" s="246">
        <v>0.96</v>
      </c>
      <c r="AK6" s="246">
        <v>1.01</v>
      </c>
      <c r="AL6" s="246">
        <v>1.01</v>
      </c>
      <c r="AM6" s="246">
        <v>1.01</v>
      </c>
      <c r="AN6" s="246">
        <v>1.01</v>
      </c>
      <c r="AO6" s="246">
        <v>1.01</v>
      </c>
      <c r="AP6" s="246">
        <v>1.01</v>
      </c>
      <c r="AQ6" s="246">
        <v>1.01</v>
      </c>
      <c r="AR6" s="246">
        <v>1.01</v>
      </c>
      <c r="AS6" s="246">
        <v>1.01</v>
      </c>
      <c r="AT6" s="246">
        <v>1.01</v>
      </c>
      <c r="AU6" s="246">
        <v>1.01</v>
      </c>
      <c r="AV6" s="246">
        <v>1.01</v>
      </c>
      <c r="AW6" s="246">
        <v>1.01</v>
      </c>
      <c r="AX6" s="246">
        <v>1.01</v>
      </c>
      <c r="AY6" s="246">
        <v>1.01</v>
      </c>
      <c r="AZ6" s="246">
        <v>1.01</v>
      </c>
      <c r="BA6" s="246">
        <v>1.01</v>
      </c>
      <c r="BB6" s="246">
        <v>1.01</v>
      </c>
      <c r="BC6" s="246">
        <v>1.01</v>
      </c>
      <c r="BD6" s="246">
        <v>1.01</v>
      </c>
      <c r="BE6" s="246">
        <v>1.01</v>
      </c>
      <c r="BF6" s="246">
        <v>1.01</v>
      </c>
      <c r="BG6" s="246">
        <v>1.01</v>
      </c>
      <c r="BH6" s="246">
        <v>1.01</v>
      </c>
      <c r="BI6" s="246">
        <v>1.01</v>
      </c>
      <c r="BJ6" s="246">
        <v>1.01</v>
      </c>
      <c r="BK6" s="246">
        <v>1.01</v>
      </c>
      <c r="BL6" s="246">
        <v>1.01</v>
      </c>
      <c r="BM6" s="246">
        <v>1.01</v>
      </c>
      <c r="BN6" s="246">
        <v>1.01</v>
      </c>
      <c r="BO6" s="246">
        <v>1.01</v>
      </c>
      <c r="BP6" s="247">
        <v>1.01</v>
      </c>
      <c r="BQ6" s="236">
        <v>1.01</v>
      </c>
      <c r="BR6" s="236">
        <v>1.01</v>
      </c>
      <c r="BS6" s="236">
        <v>1.01</v>
      </c>
      <c r="BT6" s="236">
        <v>1.01</v>
      </c>
      <c r="BU6" s="236">
        <v>1.01</v>
      </c>
      <c r="BV6" s="236">
        <v>1.01</v>
      </c>
      <c r="BW6" s="236">
        <v>1.01</v>
      </c>
      <c r="BX6" s="236">
        <v>1.01</v>
      </c>
      <c r="BY6" s="236">
        <v>1.01</v>
      </c>
      <c r="BZ6" s="236"/>
      <c r="CA6" s="236"/>
      <c r="CB6" s="236"/>
      <c r="CC6" s="236"/>
      <c r="CD6" s="236"/>
      <c r="CE6" s="236"/>
      <c r="CF6" s="236"/>
      <c r="CG6" s="236"/>
      <c r="CH6" s="236"/>
      <c r="CI6" s="236"/>
      <c r="CJ6" s="236"/>
      <c r="CK6" s="236"/>
      <c r="CL6" s="236"/>
      <c r="CM6" s="236"/>
      <c r="CN6" s="248"/>
    </row>
    <row r="7" spans="2:92" ht="29.25" thickBot="1" x14ac:dyDescent="0.25">
      <c r="B7"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 s="1044" t="s">
        <v>768</v>
      </c>
      <c r="D7" s="1044" t="s">
        <v>767</v>
      </c>
      <c r="E7" s="1045" t="s">
        <v>769</v>
      </c>
      <c r="F7" s="1259" t="str">
        <f>VLOOKUP(TBL5_OptBen[[#This Row],[Option Type (defined list)]],'Option Typs_Grps'!B$2:C$47, 2, FALSE)</f>
        <v>Customer Options</v>
      </c>
      <c r="G7" s="1044" t="s">
        <v>755</v>
      </c>
      <c r="H7" s="1044" t="s">
        <v>1438</v>
      </c>
      <c r="I7" s="1044" t="s">
        <v>684</v>
      </c>
      <c r="J7" s="1198" t="s">
        <v>122</v>
      </c>
      <c r="K7" s="1199">
        <v>2</v>
      </c>
      <c r="L7" s="1200"/>
      <c r="M7" s="245"/>
      <c r="N7" s="245"/>
      <c r="O7" s="245"/>
      <c r="P7" s="245"/>
      <c r="Q7" s="245"/>
      <c r="R7" s="246">
        <v>0</v>
      </c>
      <c r="S7" s="246">
        <v>0</v>
      </c>
      <c r="T7" s="246">
        <v>0</v>
      </c>
      <c r="U7" s="246">
        <v>0</v>
      </c>
      <c r="V7" s="246">
        <v>0</v>
      </c>
      <c r="W7" s="246">
        <v>0.01</v>
      </c>
      <c r="X7" s="246">
        <v>0.02</v>
      </c>
      <c r="Y7" s="246">
        <v>0.04</v>
      </c>
      <c r="Z7" s="246">
        <v>0.05</v>
      </c>
      <c r="AA7" s="246">
        <v>7.0000000000000007E-2</v>
      </c>
      <c r="AB7" s="246">
        <v>0.08</v>
      </c>
      <c r="AC7" s="246">
        <v>0.09</v>
      </c>
      <c r="AD7" s="246">
        <v>0.1</v>
      </c>
      <c r="AE7" s="246">
        <v>0.11</v>
      </c>
      <c r="AF7" s="246">
        <v>0.12</v>
      </c>
      <c r="AG7" s="246">
        <v>0.13</v>
      </c>
      <c r="AH7" s="246">
        <v>0.14000000000000001</v>
      </c>
      <c r="AI7" s="246">
        <v>0.15</v>
      </c>
      <c r="AJ7" s="246">
        <v>0.16</v>
      </c>
      <c r="AK7" s="246">
        <v>0.16</v>
      </c>
      <c r="AL7" s="246">
        <v>0.17</v>
      </c>
      <c r="AM7" s="246">
        <v>0.18</v>
      </c>
      <c r="AN7" s="246">
        <v>0.19</v>
      </c>
      <c r="AO7" s="246">
        <v>0.19</v>
      </c>
      <c r="AP7" s="246">
        <v>0.2</v>
      </c>
      <c r="AQ7" s="246">
        <v>0.2</v>
      </c>
      <c r="AR7" s="246">
        <v>0.2</v>
      </c>
      <c r="AS7" s="246">
        <v>0.2</v>
      </c>
      <c r="AT7" s="246">
        <v>0.2</v>
      </c>
      <c r="AU7" s="246">
        <v>0.2</v>
      </c>
      <c r="AV7" s="246">
        <v>0.2</v>
      </c>
      <c r="AW7" s="246">
        <v>0.2</v>
      </c>
      <c r="AX7" s="246">
        <v>0.2</v>
      </c>
      <c r="AY7" s="246">
        <v>0.2</v>
      </c>
      <c r="AZ7" s="246">
        <v>0.2</v>
      </c>
      <c r="BA7" s="246">
        <v>0.2</v>
      </c>
      <c r="BB7" s="246">
        <v>0.2</v>
      </c>
      <c r="BC7" s="246">
        <v>0.2</v>
      </c>
      <c r="BD7" s="246">
        <v>0.2</v>
      </c>
      <c r="BE7" s="246">
        <v>0.2</v>
      </c>
      <c r="BF7" s="246">
        <v>0.2</v>
      </c>
      <c r="BG7" s="246">
        <v>0.2</v>
      </c>
      <c r="BH7" s="246">
        <v>0.2</v>
      </c>
      <c r="BI7" s="246">
        <v>0.2</v>
      </c>
      <c r="BJ7" s="246">
        <v>0.2</v>
      </c>
      <c r="BK7" s="246">
        <v>0.2</v>
      </c>
      <c r="BL7" s="246">
        <v>0.2</v>
      </c>
      <c r="BM7" s="246">
        <v>0.2</v>
      </c>
      <c r="BN7" s="246">
        <v>0.2</v>
      </c>
      <c r="BO7" s="246">
        <v>0.2</v>
      </c>
      <c r="BP7" s="247">
        <v>0.2</v>
      </c>
      <c r="BQ7" s="233">
        <v>0.2</v>
      </c>
      <c r="BR7" s="233">
        <v>0.2</v>
      </c>
      <c r="BS7" s="233">
        <v>0.2</v>
      </c>
      <c r="BT7" s="233">
        <v>0.2</v>
      </c>
      <c r="BU7" s="233">
        <v>0.2</v>
      </c>
      <c r="BV7" s="233">
        <v>0.2</v>
      </c>
      <c r="BW7" s="233">
        <v>0.2</v>
      </c>
      <c r="BX7" s="233">
        <v>0.2</v>
      </c>
      <c r="BY7" s="233">
        <v>0.2</v>
      </c>
      <c r="BZ7" s="233"/>
      <c r="CA7" s="233"/>
      <c r="CB7" s="233"/>
      <c r="CC7" s="233"/>
      <c r="CD7" s="233"/>
      <c r="CE7" s="233"/>
      <c r="CF7" s="233"/>
      <c r="CG7" s="233"/>
      <c r="CH7" s="233"/>
      <c r="CI7" s="233"/>
      <c r="CJ7" s="233"/>
      <c r="CK7" s="233"/>
      <c r="CL7" s="233"/>
      <c r="CM7" s="233"/>
      <c r="CN7" s="249"/>
    </row>
    <row r="8" spans="2:92" ht="57.75" thickBot="1" x14ac:dyDescent="0.25">
      <c r="B8"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 s="1044" t="s">
        <v>775</v>
      </c>
      <c r="D8" s="1044" t="s">
        <v>774</v>
      </c>
      <c r="E8" s="1045" t="s">
        <v>776</v>
      </c>
      <c r="F8" s="1259" t="str">
        <f>VLOOKUP(TBL5_OptBen[[#This Row],[Option Type (defined list)]],'Option Typs_Grps'!B$2:C$47, 2, FALSE)</f>
        <v>Customer Options</v>
      </c>
      <c r="G8" s="1044" t="s">
        <v>755</v>
      </c>
      <c r="H8" s="1044" t="s">
        <v>1438</v>
      </c>
      <c r="I8" s="1044" t="s">
        <v>684</v>
      </c>
      <c r="J8" s="1198" t="s">
        <v>122</v>
      </c>
      <c r="K8" s="1199">
        <v>2</v>
      </c>
      <c r="L8" s="1200"/>
      <c r="M8" s="245"/>
      <c r="N8" s="245"/>
      <c r="O8" s="245"/>
      <c r="P8" s="245"/>
      <c r="Q8" s="245"/>
      <c r="R8" s="246">
        <v>0.02</v>
      </c>
      <c r="S8" s="246">
        <v>0.06</v>
      </c>
      <c r="T8" s="246">
        <v>0.11</v>
      </c>
      <c r="U8" s="246">
        <v>0.15</v>
      </c>
      <c r="V8" s="246">
        <v>0.18</v>
      </c>
      <c r="W8" s="246">
        <v>0.18</v>
      </c>
      <c r="X8" s="246">
        <v>0.19</v>
      </c>
      <c r="Y8" s="246">
        <v>0.19</v>
      </c>
      <c r="Z8" s="246">
        <v>0.2</v>
      </c>
      <c r="AA8" s="246">
        <v>0.2</v>
      </c>
      <c r="AB8" s="246">
        <v>0.21</v>
      </c>
      <c r="AC8" s="246">
        <v>0.21</v>
      </c>
      <c r="AD8" s="246">
        <v>0.21</v>
      </c>
      <c r="AE8" s="246">
        <v>0.22</v>
      </c>
      <c r="AF8" s="246">
        <v>0.22</v>
      </c>
      <c r="AG8" s="246">
        <v>0.22</v>
      </c>
      <c r="AH8" s="246">
        <v>0.22</v>
      </c>
      <c r="AI8" s="246">
        <v>0.23</v>
      </c>
      <c r="AJ8" s="246">
        <v>0.23</v>
      </c>
      <c r="AK8" s="246">
        <v>0.23</v>
      </c>
      <c r="AL8" s="246">
        <v>0.23</v>
      </c>
      <c r="AM8" s="246">
        <v>0.23</v>
      </c>
      <c r="AN8" s="246">
        <v>0.24</v>
      </c>
      <c r="AO8" s="246">
        <v>0.24</v>
      </c>
      <c r="AP8" s="246">
        <v>0.24</v>
      </c>
      <c r="AQ8" s="246">
        <v>0.24</v>
      </c>
      <c r="AR8" s="246">
        <v>0.24</v>
      </c>
      <c r="AS8" s="246">
        <v>0.24</v>
      </c>
      <c r="AT8" s="246">
        <v>0.24</v>
      </c>
      <c r="AU8" s="246">
        <v>0.24</v>
      </c>
      <c r="AV8" s="246">
        <v>0.24</v>
      </c>
      <c r="AW8" s="246">
        <v>0.24</v>
      </c>
      <c r="AX8" s="246">
        <v>0.24</v>
      </c>
      <c r="AY8" s="246">
        <v>0.24</v>
      </c>
      <c r="AZ8" s="246">
        <v>0.24</v>
      </c>
      <c r="BA8" s="246">
        <v>0.24</v>
      </c>
      <c r="BB8" s="246">
        <v>0.24</v>
      </c>
      <c r="BC8" s="246">
        <v>0.24</v>
      </c>
      <c r="BD8" s="246">
        <v>0.24</v>
      </c>
      <c r="BE8" s="246">
        <v>0.24</v>
      </c>
      <c r="BF8" s="246">
        <v>0.24</v>
      </c>
      <c r="BG8" s="246">
        <v>0.24</v>
      </c>
      <c r="BH8" s="246">
        <v>0.24</v>
      </c>
      <c r="BI8" s="246">
        <v>0.24</v>
      </c>
      <c r="BJ8" s="246">
        <v>0.24</v>
      </c>
      <c r="BK8" s="246">
        <v>0.24</v>
      </c>
      <c r="BL8" s="246">
        <v>0.24</v>
      </c>
      <c r="BM8" s="246">
        <v>0.24</v>
      </c>
      <c r="BN8" s="246">
        <v>0.24</v>
      </c>
      <c r="BO8" s="246">
        <v>0.24</v>
      </c>
      <c r="BP8" s="247">
        <v>0.24</v>
      </c>
      <c r="BQ8" s="233">
        <v>0.24</v>
      </c>
      <c r="BR8" s="233">
        <v>0.24</v>
      </c>
      <c r="BS8" s="233">
        <v>0.24</v>
      </c>
      <c r="BT8" s="233">
        <v>0.24</v>
      </c>
      <c r="BU8" s="233">
        <v>0.24</v>
      </c>
      <c r="BV8" s="233">
        <v>0.24</v>
      </c>
      <c r="BW8" s="233">
        <v>0.24</v>
      </c>
      <c r="BX8" s="233">
        <v>0.24</v>
      </c>
      <c r="BY8" s="233">
        <v>0.24</v>
      </c>
      <c r="BZ8" s="233"/>
      <c r="CA8" s="233"/>
      <c r="CB8" s="233"/>
      <c r="CC8" s="233"/>
      <c r="CD8" s="233"/>
      <c r="CE8" s="233"/>
      <c r="CF8" s="233"/>
      <c r="CG8" s="233"/>
      <c r="CH8" s="233"/>
      <c r="CI8" s="233"/>
      <c r="CJ8" s="233"/>
      <c r="CK8" s="233"/>
      <c r="CL8" s="233"/>
      <c r="CM8" s="233"/>
      <c r="CN8" s="249"/>
    </row>
    <row r="9" spans="2:92" ht="72" thickBot="1" x14ac:dyDescent="0.25">
      <c r="B9"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 s="1044" t="s">
        <v>788</v>
      </c>
      <c r="D9" s="1044" t="s">
        <v>787</v>
      </c>
      <c r="E9" s="1045" t="s">
        <v>789</v>
      </c>
      <c r="F9" s="1259" t="str">
        <f>VLOOKUP(TBL5_OptBen[[#This Row],[Option Type (defined list)]],'Option Typs_Grps'!B$2:C$47, 2, FALSE)</f>
        <v>Customer Options</v>
      </c>
      <c r="G9" s="1044" t="s">
        <v>755</v>
      </c>
      <c r="H9" s="1044" t="s">
        <v>1438</v>
      </c>
      <c r="I9" s="1044" t="s">
        <v>684</v>
      </c>
      <c r="J9" s="1198" t="s">
        <v>122</v>
      </c>
      <c r="K9" s="1199">
        <v>2</v>
      </c>
      <c r="L9" s="245"/>
      <c r="M9" s="245"/>
      <c r="N9" s="245"/>
      <c r="O9" s="1260"/>
      <c r="P9" s="1261"/>
      <c r="Q9" s="1262"/>
      <c r="R9" s="1263">
        <v>0.05</v>
      </c>
      <c r="S9" s="246">
        <v>0.14000000000000001</v>
      </c>
      <c r="T9" s="246">
        <v>0.23</v>
      </c>
      <c r="U9" s="246">
        <v>0.33</v>
      </c>
      <c r="V9" s="246">
        <v>0.4</v>
      </c>
      <c r="W9" s="246">
        <v>0.46</v>
      </c>
      <c r="X9" s="246">
        <v>0.52</v>
      </c>
      <c r="Y9" s="246">
        <v>0.57999999999999996</v>
      </c>
      <c r="Z9" s="246">
        <v>0.64</v>
      </c>
      <c r="AA9" s="246">
        <v>0.7</v>
      </c>
      <c r="AB9" s="246">
        <v>0.76</v>
      </c>
      <c r="AC9" s="246">
        <v>0.82</v>
      </c>
      <c r="AD9" s="246">
        <v>0.88</v>
      </c>
      <c r="AE9" s="246">
        <v>0.94</v>
      </c>
      <c r="AF9" s="246">
        <v>1</v>
      </c>
      <c r="AG9" s="246">
        <v>1.06</v>
      </c>
      <c r="AH9" s="246">
        <v>1.1200000000000001</v>
      </c>
      <c r="AI9" s="246">
        <v>1.19</v>
      </c>
      <c r="AJ9" s="246">
        <v>1.25</v>
      </c>
      <c r="AK9" s="246">
        <v>1.31</v>
      </c>
      <c r="AL9" s="246">
        <v>1.38</v>
      </c>
      <c r="AM9" s="246">
        <v>1.44</v>
      </c>
      <c r="AN9" s="246">
        <v>1.5</v>
      </c>
      <c r="AO9" s="246">
        <v>1.57</v>
      </c>
      <c r="AP9" s="246">
        <v>1.63</v>
      </c>
      <c r="AQ9" s="246">
        <v>1.63</v>
      </c>
      <c r="AR9" s="246">
        <v>1.63</v>
      </c>
      <c r="AS9" s="246">
        <v>1.63</v>
      </c>
      <c r="AT9" s="246">
        <v>1.63</v>
      </c>
      <c r="AU9" s="246">
        <v>1.63</v>
      </c>
      <c r="AV9" s="246">
        <v>1.63</v>
      </c>
      <c r="AW9" s="246">
        <v>1.63</v>
      </c>
      <c r="AX9" s="246">
        <v>1.63</v>
      </c>
      <c r="AY9" s="246">
        <v>1.63</v>
      </c>
      <c r="AZ9" s="246">
        <v>1.63</v>
      </c>
      <c r="BA9" s="246">
        <v>1.63</v>
      </c>
      <c r="BB9" s="246">
        <v>1.63</v>
      </c>
      <c r="BC9" s="246">
        <v>1.63</v>
      </c>
      <c r="BD9" s="246">
        <v>1.63</v>
      </c>
      <c r="BE9" s="246">
        <v>1.63</v>
      </c>
      <c r="BF9" s="246">
        <v>1.63</v>
      </c>
      <c r="BG9" s="246">
        <v>1.63</v>
      </c>
      <c r="BH9" s="246">
        <v>1.63</v>
      </c>
      <c r="BI9" s="246">
        <v>1.63</v>
      </c>
      <c r="BJ9" s="246">
        <v>1.63</v>
      </c>
      <c r="BK9" s="246">
        <v>1.63</v>
      </c>
      <c r="BL9" s="246">
        <v>1.63</v>
      </c>
      <c r="BM9" s="246">
        <v>1.63</v>
      </c>
      <c r="BN9" s="246">
        <v>1.63</v>
      </c>
      <c r="BO9" s="246">
        <v>1.63</v>
      </c>
      <c r="BP9" s="247">
        <v>1.63</v>
      </c>
      <c r="BQ9" s="233">
        <v>1.63</v>
      </c>
      <c r="BR9" s="233">
        <v>1.63</v>
      </c>
      <c r="BS9" s="233">
        <v>1.63</v>
      </c>
      <c r="BT9" s="233">
        <v>1.63</v>
      </c>
      <c r="BU9" s="233">
        <v>1.63</v>
      </c>
      <c r="BV9" s="233">
        <v>1.63</v>
      </c>
      <c r="BW9" s="233">
        <v>1.63</v>
      </c>
      <c r="BX9" s="233">
        <v>1.63</v>
      </c>
      <c r="BY9" s="233">
        <v>1.63</v>
      </c>
      <c r="BZ9" s="233"/>
      <c r="CA9" s="233"/>
      <c r="CB9" s="233"/>
      <c r="CC9" s="233"/>
      <c r="CD9" s="233"/>
      <c r="CE9" s="233"/>
      <c r="CF9" s="233"/>
      <c r="CG9" s="233"/>
      <c r="CH9" s="233"/>
      <c r="CI9" s="233"/>
      <c r="CJ9" s="233"/>
      <c r="CK9" s="233"/>
      <c r="CL9" s="233"/>
      <c r="CM9" s="233"/>
      <c r="CN9" s="249"/>
    </row>
    <row r="10" spans="2:92" ht="57.75" thickBot="1" x14ac:dyDescent="0.25">
      <c r="B10"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 s="1044" t="s">
        <v>791</v>
      </c>
      <c r="D10" s="1044" t="s">
        <v>790</v>
      </c>
      <c r="E10" s="1045" t="s">
        <v>779</v>
      </c>
      <c r="F10" s="1259" t="str">
        <f>VLOOKUP(TBL5_OptBen[[#This Row],[Option Type (defined list)]],'Option Typs_Grps'!B$2:C$47, 2, FALSE)</f>
        <v>Customer Options</v>
      </c>
      <c r="G10" s="1044" t="s">
        <v>755</v>
      </c>
      <c r="H10" s="1044" t="s">
        <v>1438</v>
      </c>
      <c r="I10" s="1044" t="s">
        <v>684</v>
      </c>
      <c r="J10" s="1198" t="s">
        <v>122</v>
      </c>
      <c r="K10" s="1199">
        <v>2</v>
      </c>
      <c r="L10" s="1200"/>
      <c r="M10" s="245"/>
      <c r="N10" s="245"/>
      <c r="O10" s="1260"/>
      <c r="P10" s="1261"/>
      <c r="Q10" s="1262"/>
      <c r="R10" s="1263">
        <v>0.25</v>
      </c>
      <c r="S10" s="246">
        <v>0.75</v>
      </c>
      <c r="T10" s="246">
        <v>1.32</v>
      </c>
      <c r="U10" s="246">
        <v>1.89</v>
      </c>
      <c r="V10" s="246">
        <v>2.4500000000000002</v>
      </c>
      <c r="W10" s="246">
        <v>2.99</v>
      </c>
      <c r="X10" s="246">
        <v>3.48</v>
      </c>
      <c r="Y10" s="246">
        <v>3.95</v>
      </c>
      <c r="Z10" s="246">
        <v>4.3899999999999997</v>
      </c>
      <c r="AA10" s="246">
        <v>4.82</v>
      </c>
      <c r="AB10" s="246">
        <v>4.8</v>
      </c>
      <c r="AC10" s="246">
        <v>4.92</v>
      </c>
      <c r="AD10" s="246">
        <v>5.0599999999999996</v>
      </c>
      <c r="AE10" s="246">
        <v>5.42</v>
      </c>
      <c r="AF10" s="246">
        <v>5.79</v>
      </c>
      <c r="AG10" s="246">
        <v>6.15</v>
      </c>
      <c r="AH10" s="246">
        <v>6.52</v>
      </c>
      <c r="AI10" s="246">
        <v>6.88</v>
      </c>
      <c r="AJ10" s="246">
        <v>7.25</v>
      </c>
      <c r="AK10" s="246">
        <v>7.62</v>
      </c>
      <c r="AL10" s="246">
        <v>7.91</v>
      </c>
      <c r="AM10" s="246">
        <v>8.19</v>
      </c>
      <c r="AN10" s="246">
        <v>8.5</v>
      </c>
      <c r="AO10" s="246">
        <v>8.7799999999999994</v>
      </c>
      <c r="AP10" s="246">
        <v>9.07</v>
      </c>
      <c r="AQ10" s="246">
        <v>9.07</v>
      </c>
      <c r="AR10" s="246">
        <v>9.07</v>
      </c>
      <c r="AS10" s="246">
        <v>9.07</v>
      </c>
      <c r="AT10" s="246">
        <v>9.07</v>
      </c>
      <c r="AU10" s="246">
        <v>9.07</v>
      </c>
      <c r="AV10" s="246">
        <v>9.07</v>
      </c>
      <c r="AW10" s="246">
        <v>9.07</v>
      </c>
      <c r="AX10" s="246">
        <v>9.07</v>
      </c>
      <c r="AY10" s="246">
        <v>9.07</v>
      </c>
      <c r="AZ10" s="246">
        <v>9.07</v>
      </c>
      <c r="BA10" s="246">
        <v>9.07</v>
      </c>
      <c r="BB10" s="246">
        <v>9.07</v>
      </c>
      <c r="BC10" s="246">
        <v>9.07</v>
      </c>
      <c r="BD10" s="246">
        <v>9.07</v>
      </c>
      <c r="BE10" s="246">
        <v>9.07</v>
      </c>
      <c r="BF10" s="246">
        <v>9.07</v>
      </c>
      <c r="BG10" s="246">
        <v>9.07</v>
      </c>
      <c r="BH10" s="246">
        <v>9.07</v>
      </c>
      <c r="BI10" s="246">
        <v>9.07</v>
      </c>
      <c r="BJ10" s="246">
        <v>9.07</v>
      </c>
      <c r="BK10" s="246">
        <v>9.07</v>
      </c>
      <c r="BL10" s="246">
        <v>9.07</v>
      </c>
      <c r="BM10" s="246">
        <v>9.07</v>
      </c>
      <c r="BN10" s="246">
        <v>9.07</v>
      </c>
      <c r="BO10" s="246">
        <v>9.07</v>
      </c>
      <c r="BP10" s="247">
        <v>9.07</v>
      </c>
      <c r="BQ10" s="233">
        <v>9.07</v>
      </c>
      <c r="BR10" s="233">
        <v>9.07</v>
      </c>
      <c r="BS10" s="233">
        <v>9.07</v>
      </c>
      <c r="BT10" s="233">
        <v>9.07</v>
      </c>
      <c r="BU10" s="233">
        <v>9.07</v>
      </c>
      <c r="BV10" s="233">
        <v>9.07</v>
      </c>
      <c r="BW10" s="233">
        <v>9.07</v>
      </c>
      <c r="BX10" s="233">
        <v>9.07</v>
      </c>
      <c r="BY10" s="233">
        <v>9.07</v>
      </c>
      <c r="BZ10" s="233"/>
      <c r="CA10" s="233"/>
      <c r="CB10" s="233"/>
      <c r="CC10" s="233"/>
      <c r="CD10" s="233"/>
      <c r="CE10" s="233"/>
      <c r="CF10" s="233"/>
      <c r="CG10" s="233"/>
      <c r="CH10" s="233"/>
      <c r="CI10" s="233"/>
      <c r="CJ10" s="233"/>
      <c r="CK10" s="233"/>
      <c r="CL10" s="233"/>
      <c r="CM10" s="233"/>
      <c r="CN10" s="249"/>
    </row>
    <row r="11" spans="2:92" ht="57.75" thickBot="1" x14ac:dyDescent="0.25">
      <c r="B11" s="12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 s="1044" t="s">
        <v>791</v>
      </c>
      <c r="D11" s="1044" t="s">
        <v>1439</v>
      </c>
      <c r="E11" s="1045" t="s">
        <v>779</v>
      </c>
      <c r="F11" s="1259" t="str">
        <f>VLOOKUP(TBL5_OptBen[[#This Row],[Option Type (defined list)]],'Option Typs_Grps'!B$2:C$47, 2, FALSE)</f>
        <v>Customer Options</v>
      </c>
      <c r="G11" s="1044" t="s">
        <v>755</v>
      </c>
      <c r="H11" s="1044" t="s">
        <v>1438</v>
      </c>
      <c r="I11" s="1044" t="s">
        <v>331</v>
      </c>
      <c r="J11" s="1198" t="s">
        <v>122</v>
      </c>
      <c r="K11" s="1199">
        <v>2</v>
      </c>
      <c r="L11" s="1200"/>
      <c r="M11" s="245"/>
      <c r="N11" s="245"/>
      <c r="O11" s="1260"/>
      <c r="P11" s="1261"/>
      <c r="Q11" s="1262"/>
      <c r="R11" s="1263">
        <v>0</v>
      </c>
      <c r="S11" s="246">
        <v>5.0000000000000001E-3</v>
      </c>
      <c r="T11" s="246">
        <v>0.01</v>
      </c>
      <c r="U11" s="246">
        <v>1.4999999999999999E-2</v>
      </c>
      <c r="V11" s="246">
        <v>1.4999999999999999E-2</v>
      </c>
      <c r="W11" s="246">
        <v>0.02</v>
      </c>
      <c r="X11" s="246">
        <v>2.5000000000000001E-2</v>
      </c>
      <c r="Y11" s="246">
        <v>2.5000000000000001E-2</v>
      </c>
      <c r="Z11" s="246">
        <v>0.03</v>
      </c>
      <c r="AA11" s="246">
        <v>0.03</v>
      </c>
      <c r="AB11" s="246">
        <v>3.5000000000000003E-2</v>
      </c>
      <c r="AC11" s="246">
        <v>3.5000000000000003E-2</v>
      </c>
      <c r="AD11" s="246">
        <v>0.04</v>
      </c>
      <c r="AE11" s="246">
        <v>0.04</v>
      </c>
      <c r="AF11" s="246">
        <v>0.04</v>
      </c>
      <c r="AG11" s="246">
        <v>4.4999999999999998E-2</v>
      </c>
      <c r="AH11" s="246">
        <v>4.4999999999999998E-2</v>
      </c>
      <c r="AI11" s="246">
        <v>0.05</v>
      </c>
      <c r="AJ11" s="246">
        <v>0.05</v>
      </c>
      <c r="AK11" s="246">
        <v>0.05</v>
      </c>
      <c r="AL11" s="246">
        <v>5.5E-2</v>
      </c>
      <c r="AM11" s="246">
        <v>5.5E-2</v>
      </c>
      <c r="AN11" s="246">
        <v>5.5E-2</v>
      </c>
      <c r="AO11" s="246">
        <v>0.06</v>
      </c>
      <c r="AP11" s="246">
        <v>0.06</v>
      </c>
      <c r="AQ11" s="246">
        <v>0.06</v>
      </c>
      <c r="AR11" s="246">
        <v>0.06</v>
      </c>
      <c r="AS11" s="246">
        <v>0.06</v>
      </c>
      <c r="AT11" s="246">
        <v>0.06</v>
      </c>
      <c r="AU11" s="246">
        <v>0.06</v>
      </c>
      <c r="AV11" s="246">
        <v>0.06</v>
      </c>
      <c r="AW11" s="246">
        <v>0.06</v>
      </c>
      <c r="AX11" s="246">
        <v>0.06</v>
      </c>
      <c r="AY11" s="246">
        <v>0.06</v>
      </c>
      <c r="AZ11" s="246">
        <v>0.06</v>
      </c>
      <c r="BA11" s="246">
        <v>0.06</v>
      </c>
      <c r="BB11" s="246">
        <v>0.06</v>
      </c>
      <c r="BC11" s="246">
        <v>0.06</v>
      </c>
      <c r="BD11" s="246">
        <v>0.06</v>
      </c>
      <c r="BE11" s="246">
        <v>0.06</v>
      </c>
      <c r="BF11" s="246">
        <v>0.06</v>
      </c>
      <c r="BG11" s="246">
        <v>0.06</v>
      </c>
      <c r="BH11" s="246">
        <v>0.06</v>
      </c>
      <c r="BI11" s="246">
        <v>0.06</v>
      </c>
      <c r="BJ11" s="246">
        <v>0.06</v>
      </c>
      <c r="BK11" s="246">
        <v>0.06</v>
      </c>
      <c r="BL11" s="246">
        <v>0.06</v>
      </c>
      <c r="BM11" s="246">
        <v>0.06</v>
      </c>
      <c r="BN11" s="246">
        <v>0.06</v>
      </c>
      <c r="BO11" s="246">
        <v>0.06</v>
      </c>
      <c r="BP11" s="247">
        <v>0.06</v>
      </c>
      <c r="BQ11" s="233">
        <v>0.06</v>
      </c>
      <c r="BR11" s="233">
        <v>0.06</v>
      </c>
      <c r="BS11" s="233">
        <v>0.06</v>
      </c>
      <c r="BT11" s="233">
        <v>0.06</v>
      </c>
      <c r="BU11" s="233">
        <v>0.06</v>
      </c>
      <c r="BV11" s="233">
        <v>0.06</v>
      </c>
      <c r="BW11" s="233">
        <v>0.06</v>
      </c>
      <c r="BX11" s="233">
        <v>0.06</v>
      </c>
      <c r="BY11" s="233">
        <v>0.06</v>
      </c>
      <c r="BZ11" s="233"/>
      <c r="CA11" s="233"/>
      <c r="CB11" s="233"/>
      <c r="CC11" s="233"/>
      <c r="CD11" s="233"/>
      <c r="CE11" s="233"/>
      <c r="CF11" s="233"/>
      <c r="CG11" s="233"/>
      <c r="CH11" s="233"/>
      <c r="CI11" s="233"/>
      <c r="CJ11" s="233"/>
      <c r="CK11" s="233"/>
      <c r="CL11" s="233"/>
      <c r="CM11" s="233"/>
      <c r="CN11" s="249"/>
    </row>
    <row r="12" spans="2:92" ht="43.5" thickBot="1" x14ac:dyDescent="0.25">
      <c r="B12"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 s="1044" t="s">
        <v>795</v>
      </c>
      <c r="D12" s="1044" t="s">
        <v>794</v>
      </c>
      <c r="E12" s="1045" t="s">
        <v>761</v>
      </c>
      <c r="F12" s="1259" t="str">
        <f>VLOOKUP(TBL5_OptBen[[#This Row],[Option Type (defined list)]],'Option Typs_Grps'!B$2:C$47, 2, FALSE)</f>
        <v>Customer Options</v>
      </c>
      <c r="G12" s="1044" t="s">
        <v>755</v>
      </c>
      <c r="H12" s="1044" t="s">
        <v>1438</v>
      </c>
      <c r="I12" s="1044" t="s">
        <v>684</v>
      </c>
      <c r="J12" s="1198" t="s">
        <v>122</v>
      </c>
      <c r="K12" s="1199">
        <v>2</v>
      </c>
      <c r="L12" s="1200"/>
      <c r="M12" s="245"/>
      <c r="N12" s="245"/>
      <c r="O12" s="245"/>
      <c r="P12" s="245"/>
      <c r="Q12" s="245"/>
      <c r="R12" s="246">
        <v>0</v>
      </c>
      <c r="S12" s="246">
        <v>0</v>
      </c>
      <c r="T12" s="246">
        <v>0</v>
      </c>
      <c r="U12" s="246">
        <v>0</v>
      </c>
      <c r="V12" s="246">
        <v>0</v>
      </c>
      <c r="W12" s="246">
        <v>0.02</v>
      </c>
      <c r="X12" s="246">
        <v>0.05</v>
      </c>
      <c r="Y12" s="246">
        <v>0.08</v>
      </c>
      <c r="Z12" s="246">
        <v>0.1</v>
      </c>
      <c r="AA12" s="246">
        <v>0.13</v>
      </c>
      <c r="AB12" s="246">
        <v>0.15</v>
      </c>
      <c r="AC12" s="246">
        <v>0.18</v>
      </c>
      <c r="AD12" s="246">
        <v>0.2</v>
      </c>
      <c r="AE12" s="246">
        <v>0.23</v>
      </c>
      <c r="AF12" s="246">
        <v>0.25</v>
      </c>
      <c r="AG12" s="246">
        <v>0.28000000000000003</v>
      </c>
      <c r="AH12" s="246">
        <v>0.3</v>
      </c>
      <c r="AI12" s="246">
        <v>0.33</v>
      </c>
      <c r="AJ12" s="246">
        <v>0.35</v>
      </c>
      <c r="AK12" s="246">
        <v>0.38</v>
      </c>
      <c r="AL12" s="246">
        <v>0.4</v>
      </c>
      <c r="AM12" s="246">
        <v>0.43</v>
      </c>
      <c r="AN12" s="246">
        <v>0.45</v>
      </c>
      <c r="AO12" s="246">
        <v>0.48</v>
      </c>
      <c r="AP12" s="246">
        <v>0.5</v>
      </c>
      <c r="AQ12" s="246">
        <v>0.5</v>
      </c>
      <c r="AR12" s="246">
        <v>0.5</v>
      </c>
      <c r="AS12" s="246">
        <v>0.5</v>
      </c>
      <c r="AT12" s="246">
        <v>0.5</v>
      </c>
      <c r="AU12" s="246">
        <v>0.5</v>
      </c>
      <c r="AV12" s="246">
        <v>0.5</v>
      </c>
      <c r="AW12" s="246">
        <v>0.5</v>
      </c>
      <c r="AX12" s="246">
        <v>0.5</v>
      </c>
      <c r="AY12" s="246">
        <v>0.5</v>
      </c>
      <c r="AZ12" s="246">
        <v>0.5</v>
      </c>
      <c r="BA12" s="246">
        <v>0.5</v>
      </c>
      <c r="BB12" s="246">
        <v>0.5</v>
      </c>
      <c r="BC12" s="246">
        <v>0.5</v>
      </c>
      <c r="BD12" s="246">
        <v>0.5</v>
      </c>
      <c r="BE12" s="246">
        <v>0.5</v>
      </c>
      <c r="BF12" s="246">
        <v>0.5</v>
      </c>
      <c r="BG12" s="246">
        <v>0.5</v>
      </c>
      <c r="BH12" s="246">
        <v>0.5</v>
      </c>
      <c r="BI12" s="246">
        <v>0.5</v>
      </c>
      <c r="BJ12" s="246">
        <v>0.5</v>
      </c>
      <c r="BK12" s="246">
        <v>0.5</v>
      </c>
      <c r="BL12" s="246">
        <v>0.5</v>
      </c>
      <c r="BM12" s="246">
        <v>0.5</v>
      </c>
      <c r="BN12" s="246">
        <v>0.5</v>
      </c>
      <c r="BO12" s="246">
        <v>0.5</v>
      </c>
      <c r="BP12" s="247">
        <v>0.5</v>
      </c>
      <c r="BQ12" s="233">
        <v>0.5</v>
      </c>
      <c r="BR12" s="233">
        <v>0.5</v>
      </c>
      <c r="BS12" s="233">
        <v>0.5</v>
      </c>
      <c r="BT12" s="233">
        <v>0.5</v>
      </c>
      <c r="BU12" s="233">
        <v>0.5</v>
      </c>
      <c r="BV12" s="233">
        <v>0.5</v>
      </c>
      <c r="BW12" s="233">
        <v>0.5</v>
      </c>
      <c r="BX12" s="233">
        <v>0.5</v>
      </c>
      <c r="BY12" s="233">
        <v>0.5</v>
      </c>
      <c r="BZ12" s="233"/>
      <c r="CA12" s="233"/>
      <c r="CB12" s="233"/>
      <c r="CC12" s="233"/>
      <c r="CD12" s="233"/>
      <c r="CE12" s="233"/>
      <c r="CF12" s="233"/>
      <c r="CG12" s="233"/>
      <c r="CH12" s="233"/>
      <c r="CI12" s="233"/>
      <c r="CJ12" s="233"/>
      <c r="CK12" s="233"/>
      <c r="CL12" s="233"/>
      <c r="CM12" s="233"/>
      <c r="CN12" s="249"/>
    </row>
    <row r="13" spans="2:92" ht="30.75" thickBot="1" x14ac:dyDescent="0.25">
      <c r="B13"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 s="1044" t="s">
        <v>797</v>
      </c>
      <c r="D13" s="1044" t="s">
        <v>796</v>
      </c>
      <c r="E13" s="1045" t="s">
        <v>779</v>
      </c>
      <c r="F13" s="1259" t="str">
        <f>VLOOKUP(TBL5_OptBen[[#This Row],[Option Type (defined list)]],'Option Typs_Grps'!B$2:C$47, 2, FALSE)</f>
        <v>Customer Options</v>
      </c>
      <c r="G13" s="1044" t="s">
        <v>755</v>
      </c>
      <c r="H13" s="1044" t="s">
        <v>1438</v>
      </c>
      <c r="I13" s="1044" t="s">
        <v>684</v>
      </c>
      <c r="J13" s="1198" t="s">
        <v>122</v>
      </c>
      <c r="K13" s="1199">
        <v>2</v>
      </c>
      <c r="L13" s="1200"/>
      <c r="M13" s="245"/>
      <c r="N13" s="245"/>
      <c r="O13" s="245"/>
      <c r="P13" s="245"/>
      <c r="Q13" s="245"/>
      <c r="R13" s="246">
        <v>0.22</v>
      </c>
      <c r="S13" s="246">
        <v>0.44</v>
      </c>
      <c r="T13" s="246">
        <v>0.44</v>
      </c>
      <c r="U13" s="246">
        <v>0.44</v>
      </c>
      <c r="V13" s="246">
        <v>0.45</v>
      </c>
      <c r="W13" s="246">
        <v>0.45</v>
      </c>
      <c r="X13" s="246">
        <v>0.45</v>
      </c>
      <c r="Y13" s="246">
        <v>0.46</v>
      </c>
      <c r="Z13" s="246">
        <v>0.46</v>
      </c>
      <c r="AA13" s="246">
        <v>0.46</v>
      </c>
      <c r="AB13" s="246">
        <v>0.47</v>
      </c>
      <c r="AC13" s="246">
        <v>0.47</v>
      </c>
      <c r="AD13" s="246">
        <v>0.47</v>
      </c>
      <c r="AE13" s="246">
        <v>0.48</v>
      </c>
      <c r="AF13" s="246">
        <v>0.48</v>
      </c>
      <c r="AG13" s="246">
        <v>0.48</v>
      </c>
      <c r="AH13" s="246">
        <v>0.48</v>
      </c>
      <c r="AI13" s="246">
        <v>0.49</v>
      </c>
      <c r="AJ13" s="246">
        <v>0.49</v>
      </c>
      <c r="AK13" s="246">
        <v>0.49</v>
      </c>
      <c r="AL13" s="246">
        <v>0.49</v>
      </c>
      <c r="AM13" s="246">
        <v>0.5</v>
      </c>
      <c r="AN13" s="246">
        <v>0.5</v>
      </c>
      <c r="AO13" s="246">
        <v>0.5</v>
      </c>
      <c r="AP13" s="246">
        <v>0.5</v>
      </c>
      <c r="AQ13" s="246">
        <v>0.5</v>
      </c>
      <c r="AR13" s="246">
        <v>0.5</v>
      </c>
      <c r="AS13" s="246">
        <v>0.5</v>
      </c>
      <c r="AT13" s="246">
        <v>0.5</v>
      </c>
      <c r="AU13" s="246">
        <v>0.5</v>
      </c>
      <c r="AV13" s="246">
        <v>0.5</v>
      </c>
      <c r="AW13" s="246">
        <v>0.5</v>
      </c>
      <c r="AX13" s="246">
        <v>0.5</v>
      </c>
      <c r="AY13" s="246">
        <v>0.5</v>
      </c>
      <c r="AZ13" s="246">
        <v>0.5</v>
      </c>
      <c r="BA13" s="246">
        <v>0.5</v>
      </c>
      <c r="BB13" s="246">
        <v>0.5</v>
      </c>
      <c r="BC13" s="246">
        <v>0.5</v>
      </c>
      <c r="BD13" s="246">
        <v>0.5</v>
      </c>
      <c r="BE13" s="246">
        <v>0.5</v>
      </c>
      <c r="BF13" s="246">
        <v>0.5</v>
      </c>
      <c r="BG13" s="246">
        <v>0.5</v>
      </c>
      <c r="BH13" s="246">
        <v>0.5</v>
      </c>
      <c r="BI13" s="246">
        <v>0.5</v>
      </c>
      <c r="BJ13" s="246">
        <v>0.5</v>
      </c>
      <c r="BK13" s="246">
        <v>0.5</v>
      </c>
      <c r="BL13" s="246">
        <v>0.5</v>
      </c>
      <c r="BM13" s="246">
        <v>0.5</v>
      </c>
      <c r="BN13" s="246">
        <v>0.5</v>
      </c>
      <c r="BO13" s="246">
        <v>0.5</v>
      </c>
      <c r="BP13" s="247">
        <v>0.5</v>
      </c>
      <c r="BQ13" s="233">
        <v>0.5</v>
      </c>
      <c r="BR13" s="233">
        <v>0.5</v>
      </c>
      <c r="BS13" s="233">
        <v>0.5</v>
      </c>
      <c r="BT13" s="233">
        <v>0.5</v>
      </c>
      <c r="BU13" s="233">
        <v>0.5</v>
      </c>
      <c r="BV13" s="233">
        <v>0.5</v>
      </c>
      <c r="BW13" s="233">
        <v>0.5</v>
      </c>
      <c r="BX13" s="233">
        <v>0.5</v>
      </c>
      <c r="BY13" s="233">
        <v>0.5</v>
      </c>
      <c r="BZ13" s="233"/>
      <c r="CA13" s="233"/>
      <c r="CB13" s="233"/>
      <c r="CC13" s="233"/>
      <c r="CD13" s="233"/>
      <c r="CE13" s="233"/>
      <c r="CF13" s="233"/>
      <c r="CG13" s="233"/>
      <c r="CH13" s="233"/>
      <c r="CI13" s="233"/>
      <c r="CJ13" s="233"/>
      <c r="CK13" s="233"/>
      <c r="CL13" s="233"/>
      <c r="CM13" s="233"/>
      <c r="CN13" s="249"/>
    </row>
    <row r="14" spans="2:92" ht="57.75" thickBot="1" x14ac:dyDescent="0.25">
      <c r="B14"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 s="1044" t="s">
        <v>799</v>
      </c>
      <c r="D14" s="1044" t="s">
        <v>798</v>
      </c>
      <c r="E14" s="1045" t="s">
        <v>779</v>
      </c>
      <c r="F14" s="1259" t="str">
        <f>VLOOKUP(TBL5_OptBen[[#This Row],[Option Type (defined list)]],'Option Typs_Grps'!B$2:C$47, 2, FALSE)</f>
        <v>Customer Options</v>
      </c>
      <c r="G14" s="1044" t="s">
        <v>755</v>
      </c>
      <c r="H14" s="1044" t="s">
        <v>1438</v>
      </c>
      <c r="I14" s="1044" t="s">
        <v>684</v>
      </c>
      <c r="J14" s="1198" t="s">
        <v>122</v>
      </c>
      <c r="K14" s="1199">
        <v>2</v>
      </c>
      <c r="L14" s="1200"/>
      <c r="M14" s="245"/>
      <c r="N14" s="245"/>
      <c r="O14" s="245"/>
      <c r="P14" s="245"/>
      <c r="Q14" s="245"/>
      <c r="R14" s="246">
        <v>0.25</v>
      </c>
      <c r="S14" s="246">
        <v>0.5</v>
      </c>
      <c r="T14" s="246">
        <v>0.53</v>
      </c>
      <c r="U14" s="246">
        <v>0.55000000000000004</v>
      </c>
      <c r="V14" s="246">
        <v>0.56999999999999995</v>
      </c>
      <c r="W14" s="246">
        <v>0.6</v>
      </c>
      <c r="X14" s="246">
        <v>0.62</v>
      </c>
      <c r="Y14" s="246">
        <v>0.64</v>
      </c>
      <c r="Z14" s="246">
        <v>0.65</v>
      </c>
      <c r="AA14" s="246">
        <v>0.67</v>
      </c>
      <c r="AB14" s="246">
        <v>0.69</v>
      </c>
      <c r="AC14" s="246">
        <v>0.7</v>
      </c>
      <c r="AD14" s="246">
        <v>0.72</v>
      </c>
      <c r="AE14" s="246">
        <v>0.73</v>
      </c>
      <c r="AF14" s="246">
        <v>0.75</v>
      </c>
      <c r="AG14" s="246">
        <v>0.76</v>
      </c>
      <c r="AH14" s="246">
        <v>0.77</v>
      </c>
      <c r="AI14" s="246">
        <v>0.79</v>
      </c>
      <c r="AJ14" s="246">
        <v>0.8</v>
      </c>
      <c r="AK14" s="246">
        <v>0.81</v>
      </c>
      <c r="AL14" s="246">
        <v>0.82</v>
      </c>
      <c r="AM14" s="246">
        <v>0.83</v>
      </c>
      <c r="AN14" s="246">
        <v>0.84</v>
      </c>
      <c r="AO14" s="246">
        <v>0.85</v>
      </c>
      <c r="AP14" s="246">
        <v>0.86</v>
      </c>
      <c r="AQ14" s="246">
        <v>0.86</v>
      </c>
      <c r="AR14" s="246">
        <v>0.86</v>
      </c>
      <c r="AS14" s="246">
        <v>0.86</v>
      </c>
      <c r="AT14" s="246">
        <v>0.86</v>
      </c>
      <c r="AU14" s="246">
        <v>0.86</v>
      </c>
      <c r="AV14" s="246">
        <v>0.86</v>
      </c>
      <c r="AW14" s="246">
        <v>0.86</v>
      </c>
      <c r="AX14" s="246">
        <v>0.86</v>
      </c>
      <c r="AY14" s="246">
        <v>0.86</v>
      </c>
      <c r="AZ14" s="246">
        <v>0.86</v>
      </c>
      <c r="BA14" s="246">
        <v>0.86</v>
      </c>
      <c r="BB14" s="246">
        <v>0.86</v>
      </c>
      <c r="BC14" s="246">
        <v>0.86</v>
      </c>
      <c r="BD14" s="246">
        <v>0.86</v>
      </c>
      <c r="BE14" s="246">
        <v>0.86</v>
      </c>
      <c r="BF14" s="246">
        <v>0.86</v>
      </c>
      <c r="BG14" s="246">
        <v>0.86</v>
      </c>
      <c r="BH14" s="246">
        <v>0.86</v>
      </c>
      <c r="BI14" s="246">
        <v>0.86</v>
      </c>
      <c r="BJ14" s="246">
        <v>0.86</v>
      </c>
      <c r="BK14" s="246">
        <v>0.86</v>
      </c>
      <c r="BL14" s="246">
        <v>0.86</v>
      </c>
      <c r="BM14" s="246">
        <v>0.86</v>
      </c>
      <c r="BN14" s="246">
        <v>0.86</v>
      </c>
      <c r="BO14" s="246">
        <v>0.86</v>
      </c>
      <c r="BP14" s="247">
        <v>0.86</v>
      </c>
      <c r="BQ14" s="233">
        <v>0.86</v>
      </c>
      <c r="BR14" s="233">
        <v>0.86</v>
      </c>
      <c r="BS14" s="233">
        <v>0.86</v>
      </c>
      <c r="BT14" s="233">
        <v>0.86</v>
      </c>
      <c r="BU14" s="233">
        <v>0.86</v>
      </c>
      <c r="BV14" s="233">
        <v>0.86</v>
      </c>
      <c r="BW14" s="233">
        <v>0.86</v>
      </c>
      <c r="BX14" s="233">
        <v>0.86</v>
      </c>
      <c r="BY14" s="233">
        <v>0.86</v>
      </c>
      <c r="BZ14" s="233"/>
      <c r="CA14" s="233"/>
      <c r="CB14" s="233"/>
      <c r="CC14" s="233"/>
      <c r="CD14" s="233"/>
      <c r="CE14" s="233"/>
      <c r="CF14" s="233"/>
      <c r="CG14" s="233"/>
      <c r="CH14" s="233"/>
      <c r="CI14" s="233"/>
      <c r="CJ14" s="233"/>
      <c r="CK14" s="233"/>
      <c r="CL14" s="233"/>
      <c r="CM14" s="233"/>
      <c r="CN14" s="249"/>
    </row>
    <row r="15" spans="2:92" ht="30.75" thickBot="1" x14ac:dyDescent="0.25">
      <c r="B15"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 s="1044" t="s">
        <v>809</v>
      </c>
      <c r="D15" s="1044" t="s">
        <v>808</v>
      </c>
      <c r="E15" s="1045" t="s">
        <v>779</v>
      </c>
      <c r="F15" s="1259" t="str">
        <f>VLOOKUP(TBL5_OptBen[[#This Row],[Option Type (defined list)]],'Option Typs_Grps'!B$2:C$47, 2, FALSE)</f>
        <v>Customer Options</v>
      </c>
      <c r="G15" s="1044" t="s">
        <v>766</v>
      </c>
      <c r="H15" s="1044" t="s">
        <v>1438</v>
      </c>
      <c r="I15" s="1044" t="s">
        <v>684</v>
      </c>
      <c r="J15" s="1198" t="s">
        <v>122</v>
      </c>
      <c r="K15" s="1199">
        <v>2</v>
      </c>
      <c r="L15" s="245"/>
      <c r="M15" s="245"/>
      <c r="N15" s="245"/>
      <c r="O15" s="1260"/>
      <c r="P15" s="1261"/>
      <c r="Q15" s="1262"/>
      <c r="R15" s="1263">
        <v>0</v>
      </c>
      <c r="S15" s="246">
        <v>0</v>
      </c>
      <c r="T15" s="246">
        <v>0</v>
      </c>
      <c r="U15" s="246">
        <v>0</v>
      </c>
      <c r="V15" s="246">
        <v>0</v>
      </c>
      <c r="W15" s="246">
        <v>0</v>
      </c>
      <c r="X15" s="246">
        <v>0</v>
      </c>
      <c r="Y15" s="246">
        <v>0.2</v>
      </c>
      <c r="Z15" s="246">
        <v>0.7</v>
      </c>
      <c r="AA15" s="246">
        <v>2.1</v>
      </c>
      <c r="AB15" s="246">
        <v>3.2</v>
      </c>
      <c r="AC15" s="246">
        <v>4.3</v>
      </c>
      <c r="AD15" s="246">
        <v>5.4</v>
      </c>
      <c r="AE15" s="246">
        <v>6.6</v>
      </c>
      <c r="AF15" s="246">
        <v>7.7</v>
      </c>
      <c r="AG15" s="246">
        <v>8.9</v>
      </c>
      <c r="AH15" s="246">
        <v>10</v>
      </c>
      <c r="AI15" s="246">
        <v>11.2</v>
      </c>
      <c r="AJ15" s="246">
        <v>12.4</v>
      </c>
      <c r="AK15" s="246">
        <v>13.5</v>
      </c>
      <c r="AL15" s="246">
        <v>14.7</v>
      </c>
      <c r="AM15" s="246">
        <v>15.9</v>
      </c>
      <c r="AN15" s="246">
        <v>17.100000000000001</v>
      </c>
      <c r="AO15" s="246">
        <v>18.3</v>
      </c>
      <c r="AP15" s="246">
        <v>19.5</v>
      </c>
      <c r="AQ15" s="246">
        <v>19.600000000000001</v>
      </c>
      <c r="AR15" s="246">
        <v>19.600000000000001</v>
      </c>
      <c r="AS15" s="246">
        <v>19.7</v>
      </c>
      <c r="AT15" s="246">
        <v>19.7</v>
      </c>
      <c r="AU15" s="246">
        <v>19.8</v>
      </c>
      <c r="AV15" s="246">
        <v>19.8</v>
      </c>
      <c r="AW15" s="246">
        <v>19.8</v>
      </c>
      <c r="AX15" s="246">
        <v>19.8</v>
      </c>
      <c r="AY15" s="246">
        <v>19.8</v>
      </c>
      <c r="AZ15" s="246">
        <v>19.8</v>
      </c>
      <c r="BA15" s="246">
        <v>19.8</v>
      </c>
      <c r="BB15" s="246">
        <v>19.8</v>
      </c>
      <c r="BC15" s="246">
        <v>19.8</v>
      </c>
      <c r="BD15" s="246">
        <v>19.8</v>
      </c>
      <c r="BE15" s="246">
        <v>19.8</v>
      </c>
      <c r="BF15" s="246">
        <v>19.8</v>
      </c>
      <c r="BG15" s="246">
        <v>19.8</v>
      </c>
      <c r="BH15" s="246">
        <v>19.8</v>
      </c>
      <c r="BI15" s="246">
        <v>19.8</v>
      </c>
      <c r="BJ15" s="246">
        <v>19.8</v>
      </c>
      <c r="BK15" s="246">
        <v>19.8</v>
      </c>
      <c r="BL15" s="246">
        <v>19.8</v>
      </c>
      <c r="BM15" s="246">
        <v>19.8</v>
      </c>
      <c r="BN15" s="246">
        <v>19.8</v>
      </c>
      <c r="BO15" s="246">
        <v>19.8</v>
      </c>
      <c r="BP15" s="247">
        <v>19.8</v>
      </c>
      <c r="BQ15" s="233">
        <v>19.8</v>
      </c>
      <c r="BR15" s="233">
        <v>19.8</v>
      </c>
      <c r="BS15" s="233">
        <v>19.8</v>
      </c>
      <c r="BT15" s="233">
        <v>19.8</v>
      </c>
      <c r="BU15" s="233">
        <v>19.8</v>
      </c>
      <c r="BV15" s="233">
        <v>19.8</v>
      </c>
      <c r="BW15" s="233">
        <v>19.8</v>
      </c>
      <c r="BX15" s="233">
        <v>19.8</v>
      </c>
      <c r="BY15" s="233">
        <v>19.8</v>
      </c>
      <c r="BZ15" s="233"/>
      <c r="CA15" s="233"/>
      <c r="CB15" s="233"/>
      <c r="CC15" s="233"/>
      <c r="CD15" s="233"/>
      <c r="CE15" s="233"/>
      <c r="CF15" s="233"/>
      <c r="CG15" s="233"/>
      <c r="CH15" s="233"/>
      <c r="CI15" s="233"/>
      <c r="CJ15" s="233"/>
      <c r="CK15" s="233"/>
      <c r="CL15" s="233"/>
      <c r="CM15" s="233"/>
      <c r="CN15" s="249"/>
    </row>
    <row r="16" spans="2:92" ht="30.75" thickBot="1" x14ac:dyDescent="0.25">
      <c r="B16" s="1296"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 s="1044" t="s">
        <v>809</v>
      </c>
      <c r="D16" s="1044" t="s">
        <v>1440</v>
      </c>
      <c r="E16" s="1045" t="s">
        <v>779</v>
      </c>
      <c r="F16" s="1259" t="str">
        <f>VLOOKUP(TBL5_OptBen[[#This Row],[Option Type (defined list)]],'Option Typs_Grps'!B$2:C$47, 2, FALSE)</f>
        <v>Customer Options</v>
      </c>
      <c r="G16" s="1044" t="s">
        <v>766</v>
      </c>
      <c r="H16" s="1044" t="s">
        <v>1438</v>
      </c>
      <c r="I16" s="1044" t="s">
        <v>331</v>
      </c>
      <c r="J16" s="1198" t="s">
        <v>122</v>
      </c>
      <c r="K16" s="1199">
        <v>2</v>
      </c>
      <c r="L16" s="245"/>
      <c r="M16" s="245"/>
      <c r="N16" s="245"/>
      <c r="O16" s="1260"/>
      <c r="P16" s="1261"/>
      <c r="Q16" s="1262"/>
      <c r="R16" s="1263">
        <v>0</v>
      </c>
      <c r="S16" s="246">
        <v>0</v>
      </c>
      <c r="T16" s="246">
        <v>0</v>
      </c>
      <c r="U16" s="246">
        <v>0</v>
      </c>
      <c r="V16" s="246">
        <v>0</v>
      </c>
      <c r="W16" s="246">
        <v>0</v>
      </c>
      <c r="X16" s="246">
        <v>0</v>
      </c>
      <c r="Y16" s="246">
        <v>0</v>
      </c>
      <c r="Z16" s="246">
        <v>5.0000000000000001E-3</v>
      </c>
      <c r="AA16" s="246">
        <v>1.4999999999999999E-2</v>
      </c>
      <c r="AB16" s="246">
        <v>0.02</v>
      </c>
      <c r="AC16" s="246">
        <v>0.03</v>
      </c>
      <c r="AD16" s="246">
        <v>3.5000000000000003E-2</v>
      </c>
      <c r="AE16" s="246">
        <v>0.04</v>
      </c>
      <c r="AF16" s="246">
        <v>0.05</v>
      </c>
      <c r="AG16" s="246">
        <v>5.5E-2</v>
      </c>
      <c r="AH16" s="246">
        <v>6.5000000000000002E-2</v>
      </c>
      <c r="AI16" s="246">
        <v>7.0000000000000007E-2</v>
      </c>
      <c r="AJ16" s="246">
        <v>0.08</v>
      </c>
      <c r="AK16" s="246">
        <v>8.5000000000000006E-2</v>
      </c>
      <c r="AL16" s="246">
        <v>9.5000000000000001E-2</v>
      </c>
      <c r="AM16" s="246">
        <v>0.1</v>
      </c>
      <c r="AN16" s="246">
        <v>0.11</v>
      </c>
      <c r="AO16" s="246">
        <v>0.115</v>
      </c>
      <c r="AP16" s="246">
        <v>0.125</v>
      </c>
      <c r="AQ16" s="246">
        <v>0.125</v>
      </c>
      <c r="AR16" s="246">
        <v>0.125</v>
      </c>
      <c r="AS16" s="246">
        <v>0.125</v>
      </c>
      <c r="AT16" s="246">
        <v>0.125</v>
      </c>
      <c r="AU16" s="246">
        <v>0.125</v>
      </c>
      <c r="AV16" s="246">
        <v>0.125</v>
      </c>
      <c r="AW16" s="246">
        <v>0.125</v>
      </c>
      <c r="AX16" s="246">
        <v>0.125</v>
      </c>
      <c r="AY16" s="246">
        <v>0.125</v>
      </c>
      <c r="AZ16" s="246">
        <v>0.125</v>
      </c>
      <c r="BA16" s="246">
        <v>0.125</v>
      </c>
      <c r="BB16" s="246">
        <v>0.13</v>
      </c>
      <c r="BC16" s="246">
        <v>0.13</v>
      </c>
      <c r="BD16" s="246">
        <v>0.13</v>
      </c>
      <c r="BE16" s="246">
        <v>0.13</v>
      </c>
      <c r="BF16" s="246">
        <v>0.13</v>
      </c>
      <c r="BG16" s="246">
        <v>0.13</v>
      </c>
      <c r="BH16" s="246">
        <v>0.13</v>
      </c>
      <c r="BI16" s="246">
        <v>0.13</v>
      </c>
      <c r="BJ16" s="246">
        <v>0.13</v>
      </c>
      <c r="BK16" s="246">
        <v>0.13</v>
      </c>
      <c r="BL16" s="246">
        <v>0.13</v>
      </c>
      <c r="BM16" s="246">
        <v>0.13</v>
      </c>
      <c r="BN16" s="246">
        <v>0.13</v>
      </c>
      <c r="BO16" s="246">
        <v>0.13</v>
      </c>
      <c r="BP16" s="247">
        <v>0.13</v>
      </c>
      <c r="BQ16" s="233">
        <v>0.13500000000000001</v>
      </c>
      <c r="BR16" s="233">
        <v>0.13500000000000001</v>
      </c>
      <c r="BS16" s="233">
        <v>0.13500000000000001</v>
      </c>
      <c r="BT16" s="233">
        <v>0.13500000000000001</v>
      </c>
      <c r="BU16" s="233">
        <v>0.13500000000000001</v>
      </c>
      <c r="BV16" s="233">
        <v>0.13500000000000001</v>
      </c>
      <c r="BW16" s="233">
        <v>0.13500000000000001</v>
      </c>
      <c r="BX16" s="233">
        <v>0.13500000000000001</v>
      </c>
      <c r="BY16" s="233">
        <v>0.13500000000000001</v>
      </c>
      <c r="BZ16" s="233"/>
      <c r="CA16" s="233"/>
      <c r="CB16" s="233"/>
      <c r="CC16" s="233"/>
      <c r="CD16" s="233"/>
      <c r="CE16" s="233"/>
      <c r="CF16" s="233"/>
      <c r="CG16" s="233"/>
      <c r="CH16" s="233"/>
      <c r="CI16" s="233"/>
      <c r="CJ16" s="233"/>
      <c r="CK16" s="233"/>
      <c r="CL16" s="233"/>
      <c r="CM16" s="233"/>
      <c r="CN16" s="249"/>
    </row>
    <row r="17" spans="2:92" ht="72" thickBot="1" x14ac:dyDescent="0.25">
      <c r="B17"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 s="1044" t="s">
        <v>813</v>
      </c>
      <c r="D17" s="1044" t="s">
        <v>812</v>
      </c>
      <c r="E17" s="1045" t="s">
        <v>761</v>
      </c>
      <c r="F17" s="1259" t="str">
        <f>VLOOKUP(TBL5_OptBen[[#This Row],[Option Type (defined list)]],'Option Typs_Grps'!B$2:C$47, 2, FALSE)</f>
        <v>Customer Options</v>
      </c>
      <c r="G17" s="1044" t="s">
        <v>755</v>
      </c>
      <c r="H17" s="1044" t="s">
        <v>1438</v>
      </c>
      <c r="I17" s="1044" t="s">
        <v>684</v>
      </c>
      <c r="J17" s="1198" t="s">
        <v>122</v>
      </c>
      <c r="K17" s="1199">
        <v>2</v>
      </c>
      <c r="L17" s="245"/>
      <c r="M17" s="245"/>
      <c r="N17" s="245"/>
      <c r="O17" s="245"/>
      <c r="P17" s="245"/>
      <c r="Q17" s="245"/>
      <c r="R17" s="246">
        <v>0</v>
      </c>
      <c r="S17" s="246">
        <v>0</v>
      </c>
      <c r="T17" s="246">
        <v>0</v>
      </c>
      <c r="U17" s="246">
        <v>0</v>
      </c>
      <c r="V17" s="246">
        <v>0</v>
      </c>
      <c r="W17" s="246">
        <v>0.03</v>
      </c>
      <c r="X17" s="246">
        <v>0.08</v>
      </c>
      <c r="Y17" s="246">
        <v>0.13</v>
      </c>
      <c r="Z17" s="246">
        <v>0.17</v>
      </c>
      <c r="AA17" s="246">
        <v>0.21</v>
      </c>
      <c r="AB17" s="246">
        <v>0.26</v>
      </c>
      <c r="AC17" s="246">
        <v>0.28999999999999998</v>
      </c>
      <c r="AD17" s="246">
        <v>0.33</v>
      </c>
      <c r="AE17" s="246">
        <v>0.37</v>
      </c>
      <c r="AF17" s="246">
        <v>0.41</v>
      </c>
      <c r="AG17" s="246">
        <v>0.44</v>
      </c>
      <c r="AH17" s="246">
        <v>0.47</v>
      </c>
      <c r="AI17" s="246">
        <v>0.51</v>
      </c>
      <c r="AJ17" s="246">
        <v>0.54</v>
      </c>
      <c r="AK17" s="246">
        <v>0.56999999999999995</v>
      </c>
      <c r="AL17" s="246">
        <v>0.6</v>
      </c>
      <c r="AM17" s="246">
        <v>0.63</v>
      </c>
      <c r="AN17" s="246">
        <v>0.66</v>
      </c>
      <c r="AO17" s="246">
        <v>0.68</v>
      </c>
      <c r="AP17" s="246">
        <v>0.71</v>
      </c>
      <c r="AQ17" s="246">
        <v>0.71</v>
      </c>
      <c r="AR17" s="246">
        <v>0.71</v>
      </c>
      <c r="AS17" s="246">
        <v>0.71</v>
      </c>
      <c r="AT17" s="246">
        <v>0.71</v>
      </c>
      <c r="AU17" s="246">
        <v>0.71</v>
      </c>
      <c r="AV17" s="246">
        <v>0.71</v>
      </c>
      <c r="AW17" s="246">
        <v>0.71</v>
      </c>
      <c r="AX17" s="246">
        <v>0.71</v>
      </c>
      <c r="AY17" s="246">
        <v>0.71</v>
      </c>
      <c r="AZ17" s="246">
        <v>0.71</v>
      </c>
      <c r="BA17" s="246">
        <v>0.71</v>
      </c>
      <c r="BB17" s="246">
        <v>0.71</v>
      </c>
      <c r="BC17" s="246">
        <v>0.71</v>
      </c>
      <c r="BD17" s="246">
        <v>0.71</v>
      </c>
      <c r="BE17" s="246">
        <v>0.71</v>
      </c>
      <c r="BF17" s="246">
        <v>0.71</v>
      </c>
      <c r="BG17" s="246">
        <v>0.71</v>
      </c>
      <c r="BH17" s="246">
        <v>0.71</v>
      </c>
      <c r="BI17" s="246">
        <v>0.71</v>
      </c>
      <c r="BJ17" s="246">
        <v>0.71</v>
      </c>
      <c r="BK17" s="246">
        <v>0.71</v>
      </c>
      <c r="BL17" s="246">
        <v>0.71</v>
      </c>
      <c r="BM17" s="246">
        <v>0.71</v>
      </c>
      <c r="BN17" s="246">
        <v>0.71</v>
      </c>
      <c r="BO17" s="246">
        <v>0.71</v>
      </c>
      <c r="BP17" s="247">
        <v>0.71</v>
      </c>
      <c r="BQ17" s="233">
        <v>0.71</v>
      </c>
      <c r="BR17" s="233">
        <v>0.71</v>
      </c>
      <c r="BS17" s="233">
        <v>0.71</v>
      </c>
      <c r="BT17" s="233">
        <v>0.71</v>
      </c>
      <c r="BU17" s="233">
        <v>0.71</v>
      </c>
      <c r="BV17" s="233">
        <v>0.71</v>
      </c>
      <c r="BW17" s="233">
        <v>0.71</v>
      </c>
      <c r="BX17" s="233">
        <v>0.71</v>
      </c>
      <c r="BY17" s="233">
        <v>0.71</v>
      </c>
      <c r="BZ17" s="233"/>
      <c r="CA17" s="233"/>
      <c r="CB17" s="233"/>
      <c r="CC17" s="233"/>
      <c r="CD17" s="233"/>
      <c r="CE17" s="233"/>
      <c r="CF17" s="233"/>
      <c r="CG17" s="233"/>
      <c r="CH17" s="233"/>
      <c r="CI17" s="233"/>
      <c r="CJ17" s="233"/>
      <c r="CK17" s="233"/>
      <c r="CL17" s="233"/>
      <c r="CM17" s="233"/>
      <c r="CN17" s="249"/>
    </row>
    <row r="18" spans="2:92" ht="57.75" thickBot="1" x14ac:dyDescent="0.25">
      <c r="B18"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 s="1044" t="s">
        <v>815</v>
      </c>
      <c r="D18" s="1044" t="s">
        <v>814</v>
      </c>
      <c r="E18" s="1045" t="s">
        <v>779</v>
      </c>
      <c r="F18" s="1259" t="str">
        <f>VLOOKUP(TBL5_OptBen[[#This Row],[Option Type (defined list)]],'Option Typs_Grps'!B$2:C$47, 2, FALSE)</f>
        <v>Customer Options</v>
      </c>
      <c r="G18" s="1044" t="s">
        <v>755</v>
      </c>
      <c r="H18" s="1044" t="s">
        <v>1438</v>
      </c>
      <c r="I18" s="1044" t="s">
        <v>684</v>
      </c>
      <c r="J18" s="1198" t="s">
        <v>122</v>
      </c>
      <c r="K18" s="1199">
        <v>2</v>
      </c>
      <c r="L18" s="245"/>
      <c r="M18" s="245"/>
      <c r="N18" s="245"/>
      <c r="O18" s="1260"/>
      <c r="P18" s="1261"/>
      <c r="Q18" s="1262"/>
      <c r="R18" s="1263">
        <v>0.2</v>
      </c>
      <c r="S18" s="246">
        <v>0.39</v>
      </c>
      <c r="T18" s="246">
        <v>0.39</v>
      </c>
      <c r="U18" s="246">
        <v>0.39</v>
      </c>
      <c r="V18" s="246">
        <v>0.39</v>
      </c>
      <c r="W18" s="246">
        <v>0.39</v>
      </c>
      <c r="X18" s="246">
        <v>0.39</v>
      </c>
      <c r="Y18" s="246">
        <v>0.39</v>
      </c>
      <c r="Z18" s="246">
        <v>0.39</v>
      </c>
      <c r="AA18" s="246">
        <v>0.39</v>
      </c>
      <c r="AB18" s="246">
        <v>0.39</v>
      </c>
      <c r="AC18" s="246">
        <v>0.38</v>
      </c>
      <c r="AD18" s="246">
        <v>0.38</v>
      </c>
      <c r="AE18" s="246">
        <v>0.38</v>
      </c>
      <c r="AF18" s="246">
        <v>0.38</v>
      </c>
      <c r="AG18" s="246">
        <v>0.38</v>
      </c>
      <c r="AH18" s="246">
        <v>0.38</v>
      </c>
      <c r="AI18" s="246">
        <v>0.38</v>
      </c>
      <c r="AJ18" s="246">
        <v>0.38</v>
      </c>
      <c r="AK18" s="246">
        <v>0.38</v>
      </c>
      <c r="AL18" s="246">
        <v>0.38</v>
      </c>
      <c r="AM18" s="246">
        <v>0.38</v>
      </c>
      <c r="AN18" s="246">
        <v>0.38</v>
      </c>
      <c r="AO18" s="246">
        <v>0.38</v>
      </c>
      <c r="AP18" s="246">
        <v>0.38</v>
      </c>
      <c r="AQ18" s="246">
        <v>0.38</v>
      </c>
      <c r="AR18" s="246">
        <v>0.38</v>
      </c>
      <c r="AS18" s="246">
        <v>0.38</v>
      </c>
      <c r="AT18" s="246">
        <v>0.38</v>
      </c>
      <c r="AU18" s="246">
        <v>0.38</v>
      </c>
      <c r="AV18" s="246">
        <v>0.38</v>
      </c>
      <c r="AW18" s="246">
        <v>0.38</v>
      </c>
      <c r="AX18" s="246">
        <v>0.38</v>
      </c>
      <c r="AY18" s="246">
        <v>0.38</v>
      </c>
      <c r="AZ18" s="246">
        <v>0.38</v>
      </c>
      <c r="BA18" s="246">
        <v>0.38</v>
      </c>
      <c r="BB18" s="246">
        <v>0.38</v>
      </c>
      <c r="BC18" s="246">
        <v>0.38</v>
      </c>
      <c r="BD18" s="246">
        <v>0.38</v>
      </c>
      <c r="BE18" s="246">
        <v>0.38</v>
      </c>
      <c r="BF18" s="246">
        <v>0.38</v>
      </c>
      <c r="BG18" s="246">
        <v>0.38</v>
      </c>
      <c r="BH18" s="246">
        <v>0.38</v>
      </c>
      <c r="BI18" s="246">
        <v>0.38</v>
      </c>
      <c r="BJ18" s="246">
        <v>0.38</v>
      </c>
      <c r="BK18" s="246">
        <v>0.38</v>
      </c>
      <c r="BL18" s="246">
        <v>0.38</v>
      </c>
      <c r="BM18" s="246">
        <v>0.38</v>
      </c>
      <c r="BN18" s="246">
        <v>0.38</v>
      </c>
      <c r="BO18" s="246">
        <v>0.38</v>
      </c>
      <c r="BP18" s="247">
        <v>0.38</v>
      </c>
      <c r="BQ18" s="233">
        <v>0.38</v>
      </c>
      <c r="BR18" s="233">
        <v>0.38</v>
      </c>
      <c r="BS18" s="233">
        <v>0.38</v>
      </c>
      <c r="BT18" s="233">
        <v>0.38</v>
      </c>
      <c r="BU18" s="233">
        <v>0.38</v>
      </c>
      <c r="BV18" s="233">
        <v>0.38</v>
      </c>
      <c r="BW18" s="233">
        <v>0.38</v>
      </c>
      <c r="BX18" s="233">
        <v>0.38</v>
      </c>
      <c r="BY18" s="233">
        <v>0.38</v>
      </c>
      <c r="BZ18" s="233"/>
      <c r="CA18" s="233"/>
      <c r="CB18" s="233"/>
      <c r="CC18" s="233"/>
      <c r="CD18" s="233"/>
      <c r="CE18" s="233"/>
      <c r="CF18" s="233"/>
      <c r="CG18" s="233"/>
      <c r="CH18" s="233"/>
      <c r="CI18" s="233"/>
      <c r="CJ18" s="233"/>
      <c r="CK18" s="233"/>
      <c r="CL18" s="233"/>
      <c r="CM18" s="233"/>
      <c r="CN18" s="249"/>
    </row>
    <row r="19" spans="2:92" ht="57.75" thickBot="1" x14ac:dyDescent="0.25">
      <c r="B19" s="10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 s="1044" t="s">
        <v>817</v>
      </c>
      <c r="D19" s="1044" t="s">
        <v>816</v>
      </c>
      <c r="E19" s="1045" t="s">
        <v>779</v>
      </c>
      <c r="F19" s="1259" t="str">
        <f>VLOOKUP(TBL5_OptBen[[#This Row],[Option Type (defined list)]],'Option Typs_Grps'!B$2:C$47, 2, FALSE)</f>
        <v>Customer Options</v>
      </c>
      <c r="G19" s="1044" t="s">
        <v>755</v>
      </c>
      <c r="H19" s="1044" t="s">
        <v>1438</v>
      </c>
      <c r="I19" s="1044" t="s">
        <v>684</v>
      </c>
      <c r="J19" s="1198" t="s">
        <v>122</v>
      </c>
      <c r="K19" s="1199">
        <v>2</v>
      </c>
      <c r="L19" s="250"/>
      <c r="M19" s="250"/>
      <c r="N19" s="250"/>
      <c r="O19" s="250"/>
      <c r="P19" s="250"/>
      <c r="Q19" s="250"/>
      <c r="R19" s="251">
        <v>0.04</v>
      </c>
      <c r="S19" s="251">
        <v>0.08</v>
      </c>
      <c r="T19" s="251">
        <v>0.11</v>
      </c>
      <c r="U19" s="251">
        <v>0.14000000000000001</v>
      </c>
      <c r="V19" s="251">
        <v>0.14000000000000001</v>
      </c>
      <c r="W19" s="251">
        <v>0.14000000000000001</v>
      </c>
      <c r="X19" s="251">
        <v>0.14000000000000001</v>
      </c>
      <c r="Y19" s="251">
        <v>0.14000000000000001</v>
      </c>
      <c r="Z19" s="251">
        <v>0.14000000000000001</v>
      </c>
      <c r="AA19" s="251">
        <v>0.14000000000000001</v>
      </c>
      <c r="AB19" s="251">
        <v>0.14000000000000001</v>
      </c>
      <c r="AC19" s="251">
        <v>0.14000000000000001</v>
      </c>
      <c r="AD19" s="251">
        <v>0.14000000000000001</v>
      </c>
      <c r="AE19" s="251">
        <v>0.14000000000000001</v>
      </c>
      <c r="AF19" s="251">
        <v>0.14000000000000001</v>
      </c>
      <c r="AG19" s="251">
        <v>0.14000000000000001</v>
      </c>
      <c r="AH19" s="251">
        <v>0.14000000000000001</v>
      </c>
      <c r="AI19" s="251">
        <v>0.14000000000000001</v>
      </c>
      <c r="AJ19" s="251">
        <v>0.14000000000000001</v>
      </c>
      <c r="AK19" s="251">
        <v>0.14000000000000001</v>
      </c>
      <c r="AL19" s="251">
        <v>0.14000000000000001</v>
      </c>
      <c r="AM19" s="251">
        <v>0.14000000000000001</v>
      </c>
      <c r="AN19" s="251">
        <v>0.14000000000000001</v>
      </c>
      <c r="AO19" s="251">
        <v>0.14000000000000001</v>
      </c>
      <c r="AP19" s="251">
        <v>0.14000000000000001</v>
      </c>
      <c r="AQ19" s="251">
        <v>0.14000000000000001</v>
      </c>
      <c r="AR19" s="251">
        <v>0.14000000000000001</v>
      </c>
      <c r="AS19" s="251">
        <v>0.14000000000000001</v>
      </c>
      <c r="AT19" s="251">
        <v>0.14000000000000001</v>
      </c>
      <c r="AU19" s="251">
        <v>0.14000000000000001</v>
      </c>
      <c r="AV19" s="251">
        <v>0.14000000000000001</v>
      </c>
      <c r="AW19" s="251">
        <v>0.14000000000000001</v>
      </c>
      <c r="AX19" s="251">
        <v>0.14000000000000001</v>
      </c>
      <c r="AY19" s="251">
        <v>0.14000000000000001</v>
      </c>
      <c r="AZ19" s="251">
        <v>0.14000000000000001</v>
      </c>
      <c r="BA19" s="251">
        <v>0.14000000000000001</v>
      </c>
      <c r="BB19" s="251">
        <v>0.14000000000000001</v>
      </c>
      <c r="BC19" s="251">
        <v>0.14000000000000001</v>
      </c>
      <c r="BD19" s="251">
        <v>0.14000000000000001</v>
      </c>
      <c r="BE19" s="251">
        <v>0.14000000000000001</v>
      </c>
      <c r="BF19" s="251">
        <v>0.14000000000000001</v>
      </c>
      <c r="BG19" s="251">
        <v>0.14000000000000001</v>
      </c>
      <c r="BH19" s="251">
        <v>0.14000000000000001</v>
      </c>
      <c r="BI19" s="251">
        <v>0.14000000000000001</v>
      </c>
      <c r="BJ19" s="251">
        <v>0.14000000000000001</v>
      </c>
      <c r="BK19" s="251">
        <v>0.14000000000000001</v>
      </c>
      <c r="BL19" s="251">
        <v>0.14000000000000001</v>
      </c>
      <c r="BM19" s="251">
        <v>0.14000000000000001</v>
      </c>
      <c r="BN19" s="251">
        <v>0.14000000000000001</v>
      </c>
      <c r="BO19" s="251">
        <v>0.14000000000000001</v>
      </c>
      <c r="BP19" s="251">
        <v>0.14000000000000001</v>
      </c>
      <c r="BQ19" s="251">
        <v>0.14000000000000001</v>
      </c>
      <c r="BR19" s="251">
        <v>0.14000000000000001</v>
      </c>
      <c r="BS19" s="1188">
        <v>0.14000000000000001</v>
      </c>
      <c r="BT19" s="1255">
        <v>0.14000000000000001</v>
      </c>
      <c r="BU19" s="1255">
        <v>0.14000000000000001</v>
      </c>
      <c r="BV19" s="1255">
        <v>0.14000000000000001</v>
      </c>
      <c r="BW19" s="1255">
        <v>0.14000000000000001</v>
      </c>
      <c r="BX19" s="1255">
        <v>0.14000000000000001</v>
      </c>
      <c r="BY19" s="1255">
        <v>0.14000000000000001</v>
      </c>
      <c r="BZ19" s="1255"/>
      <c r="CA19" s="1255"/>
      <c r="CB19" s="1255"/>
      <c r="CC19" s="1255"/>
      <c r="CD19" s="1255"/>
      <c r="CE19" s="1255"/>
      <c r="CF19" s="1255"/>
      <c r="CG19" s="1255"/>
      <c r="CH19" s="1255"/>
      <c r="CI19" s="1255"/>
      <c r="CJ19" s="1255"/>
      <c r="CK19" s="1255"/>
      <c r="CL19" s="1255"/>
      <c r="CM19" s="1256"/>
      <c r="CN19" s="1297"/>
    </row>
    <row r="20" spans="2:92" ht="43.5" thickBot="1" x14ac:dyDescent="0.25">
      <c r="B2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 s="1044" t="s">
        <v>821</v>
      </c>
      <c r="D20" s="1044" t="s">
        <v>820</v>
      </c>
      <c r="E20" s="1045" t="s">
        <v>779</v>
      </c>
      <c r="F20" s="1266" t="str">
        <f>VLOOKUP(TBL5_OptBen[[#This Row],[Option Type (defined list)]],'Option Typs_Grps'!B$2:C$47, 2, FALSE)</f>
        <v>Customer Options</v>
      </c>
      <c r="G20" s="1264" t="s">
        <v>755</v>
      </c>
      <c r="H20" s="1265" t="s">
        <v>1438</v>
      </c>
      <c r="I20" s="1267" t="s">
        <v>684</v>
      </c>
      <c r="J20" s="1257" t="s">
        <v>122</v>
      </c>
      <c r="K20" s="1258">
        <v>2</v>
      </c>
      <c r="L20" s="245"/>
      <c r="M20" s="245"/>
      <c r="N20" s="245"/>
      <c r="O20" s="1260"/>
      <c r="P20" s="1261"/>
      <c r="Q20" s="1262"/>
      <c r="R20" s="1263">
        <v>0.01</v>
      </c>
      <c r="S20" s="246">
        <v>0.01</v>
      </c>
      <c r="T20" s="246">
        <v>0.1</v>
      </c>
      <c r="U20" s="246">
        <v>0.23</v>
      </c>
      <c r="V20" s="246">
        <v>0.36</v>
      </c>
      <c r="W20" s="246">
        <v>0.48</v>
      </c>
      <c r="X20" s="246">
        <v>0.6</v>
      </c>
      <c r="Y20" s="246">
        <v>0.72</v>
      </c>
      <c r="Z20" s="246">
        <v>0.83</v>
      </c>
      <c r="AA20" s="246">
        <v>0.93</v>
      </c>
      <c r="AB20" s="246">
        <v>1.35</v>
      </c>
      <c r="AC20" s="246">
        <v>1.63</v>
      </c>
      <c r="AD20" s="246">
        <v>1.91</v>
      </c>
      <c r="AE20" s="246">
        <v>1.94</v>
      </c>
      <c r="AF20" s="246">
        <v>1.97</v>
      </c>
      <c r="AG20" s="246">
        <v>2</v>
      </c>
      <c r="AH20" s="246">
        <v>2.02</v>
      </c>
      <c r="AI20" s="246">
        <v>2.04</v>
      </c>
      <c r="AJ20" s="246">
        <v>2.06</v>
      </c>
      <c r="AK20" s="246">
        <v>2.08</v>
      </c>
      <c r="AL20" s="246">
        <v>2.1</v>
      </c>
      <c r="AM20" s="246">
        <v>2.11</v>
      </c>
      <c r="AN20" s="246">
        <v>2.13</v>
      </c>
      <c r="AO20" s="246">
        <v>2.14</v>
      </c>
      <c r="AP20" s="246">
        <v>2.16</v>
      </c>
      <c r="AQ20" s="246">
        <v>2.16</v>
      </c>
      <c r="AR20" s="246">
        <v>2.16</v>
      </c>
      <c r="AS20" s="246">
        <v>2.16</v>
      </c>
      <c r="AT20" s="246">
        <v>2.16</v>
      </c>
      <c r="AU20" s="246">
        <v>2.16</v>
      </c>
      <c r="AV20" s="246">
        <v>2.16</v>
      </c>
      <c r="AW20" s="246">
        <v>2.16</v>
      </c>
      <c r="AX20" s="246">
        <v>2.16</v>
      </c>
      <c r="AY20" s="246">
        <v>2.16</v>
      </c>
      <c r="AZ20" s="246">
        <v>2.16</v>
      </c>
      <c r="BA20" s="246">
        <v>2.16</v>
      </c>
      <c r="BB20" s="246">
        <v>2.16</v>
      </c>
      <c r="BC20" s="246">
        <v>2.16</v>
      </c>
      <c r="BD20" s="246">
        <v>2.16</v>
      </c>
      <c r="BE20" s="246">
        <v>2.16</v>
      </c>
      <c r="BF20" s="246">
        <v>2.16</v>
      </c>
      <c r="BG20" s="246">
        <v>2.16</v>
      </c>
      <c r="BH20" s="246">
        <v>2.16</v>
      </c>
      <c r="BI20" s="246">
        <v>2.16</v>
      </c>
      <c r="BJ20" s="246">
        <v>2.16</v>
      </c>
      <c r="BK20" s="246">
        <v>2.16</v>
      </c>
      <c r="BL20" s="246">
        <v>2.16</v>
      </c>
      <c r="BM20" s="246">
        <v>2.16</v>
      </c>
      <c r="BN20" s="246">
        <v>2.16</v>
      </c>
      <c r="BO20" s="246">
        <v>2.16</v>
      </c>
      <c r="BP20" s="247">
        <v>2.16</v>
      </c>
      <c r="BQ20" s="233">
        <v>2.16</v>
      </c>
      <c r="BR20" s="233">
        <v>2.16</v>
      </c>
      <c r="BS20" s="233">
        <v>2.16</v>
      </c>
      <c r="BT20" s="233">
        <v>2.16</v>
      </c>
      <c r="BU20" s="233">
        <v>2.16</v>
      </c>
      <c r="BV20" s="233">
        <v>2.16</v>
      </c>
      <c r="BW20" s="233">
        <v>2.16</v>
      </c>
      <c r="BX20" s="233">
        <v>2.16</v>
      </c>
      <c r="BY20" s="233">
        <v>2.16</v>
      </c>
      <c r="BZ20" s="233"/>
      <c r="CA20" s="233"/>
      <c r="CB20" s="233"/>
      <c r="CC20" s="233"/>
      <c r="CD20" s="233"/>
      <c r="CE20" s="233"/>
      <c r="CF20" s="233"/>
      <c r="CG20" s="233"/>
      <c r="CH20" s="233"/>
      <c r="CI20" s="233"/>
      <c r="CJ20" s="233"/>
      <c r="CK20" s="233"/>
      <c r="CL20" s="233"/>
      <c r="CM20" s="233"/>
      <c r="CN20" s="249"/>
    </row>
    <row r="21" spans="2:92" ht="43.5" thickBot="1" x14ac:dyDescent="0.25">
      <c r="B21"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 s="1044" t="s">
        <v>821</v>
      </c>
      <c r="D21" s="1044" t="s">
        <v>1441</v>
      </c>
      <c r="E21" s="1045" t="s">
        <v>779</v>
      </c>
      <c r="F21" s="1189" t="str">
        <f>VLOOKUP(TBL5_OptBen[[#This Row],[Option Type (defined list)]],'Option Typs_Grps'!B$2:C$47, 2, FALSE)</f>
        <v>Customer Options</v>
      </c>
      <c r="G21" s="1176" t="s">
        <v>755</v>
      </c>
      <c r="H21" s="1177" t="s">
        <v>1438</v>
      </c>
      <c r="I21" s="1181" t="s">
        <v>331</v>
      </c>
      <c r="J21" s="1182" t="s">
        <v>122</v>
      </c>
      <c r="K21" s="1183">
        <v>2</v>
      </c>
      <c r="L21" s="250"/>
      <c r="M21" s="250"/>
      <c r="N21" s="250"/>
      <c r="O21" s="1184"/>
      <c r="P21" s="1185"/>
      <c r="Q21" s="1186"/>
      <c r="R21" s="1187">
        <v>0</v>
      </c>
      <c r="S21" s="251">
        <v>0</v>
      </c>
      <c r="T21" s="251">
        <v>0</v>
      </c>
      <c r="U21" s="251">
        <v>0</v>
      </c>
      <c r="V21" s="251">
        <v>0</v>
      </c>
      <c r="W21" s="251">
        <v>5.0000000000000001E-3</v>
      </c>
      <c r="X21" s="251">
        <v>5.0000000000000001E-3</v>
      </c>
      <c r="Y21" s="251">
        <v>5.0000000000000001E-3</v>
      </c>
      <c r="Z21" s="251">
        <v>5.0000000000000001E-3</v>
      </c>
      <c r="AA21" s="251">
        <v>5.0000000000000001E-3</v>
      </c>
      <c r="AB21" s="251">
        <v>0.01</v>
      </c>
      <c r="AC21" s="251">
        <v>0.01</v>
      </c>
      <c r="AD21" s="251">
        <v>1.4999999999999999E-2</v>
      </c>
      <c r="AE21" s="251">
        <v>1.4999999999999999E-2</v>
      </c>
      <c r="AF21" s="251">
        <v>1.4999999999999999E-2</v>
      </c>
      <c r="AG21" s="251">
        <v>1.4999999999999999E-2</v>
      </c>
      <c r="AH21" s="251">
        <v>1.4999999999999999E-2</v>
      </c>
      <c r="AI21" s="251">
        <v>1.4999999999999999E-2</v>
      </c>
      <c r="AJ21" s="251">
        <v>1.4999999999999999E-2</v>
      </c>
      <c r="AK21" s="251">
        <v>1.4999999999999999E-2</v>
      </c>
      <c r="AL21" s="251">
        <v>1.4999999999999999E-2</v>
      </c>
      <c r="AM21" s="251">
        <v>1.4999999999999999E-2</v>
      </c>
      <c r="AN21" s="251">
        <v>1.4999999999999999E-2</v>
      </c>
      <c r="AO21" s="251">
        <v>1.4999999999999999E-2</v>
      </c>
      <c r="AP21" s="251">
        <v>1.4999999999999999E-2</v>
      </c>
      <c r="AQ21" s="251">
        <v>1.4999999999999999E-2</v>
      </c>
      <c r="AR21" s="251">
        <v>1.4999999999999999E-2</v>
      </c>
      <c r="AS21" s="251">
        <v>1.4999999999999999E-2</v>
      </c>
      <c r="AT21" s="251">
        <v>1.4999999999999999E-2</v>
      </c>
      <c r="AU21" s="251">
        <v>1.4999999999999999E-2</v>
      </c>
      <c r="AV21" s="251">
        <v>1.4999999999999999E-2</v>
      </c>
      <c r="AW21" s="251">
        <v>1.4999999999999999E-2</v>
      </c>
      <c r="AX21" s="251">
        <v>1.4999999999999999E-2</v>
      </c>
      <c r="AY21" s="251">
        <v>1.4999999999999999E-2</v>
      </c>
      <c r="AZ21" s="251">
        <v>1.4999999999999999E-2</v>
      </c>
      <c r="BA21" s="251">
        <v>1.4999999999999999E-2</v>
      </c>
      <c r="BB21" s="251">
        <v>1.4999999999999999E-2</v>
      </c>
      <c r="BC21" s="251">
        <v>1.4999999999999999E-2</v>
      </c>
      <c r="BD21" s="251">
        <v>1.4999999999999999E-2</v>
      </c>
      <c r="BE21" s="251">
        <v>1.4999999999999999E-2</v>
      </c>
      <c r="BF21" s="251">
        <v>1.4999999999999999E-2</v>
      </c>
      <c r="BG21" s="251">
        <v>1.4999999999999999E-2</v>
      </c>
      <c r="BH21" s="251">
        <v>1.4999999999999999E-2</v>
      </c>
      <c r="BI21" s="251">
        <v>1.4999999999999999E-2</v>
      </c>
      <c r="BJ21" s="251">
        <v>1.4999999999999999E-2</v>
      </c>
      <c r="BK21" s="251">
        <v>1.4999999999999999E-2</v>
      </c>
      <c r="BL21" s="251">
        <v>1.4999999999999999E-2</v>
      </c>
      <c r="BM21" s="251">
        <v>1.4999999999999999E-2</v>
      </c>
      <c r="BN21" s="251">
        <v>1.4999999999999999E-2</v>
      </c>
      <c r="BO21" s="251">
        <v>1.4999999999999999E-2</v>
      </c>
      <c r="BP21" s="1188">
        <v>1.4999999999999999E-2</v>
      </c>
      <c r="BQ21" s="233">
        <v>1.4999999999999999E-2</v>
      </c>
      <c r="BR21" s="233">
        <v>1.4999999999999999E-2</v>
      </c>
      <c r="BS21" s="233">
        <v>1.4999999999999999E-2</v>
      </c>
      <c r="BT21" s="233">
        <v>1.4999999999999999E-2</v>
      </c>
      <c r="BU21" s="233">
        <v>1.4999999999999999E-2</v>
      </c>
      <c r="BV21" s="233">
        <v>1.4999999999999999E-2</v>
      </c>
      <c r="BW21" s="233">
        <v>1.4999999999999999E-2</v>
      </c>
      <c r="BX21" s="233">
        <v>1.4999999999999999E-2</v>
      </c>
      <c r="BY21" s="233">
        <v>1.4999999999999999E-2</v>
      </c>
      <c r="BZ21" s="233"/>
      <c r="CA21" s="233"/>
      <c r="CB21" s="233"/>
      <c r="CC21" s="233"/>
      <c r="CD21" s="233"/>
      <c r="CE21" s="233"/>
      <c r="CF21" s="233"/>
      <c r="CG21" s="233"/>
      <c r="CH21" s="233"/>
      <c r="CI21" s="233"/>
      <c r="CJ21" s="233"/>
      <c r="CK21" s="233"/>
      <c r="CL21" s="233"/>
      <c r="CM21" s="233"/>
      <c r="CN21" s="249"/>
    </row>
    <row r="22" spans="2:92" ht="30.75" thickBot="1" x14ac:dyDescent="0.25">
      <c r="B2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 s="1044" t="s">
        <v>826</v>
      </c>
      <c r="D22" s="1044" t="s">
        <v>825</v>
      </c>
      <c r="E22" s="1045" t="s">
        <v>779</v>
      </c>
      <c r="F22" s="1189" t="str">
        <f>VLOOKUP(TBL5_OptBen[[#This Row],[Option Type (defined list)]],'Option Typs_Grps'!B$2:C$47, 2, FALSE)</f>
        <v>Customer Options</v>
      </c>
      <c r="G22" s="1176" t="s">
        <v>755</v>
      </c>
      <c r="H22" s="1177" t="s">
        <v>1438</v>
      </c>
      <c r="I22" s="1181" t="s">
        <v>684</v>
      </c>
      <c r="J22" s="1182" t="s">
        <v>122</v>
      </c>
      <c r="K22" s="1183">
        <v>2</v>
      </c>
      <c r="L22" s="250"/>
      <c r="M22" s="250"/>
      <c r="N22" s="250"/>
      <c r="O22" s="1184"/>
      <c r="P22" s="1185"/>
      <c r="Q22" s="1186"/>
      <c r="R22" s="1187">
        <v>0.36</v>
      </c>
      <c r="S22" s="251">
        <v>1.61</v>
      </c>
      <c r="T22" s="251">
        <v>3.64</v>
      </c>
      <c r="U22" s="251">
        <v>6.03</v>
      </c>
      <c r="V22" s="251">
        <v>8.0500000000000007</v>
      </c>
      <c r="W22" s="251">
        <v>9.2899999999999991</v>
      </c>
      <c r="X22" s="251">
        <v>9.84</v>
      </c>
      <c r="Y22" s="251">
        <v>10.119999999999999</v>
      </c>
      <c r="Z22" s="251">
        <v>10.39</v>
      </c>
      <c r="AA22" s="251">
        <v>10.67</v>
      </c>
      <c r="AB22" s="251">
        <v>10.71</v>
      </c>
      <c r="AC22" s="251">
        <v>10.75</v>
      </c>
      <c r="AD22" s="251">
        <v>10.78</v>
      </c>
      <c r="AE22" s="251">
        <v>10.82</v>
      </c>
      <c r="AF22" s="251">
        <v>10.86</v>
      </c>
      <c r="AG22" s="251">
        <v>10.87</v>
      </c>
      <c r="AH22" s="251">
        <v>10.89</v>
      </c>
      <c r="AI22" s="251">
        <v>10.9</v>
      </c>
      <c r="AJ22" s="251">
        <v>10.91</v>
      </c>
      <c r="AK22" s="251">
        <v>10.92</v>
      </c>
      <c r="AL22" s="251">
        <v>10.93</v>
      </c>
      <c r="AM22" s="251">
        <v>10.93</v>
      </c>
      <c r="AN22" s="251">
        <v>10.93</v>
      </c>
      <c r="AO22" s="251">
        <v>10.93</v>
      </c>
      <c r="AP22" s="251">
        <v>10.94</v>
      </c>
      <c r="AQ22" s="251">
        <v>10.94</v>
      </c>
      <c r="AR22" s="251">
        <v>10.94</v>
      </c>
      <c r="AS22" s="251">
        <v>10.94</v>
      </c>
      <c r="AT22" s="251">
        <v>10.94</v>
      </c>
      <c r="AU22" s="251">
        <v>10.94</v>
      </c>
      <c r="AV22" s="251">
        <v>10.94</v>
      </c>
      <c r="AW22" s="251">
        <v>10.94</v>
      </c>
      <c r="AX22" s="251">
        <v>10.94</v>
      </c>
      <c r="AY22" s="251">
        <v>10.94</v>
      </c>
      <c r="AZ22" s="251">
        <v>10.94</v>
      </c>
      <c r="BA22" s="251">
        <v>10.94</v>
      </c>
      <c r="BB22" s="251">
        <v>10.94</v>
      </c>
      <c r="BC22" s="251">
        <v>10.94</v>
      </c>
      <c r="BD22" s="251">
        <v>10.94</v>
      </c>
      <c r="BE22" s="251">
        <v>10.94</v>
      </c>
      <c r="BF22" s="251">
        <v>10.94</v>
      </c>
      <c r="BG22" s="251">
        <v>10.94</v>
      </c>
      <c r="BH22" s="251">
        <v>10.94</v>
      </c>
      <c r="BI22" s="251">
        <v>10.94</v>
      </c>
      <c r="BJ22" s="251">
        <v>10.94</v>
      </c>
      <c r="BK22" s="251">
        <v>10.94</v>
      </c>
      <c r="BL22" s="251">
        <v>10.94</v>
      </c>
      <c r="BM22" s="251">
        <v>10.94</v>
      </c>
      <c r="BN22" s="251">
        <v>10.94</v>
      </c>
      <c r="BO22" s="251">
        <v>10.94</v>
      </c>
      <c r="BP22" s="1188">
        <v>10.94</v>
      </c>
      <c r="BQ22" s="233">
        <v>10.94</v>
      </c>
      <c r="BR22" s="233">
        <v>10.94</v>
      </c>
      <c r="BS22" s="233">
        <v>10.94</v>
      </c>
      <c r="BT22" s="233">
        <v>10.94</v>
      </c>
      <c r="BU22" s="233">
        <v>10.94</v>
      </c>
      <c r="BV22" s="233">
        <v>10.94</v>
      </c>
      <c r="BW22" s="233">
        <v>10.94</v>
      </c>
      <c r="BX22" s="233">
        <v>10.94</v>
      </c>
      <c r="BY22" s="233">
        <v>10.94</v>
      </c>
      <c r="BZ22" s="233"/>
      <c r="CA22" s="233"/>
      <c r="CB22" s="233"/>
      <c r="CC22" s="233"/>
      <c r="CD22" s="233"/>
      <c r="CE22" s="233"/>
      <c r="CF22" s="233"/>
      <c r="CG22" s="233"/>
      <c r="CH22" s="233"/>
      <c r="CI22" s="233"/>
      <c r="CJ22" s="233"/>
      <c r="CK22" s="233"/>
      <c r="CL22" s="233"/>
      <c r="CM22" s="233"/>
      <c r="CN22" s="249"/>
    </row>
    <row r="23" spans="2:92" ht="30.75" thickBot="1" x14ac:dyDescent="0.25">
      <c r="B23"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 s="1044" t="s">
        <v>826</v>
      </c>
      <c r="D23" s="1044" t="s">
        <v>1442</v>
      </c>
      <c r="E23" s="1045" t="s">
        <v>779</v>
      </c>
      <c r="F23" s="1189" t="str">
        <f>VLOOKUP(TBL5_OptBen[[#This Row],[Option Type (defined list)]],'Option Typs_Grps'!B$2:C$47, 2, FALSE)</f>
        <v>Customer Options</v>
      </c>
      <c r="G23" s="1176" t="s">
        <v>755</v>
      </c>
      <c r="H23" s="1177" t="s">
        <v>1438</v>
      </c>
      <c r="I23" s="1181" t="s">
        <v>331</v>
      </c>
      <c r="J23" s="1182" t="s">
        <v>122</v>
      </c>
      <c r="K23" s="1183">
        <v>2</v>
      </c>
      <c r="L23" s="250"/>
      <c r="M23" s="250"/>
      <c r="N23" s="250"/>
      <c r="O23" s="1184"/>
      <c r="P23" s="1185"/>
      <c r="Q23" s="1186"/>
      <c r="R23" s="1187">
        <v>0</v>
      </c>
      <c r="S23" s="251">
        <v>0.01</v>
      </c>
      <c r="T23" s="251">
        <v>2.5000000000000001E-2</v>
      </c>
      <c r="U23" s="251">
        <v>0.04</v>
      </c>
      <c r="V23" s="251">
        <v>5.5E-2</v>
      </c>
      <c r="W23" s="251">
        <v>0.06</v>
      </c>
      <c r="X23" s="251">
        <v>6.5000000000000002E-2</v>
      </c>
      <c r="Y23" s="251">
        <v>7.0000000000000007E-2</v>
      </c>
      <c r="Z23" s="251">
        <v>7.0000000000000007E-2</v>
      </c>
      <c r="AA23" s="251">
        <v>7.0000000000000007E-2</v>
      </c>
      <c r="AB23" s="251">
        <v>7.0000000000000007E-2</v>
      </c>
      <c r="AC23" s="251">
        <v>7.0000000000000007E-2</v>
      </c>
      <c r="AD23" s="251">
        <v>7.0000000000000007E-2</v>
      </c>
      <c r="AE23" s="251">
        <v>7.0000000000000007E-2</v>
      </c>
      <c r="AF23" s="251">
        <v>7.0000000000000007E-2</v>
      </c>
      <c r="AG23" s="251">
        <v>7.0000000000000007E-2</v>
      </c>
      <c r="AH23" s="251">
        <v>7.0000000000000007E-2</v>
      </c>
      <c r="AI23" s="251">
        <v>7.0000000000000007E-2</v>
      </c>
      <c r="AJ23" s="251">
        <v>7.0000000000000007E-2</v>
      </c>
      <c r="AK23" s="251">
        <v>7.0000000000000007E-2</v>
      </c>
      <c r="AL23" s="251">
        <v>7.0000000000000007E-2</v>
      </c>
      <c r="AM23" s="251">
        <v>7.0000000000000007E-2</v>
      </c>
      <c r="AN23" s="251">
        <v>7.0000000000000007E-2</v>
      </c>
      <c r="AO23" s="251">
        <v>7.0000000000000007E-2</v>
      </c>
      <c r="AP23" s="251">
        <v>7.0000000000000007E-2</v>
      </c>
      <c r="AQ23" s="251">
        <v>7.0000000000000007E-2</v>
      </c>
      <c r="AR23" s="251">
        <v>7.0000000000000007E-2</v>
      </c>
      <c r="AS23" s="251">
        <v>7.0000000000000007E-2</v>
      </c>
      <c r="AT23" s="251">
        <v>7.0000000000000007E-2</v>
      </c>
      <c r="AU23" s="251">
        <v>7.0000000000000007E-2</v>
      </c>
      <c r="AV23" s="251">
        <v>7.0000000000000007E-2</v>
      </c>
      <c r="AW23" s="251">
        <v>7.0000000000000007E-2</v>
      </c>
      <c r="AX23" s="251">
        <v>7.0000000000000007E-2</v>
      </c>
      <c r="AY23" s="251">
        <v>7.0000000000000007E-2</v>
      </c>
      <c r="AZ23" s="251">
        <v>7.0000000000000007E-2</v>
      </c>
      <c r="BA23" s="251">
        <v>7.0000000000000007E-2</v>
      </c>
      <c r="BB23" s="251">
        <v>7.0000000000000007E-2</v>
      </c>
      <c r="BC23" s="251">
        <v>7.0000000000000007E-2</v>
      </c>
      <c r="BD23" s="251">
        <v>7.0000000000000007E-2</v>
      </c>
      <c r="BE23" s="251">
        <v>7.0000000000000007E-2</v>
      </c>
      <c r="BF23" s="251">
        <v>7.0000000000000007E-2</v>
      </c>
      <c r="BG23" s="251">
        <v>7.0000000000000007E-2</v>
      </c>
      <c r="BH23" s="251">
        <v>7.0000000000000007E-2</v>
      </c>
      <c r="BI23" s="251">
        <v>7.0000000000000007E-2</v>
      </c>
      <c r="BJ23" s="251">
        <v>7.0000000000000007E-2</v>
      </c>
      <c r="BK23" s="251">
        <v>7.0000000000000007E-2</v>
      </c>
      <c r="BL23" s="251">
        <v>7.0000000000000007E-2</v>
      </c>
      <c r="BM23" s="251">
        <v>7.0000000000000007E-2</v>
      </c>
      <c r="BN23" s="251">
        <v>7.0000000000000007E-2</v>
      </c>
      <c r="BO23" s="251">
        <v>7.0000000000000007E-2</v>
      </c>
      <c r="BP23" s="1188">
        <v>7.0000000000000007E-2</v>
      </c>
      <c r="BQ23" s="233">
        <v>7.0000000000000007E-2</v>
      </c>
      <c r="BR23" s="233">
        <v>7.0000000000000007E-2</v>
      </c>
      <c r="BS23" s="233">
        <v>7.0000000000000007E-2</v>
      </c>
      <c r="BT23" s="233">
        <v>7.0000000000000007E-2</v>
      </c>
      <c r="BU23" s="233">
        <v>7.0000000000000007E-2</v>
      </c>
      <c r="BV23" s="233">
        <v>7.0000000000000007E-2</v>
      </c>
      <c r="BW23" s="233">
        <v>7.0000000000000007E-2</v>
      </c>
      <c r="BX23" s="233">
        <v>7.0000000000000007E-2</v>
      </c>
      <c r="BY23" s="233">
        <v>7.0000000000000007E-2</v>
      </c>
      <c r="BZ23" s="233"/>
      <c r="CA23" s="233"/>
      <c r="CB23" s="233"/>
      <c r="CC23" s="233"/>
      <c r="CD23" s="233"/>
      <c r="CE23" s="233"/>
      <c r="CF23" s="233"/>
      <c r="CG23" s="233"/>
      <c r="CH23" s="233"/>
      <c r="CI23" s="233"/>
      <c r="CJ23" s="233"/>
      <c r="CK23" s="233"/>
      <c r="CL23" s="233"/>
      <c r="CM23" s="233"/>
      <c r="CN23" s="249"/>
    </row>
    <row r="24" spans="2:92" ht="114.75" thickBot="1" x14ac:dyDescent="0.25">
      <c r="B2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 s="1044" t="s">
        <v>828</v>
      </c>
      <c r="D24" s="1044" t="s">
        <v>827</v>
      </c>
      <c r="E24" s="1045" t="s">
        <v>829</v>
      </c>
      <c r="F24" s="1189" t="str">
        <f>VLOOKUP(TBL5_OptBen[[#This Row],[Option Type (defined list)]],'Option Typs_Grps'!B$2:C$47, 2, FALSE)</f>
        <v>Customer Options</v>
      </c>
      <c r="G24" s="1176" t="s">
        <v>766</v>
      </c>
      <c r="H24" s="1177" t="s">
        <v>1438</v>
      </c>
      <c r="I24" s="1181" t="s">
        <v>684</v>
      </c>
      <c r="J24" s="1182" t="s">
        <v>122</v>
      </c>
      <c r="K24" s="1183">
        <v>2</v>
      </c>
      <c r="L24" s="250"/>
      <c r="M24" s="250"/>
      <c r="N24" s="250"/>
      <c r="O24" s="1184"/>
      <c r="P24" s="1185"/>
      <c r="Q24" s="1186"/>
      <c r="R24" s="1187">
        <v>0.01</v>
      </c>
      <c r="S24" s="251">
        <v>0.02</v>
      </c>
      <c r="T24" s="251">
        <v>0.03</v>
      </c>
      <c r="U24" s="251">
        <v>0.04</v>
      </c>
      <c r="V24" s="251">
        <v>0.05</v>
      </c>
      <c r="W24" s="251">
        <v>0.06</v>
      </c>
      <c r="X24" s="251">
        <v>7.0000000000000007E-2</v>
      </c>
      <c r="Y24" s="251">
        <v>0.08</v>
      </c>
      <c r="Z24" s="251">
        <v>0.09</v>
      </c>
      <c r="AA24" s="251">
        <v>0.1</v>
      </c>
      <c r="AB24" s="251">
        <v>0.1</v>
      </c>
      <c r="AC24" s="251">
        <v>0.1</v>
      </c>
      <c r="AD24" s="251">
        <v>0.1</v>
      </c>
      <c r="AE24" s="251">
        <v>0.1</v>
      </c>
      <c r="AF24" s="251">
        <v>0.1</v>
      </c>
      <c r="AG24" s="251">
        <v>0.1</v>
      </c>
      <c r="AH24" s="251">
        <v>0.1</v>
      </c>
      <c r="AI24" s="251">
        <v>0.1</v>
      </c>
      <c r="AJ24" s="251">
        <v>0.1</v>
      </c>
      <c r="AK24" s="251">
        <v>0.1</v>
      </c>
      <c r="AL24" s="251">
        <v>0.1</v>
      </c>
      <c r="AM24" s="251">
        <v>0.1</v>
      </c>
      <c r="AN24" s="251">
        <v>0.1</v>
      </c>
      <c r="AO24" s="251">
        <v>0.1</v>
      </c>
      <c r="AP24" s="251">
        <v>0.1</v>
      </c>
      <c r="AQ24" s="251">
        <v>0.1</v>
      </c>
      <c r="AR24" s="251">
        <v>0.1</v>
      </c>
      <c r="AS24" s="251">
        <v>0.1</v>
      </c>
      <c r="AT24" s="251">
        <v>0.1</v>
      </c>
      <c r="AU24" s="251">
        <v>0.1</v>
      </c>
      <c r="AV24" s="251">
        <v>0.1</v>
      </c>
      <c r="AW24" s="251">
        <v>0.1</v>
      </c>
      <c r="AX24" s="251">
        <v>0.1</v>
      </c>
      <c r="AY24" s="251">
        <v>0.1</v>
      </c>
      <c r="AZ24" s="251">
        <v>0.1</v>
      </c>
      <c r="BA24" s="251">
        <v>0.1</v>
      </c>
      <c r="BB24" s="251">
        <v>0.1</v>
      </c>
      <c r="BC24" s="251">
        <v>0.1</v>
      </c>
      <c r="BD24" s="251">
        <v>0.1</v>
      </c>
      <c r="BE24" s="251">
        <v>0.1</v>
      </c>
      <c r="BF24" s="251">
        <v>0.1</v>
      </c>
      <c r="BG24" s="251">
        <v>0.1</v>
      </c>
      <c r="BH24" s="251">
        <v>0.1</v>
      </c>
      <c r="BI24" s="251">
        <v>0.1</v>
      </c>
      <c r="BJ24" s="251">
        <v>0.1</v>
      </c>
      <c r="BK24" s="251">
        <v>0.1</v>
      </c>
      <c r="BL24" s="251">
        <v>0.1</v>
      </c>
      <c r="BM24" s="251">
        <v>0.1</v>
      </c>
      <c r="BN24" s="251">
        <v>0.1</v>
      </c>
      <c r="BO24" s="251">
        <v>0.1</v>
      </c>
      <c r="BP24" s="1188">
        <v>0.1</v>
      </c>
      <c r="BQ24" s="233">
        <v>0.1</v>
      </c>
      <c r="BR24" s="233">
        <v>0.1</v>
      </c>
      <c r="BS24" s="233">
        <v>0.1</v>
      </c>
      <c r="BT24" s="233">
        <v>0.1</v>
      </c>
      <c r="BU24" s="233">
        <v>0.1</v>
      </c>
      <c r="BV24" s="233">
        <v>0.1</v>
      </c>
      <c r="BW24" s="233">
        <v>0.1</v>
      </c>
      <c r="BX24" s="233">
        <v>0.1</v>
      </c>
      <c r="BY24" s="233">
        <v>0.1</v>
      </c>
      <c r="BZ24" s="233"/>
      <c r="CA24" s="233"/>
      <c r="CB24" s="233"/>
      <c r="CC24" s="233"/>
      <c r="CD24" s="233"/>
      <c r="CE24" s="233"/>
      <c r="CF24" s="233"/>
      <c r="CG24" s="233"/>
      <c r="CH24" s="233"/>
      <c r="CI24" s="233"/>
      <c r="CJ24" s="233"/>
      <c r="CK24" s="233"/>
      <c r="CL24" s="233"/>
      <c r="CM24" s="233"/>
      <c r="CN24" s="249"/>
    </row>
    <row r="25" spans="2:92" ht="100.5" thickBot="1" x14ac:dyDescent="0.25">
      <c r="B2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044" t="s">
        <v>831</v>
      </c>
      <c r="D25" s="1044" t="s">
        <v>830</v>
      </c>
      <c r="E25" s="1045" t="s">
        <v>829</v>
      </c>
      <c r="F25" s="1189" t="str">
        <f>VLOOKUP(TBL5_OptBen[[#This Row],[Option Type (defined list)]],'Option Typs_Grps'!B$2:C$47, 2, FALSE)</f>
        <v>Customer Options</v>
      </c>
      <c r="G25" s="1176" t="s">
        <v>766</v>
      </c>
      <c r="H25" s="1177" t="s">
        <v>1438</v>
      </c>
      <c r="I25" s="1181" t="s">
        <v>684</v>
      </c>
      <c r="J25" s="1182" t="s">
        <v>122</v>
      </c>
      <c r="K25" s="1183">
        <v>2</v>
      </c>
      <c r="L25" s="250"/>
      <c r="M25" s="250"/>
      <c r="N25" s="250"/>
      <c r="O25" s="1184"/>
      <c r="P25" s="1185"/>
      <c r="Q25" s="1186"/>
      <c r="R25" s="1187">
        <v>0.12</v>
      </c>
      <c r="S25" s="251">
        <v>0.23</v>
      </c>
      <c r="T25" s="251">
        <v>0.35</v>
      </c>
      <c r="U25" s="251">
        <v>0.46</v>
      </c>
      <c r="V25" s="251">
        <v>0.57999999999999996</v>
      </c>
      <c r="W25" s="251">
        <v>0.69</v>
      </c>
      <c r="X25" s="251">
        <v>0.81</v>
      </c>
      <c r="Y25" s="251">
        <v>0.93</v>
      </c>
      <c r="Z25" s="251">
        <v>1.04</v>
      </c>
      <c r="AA25" s="251">
        <v>1.1599999999999999</v>
      </c>
      <c r="AB25" s="251">
        <v>1.27</v>
      </c>
      <c r="AC25" s="251">
        <v>1.39</v>
      </c>
      <c r="AD25" s="251">
        <v>1.5</v>
      </c>
      <c r="AE25" s="251">
        <v>1.61</v>
      </c>
      <c r="AF25" s="251">
        <v>1.71</v>
      </c>
      <c r="AG25" s="251">
        <v>1.82</v>
      </c>
      <c r="AH25" s="251">
        <v>1.92</v>
      </c>
      <c r="AI25" s="251">
        <v>2.0299999999999998</v>
      </c>
      <c r="AJ25" s="251">
        <v>2.14</v>
      </c>
      <c r="AK25" s="251">
        <v>2.25</v>
      </c>
      <c r="AL25" s="251">
        <v>2.25</v>
      </c>
      <c r="AM25" s="251">
        <v>2.25</v>
      </c>
      <c r="AN25" s="251">
        <v>2.25</v>
      </c>
      <c r="AO25" s="251">
        <v>2.25</v>
      </c>
      <c r="AP25" s="251">
        <v>2.25</v>
      </c>
      <c r="AQ25" s="251">
        <v>2.25</v>
      </c>
      <c r="AR25" s="251">
        <v>2.25</v>
      </c>
      <c r="AS25" s="251">
        <v>2.25</v>
      </c>
      <c r="AT25" s="251">
        <v>2.25</v>
      </c>
      <c r="AU25" s="251">
        <v>2.25</v>
      </c>
      <c r="AV25" s="251">
        <v>2.25</v>
      </c>
      <c r="AW25" s="251">
        <v>2.25</v>
      </c>
      <c r="AX25" s="251">
        <v>2.25</v>
      </c>
      <c r="AY25" s="251">
        <v>2.25</v>
      </c>
      <c r="AZ25" s="251">
        <v>2.25</v>
      </c>
      <c r="BA25" s="251">
        <v>2.25</v>
      </c>
      <c r="BB25" s="251">
        <v>2.25</v>
      </c>
      <c r="BC25" s="251">
        <v>2.25</v>
      </c>
      <c r="BD25" s="251">
        <v>2.25</v>
      </c>
      <c r="BE25" s="251">
        <v>2.25</v>
      </c>
      <c r="BF25" s="251">
        <v>2.25</v>
      </c>
      <c r="BG25" s="251">
        <v>2.25</v>
      </c>
      <c r="BH25" s="251">
        <v>2.25</v>
      </c>
      <c r="BI25" s="251">
        <v>2.25</v>
      </c>
      <c r="BJ25" s="251">
        <v>2.25</v>
      </c>
      <c r="BK25" s="251">
        <v>2.25</v>
      </c>
      <c r="BL25" s="251">
        <v>2.25</v>
      </c>
      <c r="BM25" s="251">
        <v>2.25</v>
      </c>
      <c r="BN25" s="251">
        <v>2.25</v>
      </c>
      <c r="BO25" s="251">
        <v>2.25</v>
      </c>
      <c r="BP25" s="1188">
        <v>2.25</v>
      </c>
      <c r="BQ25" s="233">
        <v>2.25</v>
      </c>
      <c r="BR25" s="233">
        <v>2.25</v>
      </c>
      <c r="BS25" s="233">
        <v>2.25</v>
      </c>
      <c r="BT25" s="233">
        <v>2.25</v>
      </c>
      <c r="BU25" s="233">
        <v>2.25</v>
      </c>
      <c r="BV25" s="233">
        <v>2.25</v>
      </c>
      <c r="BW25" s="233">
        <v>2.25</v>
      </c>
      <c r="BX25" s="233">
        <v>2.25</v>
      </c>
      <c r="BY25" s="233">
        <v>2.25</v>
      </c>
      <c r="BZ25" s="233"/>
      <c r="CA25" s="233"/>
      <c r="CB25" s="233"/>
      <c r="CC25" s="233"/>
      <c r="CD25" s="233"/>
      <c r="CE25" s="233"/>
      <c r="CF25" s="233"/>
      <c r="CG25" s="233"/>
      <c r="CH25" s="233"/>
      <c r="CI25" s="233"/>
      <c r="CJ25" s="233"/>
      <c r="CK25" s="233"/>
      <c r="CL25" s="233"/>
      <c r="CM25" s="233"/>
      <c r="CN25" s="249"/>
    </row>
    <row r="26" spans="2:92" ht="43.5" thickBot="1" x14ac:dyDescent="0.25">
      <c r="B2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 s="1044" t="s">
        <v>842</v>
      </c>
      <c r="D26" s="1044" t="s">
        <v>841</v>
      </c>
      <c r="E26" s="1045" t="s">
        <v>843</v>
      </c>
      <c r="F26" s="1189" t="str">
        <f>VLOOKUP(TBL5_OptBen[[#This Row],[Option Type (defined list)]],'Option Typs_Grps'!B$2:C$47, 2, FALSE)</f>
        <v>Distribution Options</v>
      </c>
      <c r="G26" s="1176" t="s">
        <v>766</v>
      </c>
      <c r="H26" s="1177" t="s">
        <v>1438</v>
      </c>
      <c r="I26" s="1181" t="s">
        <v>684</v>
      </c>
      <c r="J26" s="1182" t="s">
        <v>122</v>
      </c>
      <c r="K26" s="1183">
        <v>2</v>
      </c>
      <c r="L26" s="250"/>
      <c r="M26" s="250"/>
      <c r="N26" s="250"/>
      <c r="O26" s="1184"/>
      <c r="P26" s="1185"/>
      <c r="Q26" s="1186"/>
      <c r="R26" s="1187">
        <v>0.08</v>
      </c>
      <c r="S26" s="251">
        <v>0.2</v>
      </c>
      <c r="T26" s="251">
        <v>0.28999999999999998</v>
      </c>
      <c r="U26" s="251">
        <v>0.35</v>
      </c>
      <c r="V26" s="251">
        <v>0.39</v>
      </c>
      <c r="W26" s="251">
        <v>0.39</v>
      </c>
      <c r="X26" s="251">
        <v>0.39</v>
      </c>
      <c r="Y26" s="251">
        <v>0.39</v>
      </c>
      <c r="Z26" s="251">
        <v>0.39</v>
      </c>
      <c r="AA26" s="251">
        <v>0.39</v>
      </c>
      <c r="AB26" s="251">
        <v>0.39</v>
      </c>
      <c r="AC26" s="251">
        <v>0.39</v>
      </c>
      <c r="AD26" s="251">
        <v>0.39</v>
      </c>
      <c r="AE26" s="251">
        <v>0.39</v>
      </c>
      <c r="AF26" s="251">
        <v>0.39</v>
      </c>
      <c r="AG26" s="251">
        <v>0.39</v>
      </c>
      <c r="AH26" s="251">
        <v>0.39</v>
      </c>
      <c r="AI26" s="251">
        <v>0.39</v>
      </c>
      <c r="AJ26" s="251">
        <v>0.39</v>
      </c>
      <c r="AK26" s="251">
        <v>0.39</v>
      </c>
      <c r="AL26" s="251">
        <v>0.39</v>
      </c>
      <c r="AM26" s="251">
        <v>0.39</v>
      </c>
      <c r="AN26" s="251">
        <v>0.39</v>
      </c>
      <c r="AO26" s="251">
        <v>0.39</v>
      </c>
      <c r="AP26" s="251">
        <v>0.39</v>
      </c>
      <c r="AQ26" s="251">
        <v>0.39</v>
      </c>
      <c r="AR26" s="251">
        <v>0.39</v>
      </c>
      <c r="AS26" s="251">
        <v>0.39</v>
      </c>
      <c r="AT26" s="251">
        <v>0.39</v>
      </c>
      <c r="AU26" s="251">
        <v>0.39</v>
      </c>
      <c r="AV26" s="251">
        <v>0.39</v>
      </c>
      <c r="AW26" s="251">
        <v>0.39</v>
      </c>
      <c r="AX26" s="251">
        <v>0.39</v>
      </c>
      <c r="AY26" s="251">
        <v>0.39</v>
      </c>
      <c r="AZ26" s="251">
        <v>0.39</v>
      </c>
      <c r="BA26" s="251">
        <v>0.39</v>
      </c>
      <c r="BB26" s="251">
        <v>0.39</v>
      </c>
      <c r="BC26" s="251">
        <v>0.39</v>
      </c>
      <c r="BD26" s="251">
        <v>0.39</v>
      </c>
      <c r="BE26" s="251">
        <v>0.39</v>
      </c>
      <c r="BF26" s="251">
        <v>0.39</v>
      </c>
      <c r="BG26" s="251">
        <v>0.39</v>
      </c>
      <c r="BH26" s="251">
        <v>0.39</v>
      </c>
      <c r="BI26" s="251">
        <v>0.39</v>
      </c>
      <c r="BJ26" s="251">
        <v>0.39</v>
      </c>
      <c r="BK26" s="251">
        <v>0.39</v>
      </c>
      <c r="BL26" s="251">
        <v>0.39</v>
      </c>
      <c r="BM26" s="251">
        <v>0.39</v>
      </c>
      <c r="BN26" s="251">
        <v>0.39</v>
      </c>
      <c r="BO26" s="251">
        <v>0.39</v>
      </c>
      <c r="BP26" s="1188">
        <v>0.39</v>
      </c>
      <c r="BQ26" s="233">
        <v>0.39</v>
      </c>
      <c r="BR26" s="233">
        <v>0.39</v>
      </c>
      <c r="BS26" s="233">
        <v>0.39</v>
      </c>
      <c r="BT26" s="233">
        <v>0.39</v>
      </c>
      <c r="BU26" s="233">
        <v>0.39</v>
      </c>
      <c r="BV26" s="233">
        <v>0.39</v>
      </c>
      <c r="BW26" s="233">
        <v>0.39</v>
      </c>
      <c r="BX26" s="233">
        <v>0.39</v>
      </c>
      <c r="BY26" s="233">
        <v>0.39</v>
      </c>
      <c r="BZ26" s="233"/>
      <c r="CA26" s="233"/>
      <c r="CB26" s="233"/>
      <c r="CC26" s="233"/>
      <c r="CD26" s="233"/>
      <c r="CE26" s="233"/>
      <c r="CF26" s="233"/>
      <c r="CG26" s="233"/>
      <c r="CH26" s="233"/>
      <c r="CI26" s="233"/>
      <c r="CJ26" s="233"/>
      <c r="CK26" s="233"/>
      <c r="CL26" s="233"/>
      <c r="CM26" s="233"/>
      <c r="CN26" s="249"/>
    </row>
    <row r="27" spans="2:92" ht="43.5" thickBot="1" x14ac:dyDescent="0.25">
      <c r="B2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 s="1044" t="s">
        <v>845</v>
      </c>
      <c r="D27" s="1044" t="s">
        <v>844</v>
      </c>
      <c r="E27" s="1045" t="s">
        <v>843</v>
      </c>
      <c r="F27" s="1189" t="str">
        <f>VLOOKUP(TBL5_OptBen[[#This Row],[Option Type (defined list)]],'Option Typs_Grps'!B$2:C$47, 2, FALSE)</f>
        <v>Distribution Options</v>
      </c>
      <c r="G27" s="1176" t="s">
        <v>766</v>
      </c>
      <c r="H27" s="1177" t="s">
        <v>1438</v>
      </c>
      <c r="I27" s="1181" t="s">
        <v>684</v>
      </c>
      <c r="J27" s="1182" t="s">
        <v>122</v>
      </c>
      <c r="K27" s="1183">
        <v>2</v>
      </c>
      <c r="L27" s="250"/>
      <c r="M27" s="250"/>
      <c r="N27" s="250"/>
      <c r="O27" s="1184"/>
      <c r="P27" s="1185"/>
      <c r="Q27" s="1186"/>
      <c r="R27" s="1187">
        <v>0</v>
      </c>
      <c r="S27" s="251">
        <v>0</v>
      </c>
      <c r="T27" s="251">
        <v>0</v>
      </c>
      <c r="U27" s="251">
        <v>0</v>
      </c>
      <c r="V27" s="251">
        <v>0</v>
      </c>
      <c r="W27" s="251">
        <v>0.03</v>
      </c>
      <c r="X27" s="251">
        <v>0.06</v>
      </c>
      <c r="Y27" s="251">
        <v>0.08</v>
      </c>
      <c r="Z27" s="251">
        <v>0.1</v>
      </c>
      <c r="AA27" s="251">
        <v>0.13</v>
      </c>
      <c r="AB27" s="251">
        <v>0.13</v>
      </c>
      <c r="AC27" s="251">
        <v>0.13</v>
      </c>
      <c r="AD27" s="251">
        <v>0.13</v>
      </c>
      <c r="AE27" s="251">
        <v>0.13</v>
      </c>
      <c r="AF27" s="251">
        <v>0.13</v>
      </c>
      <c r="AG27" s="251">
        <v>0.13</v>
      </c>
      <c r="AH27" s="251">
        <v>0.13</v>
      </c>
      <c r="AI27" s="251">
        <v>0.13</v>
      </c>
      <c r="AJ27" s="251">
        <v>0.13</v>
      </c>
      <c r="AK27" s="251">
        <v>0.13</v>
      </c>
      <c r="AL27" s="251">
        <v>0.13</v>
      </c>
      <c r="AM27" s="251">
        <v>0.13</v>
      </c>
      <c r="AN27" s="251">
        <v>0.13</v>
      </c>
      <c r="AO27" s="251">
        <v>0.13</v>
      </c>
      <c r="AP27" s="251">
        <v>0.13</v>
      </c>
      <c r="AQ27" s="251">
        <v>0.13</v>
      </c>
      <c r="AR27" s="251">
        <v>0.13</v>
      </c>
      <c r="AS27" s="251">
        <v>0.13</v>
      </c>
      <c r="AT27" s="251">
        <v>0.13</v>
      </c>
      <c r="AU27" s="251">
        <v>0.13</v>
      </c>
      <c r="AV27" s="251">
        <v>0.13</v>
      </c>
      <c r="AW27" s="251">
        <v>0.13</v>
      </c>
      <c r="AX27" s="251">
        <v>0.13</v>
      </c>
      <c r="AY27" s="251">
        <v>0.13</v>
      </c>
      <c r="AZ27" s="251">
        <v>0.13</v>
      </c>
      <c r="BA27" s="251">
        <v>0.13</v>
      </c>
      <c r="BB27" s="251">
        <v>0.13</v>
      </c>
      <c r="BC27" s="251">
        <v>0.13</v>
      </c>
      <c r="BD27" s="251">
        <v>0.13</v>
      </c>
      <c r="BE27" s="251">
        <v>0.13</v>
      </c>
      <c r="BF27" s="251">
        <v>0.13</v>
      </c>
      <c r="BG27" s="251">
        <v>0.13</v>
      </c>
      <c r="BH27" s="251">
        <v>0.13</v>
      </c>
      <c r="BI27" s="251">
        <v>0.13</v>
      </c>
      <c r="BJ27" s="251">
        <v>0.13</v>
      </c>
      <c r="BK27" s="251">
        <v>0.13</v>
      </c>
      <c r="BL27" s="251">
        <v>0.13</v>
      </c>
      <c r="BM27" s="251">
        <v>0.13</v>
      </c>
      <c r="BN27" s="251">
        <v>0.13</v>
      </c>
      <c r="BO27" s="251">
        <v>0.13</v>
      </c>
      <c r="BP27" s="1188">
        <v>0.13</v>
      </c>
      <c r="BQ27" s="233">
        <v>0.13</v>
      </c>
      <c r="BR27" s="233">
        <v>0.13</v>
      </c>
      <c r="BS27" s="233">
        <v>0.13</v>
      </c>
      <c r="BT27" s="233">
        <v>0.13</v>
      </c>
      <c r="BU27" s="233">
        <v>0.13</v>
      </c>
      <c r="BV27" s="233">
        <v>0.13</v>
      </c>
      <c r="BW27" s="233">
        <v>0.13</v>
      </c>
      <c r="BX27" s="233">
        <v>0.13</v>
      </c>
      <c r="BY27" s="233">
        <v>0.13</v>
      </c>
      <c r="BZ27" s="233"/>
      <c r="CA27" s="233"/>
      <c r="CB27" s="233"/>
      <c r="CC27" s="233"/>
      <c r="CD27" s="233"/>
      <c r="CE27" s="233"/>
      <c r="CF27" s="233"/>
      <c r="CG27" s="233"/>
      <c r="CH27" s="233"/>
      <c r="CI27" s="233"/>
      <c r="CJ27" s="233"/>
      <c r="CK27" s="233"/>
      <c r="CL27" s="233"/>
      <c r="CM27" s="233"/>
      <c r="CN27" s="249"/>
    </row>
    <row r="28" spans="2:92" ht="43.5" thickBot="1" x14ac:dyDescent="0.25">
      <c r="B2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 s="1044" t="s">
        <v>848</v>
      </c>
      <c r="D28" s="1044" t="s">
        <v>847</v>
      </c>
      <c r="E28" s="1045" t="s">
        <v>843</v>
      </c>
      <c r="F28" s="1189" t="str">
        <f>VLOOKUP(TBL5_OptBen[[#This Row],[Option Type (defined list)]],'Option Typs_Grps'!B$2:C$47, 2, FALSE)</f>
        <v>Distribution Options</v>
      </c>
      <c r="G28" s="1176" t="s">
        <v>766</v>
      </c>
      <c r="H28" s="1177" t="s">
        <v>1438</v>
      </c>
      <c r="I28" s="1181" t="s">
        <v>684</v>
      </c>
      <c r="J28" s="1182" t="s">
        <v>122</v>
      </c>
      <c r="K28" s="1183">
        <v>2</v>
      </c>
      <c r="L28" s="250"/>
      <c r="M28" s="250"/>
      <c r="N28" s="250"/>
      <c r="O28" s="1184"/>
      <c r="P28" s="1185"/>
      <c r="Q28" s="1186"/>
      <c r="R28" s="1187">
        <v>0</v>
      </c>
      <c r="S28" s="251">
        <v>0</v>
      </c>
      <c r="T28" s="251">
        <v>0</v>
      </c>
      <c r="U28" s="251">
        <v>0</v>
      </c>
      <c r="V28" s="251">
        <v>0</v>
      </c>
      <c r="W28" s="251">
        <v>0</v>
      </c>
      <c r="X28" s="251">
        <v>0</v>
      </c>
      <c r="Y28" s="251">
        <v>0</v>
      </c>
      <c r="Z28" s="251">
        <v>0</v>
      </c>
      <c r="AA28" s="251">
        <v>0</v>
      </c>
      <c r="AB28" s="251">
        <v>0.03</v>
      </c>
      <c r="AC28" s="251">
        <v>0.06</v>
      </c>
      <c r="AD28" s="251">
        <v>0.08</v>
      </c>
      <c r="AE28" s="251">
        <v>0.1</v>
      </c>
      <c r="AF28" s="251">
        <v>0.12</v>
      </c>
      <c r="AG28" s="251">
        <v>0.12</v>
      </c>
      <c r="AH28" s="251">
        <v>0.12</v>
      </c>
      <c r="AI28" s="251">
        <v>0.12</v>
      </c>
      <c r="AJ28" s="251">
        <v>0.12</v>
      </c>
      <c r="AK28" s="251">
        <v>0.12</v>
      </c>
      <c r="AL28" s="251">
        <v>0.12</v>
      </c>
      <c r="AM28" s="251">
        <v>0.12</v>
      </c>
      <c r="AN28" s="251">
        <v>0.12</v>
      </c>
      <c r="AO28" s="251">
        <v>0.12</v>
      </c>
      <c r="AP28" s="251">
        <v>0.12</v>
      </c>
      <c r="AQ28" s="251">
        <v>0.12</v>
      </c>
      <c r="AR28" s="251">
        <v>0.12</v>
      </c>
      <c r="AS28" s="251">
        <v>0.12</v>
      </c>
      <c r="AT28" s="251">
        <v>0.12</v>
      </c>
      <c r="AU28" s="251">
        <v>0.12</v>
      </c>
      <c r="AV28" s="251">
        <v>0.12</v>
      </c>
      <c r="AW28" s="251">
        <v>0.12</v>
      </c>
      <c r="AX28" s="251">
        <v>0.12</v>
      </c>
      <c r="AY28" s="251">
        <v>0.12</v>
      </c>
      <c r="AZ28" s="251">
        <v>0.12</v>
      </c>
      <c r="BA28" s="251">
        <v>0.12</v>
      </c>
      <c r="BB28" s="251">
        <v>0.12</v>
      </c>
      <c r="BC28" s="251">
        <v>0.12</v>
      </c>
      <c r="BD28" s="251">
        <v>0.12</v>
      </c>
      <c r="BE28" s="251">
        <v>0.12</v>
      </c>
      <c r="BF28" s="251">
        <v>0.12</v>
      </c>
      <c r="BG28" s="251">
        <v>0.12</v>
      </c>
      <c r="BH28" s="251">
        <v>0.12</v>
      </c>
      <c r="BI28" s="251">
        <v>0.12</v>
      </c>
      <c r="BJ28" s="251">
        <v>0.12</v>
      </c>
      <c r="BK28" s="251">
        <v>0.12</v>
      </c>
      <c r="BL28" s="251">
        <v>0.12</v>
      </c>
      <c r="BM28" s="251">
        <v>0.12</v>
      </c>
      <c r="BN28" s="251">
        <v>0.12</v>
      </c>
      <c r="BO28" s="251">
        <v>0.12</v>
      </c>
      <c r="BP28" s="1188">
        <v>0.12</v>
      </c>
      <c r="BQ28" s="233">
        <v>0.12</v>
      </c>
      <c r="BR28" s="233">
        <v>0.12</v>
      </c>
      <c r="BS28" s="233">
        <v>0.12</v>
      </c>
      <c r="BT28" s="233">
        <v>0.12</v>
      </c>
      <c r="BU28" s="233">
        <v>0.12</v>
      </c>
      <c r="BV28" s="233">
        <v>0.12</v>
      </c>
      <c r="BW28" s="233">
        <v>0.12</v>
      </c>
      <c r="BX28" s="233">
        <v>0.12</v>
      </c>
      <c r="BY28" s="233">
        <v>0.12</v>
      </c>
      <c r="BZ28" s="233"/>
      <c r="CA28" s="233"/>
      <c r="CB28" s="233"/>
      <c r="CC28" s="233"/>
      <c r="CD28" s="233"/>
      <c r="CE28" s="233"/>
      <c r="CF28" s="233"/>
      <c r="CG28" s="233"/>
      <c r="CH28" s="233"/>
      <c r="CI28" s="233"/>
      <c r="CJ28" s="233"/>
      <c r="CK28" s="233"/>
      <c r="CL28" s="233"/>
      <c r="CM28" s="233"/>
      <c r="CN28" s="249"/>
    </row>
    <row r="29" spans="2:92" ht="43.5" thickBot="1" x14ac:dyDescent="0.25">
      <c r="B2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044" t="s">
        <v>851</v>
      </c>
      <c r="D29" s="1044" t="s">
        <v>850</v>
      </c>
      <c r="E29" s="1045" t="s">
        <v>843</v>
      </c>
      <c r="F29" s="1189" t="str">
        <f>VLOOKUP(TBL5_OptBen[[#This Row],[Option Type (defined list)]],'Option Typs_Grps'!B$2:C$47, 2, FALSE)</f>
        <v>Distribution Options</v>
      </c>
      <c r="G29" s="1176" t="s">
        <v>766</v>
      </c>
      <c r="H29" s="1177" t="s">
        <v>1438</v>
      </c>
      <c r="I29" s="1181" t="s">
        <v>684</v>
      </c>
      <c r="J29" s="1182" t="s">
        <v>122</v>
      </c>
      <c r="K29" s="1183">
        <v>2</v>
      </c>
      <c r="L29" s="250"/>
      <c r="M29" s="250"/>
      <c r="N29" s="250"/>
      <c r="O29" s="1184"/>
      <c r="P29" s="1185"/>
      <c r="Q29" s="1186"/>
      <c r="R29" s="1187">
        <v>0</v>
      </c>
      <c r="S29" s="251">
        <v>0</v>
      </c>
      <c r="T29" s="251">
        <v>0</v>
      </c>
      <c r="U29" s="251">
        <v>0</v>
      </c>
      <c r="V29" s="251">
        <v>0</v>
      </c>
      <c r="W29" s="251">
        <v>0</v>
      </c>
      <c r="X29" s="251">
        <v>0</v>
      </c>
      <c r="Y29" s="251">
        <v>0</v>
      </c>
      <c r="Z29" s="251">
        <v>0</v>
      </c>
      <c r="AA29" s="251">
        <v>0</v>
      </c>
      <c r="AB29" s="251">
        <v>0</v>
      </c>
      <c r="AC29" s="251">
        <v>0</v>
      </c>
      <c r="AD29" s="251">
        <v>0</v>
      </c>
      <c r="AE29" s="251">
        <v>0</v>
      </c>
      <c r="AF29" s="251">
        <v>0</v>
      </c>
      <c r="AG29" s="251">
        <v>0.02</v>
      </c>
      <c r="AH29" s="251">
        <v>0.04</v>
      </c>
      <c r="AI29" s="251">
        <v>0.06</v>
      </c>
      <c r="AJ29" s="251">
        <v>7.0000000000000007E-2</v>
      </c>
      <c r="AK29" s="251">
        <v>0.08</v>
      </c>
      <c r="AL29" s="251">
        <v>0.08</v>
      </c>
      <c r="AM29" s="251">
        <v>0.08</v>
      </c>
      <c r="AN29" s="251">
        <v>0.08</v>
      </c>
      <c r="AO29" s="251">
        <v>0.08</v>
      </c>
      <c r="AP29" s="251">
        <v>0.08</v>
      </c>
      <c r="AQ29" s="251">
        <v>0.08</v>
      </c>
      <c r="AR29" s="251">
        <v>0.08</v>
      </c>
      <c r="AS29" s="251">
        <v>0.08</v>
      </c>
      <c r="AT29" s="251">
        <v>0.08</v>
      </c>
      <c r="AU29" s="251">
        <v>0.08</v>
      </c>
      <c r="AV29" s="251">
        <v>0.08</v>
      </c>
      <c r="AW29" s="251">
        <v>0.08</v>
      </c>
      <c r="AX29" s="251">
        <v>0.08</v>
      </c>
      <c r="AY29" s="251">
        <v>0.08</v>
      </c>
      <c r="AZ29" s="251">
        <v>0.08</v>
      </c>
      <c r="BA29" s="251">
        <v>0.08</v>
      </c>
      <c r="BB29" s="251">
        <v>0.08</v>
      </c>
      <c r="BC29" s="251">
        <v>0.08</v>
      </c>
      <c r="BD29" s="251">
        <v>0.08</v>
      </c>
      <c r="BE29" s="251">
        <v>0.08</v>
      </c>
      <c r="BF29" s="251">
        <v>0.08</v>
      </c>
      <c r="BG29" s="251">
        <v>0.08</v>
      </c>
      <c r="BH29" s="251">
        <v>0.08</v>
      </c>
      <c r="BI29" s="251">
        <v>0.08</v>
      </c>
      <c r="BJ29" s="251">
        <v>0.08</v>
      </c>
      <c r="BK29" s="251">
        <v>0.08</v>
      </c>
      <c r="BL29" s="251">
        <v>0.08</v>
      </c>
      <c r="BM29" s="251">
        <v>0.08</v>
      </c>
      <c r="BN29" s="251">
        <v>0.08</v>
      </c>
      <c r="BO29" s="251">
        <v>0.08</v>
      </c>
      <c r="BP29" s="1188">
        <v>0.08</v>
      </c>
      <c r="BQ29" s="233">
        <v>0.08</v>
      </c>
      <c r="BR29" s="233">
        <v>0.08</v>
      </c>
      <c r="BS29" s="233">
        <v>0.08</v>
      </c>
      <c r="BT29" s="233">
        <v>0.08</v>
      </c>
      <c r="BU29" s="233">
        <v>0.08</v>
      </c>
      <c r="BV29" s="233">
        <v>0.08</v>
      </c>
      <c r="BW29" s="233">
        <v>0.08</v>
      </c>
      <c r="BX29" s="233">
        <v>0.08</v>
      </c>
      <c r="BY29" s="233">
        <v>0.08</v>
      </c>
      <c r="BZ29" s="233"/>
      <c r="CA29" s="233"/>
      <c r="CB29" s="233"/>
      <c r="CC29" s="233"/>
      <c r="CD29" s="233"/>
      <c r="CE29" s="233"/>
      <c r="CF29" s="233"/>
      <c r="CG29" s="233"/>
      <c r="CH29" s="233"/>
      <c r="CI29" s="233"/>
      <c r="CJ29" s="233"/>
      <c r="CK29" s="233"/>
      <c r="CL29" s="233"/>
      <c r="CM29" s="233"/>
      <c r="CN29" s="249"/>
    </row>
    <row r="30" spans="2:92" ht="43.5" thickBot="1" x14ac:dyDescent="0.25">
      <c r="B3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 s="1044" t="s">
        <v>854</v>
      </c>
      <c r="D30" s="1044" t="s">
        <v>853</v>
      </c>
      <c r="E30" s="1045" t="s">
        <v>843</v>
      </c>
      <c r="F30" s="1189" t="str">
        <f>VLOOKUP(TBL5_OptBen[[#This Row],[Option Type (defined list)]],'Option Typs_Grps'!B$2:C$47, 2, FALSE)</f>
        <v>Distribution Options</v>
      </c>
      <c r="G30" s="1176" t="s">
        <v>766</v>
      </c>
      <c r="H30" s="1177" t="s">
        <v>1438</v>
      </c>
      <c r="I30" s="1181" t="s">
        <v>684</v>
      </c>
      <c r="J30" s="1182" t="s">
        <v>122</v>
      </c>
      <c r="K30" s="1183">
        <v>2</v>
      </c>
      <c r="L30" s="250"/>
      <c r="M30" s="250"/>
      <c r="N30" s="250"/>
      <c r="O30" s="1184"/>
      <c r="P30" s="1185"/>
      <c r="Q30" s="1186"/>
      <c r="R30" s="1187">
        <v>0</v>
      </c>
      <c r="S30" s="251">
        <v>0</v>
      </c>
      <c r="T30" s="251">
        <v>0</v>
      </c>
      <c r="U30" s="251">
        <v>0</v>
      </c>
      <c r="V30" s="251">
        <v>0</v>
      </c>
      <c r="W30" s="251">
        <v>0</v>
      </c>
      <c r="X30" s="251">
        <v>0</v>
      </c>
      <c r="Y30" s="251">
        <v>0</v>
      </c>
      <c r="Z30" s="251">
        <v>0</v>
      </c>
      <c r="AA30" s="251">
        <v>0</v>
      </c>
      <c r="AB30" s="251">
        <v>0</v>
      </c>
      <c r="AC30" s="251">
        <v>0</v>
      </c>
      <c r="AD30" s="251">
        <v>0</v>
      </c>
      <c r="AE30" s="251">
        <v>0</v>
      </c>
      <c r="AF30" s="251">
        <v>0</v>
      </c>
      <c r="AG30" s="251">
        <v>0</v>
      </c>
      <c r="AH30" s="251">
        <v>0</v>
      </c>
      <c r="AI30" s="251">
        <v>0</v>
      </c>
      <c r="AJ30" s="251">
        <v>0</v>
      </c>
      <c r="AK30" s="251">
        <v>0</v>
      </c>
      <c r="AL30" s="251">
        <v>0.01</v>
      </c>
      <c r="AM30" s="251">
        <v>0.01</v>
      </c>
      <c r="AN30" s="251">
        <v>0.01</v>
      </c>
      <c r="AO30" s="251">
        <v>0.01</v>
      </c>
      <c r="AP30" s="251">
        <v>0.01</v>
      </c>
      <c r="AQ30" s="251">
        <v>0.01</v>
      </c>
      <c r="AR30" s="251">
        <v>0.01</v>
      </c>
      <c r="AS30" s="251">
        <v>0.01</v>
      </c>
      <c r="AT30" s="251">
        <v>0.01</v>
      </c>
      <c r="AU30" s="251">
        <v>0.01</v>
      </c>
      <c r="AV30" s="251">
        <v>0.01</v>
      </c>
      <c r="AW30" s="251">
        <v>0.01</v>
      </c>
      <c r="AX30" s="251">
        <v>0.01</v>
      </c>
      <c r="AY30" s="251">
        <v>0.01</v>
      </c>
      <c r="AZ30" s="251">
        <v>0.01</v>
      </c>
      <c r="BA30" s="251">
        <v>0.01</v>
      </c>
      <c r="BB30" s="251">
        <v>0.01</v>
      </c>
      <c r="BC30" s="251">
        <v>0.01</v>
      </c>
      <c r="BD30" s="251">
        <v>0.01</v>
      </c>
      <c r="BE30" s="251">
        <v>0.01</v>
      </c>
      <c r="BF30" s="251">
        <v>0.01</v>
      </c>
      <c r="BG30" s="251">
        <v>0.01</v>
      </c>
      <c r="BH30" s="251">
        <v>0.01</v>
      </c>
      <c r="BI30" s="251">
        <v>0.01</v>
      </c>
      <c r="BJ30" s="251">
        <v>0.01</v>
      </c>
      <c r="BK30" s="251">
        <v>0.01</v>
      </c>
      <c r="BL30" s="251">
        <v>0.01</v>
      </c>
      <c r="BM30" s="251">
        <v>0.01</v>
      </c>
      <c r="BN30" s="251">
        <v>0.01</v>
      </c>
      <c r="BO30" s="251">
        <v>0.01</v>
      </c>
      <c r="BP30" s="1188">
        <v>0.01</v>
      </c>
      <c r="BQ30" s="233">
        <v>0.01</v>
      </c>
      <c r="BR30" s="233">
        <v>0.01</v>
      </c>
      <c r="BS30" s="233">
        <v>0.01</v>
      </c>
      <c r="BT30" s="233">
        <v>0.01</v>
      </c>
      <c r="BU30" s="233">
        <v>0.01</v>
      </c>
      <c r="BV30" s="233">
        <v>0.01</v>
      </c>
      <c r="BW30" s="233">
        <v>0.01</v>
      </c>
      <c r="BX30" s="233">
        <v>0.01</v>
      </c>
      <c r="BY30" s="233">
        <v>0.01</v>
      </c>
      <c r="BZ30" s="233"/>
      <c r="CA30" s="233"/>
      <c r="CB30" s="233"/>
      <c r="CC30" s="233"/>
      <c r="CD30" s="233"/>
      <c r="CE30" s="233"/>
      <c r="CF30" s="233"/>
      <c r="CG30" s="233"/>
      <c r="CH30" s="233"/>
      <c r="CI30" s="233"/>
      <c r="CJ30" s="233"/>
      <c r="CK30" s="233"/>
      <c r="CL30" s="233"/>
      <c r="CM30" s="233"/>
      <c r="CN30" s="249"/>
    </row>
    <row r="31" spans="2:92" ht="30.75" thickBot="1" x14ac:dyDescent="0.25">
      <c r="B3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 s="1044" t="s">
        <v>873</v>
      </c>
      <c r="D31" s="1044" t="s">
        <v>872</v>
      </c>
      <c r="E31" s="1045" t="s">
        <v>843</v>
      </c>
      <c r="F31" s="1189" t="str">
        <f>VLOOKUP(TBL5_OptBen[[#This Row],[Option Type (defined list)]],'Option Typs_Grps'!B$2:C$47, 2, FALSE)</f>
        <v>Distribution Options</v>
      </c>
      <c r="G31" s="1176" t="s">
        <v>766</v>
      </c>
      <c r="H31" s="1177" t="s">
        <v>1438</v>
      </c>
      <c r="I31" s="1181" t="s">
        <v>684</v>
      </c>
      <c r="J31" s="1182" t="s">
        <v>122</v>
      </c>
      <c r="K31" s="1183">
        <v>2</v>
      </c>
      <c r="L31" s="250"/>
      <c r="M31" s="250"/>
      <c r="N31" s="250"/>
      <c r="O31" s="1184"/>
      <c r="P31" s="1185"/>
      <c r="Q31" s="1186"/>
      <c r="R31" s="1187">
        <v>0.31</v>
      </c>
      <c r="S31" s="251">
        <v>0.93</v>
      </c>
      <c r="T31" s="251">
        <v>1.55</v>
      </c>
      <c r="U31" s="251">
        <v>2.16</v>
      </c>
      <c r="V31" s="251">
        <v>2.78</v>
      </c>
      <c r="W31" s="251">
        <v>2.78</v>
      </c>
      <c r="X31" s="251">
        <v>2.78</v>
      </c>
      <c r="Y31" s="251">
        <v>2.78</v>
      </c>
      <c r="Z31" s="251">
        <v>2.78</v>
      </c>
      <c r="AA31" s="251">
        <v>2.78</v>
      </c>
      <c r="AB31" s="251">
        <v>2.78</v>
      </c>
      <c r="AC31" s="251">
        <v>2.78</v>
      </c>
      <c r="AD31" s="251">
        <v>2.78</v>
      </c>
      <c r="AE31" s="251">
        <v>2.78</v>
      </c>
      <c r="AF31" s="251">
        <v>2.78</v>
      </c>
      <c r="AG31" s="251">
        <v>2.78</v>
      </c>
      <c r="AH31" s="251">
        <v>2.78</v>
      </c>
      <c r="AI31" s="251">
        <v>2.78</v>
      </c>
      <c r="AJ31" s="251">
        <v>2.78</v>
      </c>
      <c r="AK31" s="251">
        <v>2.78</v>
      </c>
      <c r="AL31" s="251">
        <v>2.78</v>
      </c>
      <c r="AM31" s="251">
        <v>2.78</v>
      </c>
      <c r="AN31" s="251">
        <v>2.78</v>
      </c>
      <c r="AO31" s="251">
        <v>2.78</v>
      </c>
      <c r="AP31" s="251">
        <v>2.78</v>
      </c>
      <c r="AQ31" s="251">
        <v>2.78</v>
      </c>
      <c r="AR31" s="251">
        <v>2.78</v>
      </c>
      <c r="AS31" s="251">
        <v>2.78</v>
      </c>
      <c r="AT31" s="251">
        <v>2.78</v>
      </c>
      <c r="AU31" s="251">
        <v>2.78</v>
      </c>
      <c r="AV31" s="251">
        <v>2.78</v>
      </c>
      <c r="AW31" s="251">
        <v>2.78</v>
      </c>
      <c r="AX31" s="251">
        <v>2.78</v>
      </c>
      <c r="AY31" s="251">
        <v>2.78</v>
      </c>
      <c r="AZ31" s="251">
        <v>2.78</v>
      </c>
      <c r="BA31" s="251">
        <v>2.78</v>
      </c>
      <c r="BB31" s="251">
        <v>2.78</v>
      </c>
      <c r="BC31" s="251">
        <v>2.78</v>
      </c>
      <c r="BD31" s="251">
        <v>2.78</v>
      </c>
      <c r="BE31" s="251">
        <v>2.78</v>
      </c>
      <c r="BF31" s="251">
        <v>2.78</v>
      </c>
      <c r="BG31" s="251">
        <v>2.78</v>
      </c>
      <c r="BH31" s="251">
        <v>2.78</v>
      </c>
      <c r="BI31" s="251">
        <v>2.78</v>
      </c>
      <c r="BJ31" s="251">
        <v>2.78</v>
      </c>
      <c r="BK31" s="251">
        <v>2.78</v>
      </c>
      <c r="BL31" s="251">
        <v>2.78</v>
      </c>
      <c r="BM31" s="251">
        <v>2.78</v>
      </c>
      <c r="BN31" s="251">
        <v>2.78</v>
      </c>
      <c r="BO31" s="251">
        <v>2.78</v>
      </c>
      <c r="BP31" s="1188">
        <v>2.78</v>
      </c>
      <c r="BQ31" s="233">
        <v>2.78</v>
      </c>
      <c r="BR31" s="233">
        <v>2.78</v>
      </c>
      <c r="BS31" s="233">
        <v>2.78</v>
      </c>
      <c r="BT31" s="233">
        <v>2.78</v>
      </c>
      <c r="BU31" s="233">
        <v>2.78</v>
      </c>
      <c r="BV31" s="233">
        <v>2.78</v>
      </c>
      <c r="BW31" s="233">
        <v>2.78</v>
      </c>
      <c r="BX31" s="233">
        <v>2.78</v>
      </c>
      <c r="BY31" s="233">
        <v>2.78</v>
      </c>
      <c r="BZ31" s="233"/>
      <c r="CA31" s="233"/>
      <c r="CB31" s="233"/>
      <c r="CC31" s="233"/>
      <c r="CD31" s="233"/>
      <c r="CE31" s="233"/>
      <c r="CF31" s="233"/>
      <c r="CG31" s="233"/>
      <c r="CH31" s="233"/>
      <c r="CI31" s="233"/>
      <c r="CJ31" s="233"/>
      <c r="CK31" s="233"/>
      <c r="CL31" s="233"/>
      <c r="CM31" s="233"/>
      <c r="CN31" s="249"/>
    </row>
    <row r="32" spans="2:92" ht="30.75" thickBot="1" x14ac:dyDescent="0.25">
      <c r="B3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 s="1044" t="s">
        <v>875</v>
      </c>
      <c r="D32" s="1044" t="s">
        <v>874</v>
      </c>
      <c r="E32" s="1045" t="s">
        <v>843</v>
      </c>
      <c r="F32" s="1189" t="str">
        <f>VLOOKUP(TBL5_OptBen[[#This Row],[Option Type (defined list)]],'Option Typs_Grps'!B$2:C$47, 2, FALSE)</f>
        <v>Distribution Options</v>
      </c>
      <c r="G32" s="1176" t="s">
        <v>766</v>
      </c>
      <c r="H32" s="1177" t="s">
        <v>1438</v>
      </c>
      <c r="I32" s="1181" t="s">
        <v>684</v>
      </c>
      <c r="J32" s="1182" t="s">
        <v>122</v>
      </c>
      <c r="K32" s="1183">
        <v>2</v>
      </c>
      <c r="L32" s="250"/>
      <c r="M32" s="250"/>
      <c r="N32" s="250"/>
      <c r="O32" s="1184"/>
      <c r="P32" s="1185"/>
      <c r="Q32" s="1186"/>
      <c r="R32" s="1187">
        <v>0</v>
      </c>
      <c r="S32" s="251">
        <v>0</v>
      </c>
      <c r="T32" s="251">
        <v>0</v>
      </c>
      <c r="U32" s="251">
        <v>0</v>
      </c>
      <c r="V32" s="251">
        <v>0</v>
      </c>
      <c r="W32" s="251">
        <v>0.62</v>
      </c>
      <c r="X32" s="251">
        <v>1.24</v>
      </c>
      <c r="Y32" s="251">
        <v>1.86</v>
      </c>
      <c r="Z32" s="251">
        <v>2.48</v>
      </c>
      <c r="AA32" s="251">
        <v>3.09</v>
      </c>
      <c r="AB32" s="251">
        <v>3.09</v>
      </c>
      <c r="AC32" s="251">
        <v>3.09</v>
      </c>
      <c r="AD32" s="251">
        <v>3.09</v>
      </c>
      <c r="AE32" s="251">
        <v>3.09</v>
      </c>
      <c r="AF32" s="251">
        <v>3.09</v>
      </c>
      <c r="AG32" s="251">
        <v>3.09</v>
      </c>
      <c r="AH32" s="251">
        <v>3.09</v>
      </c>
      <c r="AI32" s="251">
        <v>3.09</v>
      </c>
      <c r="AJ32" s="251">
        <v>3.09</v>
      </c>
      <c r="AK32" s="251">
        <v>3.09</v>
      </c>
      <c r="AL32" s="251">
        <v>3.09</v>
      </c>
      <c r="AM32" s="251">
        <v>3.09</v>
      </c>
      <c r="AN32" s="251">
        <v>3.09</v>
      </c>
      <c r="AO32" s="251">
        <v>3.09</v>
      </c>
      <c r="AP32" s="251">
        <v>3.09</v>
      </c>
      <c r="AQ32" s="251">
        <v>3.09</v>
      </c>
      <c r="AR32" s="251">
        <v>3.09</v>
      </c>
      <c r="AS32" s="251">
        <v>3.09</v>
      </c>
      <c r="AT32" s="251">
        <v>3.09</v>
      </c>
      <c r="AU32" s="251">
        <v>3.09</v>
      </c>
      <c r="AV32" s="251">
        <v>3.09</v>
      </c>
      <c r="AW32" s="251">
        <v>3.09</v>
      </c>
      <c r="AX32" s="251">
        <v>3.09</v>
      </c>
      <c r="AY32" s="251">
        <v>3.09</v>
      </c>
      <c r="AZ32" s="251">
        <v>3.09</v>
      </c>
      <c r="BA32" s="251">
        <v>3.09</v>
      </c>
      <c r="BB32" s="251">
        <v>3.09</v>
      </c>
      <c r="BC32" s="251">
        <v>3.09</v>
      </c>
      <c r="BD32" s="251">
        <v>3.09</v>
      </c>
      <c r="BE32" s="251">
        <v>3.09</v>
      </c>
      <c r="BF32" s="251">
        <v>3.09</v>
      </c>
      <c r="BG32" s="251">
        <v>3.09</v>
      </c>
      <c r="BH32" s="251">
        <v>3.09</v>
      </c>
      <c r="BI32" s="251">
        <v>3.09</v>
      </c>
      <c r="BJ32" s="251">
        <v>3.09</v>
      </c>
      <c r="BK32" s="251">
        <v>3.09</v>
      </c>
      <c r="BL32" s="251">
        <v>3.09</v>
      </c>
      <c r="BM32" s="251">
        <v>3.09</v>
      </c>
      <c r="BN32" s="251">
        <v>3.09</v>
      </c>
      <c r="BO32" s="251">
        <v>3.09</v>
      </c>
      <c r="BP32" s="1188">
        <v>3.09</v>
      </c>
      <c r="BQ32" s="233">
        <v>3.09</v>
      </c>
      <c r="BR32" s="233">
        <v>3.09</v>
      </c>
      <c r="BS32" s="233">
        <v>3.09</v>
      </c>
      <c r="BT32" s="233">
        <v>3.09</v>
      </c>
      <c r="BU32" s="233">
        <v>3.09</v>
      </c>
      <c r="BV32" s="233">
        <v>3.09</v>
      </c>
      <c r="BW32" s="233">
        <v>3.09</v>
      </c>
      <c r="BX32" s="233">
        <v>3.09</v>
      </c>
      <c r="BY32" s="233">
        <v>3.09</v>
      </c>
      <c r="BZ32" s="233"/>
      <c r="CA32" s="233"/>
      <c r="CB32" s="233"/>
      <c r="CC32" s="233"/>
      <c r="CD32" s="233"/>
      <c r="CE32" s="233"/>
      <c r="CF32" s="233"/>
      <c r="CG32" s="233"/>
      <c r="CH32" s="233"/>
      <c r="CI32" s="233"/>
      <c r="CJ32" s="233"/>
      <c r="CK32" s="233"/>
      <c r="CL32" s="233"/>
      <c r="CM32" s="233"/>
      <c r="CN32" s="249"/>
    </row>
    <row r="33" spans="2:92" ht="30.75" thickBot="1" x14ac:dyDescent="0.25">
      <c r="B3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 s="1044" t="s">
        <v>878</v>
      </c>
      <c r="D33" s="1044" t="s">
        <v>877</v>
      </c>
      <c r="E33" s="1045" t="s">
        <v>843</v>
      </c>
      <c r="F33" s="1189" t="str">
        <f>VLOOKUP(TBL5_OptBen[[#This Row],[Option Type (defined list)]],'Option Typs_Grps'!B$2:C$47, 2, FALSE)</f>
        <v>Distribution Options</v>
      </c>
      <c r="G33" s="1176" t="s">
        <v>766</v>
      </c>
      <c r="H33" s="1177" t="s">
        <v>1438</v>
      </c>
      <c r="I33" s="1181" t="s">
        <v>684</v>
      </c>
      <c r="J33" s="1182" t="s">
        <v>122</v>
      </c>
      <c r="K33" s="1183">
        <v>2</v>
      </c>
      <c r="L33" s="250"/>
      <c r="M33" s="250"/>
      <c r="N33" s="250"/>
      <c r="O33" s="1184"/>
      <c r="P33" s="1185"/>
      <c r="Q33" s="1186"/>
      <c r="R33" s="1187">
        <v>0</v>
      </c>
      <c r="S33" s="251">
        <v>0</v>
      </c>
      <c r="T33" s="251">
        <v>0</v>
      </c>
      <c r="U33" s="251">
        <v>0</v>
      </c>
      <c r="V33" s="251">
        <v>0</v>
      </c>
      <c r="W33" s="251">
        <v>0</v>
      </c>
      <c r="X33" s="251">
        <v>0</v>
      </c>
      <c r="Y33" s="251">
        <v>0</v>
      </c>
      <c r="Z33" s="251">
        <v>0</v>
      </c>
      <c r="AA33" s="251">
        <v>0</v>
      </c>
      <c r="AB33" s="251">
        <v>0.62</v>
      </c>
      <c r="AC33" s="251">
        <v>1.24</v>
      </c>
      <c r="AD33" s="251">
        <v>1.86</v>
      </c>
      <c r="AE33" s="251">
        <v>2.48</v>
      </c>
      <c r="AF33" s="251">
        <v>3.09</v>
      </c>
      <c r="AG33" s="251">
        <v>3.09</v>
      </c>
      <c r="AH33" s="251">
        <v>3.09</v>
      </c>
      <c r="AI33" s="251">
        <v>3.09</v>
      </c>
      <c r="AJ33" s="251">
        <v>3.09</v>
      </c>
      <c r="AK33" s="251">
        <v>3.09</v>
      </c>
      <c r="AL33" s="251">
        <v>3.09</v>
      </c>
      <c r="AM33" s="251">
        <v>3.09</v>
      </c>
      <c r="AN33" s="251">
        <v>3.09</v>
      </c>
      <c r="AO33" s="251">
        <v>3.09</v>
      </c>
      <c r="AP33" s="251">
        <v>3.09</v>
      </c>
      <c r="AQ33" s="251">
        <v>3.09</v>
      </c>
      <c r="AR33" s="251">
        <v>3.09</v>
      </c>
      <c r="AS33" s="251">
        <v>3.09</v>
      </c>
      <c r="AT33" s="251">
        <v>3.09</v>
      </c>
      <c r="AU33" s="251">
        <v>3.09</v>
      </c>
      <c r="AV33" s="251">
        <v>3.09</v>
      </c>
      <c r="AW33" s="251">
        <v>3.09</v>
      </c>
      <c r="AX33" s="251">
        <v>3.09</v>
      </c>
      <c r="AY33" s="251">
        <v>3.09</v>
      </c>
      <c r="AZ33" s="251">
        <v>3.09</v>
      </c>
      <c r="BA33" s="251">
        <v>3.09</v>
      </c>
      <c r="BB33" s="251">
        <v>3.09</v>
      </c>
      <c r="BC33" s="251">
        <v>3.09</v>
      </c>
      <c r="BD33" s="251">
        <v>3.09</v>
      </c>
      <c r="BE33" s="251">
        <v>3.09</v>
      </c>
      <c r="BF33" s="251">
        <v>3.09</v>
      </c>
      <c r="BG33" s="251">
        <v>3.09</v>
      </c>
      <c r="BH33" s="251">
        <v>3.09</v>
      </c>
      <c r="BI33" s="251">
        <v>3.09</v>
      </c>
      <c r="BJ33" s="251">
        <v>3.09</v>
      </c>
      <c r="BK33" s="251">
        <v>3.09</v>
      </c>
      <c r="BL33" s="251">
        <v>3.09</v>
      </c>
      <c r="BM33" s="251">
        <v>3.09</v>
      </c>
      <c r="BN33" s="251">
        <v>3.09</v>
      </c>
      <c r="BO33" s="251">
        <v>3.09</v>
      </c>
      <c r="BP33" s="1188">
        <v>3.09</v>
      </c>
      <c r="BQ33" s="233">
        <v>3.09</v>
      </c>
      <c r="BR33" s="233">
        <v>3.09</v>
      </c>
      <c r="BS33" s="233">
        <v>3.09</v>
      </c>
      <c r="BT33" s="233">
        <v>3.09</v>
      </c>
      <c r="BU33" s="233">
        <v>3.09</v>
      </c>
      <c r="BV33" s="233">
        <v>3.09</v>
      </c>
      <c r="BW33" s="233">
        <v>3.09</v>
      </c>
      <c r="BX33" s="233">
        <v>3.09</v>
      </c>
      <c r="BY33" s="233">
        <v>3.09</v>
      </c>
      <c r="BZ33" s="233"/>
      <c r="CA33" s="233"/>
      <c r="CB33" s="233"/>
      <c r="CC33" s="233"/>
      <c r="CD33" s="233"/>
      <c r="CE33" s="233"/>
      <c r="CF33" s="233"/>
      <c r="CG33" s="233"/>
      <c r="CH33" s="233"/>
      <c r="CI33" s="233"/>
      <c r="CJ33" s="233"/>
      <c r="CK33" s="233"/>
      <c r="CL33" s="233"/>
      <c r="CM33" s="233"/>
      <c r="CN33" s="249"/>
    </row>
    <row r="34" spans="2:92" ht="30.75" thickBot="1" x14ac:dyDescent="0.25">
      <c r="B3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 s="1044" t="s">
        <v>881</v>
      </c>
      <c r="D34" s="1044" t="s">
        <v>880</v>
      </c>
      <c r="E34" s="1045" t="s">
        <v>843</v>
      </c>
      <c r="F34" s="1189" t="str">
        <f>VLOOKUP(TBL5_OptBen[[#This Row],[Option Type (defined list)]],'Option Typs_Grps'!B$2:C$47, 2, FALSE)</f>
        <v>Distribution Options</v>
      </c>
      <c r="G34" s="1176" t="s">
        <v>766</v>
      </c>
      <c r="H34" s="1177" t="s">
        <v>1438</v>
      </c>
      <c r="I34" s="1181" t="s">
        <v>684</v>
      </c>
      <c r="J34" s="1182" t="s">
        <v>122</v>
      </c>
      <c r="K34" s="1183">
        <v>2</v>
      </c>
      <c r="L34" s="250"/>
      <c r="M34" s="250"/>
      <c r="N34" s="250"/>
      <c r="O34" s="1184"/>
      <c r="P34" s="1185"/>
      <c r="Q34" s="1186"/>
      <c r="R34" s="1187">
        <v>0</v>
      </c>
      <c r="S34" s="251">
        <v>0</v>
      </c>
      <c r="T34" s="251">
        <v>0</v>
      </c>
      <c r="U34" s="251">
        <v>0</v>
      </c>
      <c r="V34" s="251">
        <v>0</v>
      </c>
      <c r="W34" s="251">
        <v>0</v>
      </c>
      <c r="X34" s="251">
        <v>0</v>
      </c>
      <c r="Y34" s="251">
        <v>0</v>
      </c>
      <c r="Z34" s="251">
        <v>0</v>
      </c>
      <c r="AA34" s="251">
        <v>0</v>
      </c>
      <c r="AB34" s="251">
        <v>0</v>
      </c>
      <c r="AC34" s="251">
        <v>0</v>
      </c>
      <c r="AD34" s="251">
        <v>0</v>
      </c>
      <c r="AE34" s="251">
        <v>0</v>
      </c>
      <c r="AF34" s="251">
        <v>0</v>
      </c>
      <c r="AG34" s="251">
        <v>0.62</v>
      </c>
      <c r="AH34" s="251">
        <v>1.24</v>
      </c>
      <c r="AI34" s="251">
        <v>1.86</v>
      </c>
      <c r="AJ34" s="251">
        <v>2.4700000000000002</v>
      </c>
      <c r="AK34" s="251">
        <v>3.09</v>
      </c>
      <c r="AL34" s="251">
        <v>3.09</v>
      </c>
      <c r="AM34" s="251">
        <v>3.09</v>
      </c>
      <c r="AN34" s="251">
        <v>3.09</v>
      </c>
      <c r="AO34" s="251">
        <v>3.09</v>
      </c>
      <c r="AP34" s="251">
        <v>3.09</v>
      </c>
      <c r="AQ34" s="251">
        <v>3.09</v>
      </c>
      <c r="AR34" s="251">
        <v>3.09</v>
      </c>
      <c r="AS34" s="251">
        <v>3.09</v>
      </c>
      <c r="AT34" s="251">
        <v>3.09</v>
      </c>
      <c r="AU34" s="251">
        <v>3.09</v>
      </c>
      <c r="AV34" s="251">
        <v>3.09</v>
      </c>
      <c r="AW34" s="251">
        <v>3.09</v>
      </c>
      <c r="AX34" s="251">
        <v>3.09</v>
      </c>
      <c r="AY34" s="251">
        <v>3.09</v>
      </c>
      <c r="AZ34" s="251">
        <v>3.09</v>
      </c>
      <c r="BA34" s="251">
        <v>3.09</v>
      </c>
      <c r="BB34" s="251">
        <v>3.09</v>
      </c>
      <c r="BC34" s="251">
        <v>3.09</v>
      </c>
      <c r="BD34" s="251">
        <v>3.09</v>
      </c>
      <c r="BE34" s="251">
        <v>3.09</v>
      </c>
      <c r="BF34" s="251">
        <v>3.09</v>
      </c>
      <c r="BG34" s="251">
        <v>3.09</v>
      </c>
      <c r="BH34" s="251">
        <v>3.09</v>
      </c>
      <c r="BI34" s="251">
        <v>3.09</v>
      </c>
      <c r="BJ34" s="251">
        <v>3.09</v>
      </c>
      <c r="BK34" s="251">
        <v>3.09</v>
      </c>
      <c r="BL34" s="251">
        <v>3.09</v>
      </c>
      <c r="BM34" s="251">
        <v>3.09</v>
      </c>
      <c r="BN34" s="251">
        <v>3.09</v>
      </c>
      <c r="BO34" s="251">
        <v>3.09</v>
      </c>
      <c r="BP34" s="1188">
        <v>3.09</v>
      </c>
      <c r="BQ34" s="233">
        <v>3.09</v>
      </c>
      <c r="BR34" s="233">
        <v>3.09</v>
      </c>
      <c r="BS34" s="233">
        <v>3.09</v>
      </c>
      <c r="BT34" s="233">
        <v>3.09</v>
      </c>
      <c r="BU34" s="233">
        <v>3.09</v>
      </c>
      <c r="BV34" s="233">
        <v>3.09</v>
      </c>
      <c r="BW34" s="233">
        <v>3.09</v>
      </c>
      <c r="BX34" s="233">
        <v>3.09</v>
      </c>
      <c r="BY34" s="233">
        <v>3.09</v>
      </c>
      <c r="BZ34" s="233"/>
      <c r="CA34" s="233"/>
      <c r="CB34" s="233"/>
      <c r="CC34" s="233"/>
      <c r="CD34" s="233"/>
      <c r="CE34" s="233"/>
      <c r="CF34" s="233"/>
      <c r="CG34" s="233"/>
      <c r="CH34" s="233"/>
      <c r="CI34" s="233"/>
      <c r="CJ34" s="233"/>
      <c r="CK34" s="233"/>
      <c r="CL34" s="233"/>
      <c r="CM34" s="233"/>
      <c r="CN34" s="249"/>
    </row>
    <row r="35" spans="2:92" ht="30.75" thickBot="1" x14ac:dyDescent="0.25">
      <c r="B3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 s="1044" t="s">
        <v>884</v>
      </c>
      <c r="D35" s="1044" t="s">
        <v>883</v>
      </c>
      <c r="E35" s="1045" t="s">
        <v>843</v>
      </c>
      <c r="F35" s="1189" t="str">
        <f>VLOOKUP(TBL5_OptBen[[#This Row],[Option Type (defined list)]],'Option Typs_Grps'!B$2:C$47, 2, FALSE)</f>
        <v>Distribution Options</v>
      </c>
      <c r="G35" s="1176" t="s">
        <v>766</v>
      </c>
      <c r="H35" s="1177" t="s">
        <v>1438</v>
      </c>
      <c r="I35" s="1181" t="s">
        <v>684</v>
      </c>
      <c r="J35" s="1182" t="s">
        <v>122</v>
      </c>
      <c r="K35" s="1183">
        <v>2</v>
      </c>
      <c r="L35" s="250"/>
      <c r="M35" s="250"/>
      <c r="N35" s="250"/>
      <c r="O35" s="1184"/>
      <c r="P35" s="1185"/>
      <c r="Q35" s="1186"/>
      <c r="R35" s="1187">
        <v>0</v>
      </c>
      <c r="S35" s="251">
        <v>0</v>
      </c>
      <c r="T35" s="251">
        <v>0</v>
      </c>
      <c r="U35" s="251">
        <v>0</v>
      </c>
      <c r="V35" s="251">
        <v>0</v>
      </c>
      <c r="W35" s="251">
        <v>0</v>
      </c>
      <c r="X35" s="251">
        <v>0</v>
      </c>
      <c r="Y35" s="251">
        <v>0</v>
      </c>
      <c r="Z35" s="251">
        <v>0</v>
      </c>
      <c r="AA35" s="251">
        <v>0</v>
      </c>
      <c r="AB35" s="251">
        <v>0</v>
      </c>
      <c r="AC35" s="251">
        <v>0</v>
      </c>
      <c r="AD35" s="251">
        <v>0</v>
      </c>
      <c r="AE35" s="251">
        <v>0</v>
      </c>
      <c r="AF35" s="251">
        <v>0</v>
      </c>
      <c r="AG35" s="251">
        <v>0</v>
      </c>
      <c r="AH35" s="251">
        <v>0</v>
      </c>
      <c r="AI35" s="251">
        <v>0</v>
      </c>
      <c r="AJ35" s="251">
        <v>0</v>
      </c>
      <c r="AK35" s="251">
        <v>0</v>
      </c>
      <c r="AL35" s="251">
        <v>0.62</v>
      </c>
      <c r="AM35" s="251">
        <v>1.24</v>
      </c>
      <c r="AN35" s="251">
        <v>1.86</v>
      </c>
      <c r="AO35" s="251">
        <v>2.16</v>
      </c>
      <c r="AP35" s="251">
        <v>2.16</v>
      </c>
      <c r="AQ35" s="251">
        <v>2.16</v>
      </c>
      <c r="AR35" s="251">
        <v>2.16</v>
      </c>
      <c r="AS35" s="251">
        <v>2.16</v>
      </c>
      <c r="AT35" s="251">
        <v>2.16</v>
      </c>
      <c r="AU35" s="251">
        <v>2.16</v>
      </c>
      <c r="AV35" s="251">
        <v>2.16</v>
      </c>
      <c r="AW35" s="251">
        <v>2.16</v>
      </c>
      <c r="AX35" s="251">
        <v>2.16</v>
      </c>
      <c r="AY35" s="251">
        <v>2.16</v>
      </c>
      <c r="AZ35" s="251">
        <v>2.16</v>
      </c>
      <c r="BA35" s="251">
        <v>2.16</v>
      </c>
      <c r="BB35" s="251">
        <v>2.16</v>
      </c>
      <c r="BC35" s="251">
        <v>2.16</v>
      </c>
      <c r="BD35" s="251">
        <v>2.16</v>
      </c>
      <c r="BE35" s="251">
        <v>2.16</v>
      </c>
      <c r="BF35" s="251">
        <v>2.16</v>
      </c>
      <c r="BG35" s="251">
        <v>2.16</v>
      </c>
      <c r="BH35" s="251">
        <v>2.16</v>
      </c>
      <c r="BI35" s="251">
        <v>2.16</v>
      </c>
      <c r="BJ35" s="251">
        <v>2.16</v>
      </c>
      <c r="BK35" s="251">
        <v>2.16</v>
      </c>
      <c r="BL35" s="251">
        <v>2.16</v>
      </c>
      <c r="BM35" s="251">
        <v>2.16</v>
      </c>
      <c r="BN35" s="251">
        <v>2.16</v>
      </c>
      <c r="BO35" s="251">
        <v>2.16</v>
      </c>
      <c r="BP35" s="1188">
        <v>2.16</v>
      </c>
      <c r="BQ35" s="233">
        <v>2.16</v>
      </c>
      <c r="BR35" s="233">
        <v>2.16</v>
      </c>
      <c r="BS35" s="233">
        <v>2.16</v>
      </c>
      <c r="BT35" s="233">
        <v>2.16</v>
      </c>
      <c r="BU35" s="233">
        <v>2.16</v>
      </c>
      <c r="BV35" s="233">
        <v>2.16</v>
      </c>
      <c r="BW35" s="233">
        <v>2.16</v>
      </c>
      <c r="BX35" s="233">
        <v>2.16</v>
      </c>
      <c r="BY35" s="233">
        <v>2.16</v>
      </c>
      <c r="BZ35" s="233"/>
      <c r="CA35" s="233"/>
      <c r="CB35" s="233"/>
      <c r="CC35" s="233"/>
      <c r="CD35" s="233"/>
      <c r="CE35" s="233"/>
      <c r="CF35" s="233"/>
      <c r="CG35" s="233"/>
      <c r="CH35" s="233"/>
      <c r="CI35" s="233"/>
      <c r="CJ35" s="233"/>
      <c r="CK35" s="233"/>
      <c r="CL35" s="233"/>
      <c r="CM35" s="233"/>
      <c r="CN35" s="249"/>
    </row>
    <row r="36" spans="2:92" ht="30.75" thickBot="1" x14ac:dyDescent="0.25">
      <c r="B3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 s="1044" t="s">
        <v>886</v>
      </c>
      <c r="D36" s="1044" t="s">
        <v>885</v>
      </c>
      <c r="E36" s="1045" t="s">
        <v>871</v>
      </c>
      <c r="F36" s="1189" t="str">
        <f>VLOOKUP(TBL5_OptBen[[#This Row],[Option Type (defined list)]],'Option Typs_Grps'!B$2:C$47, 2, FALSE)</f>
        <v>Distribution Options</v>
      </c>
      <c r="G36" s="1176" t="s">
        <v>766</v>
      </c>
      <c r="H36" s="1177" t="s">
        <v>1438</v>
      </c>
      <c r="I36" s="1181" t="s">
        <v>684</v>
      </c>
      <c r="J36" s="1182" t="s">
        <v>122</v>
      </c>
      <c r="K36" s="1183">
        <v>2</v>
      </c>
      <c r="L36" s="250"/>
      <c r="M36" s="250"/>
      <c r="N36" s="250"/>
      <c r="O36" s="1184"/>
      <c r="P36" s="1185"/>
      <c r="Q36" s="1186"/>
      <c r="R36" s="1187">
        <v>0.8</v>
      </c>
      <c r="S36" s="251">
        <v>1.99</v>
      </c>
      <c r="T36" s="251">
        <v>2.67</v>
      </c>
      <c r="U36" s="251">
        <v>3.21</v>
      </c>
      <c r="V36" s="251">
        <v>3.64</v>
      </c>
      <c r="W36" s="251">
        <v>3.64</v>
      </c>
      <c r="X36" s="251">
        <v>3.64</v>
      </c>
      <c r="Y36" s="251">
        <v>3.64</v>
      </c>
      <c r="Z36" s="251">
        <v>3.64</v>
      </c>
      <c r="AA36" s="251">
        <v>3.64</v>
      </c>
      <c r="AB36" s="251">
        <v>3.64</v>
      </c>
      <c r="AC36" s="251">
        <v>3.64</v>
      </c>
      <c r="AD36" s="251">
        <v>3.64</v>
      </c>
      <c r="AE36" s="251">
        <v>3.64</v>
      </c>
      <c r="AF36" s="251">
        <v>3.64</v>
      </c>
      <c r="AG36" s="251">
        <v>3.64</v>
      </c>
      <c r="AH36" s="251">
        <v>3.64</v>
      </c>
      <c r="AI36" s="251">
        <v>3.64</v>
      </c>
      <c r="AJ36" s="251">
        <v>3.64</v>
      </c>
      <c r="AK36" s="251">
        <v>3.64</v>
      </c>
      <c r="AL36" s="251">
        <v>3.64</v>
      </c>
      <c r="AM36" s="251">
        <v>3.64</v>
      </c>
      <c r="AN36" s="251">
        <v>3.64</v>
      </c>
      <c r="AO36" s="251">
        <v>3.64</v>
      </c>
      <c r="AP36" s="251">
        <v>3.64</v>
      </c>
      <c r="AQ36" s="251">
        <v>3.64</v>
      </c>
      <c r="AR36" s="251">
        <v>3.64</v>
      </c>
      <c r="AS36" s="251">
        <v>3.64</v>
      </c>
      <c r="AT36" s="251">
        <v>3.64</v>
      </c>
      <c r="AU36" s="251">
        <v>3.64</v>
      </c>
      <c r="AV36" s="251">
        <v>3.64</v>
      </c>
      <c r="AW36" s="251">
        <v>3.64</v>
      </c>
      <c r="AX36" s="251">
        <v>3.64</v>
      </c>
      <c r="AY36" s="251">
        <v>3.64</v>
      </c>
      <c r="AZ36" s="251">
        <v>3.64</v>
      </c>
      <c r="BA36" s="251">
        <v>3.64</v>
      </c>
      <c r="BB36" s="251">
        <v>3.64</v>
      </c>
      <c r="BC36" s="251">
        <v>3.64</v>
      </c>
      <c r="BD36" s="251">
        <v>3.64</v>
      </c>
      <c r="BE36" s="251">
        <v>3.64</v>
      </c>
      <c r="BF36" s="251">
        <v>3.64</v>
      </c>
      <c r="BG36" s="251">
        <v>3.64</v>
      </c>
      <c r="BH36" s="251">
        <v>3.64</v>
      </c>
      <c r="BI36" s="251">
        <v>3.64</v>
      </c>
      <c r="BJ36" s="251">
        <v>3.64</v>
      </c>
      <c r="BK36" s="251">
        <v>3.64</v>
      </c>
      <c r="BL36" s="251">
        <v>3.64</v>
      </c>
      <c r="BM36" s="251">
        <v>3.64</v>
      </c>
      <c r="BN36" s="251">
        <v>3.64</v>
      </c>
      <c r="BO36" s="251">
        <v>3.64</v>
      </c>
      <c r="BP36" s="1188">
        <v>3.64</v>
      </c>
      <c r="BQ36" s="233">
        <v>3.64</v>
      </c>
      <c r="BR36" s="233">
        <v>3.64</v>
      </c>
      <c r="BS36" s="233">
        <v>3.64</v>
      </c>
      <c r="BT36" s="233">
        <v>3.64</v>
      </c>
      <c r="BU36" s="233">
        <v>3.64</v>
      </c>
      <c r="BV36" s="233">
        <v>3.64</v>
      </c>
      <c r="BW36" s="233">
        <v>3.64</v>
      </c>
      <c r="BX36" s="233">
        <v>3.64</v>
      </c>
      <c r="BY36" s="233">
        <v>3.64</v>
      </c>
      <c r="BZ36" s="233"/>
      <c r="CA36" s="233"/>
      <c r="CB36" s="233"/>
      <c r="CC36" s="233"/>
      <c r="CD36" s="233"/>
      <c r="CE36" s="233"/>
      <c r="CF36" s="233"/>
      <c r="CG36" s="233"/>
      <c r="CH36" s="233"/>
      <c r="CI36" s="233"/>
      <c r="CJ36" s="233"/>
      <c r="CK36" s="233"/>
      <c r="CL36" s="233"/>
      <c r="CM36" s="233"/>
      <c r="CN36" s="249"/>
    </row>
    <row r="37" spans="2:92" ht="30.75" thickBot="1" x14ac:dyDescent="0.25">
      <c r="B3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044" t="s">
        <v>888</v>
      </c>
      <c r="D37" s="1044" t="s">
        <v>887</v>
      </c>
      <c r="E37" s="1045" t="s">
        <v>871</v>
      </c>
      <c r="F37" s="1189" t="str">
        <f>VLOOKUP(TBL5_OptBen[[#This Row],[Option Type (defined list)]],'Option Typs_Grps'!B$2:C$47, 2, FALSE)</f>
        <v>Distribution Options</v>
      </c>
      <c r="G37" s="1176" t="s">
        <v>766</v>
      </c>
      <c r="H37" s="1177" t="s">
        <v>1438</v>
      </c>
      <c r="I37" s="1181" t="s">
        <v>684</v>
      </c>
      <c r="J37" s="1182" t="s">
        <v>122</v>
      </c>
      <c r="K37" s="1183">
        <v>2</v>
      </c>
      <c r="L37" s="250"/>
      <c r="M37" s="250"/>
      <c r="N37" s="250"/>
      <c r="O37" s="1184"/>
      <c r="P37" s="1185"/>
      <c r="Q37" s="1186"/>
      <c r="R37" s="1187">
        <v>0</v>
      </c>
      <c r="S37" s="251">
        <v>0</v>
      </c>
      <c r="T37" s="251">
        <v>0</v>
      </c>
      <c r="U37" s="251">
        <v>0</v>
      </c>
      <c r="V37" s="251">
        <v>0</v>
      </c>
      <c r="W37" s="251">
        <v>0.37</v>
      </c>
      <c r="X37" s="251">
        <v>0.73</v>
      </c>
      <c r="Y37" s="251">
        <v>1.05</v>
      </c>
      <c r="Z37" s="251">
        <v>1.29</v>
      </c>
      <c r="AA37" s="251">
        <v>1.53</v>
      </c>
      <c r="AB37" s="251">
        <v>1.53</v>
      </c>
      <c r="AC37" s="251">
        <v>1.53</v>
      </c>
      <c r="AD37" s="251">
        <v>1.53</v>
      </c>
      <c r="AE37" s="251">
        <v>1.53</v>
      </c>
      <c r="AF37" s="251">
        <v>1.53</v>
      </c>
      <c r="AG37" s="251">
        <v>1.53</v>
      </c>
      <c r="AH37" s="251">
        <v>1.53</v>
      </c>
      <c r="AI37" s="251">
        <v>1.53</v>
      </c>
      <c r="AJ37" s="251">
        <v>1.53</v>
      </c>
      <c r="AK37" s="251">
        <v>1.53</v>
      </c>
      <c r="AL37" s="251">
        <v>1.53</v>
      </c>
      <c r="AM37" s="251">
        <v>1.53</v>
      </c>
      <c r="AN37" s="251">
        <v>1.53</v>
      </c>
      <c r="AO37" s="251">
        <v>1.53</v>
      </c>
      <c r="AP37" s="251">
        <v>1.53</v>
      </c>
      <c r="AQ37" s="251">
        <v>1.53</v>
      </c>
      <c r="AR37" s="251">
        <v>1.53</v>
      </c>
      <c r="AS37" s="251">
        <v>1.53</v>
      </c>
      <c r="AT37" s="251">
        <v>1.53</v>
      </c>
      <c r="AU37" s="251">
        <v>1.53</v>
      </c>
      <c r="AV37" s="251">
        <v>1.53</v>
      </c>
      <c r="AW37" s="251">
        <v>1.53</v>
      </c>
      <c r="AX37" s="251">
        <v>1.53</v>
      </c>
      <c r="AY37" s="251">
        <v>1.53</v>
      </c>
      <c r="AZ37" s="251">
        <v>1.53</v>
      </c>
      <c r="BA37" s="251">
        <v>1.53</v>
      </c>
      <c r="BB37" s="251">
        <v>1.53</v>
      </c>
      <c r="BC37" s="251">
        <v>1.53</v>
      </c>
      <c r="BD37" s="251">
        <v>1.53</v>
      </c>
      <c r="BE37" s="251">
        <v>1.53</v>
      </c>
      <c r="BF37" s="251">
        <v>1.53</v>
      </c>
      <c r="BG37" s="251">
        <v>1.53</v>
      </c>
      <c r="BH37" s="251">
        <v>1.53</v>
      </c>
      <c r="BI37" s="251">
        <v>1.53</v>
      </c>
      <c r="BJ37" s="251">
        <v>1.53</v>
      </c>
      <c r="BK37" s="251">
        <v>1.53</v>
      </c>
      <c r="BL37" s="251">
        <v>1.53</v>
      </c>
      <c r="BM37" s="251">
        <v>1.53</v>
      </c>
      <c r="BN37" s="251">
        <v>1.53</v>
      </c>
      <c r="BO37" s="251">
        <v>1.53</v>
      </c>
      <c r="BP37" s="1188">
        <v>1.53</v>
      </c>
      <c r="BQ37" s="233">
        <v>1.53</v>
      </c>
      <c r="BR37" s="233">
        <v>1.53</v>
      </c>
      <c r="BS37" s="233">
        <v>1.53</v>
      </c>
      <c r="BT37" s="233">
        <v>1.53</v>
      </c>
      <c r="BU37" s="233">
        <v>1.53</v>
      </c>
      <c r="BV37" s="233">
        <v>1.53</v>
      </c>
      <c r="BW37" s="233">
        <v>1.53</v>
      </c>
      <c r="BX37" s="233">
        <v>1.53</v>
      </c>
      <c r="BY37" s="233">
        <v>1.53</v>
      </c>
      <c r="BZ37" s="233"/>
      <c r="CA37" s="233"/>
      <c r="CB37" s="233"/>
      <c r="CC37" s="233"/>
      <c r="CD37" s="233"/>
      <c r="CE37" s="233"/>
      <c r="CF37" s="233"/>
      <c r="CG37" s="233"/>
      <c r="CH37" s="233"/>
      <c r="CI37" s="233"/>
      <c r="CJ37" s="233"/>
      <c r="CK37" s="233"/>
      <c r="CL37" s="233"/>
      <c r="CM37" s="233"/>
      <c r="CN37" s="249"/>
    </row>
    <row r="38" spans="2:92" ht="30.75" thickBot="1" x14ac:dyDescent="0.25">
      <c r="B3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 s="1044" t="s">
        <v>891</v>
      </c>
      <c r="D38" s="1044" t="s">
        <v>890</v>
      </c>
      <c r="E38" s="1045" t="s">
        <v>871</v>
      </c>
      <c r="F38" s="1189" t="str">
        <f>VLOOKUP(TBL5_OptBen[[#This Row],[Option Type (defined list)]],'Option Typs_Grps'!B$2:C$47, 2, FALSE)</f>
        <v>Distribution Options</v>
      </c>
      <c r="G38" s="1176" t="s">
        <v>766</v>
      </c>
      <c r="H38" s="1177" t="s">
        <v>1438</v>
      </c>
      <c r="I38" s="1181" t="s">
        <v>684</v>
      </c>
      <c r="J38" s="1182" t="s">
        <v>122</v>
      </c>
      <c r="K38" s="1183">
        <v>2</v>
      </c>
      <c r="L38" s="250"/>
      <c r="M38" s="250"/>
      <c r="N38" s="250"/>
      <c r="O38" s="1184"/>
      <c r="P38" s="1185"/>
      <c r="Q38" s="1186"/>
      <c r="R38" s="1187">
        <v>0</v>
      </c>
      <c r="S38" s="251">
        <v>0</v>
      </c>
      <c r="T38" s="251">
        <v>0</v>
      </c>
      <c r="U38" s="251">
        <v>0</v>
      </c>
      <c r="V38" s="251">
        <v>0</v>
      </c>
      <c r="W38" s="251">
        <v>0</v>
      </c>
      <c r="X38" s="251">
        <v>0</v>
      </c>
      <c r="Y38" s="251">
        <v>0</v>
      </c>
      <c r="Z38" s="251">
        <v>0</v>
      </c>
      <c r="AA38" s="251">
        <v>0</v>
      </c>
      <c r="AB38" s="251">
        <v>0.28999999999999998</v>
      </c>
      <c r="AC38" s="251">
        <v>0.51</v>
      </c>
      <c r="AD38" s="251">
        <v>0.7</v>
      </c>
      <c r="AE38" s="251">
        <v>0.85</v>
      </c>
      <c r="AF38" s="251">
        <v>0.9</v>
      </c>
      <c r="AG38" s="251">
        <v>0.9</v>
      </c>
      <c r="AH38" s="251">
        <v>0.9</v>
      </c>
      <c r="AI38" s="251">
        <v>0.9</v>
      </c>
      <c r="AJ38" s="251">
        <v>0.9</v>
      </c>
      <c r="AK38" s="251">
        <v>0.9</v>
      </c>
      <c r="AL38" s="251">
        <v>0.9</v>
      </c>
      <c r="AM38" s="251">
        <v>0.9</v>
      </c>
      <c r="AN38" s="251">
        <v>0.9</v>
      </c>
      <c r="AO38" s="251">
        <v>0.9</v>
      </c>
      <c r="AP38" s="251">
        <v>0.9</v>
      </c>
      <c r="AQ38" s="251">
        <v>0.9</v>
      </c>
      <c r="AR38" s="251">
        <v>0.9</v>
      </c>
      <c r="AS38" s="251">
        <v>0.9</v>
      </c>
      <c r="AT38" s="251">
        <v>0.9</v>
      </c>
      <c r="AU38" s="251">
        <v>0.9</v>
      </c>
      <c r="AV38" s="251">
        <v>0.9</v>
      </c>
      <c r="AW38" s="251">
        <v>0.9</v>
      </c>
      <c r="AX38" s="251">
        <v>0.9</v>
      </c>
      <c r="AY38" s="251">
        <v>0.9</v>
      </c>
      <c r="AZ38" s="251">
        <v>0.9</v>
      </c>
      <c r="BA38" s="251">
        <v>0.9</v>
      </c>
      <c r="BB38" s="251">
        <v>0.9</v>
      </c>
      <c r="BC38" s="251">
        <v>0.9</v>
      </c>
      <c r="BD38" s="251">
        <v>0.9</v>
      </c>
      <c r="BE38" s="251">
        <v>0.9</v>
      </c>
      <c r="BF38" s="251">
        <v>0.9</v>
      </c>
      <c r="BG38" s="251">
        <v>0.9</v>
      </c>
      <c r="BH38" s="251">
        <v>0.9</v>
      </c>
      <c r="BI38" s="251">
        <v>0.9</v>
      </c>
      <c r="BJ38" s="251">
        <v>0.9</v>
      </c>
      <c r="BK38" s="251">
        <v>0.9</v>
      </c>
      <c r="BL38" s="251">
        <v>0.9</v>
      </c>
      <c r="BM38" s="251">
        <v>0.9</v>
      </c>
      <c r="BN38" s="251">
        <v>0.9</v>
      </c>
      <c r="BO38" s="251">
        <v>0.9</v>
      </c>
      <c r="BP38" s="1188">
        <v>0.9</v>
      </c>
      <c r="BQ38" s="233">
        <v>0.9</v>
      </c>
      <c r="BR38" s="233">
        <v>0.9</v>
      </c>
      <c r="BS38" s="233">
        <v>0.9</v>
      </c>
      <c r="BT38" s="233">
        <v>0.9</v>
      </c>
      <c r="BU38" s="233">
        <v>0.9</v>
      </c>
      <c r="BV38" s="233">
        <v>0.9</v>
      </c>
      <c r="BW38" s="233">
        <v>0.9</v>
      </c>
      <c r="BX38" s="233">
        <v>0.9</v>
      </c>
      <c r="BY38" s="233">
        <v>0.9</v>
      </c>
      <c r="BZ38" s="233"/>
      <c r="CA38" s="233"/>
      <c r="CB38" s="233"/>
      <c r="CC38" s="233"/>
      <c r="CD38" s="233"/>
      <c r="CE38" s="233"/>
      <c r="CF38" s="233"/>
      <c r="CG38" s="233"/>
      <c r="CH38" s="233"/>
      <c r="CI38" s="233"/>
      <c r="CJ38" s="233"/>
      <c r="CK38" s="233"/>
      <c r="CL38" s="233"/>
      <c r="CM38" s="233"/>
      <c r="CN38" s="249"/>
    </row>
    <row r="39" spans="2:92" ht="30.75" thickBot="1" x14ac:dyDescent="0.25">
      <c r="B3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 s="1044" t="s">
        <v>893</v>
      </c>
      <c r="D39" s="1044" t="s">
        <v>892</v>
      </c>
      <c r="E39" s="1045" t="s">
        <v>894</v>
      </c>
      <c r="F39" s="1189" t="str">
        <f>VLOOKUP(TBL5_OptBen[[#This Row],[Option Type (defined list)]],'Option Typs_Grps'!B$2:C$47, 2, FALSE)</f>
        <v>Distribution Options</v>
      </c>
      <c r="G39" s="1176" t="s">
        <v>766</v>
      </c>
      <c r="H39" s="1177" t="s">
        <v>1438</v>
      </c>
      <c r="I39" s="1181" t="s">
        <v>684</v>
      </c>
      <c r="J39" s="1182" t="s">
        <v>122</v>
      </c>
      <c r="K39" s="1183">
        <v>2</v>
      </c>
      <c r="L39" s="250"/>
      <c r="M39" s="250"/>
      <c r="N39" s="250"/>
      <c r="O39" s="1184"/>
      <c r="P39" s="1185"/>
      <c r="Q39" s="1186"/>
      <c r="R39" s="1187">
        <v>0.72</v>
      </c>
      <c r="S39" s="251">
        <v>2.17</v>
      </c>
      <c r="T39" s="251">
        <v>3.55</v>
      </c>
      <c r="U39" s="251">
        <v>4.63</v>
      </c>
      <c r="V39" s="251">
        <v>5.26</v>
      </c>
      <c r="W39" s="251">
        <v>5.26</v>
      </c>
      <c r="X39" s="251">
        <v>5.26</v>
      </c>
      <c r="Y39" s="251">
        <v>5.26</v>
      </c>
      <c r="Z39" s="251">
        <v>5.26</v>
      </c>
      <c r="AA39" s="251">
        <v>5.26</v>
      </c>
      <c r="AB39" s="251">
        <v>5.26</v>
      </c>
      <c r="AC39" s="251">
        <v>5.26</v>
      </c>
      <c r="AD39" s="251">
        <v>5.26</v>
      </c>
      <c r="AE39" s="251">
        <v>5.26</v>
      </c>
      <c r="AF39" s="251">
        <v>5.26</v>
      </c>
      <c r="AG39" s="251">
        <v>5.26</v>
      </c>
      <c r="AH39" s="251">
        <v>5.26</v>
      </c>
      <c r="AI39" s="251">
        <v>5.26</v>
      </c>
      <c r="AJ39" s="251">
        <v>5.26</v>
      </c>
      <c r="AK39" s="251">
        <v>5.26</v>
      </c>
      <c r="AL39" s="251">
        <v>5.26</v>
      </c>
      <c r="AM39" s="251">
        <v>5.26</v>
      </c>
      <c r="AN39" s="251">
        <v>5.26</v>
      </c>
      <c r="AO39" s="251">
        <v>5.26</v>
      </c>
      <c r="AP39" s="251">
        <v>5.26</v>
      </c>
      <c r="AQ39" s="251">
        <v>5.26</v>
      </c>
      <c r="AR39" s="251">
        <v>5.26</v>
      </c>
      <c r="AS39" s="251">
        <v>5.26</v>
      </c>
      <c r="AT39" s="251">
        <v>5.26</v>
      </c>
      <c r="AU39" s="251">
        <v>5.26</v>
      </c>
      <c r="AV39" s="251">
        <v>5.26</v>
      </c>
      <c r="AW39" s="251">
        <v>5.26</v>
      </c>
      <c r="AX39" s="251">
        <v>5.26</v>
      </c>
      <c r="AY39" s="251">
        <v>5.26</v>
      </c>
      <c r="AZ39" s="251">
        <v>5.26</v>
      </c>
      <c r="BA39" s="251">
        <v>5.26</v>
      </c>
      <c r="BB39" s="251">
        <v>5.26</v>
      </c>
      <c r="BC39" s="251">
        <v>5.26</v>
      </c>
      <c r="BD39" s="251">
        <v>5.26</v>
      </c>
      <c r="BE39" s="251">
        <v>5.26</v>
      </c>
      <c r="BF39" s="251">
        <v>5.26</v>
      </c>
      <c r="BG39" s="251">
        <v>5.26</v>
      </c>
      <c r="BH39" s="251">
        <v>5.26</v>
      </c>
      <c r="BI39" s="251">
        <v>5.26</v>
      </c>
      <c r="BJ39" s="251">
        <v>5.26</v>
      </c>
      <c r="BK39" s="251">
        <v>5.26</v>
      </c>
      <c r="BL39" s="251">
        <v>5.26</v>
      </c>
      <c r="BM39" s="251">
        <v>5.26</v>
      </c>
      <c r="BN39" s="251">
        <v>5.26</v>
      </c>
      <c r="BO39" s="251">
        <v>5.26</v>
      </c>
      <c r="BP39" s="1188">
        <v>5.26</v>
      </c>
      <c r="BQ39" s="233">
        <v>5.26</v>
      </c>
      <c r="BR39" s="233">
        <v>5.26</v>
      </c>
      <c r="BS39" s="233">
        <v>5.26</v>
      </c>
      <c r="BT39" s="233">
        <v>5.26</v>
      </c>
      <c r="BU39" s="233">
        <v>5.26</v>
      </c>
      <c r="BV39" s="233">
        <v>5.26</v>
      </c>
      <c r="BW39" s="233">
        <v>5.26</v>
      </c>
      <c r="BX39" s="233">
        <v>5.26</v>
      </c>
      <c r="BY39" s="233">
        <v>5.26</v>
      </c>
      <c r="BZ39" s="233"/>
      <c r="CA39" s="233"/>
      <c r="CB39" s="233"/>
      <c r="CC39" s="233"/>
      <c r="CD39" s="233"/>
      <c r="CE39" s="233"/>
      <c r="CF39" s="233"/>
      <c r="CG39" s="233"/>
      <c r="CH39" s="233"/>
      <c r="CI39" s="233"/>
      <c r="CJ39" s="233"/>
      <c r="CK39" s="233"/>
      <c r="CL39" s="233"/>
      <c r="CM39" s="233"/>
      <c r="CN39" s="249"/>
    </row>
    <row r="40" spans="2:92" ht="30.75" thickBot="1" x14ac:dyDescent="0.25">
      <c r="B4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 s="1044" t="s">
        <v>896</v>
      </c>
      <c r="D40" s="1044" t="s">
        <v>895</v>
      </c>
      <c r="E40" s="1045" t="s">
        <v>894</v>
      </c>
      <c r="F40" s="1189" t="str">
        <f>VLOOKUP(TBL5_OptBen[[#This Row],[Option Type (defined list)]],'Option Typs_Grps'!B$2:C$47, 2, FALSE)</f>
        <v>Distribution Options</v>
      </c>
      <c r="G40" s="1176" t="s">
        <v>766</v>
      </c>
      <c r="H40" s="1177" t="s">
        <v>1438</v>
      </c>
      <c r="I40" s="1181" t="s">
        <v>684</v>
      </c>
      <c r="J40" s="1182" t="s">
        <v>122</v>
      </c>
      <c r="K40" s="1183">
        <v>2</v>
      </c>
      <c r="L40" s="250"/>
      <c r="M40" s="250"/>
      <c r="N40" s="250"/>
      <c r="O40" s="1184"/>
      <c r="P40" s="1185"/>
      <c r="Q40" s="1186"/>
      <c r="R40" s="1187">
        <v>0</v>
      </c>
      <c r="S40" s="251">
        <v>0</v>
      </c>
      <c r="T40" s="251">
        <v>0</v>
      </c>
      <c r="U40" s="251">
        <v>0</v>
      </c>
      <c r="V40" s="251">
        <v>0</v>
      </c>
      <c r="W40" s="251">
        <v>0.67</v>
      </c>
      <c r="X40" s="251">
        <v>1.78</v>
      </c>
      <c r="Y40" s="251">
        <v>3.07</v>
      </c>
      <c r="Z40" s="251">
        <v>4.22</v>
      </c>
      <c r="AA40" s="251">
        <v>4.9800000000000004</v>
      </c>
      <c r="AB40" s="251">
        <v>4.9800000000000004</v>
      </c>
      <c r="AC40" s="251">
        <v>4.9800000000000004</v>
      </c>
      <c r="AD40" s="251">
        <v>4.9800000000000004</v>
      </c>
      <c r="AE40" s="251">
        <v>4.9800000000000004</v>
      </c>
      <c r="AF40" s="251">
        <v>4.9800000000000004</v>
      </c>
      <c r="AG40" s="251">
        <v>4.9800000000000004</v>
      </c>
      <c r="AH40" s="251">
        <v>4.9800000000000004</v>
      </c>
      <c r="AI40" s="251">
        <v>4.9800000000000004</v>
      </c>
      <c r="AJ40" s="251">
        <v>4.9800000000000004</v>
      </c>
      <c r="AK40" s="251">
        <v>4.9800000000000004</v>
      </c>
      <c r="AL40" s="251">
        <v>4.9800000000000004</v>
      </c>
      <c r="AM40" s="251">
        <v>4.9800000000000004</v>
      </c>
      <c r="AN40" s="251">
        <v>4.9800000000000004</v>
      </c>
      <c r="AO40" s="251">
        <v>4.9800000000000004</v>
      </c>
      <c r="AP40" s="251">
        <v>4.9800000000000004</v>
      </c>
      <c r="AQ40" s="251">
        <v>4.9800000000000004</v>
      </c>
      <c r="AR40" s="251">
        <v>4.9800000000000004</v>
      </c>
      <c r="AS40" s="251">
        <v>4.9800000000000004</v>
      </c>
      <c r="AT40" s="251">
        <v>4.9800000000000004</v>
      </c>
      <c r="AU40" s="251">
        <v>4.9800000000000004</v>
      </c>
      <c r="AV40" s="251">
        <v>4.9800000000000004</v>
      </c>
      <c r="AW40" s="251">
        <v>4.9800000000000004</v>
      </c>
      <c r="AX40" s="251">
        <v>4.9800000000000004</v>
      </c>
      <c r="AY40" s="251">
        <v>4.9800000000000004</v>
      </c>
      <c r="AZ40" s="251">
        <v>4.9800000000000004</v>
      </c>
      <c r="BA40" s="251">
        <v>4.9800000000000004</v>
      </c>
      <c r="BB40" s="251">
        <v>4.9800000000000004</v>
      </c>
      <c r="BC40" s="251">
        <v>4.9800000000000004</v>
      </c>
      <c r="BD40" s="251">
        <v>4.9800000000000004</v>
      </c>
      <c r="BE40" s="251">
        <v>4.9800000000000004</v>
      </c>
      <c r="BF40" s="251">
        <v>4.9800000000000004</v>
      </c>
      <c r="BG40" s="251">
        <v>4.9800000000000004</v>
      </c>
      <c r="BH40" s="251">
        <v>4.9800000000000004</v>
      </c>
      <c r="BI40" s="251">
        <v>4.9800000000000004</v>
      </c>
      <c r="BJ40" s="251">
        <v>4.9800000000000004</v>
      </c>
      <c r="BK40" s="251">
        <v>4.9800000000000004</v>
      </c>
      <c r="BL40" s="251">
        <v>4.9800000000000004</v>
      </c>
      <c r="BM40" s="251">
        <v>4.9800000000000004</v>
      </c>
      <c r="BN40" s="251">
        <v>4.9800000000000004</v>
      </c>
      <c r="BO40" s="251">
        <v>4.9800000000000004</v>
      </c>
      <c r="BP40" s="1188">
        <v>4.9800000000000004</v>
      </c>
      <c r="BQ40" s="233">
        <v>4.9800000000000004</v>
      </c>
      <c r="BR40" s="233">
        <v>4.9800000000000004</v>
      </c>
      <c r="BS40" s="233">
        <v>4.9800000000000004</v>
      </c>
      <c r="BT40" s="233">
        <v>4.9800000000000004</v>
      </c>
      <c r="BU40" s="233">
        <v>4.9800000000000004</v>
      </c>
      <c r="BV40" s="233">
        <v>4.9800000000000004</v>
      </c>
      <c r="BW40" s="233">
        <v>4.9800000000000004</v>
      </c>
      <c r="BX40" s="233">
        <v>4.9800000000000004</v>
      </c>
      <c r="BY40" s="233">
        <v>4.9800000000000004</v>
      </c>
      <c r="BZ40" s="233"/>
      <c r="CA40" s="233"/>
      <c r="CB40" s="233"/>
      <c r="CC40" s="233"/>
      <c r="CD40" s="233"/>
      <c r="CE40" s="233"/>
      <c r="CF40" s="233"/>
      <c r="CG40" s="233"/>
      <c r="CH40" s="233"/>
      <c r="CI40" s="233"/>
      <c r="CJ40" s="233"/>
      <c r="CK40" s="233"/>
      <c r="CL40" s="233"/>
      <c r="CM40" s="233"/>
      <c r="CN40" s="249"/>
    </row>
    <row r="41" spans="2:92" ht="30.75" thickBot="1" x14ac:dyDescent="0.25">
      <c r="B4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 s="1044" t="s">
        <v>899</v>
      </c>
      <c r="D41" s="1044" t="s">
        <v>898</v>
      </c>
      <c r="E41" s="1045" t="s">
        <v>894</v>
      </c>
      <c r="F41" s="1189" t="str">
        <f>VLOOKUP(TBL5_OptBen[[#This Row],[Option Type (defined list)]],'Option Typs_Grps'!B$2:C$47, 2, FALSE)</f>
        <v>Distribution Options</v>
      </c>
      <c r="G41" s="1176" t="s">
        <v>766</v>
      </c>
      <c r="H41" s="1177" t="s">
        <v>1438</v>
      </c>
      <c r="I41" s="1181" t="s">
        <v>684</v>
      </c>
      <c r="J41" s="1182" t="s">
        <v>122</v>
      </c>
      <c r="K41" s="1183">
        <v>2</v>
      </c>
      <c r="L41" s="250"/>
      <c r="M41" s="250"/>
      <c r="N41" s="250"/>
      <c r="O41" s="1184"/>
      <c r="P41" s="1185"/>
      <c r="Q41" s="1186"/>
      <c r="R41" s="1187">
        <v>0</v>
      </c>
      <c r="S41" s="251">
        <v>0</v>
      </c>
      <c r="T41" s="251">
        <v>0</v>
      </c>
      <c r="U41" s="251">
        <v>0</v>
      </c>
      <c r="V41" s="251">
        <v>0</v>
      </c>
      <c r="W41" s="251">
        <v>0</v>
      </c>
      <c r="X41" s="251">
        <v>0</v>
      </c>
      <c r="Y41" s="251">
        <v>0</v>
      </c>
      <c r="Z41" s="251">
        <v>0</v>
      </c>
      <c r="AA41" s="251">
        <v>0</v>
      </c>
      <c r="AB41" s="251">
        <v>0.51</v>
      </c>
      <c r="AC41" s="251">
        <v>1.1100000000000001</v>
      </c>
      <c r="AD41" s="251">
        <v>1.73</v>
      </c>
      <c r="AE41" s="251">
        <v>2.27</v>
      </c>
      <c r="AF41" s="251">
        <v>2.64</v>
      </c>
      <c r="AG41" s="251">
        <v>2.64</v>
      </c>
      <c r="AH41" s="251">
        <v>2.64</v>
      </c>
      <c r="AI41" s="251">
        <v>2.64</v>
      </c>
      <c r="AJ41" s="251">
        <v>2.64</v>
      </c>
      <c r="AK41" s="251">
        <v>2.64</v>
      </c>
      <c r="AL41" s="251">
        <v>2.64</v>
      </c>
      <c r="AM41" s="251">
        <v>2.64</v>
      </c>
      <c r="AN41" s="251">
        <v>2.64</v>
      </c>
      <c r="AO41" s="251">
        <v>2.64</v>
      </c>
      <c r="AP41" s="251">
        <v>2.64</v>
      </c>
      <c r="AQ41" s="251">
        <v>2.64</v>
      </c>
      <c r="AR41" s="251">
        <v>2.64</v>
      </c>
      <c r="AS41" s="251">
        <v>2.64</v>
      </c>
      <c r="AT41" s="251">
        <v>2.64</v>
      </c>
      <c r="AU41" s="251">
        <v>2.64</v>
      </c>
      <c r="AV41" s="251">
        <v>2.64</v>
      </c>
      <c r="AW41" s="251">
        <v>2.64</v>
      </c>
      <c r="AX41" s="251">
        <v>2.64</v>
      </c>
      <c r="AY41" s="251">
        <v>2.64</v>
      </c>
      <c r="AZ41" s="251">
        <v>2.64</v>
      </c>
      <c r="BA41" s="251">
        <v>2.64</v>
      </c>
      <c r="BB41" s="251">
        <v>2.64</v>
      </c>
      <c r="BC41" s="251">
        <v>2.64</v>
      </c>
      <c r="BD41" s="251">
        <v>2.64</v>
      </c>
      <c r="BE41" s="251">
        <v>2.64</v>
      </c>
      <c r="BF41" s="251">
        <v>2.64</v>
      </c>
      <c r="BG41" s="251">
        <v>2.64</v>
      </c>
      <c r="BH41" s="251">
        <v>2.64</v>
      </c>
      <c r="BI41" s="251">
        <v>2.64</v>
      </c>
      <c r="BJ41" s="251">
        <v>2.64</v>
      </c>
      <c r="BK41" s="251">
        <v>2.64</v>
      </c>
      <c r="BL41" s="251">
        <v>2.64</v>
      </c>
      <c r="BM41" s="251">
        <v>2.64</v>
      </c>
      <c r="BN41" s="251">
        <v>2.64</v>
      </c>
      <c r="BO41" s="251">
        <v>2.64</v>
      </c>
      <c r="BP41" s="1188">
        <v>2.64</v>
      </c>
      <c r="BQ41" s="233">
        <v>2.64</v>
      </c>
      <c r="BR41" s="233">
        <v>2.64</v>
      </c>
      <c r="BS41" s="233">
        <v>2.64</v>
      </c>
      <c r="BT41" s="233">
        <v>2.64</v>
      </c>
      <c r="BU41" s="233">
        <v>2.64</v>
      </c>
      <c r="BV41" s="233">
        <v>2.64</v>
      </c>
      <c r="BW41" s="233">
        <v>2.64</v>
      </c>
      <c r="BX41" s="233">
        <v>2.64</v>
      </c>
      <c r="BY41" s="233">
        <v>2.64</v>
      </c>
      <c r="BZ41" s="233"/>
      <c r="CA41" s="233"/>
      <c r="CB41" s="233"/>
      <c r="CC41" s="233"/>
      <c r="CD41" s="233"/>
      <c r="CE41" s="233"/>
      <c r="CF41" s="233"/>
      <c r="CG41" s="233"/>
      <c r="CH41" s="233"/>
      <c r="CI41" s="233"/>
      <c r="CJ41" s="233"/>
      <c r="CK41" s="233"/>
      <c r="CL41" s="233"/>
      <c r="CM41" s="233"/>
      <c r="CN41" s="249"/>
    </row>
    <row r="42" spans="2:92" ht="30.75" thickBot="1" x14ac:dyDescent="0.25">
      <c r="B4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 s="1044" t="s">
        <v>902</v>
      </c>
      <c r="D42" s="1044" t="s">
        <v>901</v>
      </c>
      <c r="E42" s="1045" t="s">
        <v>894</v>
      </c>
      <c r="F42" s="1189" t="str">
        <f>VLOOKUP(TBL5_OptBen[[#This Row],[Option Type (defined list)]],'Option Typs_Grps'!B$2:C$47, 2, FALSE)</f>
        <v>Distribution Options</v>
      </c>
      <c r="G42" s="1176" t="s">
        <v>766</v>
      </c>
      <c r="H42" s="1177" t="s">
        <v>1438</v>
      </c>
      <c r="I42" s="1181" t="s">
        <v>684</v>
      </c>
      <c r="J42" s="1182" t="s">
        <v>122</v>
      </c>
      <c r="K42" s="1183">
        <v>2</v>
      </c>
      <c r="L42" s="250"/>
      <c r="M42" s="250"/>
      <c r="N42" s="250"/>
      <c r="O42" s="1184"/>
      <c r="P42" s="1185"/>
      <c r="Q42" s="1186"/>
      <c r="R42" s="1187">
        <v>0</v>
      </c>
      <c r="S42" s="251">
        <v>0</v>
      </c>
      <c r="T42" s="251">
        <v>0</v>
      </c>
      <c r="U42" s="251">
        <v>0</v>
      </c>
      <c r="V42" s="251">
        <v>0</v>
      </c>
      <c r="W42" s="251">
        <v>0</v>
      </c>
      <c r="X42" s="251">
        <v>0</v>
      </c>
      <c r="Y42" s="251">
        <v>0</v>
      </c>
      <c r="Z42" s="251">
        <v>0</v>
      </c>
      <c r="AA42" s="251">
        <v>0</v>
      </c>
      <c r="AB42" s="251">
        <v>0</v>
      </c>
      <c r="AC42" s="251">
        <v>0</v>
      </c>
      <c r="AD42" s="251">
        <v>0</v>
      </c>
      <c r="AE42" s="251">
        <v>0</v>
      </c>
      <c r="AF42" s="251">
        <v>0</v>
      </c>
      <c r="AG42" s="251">
        <v>0.35</v>
      </c>
      <c r="AH42" s="251">
        <v>0.9</v>
      </c>
      <c r="AI42" s="251">
        <v>1.48</v>
      </c>
      <c r="AJ42" s="251">
        <v>1.92</v>
      </c>
      <c r="AK42" s="251">
        <v>2.2200000000000002</v>
      </c>
      <c r="AL42" s="251">
        <v>2.2200000000000002</v>
      </c>
      <c r="AM42" s="251">
        <v>2.2200000000000002</v>
      </c>
      <c r="AN42" s="251">
        <v>2.2200000000000002</v>
      </c>
      <c r="AO42" s="251">
        <v>2.2200000000000002</v>
      </c>
      <c r="AP42" s="251">
        <v>2.2200000000000002</v>
      </c>
      <c r="AQ42" s="251">
        <v>2.2200000000000002</v>
      </c>
      <c r="AR42" s="251">
        <v>2.2200000000000002</v>
      </c>
      <c r="AS42" s="251">
        <v>2.2200000000000002</v>
      </c>
      <c r="AT42" s="251">
        <v>2.2200000000000002</v>
      </c>
      <c r="AU42" s="251">
        <v>2.2200000000000002</v>
      </c>
      <c r="AV42" s="251">
        <v>2.2200000000000002</v>
      </c>
      <c r="AW42" s="251">
        <v>2.2200000000000002</v>
      </c>
      <c r="AX42" s="251">
        <v>2.2200000000000002</v>
      </c>
      <c r="AY42" s="251">
        <v>2.2200000000000002</v>
      </c>
      <c r="AZ42" s="251">
        <v>2.2200000000000002</v>
      </c>
      <c r="BA42" s="251">
        <v>2.2200000000000002</v>
      </c>
      <c r="BB42" s="251">
        <v>2.2200000000000002</v>
      </c>
      <c r="BC42" s="251">
        <v>2.2200000000000002</v>
      </c>
      <c r="BD42" s="251">
        <v>2.2200000000000002</v>
      </c>
      <c r="BE42" s="251">
        <v>2.2200000000000002</v>
      </c>
      <c r="BF42" s="251">
        <v>2.2200000000000002</v>
      </c>
      <c r="BG42" s="251">
        <v>2.2200000000000002</v>
      </c>
      <c r="BH42" s="251">
        <v>2.2200000000000002</v>
      </c>
      <c r="BI42" s="251">
        <v>2.2200000000000002</v>
      </c>
      <c r="BJ42" s="251">
        <v>2.2200000000000002</v>
      </c>
      <c r="BK42" s="251">
        <v>2.2200000000000002</v>
      </c>
      <c r="BL42" s="251">
        <v>2.2200000000000002</v>
      </c>
      <c r="BM42" s="251">
        <v>2.2200000000000002</v>
      </c>
      <c r="BN42" s="251">
        <v>2.2200000000000002</v>
      </c>
      <c r="BO42" s="251">
        <v>2.2200000000000002</v>
      </c>
      <c r="BP42" s="1188">
        <v>2.2200000000000002</v>
      </c>
      <c r="BQ42" s="233">
        <v>2.2200000000000002</v>
      </c>
      <c r="BR42" s="233">
        <v>2.2200000000000002</v>
      </c>
      <c r="BS42" s="233">
        <v>2.2200000000000002</v>
      </c>
      <c r="BT42" s="233">
        <v>2.2200000000000002</v>
      </c>
      <c r="BU42" s="233">
        <v>2.2200000000000002</v>
      </c>
      <c r="BV42" s="233">
        <v>2.2200000000000002</v>
      </c>
      <c r="BW42" s="233">
        <v>2.2200000000000002</v>
      </c>
      <c r="BX42" s="233">
        <v>2.2200000000000002</v>
      </c>
      <c r="BY42" s="233">
        <v>2.2200000000000002</v>
      </c>
      <c r="BZ42" s="233"/>
      <c r="CA42" s="233"/>
      <c r="CB42" s="233"/>
      <c r="CC42" s="233"/>
      <c r="CD42" s="233"/>
      <c r="CE42" s="233"/>
      <c r="CF42" s="233"/>
      <c r="CG42" s="233"/>
      <c r="CH42" s="233"/>
      <c r="CI42" s="233"/>
      <c r="CJ42" s="233"/>
      <c r="CK42" s="233"/>
      <c r="CL42" s="233"/>
      <c r="CM42" s="233"/>
      <c r="CN42" s="249"/>
    </row>
    <row r="43" spans="2:92" ht="30.75" thickBot="1" x14ac:dyDescent="0.25">
      <c r="B4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 s="1044" t="s">
        <v>905</v>
      </c>
      <c r="D43" s="1044" t="s">
        <v>904</v>
      </c>
      <c r="E43" s="1045" t="s">
        <v>894</v>
      </c>
      <c r="F43" s="1189" t="str">
        <f>VLOOKUP(TBL5_OptBen[[#This Row],[Option Type (defined list)]],'Option Typs_Grps'!B$2:C$47, 2, FALSE)</f>
        <v>Distribution Options</v>
      </c>
      <c r="G43" s="1176" t="s">
        <v>766</v>
      </c>
      <c r="H43" s="1177" t="s">
        <v>1438</v>
      </c>
      <c r="I43" s="1181" t="s">
        <v>684</v>
      </c>
      <c r="J43" s="1182" t="s">
        <v>122</v>
      </c>
      <c r="K43" s="1183">
        <v>2</v>
      </c>
      <c r="L43" s="250"/>
      <c r="M43" s="250"/>
      <c r="N43" s="250"/>
      <c r="O43" s="1184"/>
      <c r="P43" s="1185"/>
      <c r="Q43" s="1186"/>
      <c r="R43" s="1187">
        <v>0</v>
      </c>
      <c r="S43" s="251">
        <v>0</v>
      </c>
      <c r="T43" s="251">
        <v>0</v>
      </c>
      <c r="U43" s="251">
        <v>0</v>
      </c>
      <c r="V43" s="251">
        <v>0</v>
      </c>
      <c r="W43" s="251">
        <v>0</v>
      </c>
      <c r="X43" s="251">
        <v>0</v>
      </c>
      <c r="Y43" s="251">
        <v>0</v>
      </c>
      <c r="Z43" s="251">
        <v>0</v>
      </c>
      <c r="AA43" s="251">
        <v>0</v>
      </c>
      <c r="AB43" s="251">
        <v>0</v>
      </c>
      <c r="AC43" s="251">
        <v>0</v>
      </c>
      <c r="AD43" s="251">
        <v>0</v>
      </c>
      <c r="AE43" s="251">
        <v>0</v>
      </c>
      <c r="AF43" s="251">
        <v>0</v>
      </c>
      <c r="AG43" s="251">
        <v>0</v>
      </c>
      <c r="AH43" s="251">
        <v>0</v>
      </c>
      <c r="AI43" s="251">
        <v>0</v>
      </c>
      <c r="AJ43" s="251">
        <v>0</v>
      </c>
      <c r="AK43" s="251">
        <v>0</v>
      </c>
      <c r="AL43" s="251">
        <v>0.36</v>
      </c>
      <c r="AM43" s="251">
        <v>0.95</v>
      </c>
      <c r="AN43" s="251">
        <v>1.53</v>
      </c>
      <c r="AO43" s="251">
        <v>1.53</v>
      </c>
      <c r="AP43" s="251">
        <v>1.53</v>
      </c>
      <c r="AQ43" s="251">
        <v>1.53</v>
      </c>
      <c r="AR43" s="251">
        <v>1.53</v>
      </c>
      <c r="AS43" s="251">
        <v>1.53</v>
      </c>
      <c r="AT43" s="251">
        <v>1.53</v>
      </c>
      <c r="AU43" s="251">
        <v>1.53</v>
      </c>
      <c r="AV43" s="251">
        <v>1.53</v>
      </c>
      <c r="AW43" s="251">
        <v>1.53</v>
      </c>
      <c r="AX43" s="251">
        <v>1.53</v>
      </c>
      <c r="AY43" s="251">
        <v>1.53</v>
      </c>
      <c r="AZ43" s="251">
        <v>1.53</v>
      </c>
      <c r="BA43" s="251">
        <v>1.53</v>
      </c>
      <c r="BB43" s="251">
        <v>1.53</v>
      </c>
      <c r="BC43" s="251">
        <v>1.53</v>
      </c>
      <c r="BD43" s="251">
        <v>1.53</v>
      </c>
      <c r="BE43" s="251">
        <v>1.53</v>
      </c>
      <c r="BF43" s="251">
        <v>1.53</v>
      </c>
      <c r="BG43" s="251">
        <v>1.53</v>
      </c>
      <c r="BH43" s="251">
        <v>1.53</v>
      </c>
      <c r="BI43" s="251">
        <v>1.53</v>
      </c>
      <c r="BJ43" s="251">
        <v>1.53</v>
      </c>
      <c r="BK43" s="251">
        <v>1.53</v>
      </c>
      <c r="BL43" s="251">
        <v>1.53</v>
      </c>
      <c r="BM43" s="251">
        <v>1.53</v>
      </c>
      <c r="BN43" s="251">
        <v>1.53</v>
      </c>
      <c r="BO43" s="251">
        <v>1.53</v>
      </c>
      <c r="BP43" s="1188">
        <v>1.53</v>
      </c>
      <c r="BQ43" s="233">
        <v>1.53</v>
      </c>
      <c r="BR43" s="233">
        <v>1.53</v>
      </c>
      <c r="BS43" s="233">
        <v>1.53</v>
      </c>
      <c r="BT43" s="233">
        <v>1.53</v>
      </c>
      <c r="BU43" s="233">
        <v>1.53</v>
      </c>
      <c r="BV43" s="233">
        <v>1.53</v>
      </c>
      <c r="BW43" s="233">
        <v>1.53</v>
      </c>
      <c r="BX43" s="233">
        <v>1.53</v>
      </c>
      <c r="BY43" s="233">
        <v>1.53</v>
      </c>
      <c r="BZ43" s="233"/>
      <c r="CA43" s="233"/>
      <c r="CB43" s="233"/>
      <c r="CC43" s="233"/>
      <c r="CD43" s="233"/>
      <c r="CE43" s="233"/>
      <c r="CF43" s="233"/>
      <c r="CG43" s="233"/>
      <c r="CH43" s="233"/>
      <c r="CI43" s="233"/>
      <c r="CJ43" s="233"/>
      <c r="CK43" s="233"/>
      <c r="CL43" s="233"/>
      <c r="CM43" s="233"/>
      <c r="CN43" s="249"/>
    </row>
    <row r="44" spans="2:92" ht="43.5" thickBot="1" x14ac:dyDescent="0.25">
      <c r="B4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044" t="s">
        <v>935</v>
      </c>
      <c r="D44" s="1044" t="s">
        <v>934</v>
      </c>
      <c r="E44" s="1045" t="s">
        <v>871</v>
      </c>
      <c r="F44" s="1189" t="str">
        <f>VLOOKUP(TBL5_OptBen[[#This Row],[Option Type (defined list)]],'Option Typs_Grps'!B$2:C$47, 2, FALSE)</f>
        <v>Distribution Options</v>
      </c>
      <c r="G44" s="1176" t="s">
        <v>766</v>
      </c>
      <c r="H44" s="1177" t="s">
        <v>1438</v>
      </c>
      <c r="I44" s="1181" t="s">
        <v>684</v>
      </c>
      <c r="J44" s="1182" t="s">
        <v>122</v>
      </c>
      <c r="K44" s="1183">
        <v>2</v>
      </c>
      <c r="L44" s="250"/>
      <c r="M44" s="250"/>
      <c r="N44" s="250"/>
      <c r="O44" s="1184"/>
      <c r="P44" s="1185"/>
      <c r="Q44" s="1186"/>
      <c r="R44" s="1187">
        <v>0.02</v>
      </c>
      <c r="S44" s="251">
        <v>7.0000000000000007E-2</v>
      </c>
      <c r="T44" s="251">
        <v>0.11</v>
      </c>
      <c r="U44" s="251">
        <v>0.16</v>
      </c>
      <c r="V44" s="251">
        <v>0.19</v>
      </c>
      <c r="W44" s="251">
        <v>0.19</v>
      </c>
      <c r="X44" s="251">
        <v>0.19</v>
      </c>
      <c r="Y44" s="251">
        <v>0.19</v>
      </c>
      <c r="Z44" s="251">
        <v>0.19</v>
      </c>
      <c r="AA44" s="251">
        <v>0.19</v>
      </c>
      <c r="AB44" s="251">
        <v>0.19</v>
      </c>
      <c r="AC44" s="251">
        <v>0.19</v>
      </c>
      <c r="AD44" s="251">
        <v>0.19</v>
      </c>
      <c r="AE44" s="251">
        <v>0.19</v>
      </c>
      <c r="AF44" s="251">
        <v>0.19</v>
      </c>
      <c r="AG44" s="251">
        <v>0.19</v>
      </c>
      <c r="AH44" s="251">
        <v>0.19</v>
      </c>
      <c r="AI44" s="251">
        <v>0.19</v>
      </c>
      <c r="AJ44" s="251">
        <v>0.19</v>
      </c>
      <c r="AK44" s="251">
        <v>0.19</v>
      </c>
      <c r="AL44" s="251">
        <v>0.19</v>
      </c>
      <c r="AM44" s="251">
        <v>0.19</v>
      </c>
      <c r="AN44" s="251">
        <v>0.19</v>
      </c>
      <c r="AO44" s="251">
        <v>0.19</v>
      </c>
      <c r="AP44" s="251">
        <v>0.19</v>
      </c>
      <c r="AQ44" s="251">
        <v>0.19</v>
      </c>
      <c r="AR44" s="251">
        <v>0.19</v>
      </c>
      <c r="AS44" s="251">
        <v>0.19</v>
      </c>
      <c r="AT44" s="251">
        <v>0.19</v>
      </c>
      <c r="AU44" s="251">
        <v>0.19</v>
      </c>
      <c r="AV44" s="251">
        <v>0.19</v>
      </c>
      <c r="AW44" s="251">
        <v>0.19</v>
      </c>
      <c r="AX44" s="251">
        <v>0.19</v>
      </c>
      <c r="AY44" s="251">
        <v>0.19</v>
      </c>
      <c r="AZ44" s="251">
        <v>0.19</v>
      </c>
      <c r="BA44" s="251">
        <v>0.19</v>
      </c>
      <c r="BB44" s="251">
        <v>0.19</v>
      </c>
      <c r="BC44" s="251">
        <v>0.19</v>
      </c>
      <c r="BD44" s="251">
        <v>0.19</v>
      </c>
      <c r="BE44" s="251">
        <v>0.19</v>
      </c>
      <c r="BF44" s="251">
        <v>0.19</v>
      </c>
      <c r="BG44" s="251">
        <v>0.19</v>
      </c>
      <c r="BH44" s="251">
        <v>0.19</v>
      </c>
      <c r="BI44" s="251">
        <v>0.19</v>
      </c>
      <c r="BJ44" s="251">
        <v>0.19</v>
      </c>
      <c r="BK44" s="251">
        <v>0.19</v>
      </c>
      <c r="BL44" s="251">
        <v>0.19</v>
      </c>
      <c r="BM44" s="251">
        <v>0.19</v>
      </c>
      <c r="BN44" s="251">
        <v>0.19</v>
      </c>
      <c r="BO44" s="251">
        <v>0.19</v>
      </c>
      <c r="BP44" s="1188">
        <v>0.19</v>
      </c>
      <c r="BQ44" s="233">
        <v>0.19</v>
      </c>
      <c r="BR44" s="233">
        <v>0.19</v>
      </c>
      <c r="BS44" s="233">
        <v>0.19</v>
      </c>
      <c r="BT44" s="233">
        <v>0.19</v>
      </c>
      <c r="BU44" s="233">
        <v>0.19</v>
      </c>
      <c r="BV44" s="233">
        <v>0.19</v>
      </c>
      <c r="BW44" s="233">
        <v>0.19</v>
      </c>
      <c r="BX44" s="233">
        <v>0.19</v>
      </c>
      <c r="BY44" s="233">
        <v>0.19</v>
      </c>
      <c r="BZ44" s="233"/>
      <c r="CA44" s="233"/>
      <c r="CB44" s="233"/>
      <c r="CC44" s="233"/>
      <c r="CD44" s="233"/>
      <c r="CE44" s="233"/>
      <c r="CF44" s="233"/>
      <c r="CG44" s="233"/>
      <c r="CH44" s="233"/>
      <c r="CI44" s="233"/>
      <c r="CJ44" s="233"/>
      <c r="CK44" s="233"/>
      <c r="CL44" s="233"/>
      <c r="CM44" s="233"/>
      <c r="CN44" s="249"/>
    </row>
    <row r="45" spans="2:92" ht="43.5" thickBot="1" x14ac:dyDescent="0.25">
      <c r="B4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 s="1044" t="s">
        <v>937</v>
      </c>
      <c r="D45" s="1044" t="s">
        <v>936</v>
      </c>
      <c r="E45" s="1045" t="s">
        <v>871</v>
      </c>
      <c r="F45" s="1189" t="str">
        <f>VLOOKUP(TBL5_OptBen[[#This Row],[Option Type (defined list)]],'Option Typs_Grps'!B$2:C$47, 2, FALSE)</f>
        <v>Distribution Options</v>
      </c>
      <c r="G45" s="1176" t="s">
        <v>766</v>
      </c>
      <c r="H45" s="1177" t="s">
        <v>1438</v>
      </c>
      <c r="I45" s="1181" t="s">
        <v>684</v>
      </c>
      <c r="J45" s="1182" t="s">
        <v>122</v>
      </c>
      <c r="K45" s="1183">
        <v>2</v>
      </c>
      <c r="L45" s="250"/>
      <c r="M45" s="250"/>
      <c r="N45" s="250"/>
      <c r="O45" s="1184"/>
      <c r="P45" s="1185"/>
      <c r="Q45" s="1186"/>
      <c r="R45" s="1187">
        <v>0</v>
      </c>
      <c r="S45" s="251">
        <v>0.01</v>
      </c>
      <c r="T45" s="251">
        <v>0.03</v>
      </c>
      <c r="U45" s="251">
        <v>7.0000000000000007E-2</v>
      </c>
      <c r="V45" s="251">
        <v>0.12</v>
      </c>
      <c r="W45" s="251">
        <v>0.12</v>
      </c>
      <c r="X45" s="251">
        <v>0.12</v>
      </c>
      <c r="Y45" s="251">
        <v>0.12</v>
      </c>
      <c r="Z45" s="251">
        <v>0.12</v>
      </c>
      <c r="AA45" s="251">
        <v>0.12</v>
      </c>
      <c r="AB45" s="251">
        <v>0.12</v>
      </c>
      <c r="AC45" s="251">
        <v>0.12</v>
      </c>
      <c r="AD45" s="251">
        <v>0.12</v>
      </c>
      <c r="AE45" s="251">
        <v>0.12</v>
      </c>
      <c r="AF45" s="251">
        <v>0.12</v>
      </c>
      <c r="AG45" s="251">
        <v>0.12</v>
      </c>
      <c r="AH45" s="251">
        <v>0.12</v>
      </c>
      <c r="AI45" s="251">
        <v>0.12</v>
      </c>
      <c r="AJ45" s="251">
        <v>0.12</v>
      </c>
      <c r="AK45" s="251">
        <v>0.12</v>
      </c>
      <c r="AL45" s="251">
        <v>0.12</v>
      </c>
      <c r="AM45" s="251">
        <v>0.12</v>
      </c>
      <c r="AN45" s="251">
        <v>0.12</v>
      </c>
      <c r="AO45" s="251">
        <v>0.12</v>
      </c>
      <c r="AP45" s="251">
        <v>0.12</v>
      </c>
      <c r="AQ45" s="251">
        <v>0.12</v>
      </c>
      <c r="AR45" s="251">
        <v>0.12</v>
      </c>
      <c r="AS45" s="251">
        <v>0.12</v>
      </c>
      <c r="AT45" s="251">
        <v>0.12</v>
      </c>
      <c r="AU45" s="251">
        <v>0.12</v>
      </c>
      <c r="AV45" s="251">
        <v>0.12</v>
      </c>
      <c r="AW45" s="251">
        <v>0.12</v>
      </c>
      <c r="AX45" s="251">
        <v>0.12</v>
      </c>
      <c r="AY45" s="251">
        <v>0.12</v>
      </c>
      <c r="AZ45" s="251">
        <v>0.12</v>
      </c>
      <c r="BA45" s="251">
        <v>0.12</v>
      </c>
      <c r="BB45" s="251">
        <v>0.12</v>
      </c>
      <c r="BC45" s="251">
        <v>0.12</v>
      </c>
      <c r="BD45" s="251">
        <v>0.12</v>
      </c>
      <c r="BE45" s="251">
        <v>0.12</v>
      </c>
      <c r="BF45" s="251">
        <v>0.12</v>
      </c>
      <c r="BG45" s="251">
        <v>0.12</v>
      </c>
      <c r="BH45" s="251">
        <v>0.12</v>
      </c>
      <c r="BI45" s="251">
        <v>0.12</v>
      </c>
      <c r="BJ45" s="251">
        <v>0.12</v>
      </c>
      <c r="BK45" s="251">
        <v>0.12</v>
      </c>
      <c r="BL45" s="251">
        <v>0.12</v>
      </c>
      <c r="BM45" s="251">
        <v>0.12</v>
      </c>
      <c r="BN45" s="251">
        <v>0.12</v>
      </c>
      <c r="BO45" s="251">
        <v>0.12</v>
      </c>
      <c r="BP45" s="1188">
        <v>0.12</v>
      </c>
      <c r="BQ45" s="233">
        <v>0.12</v>
      </c>
      <c r="BR45" s="233">
        <v>0.12</v>
      </c>
      <c r="BS45" s="233">
        <v>0.12</v>
      </c>
      <c r="BT45" s="233">
        <v>0.12</v>
      </c>
      <c r="BU45" s="233">
        <v>0.12</v>
      </c>
      <c r="BV45" s="233">
        <v>0.12</v>
      </c>
      <c r="BW45" s="233">
        <v>0.12</v>
      </c>
      <c r="BX45" s="233">
        <v>0.12</v>
      </c>
      <c r="BY45" s="233">
        <v>0.12</v>
      </c>
      <c r="BZ45" s="233"/>
      <c r="CA45" s="233"/>
      <c r="CB45" s="233"/>
      <c r="CC45" s="233"/>
      <c r="CD45" s="233"/>
      <c r="CE45" s="233"/>
      <c r="CF45" s="233"/>
      <c r="CG45" s="233"/>
      <c r="CH45" s="233"/>
      <c r="CI45" s="233"/>
      <c r="CJ45" s="233"/>
      <c r="CK45" s="233"/>
      <c r="CL45" s="233"/>
      <c r="CM45" s="233"/>
      <c r="CN45" s="249"/>
    </row>
    <row r="46" spans="2:92" ht="43.5" thickBot="1" x14ac:dyDescent="0.25">
      <c r="B4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 s="1044" t="s">
        <v>939</v>
      </c>
      <c r="D46" s="1044" t="s">
        <v>938</v>
      </c>
      <c r="E46" s="1045" t="s">
        <v>871</v>
      </c>
      <c r="F46" s="1189" t="str">
        <f>VLOOKUP(TBL5_OptBen[[#This Row],[Option Type (defined list)]],'Option Typs_Grps'!B$2:C$47, 2, FALSE)</f>
        <v>Distribution Options</v>
      </c>
      <c r="G46" s="1176" t="s">
        <v>766</v>
      </c>
      <c r="H46" s="1177" t="s">
        <v>1438</v>
      </c>
      <c r="I46" s="1181" t="s">
        <v>684</v>
      </c>
      <c r="J46" s="1182" t="s">
        <v>122</v>
      </c>
      <c r="K46" s="1183">
        <v>2</v>
      </c>
      <c r="L46" s="250"/>
      <c r="M46" s="250"/>
      <c r="N46" s="250"/>
      <c r="O46" s="1184"/>
      <c r="P46" s="1185"/>
      <c r="Q46" s="1186"/>
      <c r="R46" s="1187">
        <v>0</v>
      </c>
      <c r="S46" s="251">
        <v>0</v>
      </c>
      <c r="T46" s="251">
        <v>0</v>
      </c>
      <c r="U46" s="251">
        <v>0</v>
      </c>
      <c r="V46" s="251">
        <v>0</v>
      </c>
      <c r="W46" s="251">
        <v>7.0000000000000007E-2</v>
      </c>
      <c r="X46" s="251">
        <v>0.13</v>
      </c>
      <c r="Y46" s="251">
        <v>0.2</v>
      </c>
      <c r="Z46" s="251">
        <v>0.28000000000000003</v>
      </c>
      <c r="AA46" s="251">
        <v>0.35</v>
      </c>
      <c r="AB46" s="251">
        <v>0.35</v>
      </c>
      <c r="AC46" s="251">
        <v>0.35</v>
      </c>
      <c r="AD46" s="251">
        <v>0.35</v>
      </c>
      <c r="AE46" s="251">
        <v>0.35</v>
      </c>
      <c r="AF46" s="251">
        <v>0.35</v>
      </c>
      <c r="AG46" s="251">
        <v>0.35</v>
      </c>
      <c r="AH46" s="251">
        <v>0.35</v>
      </c>
      <c r="AI46" s="251">
        <v>0.35</v>
      </c>
      <c r="AJ46" s="251">
        <v>0.35</v>
      </c>
      <c r="AK46" s="251">
        <v>0.35</v>
      </c>
      <c r="AL46" s="251">
        <v>0.35</v>
      </c>
      <c r="AM46" s="251">
        <v>0.35</v>
      </c>
      <c r="AN46" s="251">
        <v>0.35</v>
      </c>
      <c r="AO46" s="251">
        <v>0.35</v>
      </c>
      <c r="AP46" s="251">
        <v>0.35</v>
      </c>
      <c r="AQ46" s="251">
        <v>0.35</v>
      </c>
      <c r="AR46" s="251">
        <v>0.35</v>
      </c>
      <c r="AS46" s="251">
        <v>0.35</v>
      </c>
      <c r="AT46" s="251">
        <v>0.35</v>
      </c>
      <c r="AU46" s="251">
        <v>0.35</v>
      </c>
      <c r="AV46" s="251">
        <v>0.35</v>
      </c>
      <c r="AW46" s="251">
        <v>0.35</v>
      </c>
      <c r="AX46" s="251">
        <v>0.35</v>
      </c>
      <c r="AY46" s="251">
        <v>0.35</v>
      </c>
      <c r="AZ46" s="251">
        <v>0.35</v>
      </c>
      <c r="BA46" s="251">
        <v>0.35</v>
      </c>
      <c r="BB46" s="251">
        <v>0.35</v>
      </c>
      <c r="BC46" s="251">
        <v>0.35</v>
      </c>
      <c r="BD46" s="251">
        <v>0.35</v>
      </c>
      <c r="BE46" s="251">
        <v>0.35</v>
      </c>
      <c r="BF46" s="251">
        <v>0.35</v>
      </c>
      <c r="BG46" s="251">
        <v>0.35</v>
      </c>
      <c r="BH46" s="251">
        <v>0.35</v>
      </c>
      <c r="BI46" s="251">
        <v>0.35</v>
      </c>
      <c r="BJ46" s="251">
        <v>0.35</v>
      </c>
      <c r="BK46" s="251">
        <v>0.35</v>
      </c>
      <c r="BL46" s="251">
        <v>0.35</v>
      </c>
      <c r="BM46" s="251">
        <v>0.35</v>
      </c>
      <c r="BN46" s="251">
        <v>0.35</v>
      </c>
      <c r="BO46" s="251">
        <v>0.35</v>
      </c>
      <c r="BP46" s="1188">
        <v>0.35</v>
      </c>
      <c r="BQ46" s="233">
        <v>0.35</v>
      </c>
      <c r="BR46" s="233">
        <v>0.35</v>
      </c>
      <c r="BS46" s="233">
        <v>0.35</v>
      </c>
      <c r="BT46" s="233">
        <v>0.35</v>
      </c>
      <c r="BU46" s="233">
        <v>0.35</v>
      </c>
      <c r="BV46" s="233">
        <v>0.35</v>
      </c>
      <c r="BW46" s="233">
        <v>0.35</v>
      </c>
      <c r="BX46" s="233">
        <v>0.35</v>
      </c>
      <c r="BY46" s="233">
        <v>0.35</v>
      </c>
      <c r="BZ46" s="233"/>
      <c r="CA46" s="233"/>
      <c r="CB46" s="233"/>
      <c r="CC46" s="233"/>
      <c r="CD46" s="233"/>
      <c r="CE46" s="233"/>
      <c r="CF46" s="233"/>
      <c r="CG46" s="233"/>
      <c r="CH46" s="233"/>
      <c r="CI46" s="233"/>
      <c r="CJ46" s="233"/>
      <c r="CK46" s="233"/>
      <c r="CL46" s="233"/>
      <c r="CM46" s="233"/>
      <c r="CN46" s="249"/>
    </row>
    <row r="47" spans="2:92" ht="43.5" thickBot="1" x14ac:dyDescent="0.25">
      <c r="B4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 s="1044" t="s">
        <v>942</v>
      </c>
      <c r="D47" s="1044" t="s">
        <v>941</v>
      </c>
      <c r="E47" s="1045" t="s">
        <v>871</v>
      </c>
      <c r="F47" s="1189" t="str">
        <f>VLOOKUP(TBL5_OptBen[[#This Row],[Option Type (defined list)]],'Option Typs_Grps'!B$2:C$47, 2, FALSE)</f>
        <v>Distribution Options</v>
      </c>
      <c r="G47" s="1176" t="s">
        <v>766</v>
      </c>
      <c r="H47" s="1177" t="s">
        <v>1438</v>
      </c>
      <c r="I47" s="1181" t="s">
        <v>684</v>
      </c>
      <c r="J47" s="1182" t="s">
        <v>122</v>
      </c>
      <c r="K47" s="1183">
        <v>2</v>
      </c>
      <c r="L47" s="250"/>
      <c r="M47" s="250"/>
      <c r="N47" s="250"/>
      <c r="O47" s="1184"/>
      <c r="P47" s="1185"/>
      <c r="Q47" s="1186"/>
      <c r="R47" s="1187">
        <v>0</v>
      </c>
      <c r="S47" s="251">
        <v>0</v>
      </c>
      <c r="T47" s="251">
        <v>0</v>
      </c>
      <c r="U47" s="251">
        <v>0</v>
      </c>
      <c r="V47" s="251">
        <v>0</v>
      </c>
      <c r="W47" s="251">
        <v>0</v>
      </c>
      <c r="X47" s="251">
        <v>0</v>
      </c>
      <c r="Y47" s="251">
        <v>0</v>
      </c>
      <c r="Z47" s="251">
        <v>0</v>
      </c>
      <c r="AA47" s="251">
        <v>0</v>
      </c>
      <c r="AB47" s="251">
        <v>7.0000000000000007E-2</v>
      </c>
      <c r="AC47" s="251">
        <v>0.12</v>
      </c>
      <c r="AD47" s="251">
        <v>0.19</v>
      </c>
      <c r="AE47" s="251">
        <v>0.26</v>
      </c>
      <c r="AF47" s="251">
        <v>0.32</v>
      </c>
      <c r="AG47" s="251">
        <v>0.32</v>
      </c>
      <c r="AH47" s="251">
        <v>0.32</v>
      </c>
      <c r="AI47" s="251">
        <v>0.32</v>
      </c>
      <c r="AJ47" s="251">
        <v>0.32</v>
      </c>
      <c r="AK47" s="251">
        <v>0.32</v>
      </c>
      <c r="AL47" s="251">
        <v>0.32</v>
      </c>
      <c r="AM47" s="251">
        <v>0.32</v>
      </c>
      <c r="AN47" s="251">
        <v>0.32</v>
      </c>
      <c r="AO47" s="251">
        <v>0.32</v>
      </c>
      <c r="AP47" s="251">
        <v>0.32</v>
      </c>
      <c r="AQ47" s="251">
        <v>0.32</v>
      </c>
      <c r="AR47" s="251">
        <v>0.32</v>
      </c>
      <c r="AS47" s="251">
        <v>0.32</v>
      </c>
      <c r="AT47" s="251">
        <v>0.32</v>
      </c>
      <c r="AU47" s="251">
        <v>0.32</v>
      </c>
      <c r="AV47" s="251">
        <v>0.32</v>
      </c>
      <c r="AW47" s="251">
        <v>0.32</v>
      </c>
      <c r="AX47" s="251">
        <v>0.32</v>
      </c>
      <c r="AY47" s="251">
        <v>0.32</v>
      </c>
      <c r="AZ47" s="251">
        <v>0.32</v>
      </c>
      <c r="BA47" s="251">
        <v>0.32</v>
      </c>
      <c r="BB47" s="251">
        <v>0.32</v>
      </c>
      <c r="BC47" s="251">
        <v>0.32</v>
      </c>
      <c r="BD47" s="251">
        <v>0.32</v>
      </c>
      <c r="BE47" s="251">
        <v>0.32</v>
      </c>
      <c r="BF47" s="251">
        <v>0.32</v>
      </c>
      <c r="BG47" s="251">
        <v>0.32</v>
      </c>
      <c r="BH47" s="251">
        <v>0.32</v>
      </c>
      <c r="BI47" s="251">
        <v>0.32</v>
      </c>
      <c r="BJ47" s="251">
        <v>0.32</v>
      </c>
      <c r="BK47" s="251">
        <v>0.32</v>
      </c>
      <c r="BL47" s="251">
        <v>0.32</v>
      </c>
      <c r="BM47" s="251">
        <v>0.32</v>
      </c>
      <c r="BN47" s="251">
        <v>0.32</v>
      </c>
      <c r="BO47" s="251">
        <v>0.32</v>
      </c>
      <c r="BP47" s="1188">
        <v>0.32</v>
      </c>
      <c r="BQ47" s="233">
        <v>0.32</v>
      </c>
      <c r="BR47" s="233">
        <v>0.32</v>
      </c>
      <c r="BS47" s="233">
        <v>0.32</v>
      </c>
      <c r="BT47" s="233">
        <v>0.32</v>
      </c>
      <c r="BU47" s="233">
        <v>0.32</v>
      </c>
      <c r="BV47" s="233">
        <v>0.32</v>
      </c>
      <c r="BW47" s="233">
        <v>0.32</v>
      </c>
      <c r="BX47" s="233">
        <v>0.32</v>
      </c>
      <c r="BY47" s="233">
        <v>0.32</v>
      </c>
      <c r="BZ47" s="233"/>
      <c r="CA47" s="233"/>
      <c r="CB47" s="233"/>
      <c r="CC47" s="233"/>
      <c r="CD47" s="233"/>
      <c r="CE47" s="233"/>
      <c r="CF47" s="233"/>
      <c r="CG47" s="233"/>
      <c r="CH47" s="233"/>
      <c r="CI47" s="233"/>
      <c r="CJ47" s="233"/>
      <c r="CK47" s="233"/>
      <c r="CL47" s="233"/>
      <c r="CM47" s="233"/>
      <c r="CN47" s="249"/>
    </row>
    <row r="48" spans="2:92" ht="43.5" thickBot="1" x14ac:dyDescent="0.25">
      <c r="B4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 s="1044" t="s">
        <v>945</v>
      </c>
      <c r="D48" s="1044" t="s">
        <v>944</v>
      </c>
      <c r="E48" s="1045" t="s">
        <v>871</v>
      </c>
      <c r="F48" s="1189" t="str">
        <f>VLOOKUP(TBL5_OptBen[[#This Row],[Option Type (defined list)]],'Option Typs_Grps'!B$2:C$47, 2, FALSE)</f>
        <v>Distribution Options</v>
      </c>
      <c r="G48" s="1176" t="s">
        <v>766</v>
      </c>
      <c r="H48" s="1177" t="s">
        <v>1438</v>
      </c>
      <c r="I48" s="1181" t="s">
        <v>684</v>
      </c>
      <c r="J48" s="1182" t="s">
        <v>122</v>
      </c>
      <c r="K48" s="1183">
        <v>2</v>
      </c>
      <c r="L48" s="250"/>
      <c r="M48" s="250"/>
      <c r="N48" s="250"/>
      <c r="O48" s="1184"/>
      <c r="P48" s="1185"/>
      <c r="Q48" s="1186"/>
      <c r="R48" s="1187">
        <v>0</v>
      </c>
      <c r="S48" s="251">
        <v>0</v>
      </c>
      <c r="T48" s="251">
        <v>0</v>
      </c>
      <c r="U48" s="251">
        <v>0</v>
      </c>
      <c r="V48" s="251">
        <v>0</v>
      </c>
      <c r="W48" s="251">
        <v>0</v>
      </c>
      <c r="X48" s="251">
        <v>0</v>
      </c>
      <c r="Y48" s="251">
        <v>0</v>
      </c>
      <c r="Z48" s="251">
        <v>0</v>
      </c>
      <c r="AA48" s="251">
        <v>0</v>
      </c>
      <c r="AB48" s="251">
        <v>0</v>
      </c>
      <c r="AC48" s="251">
        <v>0</v>
      </c>
      <c r="AD48" s="251">
        <v>0</v>
      </c>
      <c r="AE48" s="251">
        <v>0</v>
      </c>
      <c r="AF48" s="251">
        <v>0</v>
      </c>
      <c r="AG48" s="251">
        <v>0.06</v>
      </c>
      <c r="AH48" s="251">
        <v>0.13</v>
      </c>
      <c r="AI48" s="251">
        <v>0.19</v>
      </c>
      <c r="AJ48" s="251">
        <v>0.24</v>
      </c>
      <c r="AK48" s="251">
        <v>0.28999999999999998</v>
      </c>
      <c r="AL48" s="251">
        <v>0.28999999999999998</v>
      </c>
      <c r="AM48" s="251">
        <v>0.28999999999999998</v>
      </c>
      <c r="AN48" s="251">
        <v>0.28999999999999998</v>
      </c>
      <c r="AO48" s="251">
        <v>0.28999999999999998</v>
      </c>
      <c r="AP48" s="251">
        <v>0.28999999999999998</v>
      </c>
      <c r="AQ48" s="251">
        <v>0.28999999999999998</v>
      </c>
      <c r="AR48" s="251">
        <v>0.28999999999999998</v>
      </c>
      <c r="AS48" s="251">
        <v>0.28999999999999998</v>
      </c>
      <c r="AT48" s="251">
        <v>0.28999999999999998</v>
      </c>
      <c r="AU48" s="251">
        <v>0.28999999999999998</v>
      </c>
      <c r="AV48" s="251">
        <v>0.28999999999999998</v>
      </c>
      <c r="AW48" s="251">
        <v>0.28999999999999998</v>
      </c>
      <c r="AX48" s="251">
        <v>0.28999999999999998</v>
      </c>
      <c r="AY48" s="251">
        <v>0.28999999999999998</v>
      </c>
      <c r="AZ48" s="251">
        <v>0.28999999999999998</v>
      </c>
      <c r="BA48" s="251">
        <v>0.28999999999999998</v>
      </c>
      <c r="BB48" s="251">
        <v>0.28999999999999998</v>
      </c>
      <c r="BC48" s="251">
        <v>0.28999999999999998</v>
      </c>
      <c r="BD48" s="251">
        <v>0.28999999999999998</v>
      </c>
      <c r="BE48" s="251">
        <v>0.28999999999999998</v>
      </c>
      <c r="BF48" s="251">
        <v>0.28999999999999998</v>
      </c>
      <c r="BG48" s="251">
        <v>0.28999999999999998</v>
      </c>
      <c r="BH48" s="251">
        <v>0.28999999999999998</v>
      </c>
      <c r="BI48" s="251">
        <v>0.28999999999999998</v>
      </c>
      <c r="BJ48" s="251">
        <v>0.28999999999999998</v>
      </c>
      <c r="BK48" s="251">
        <v>0.28999999999999998</v>
      </c>
      <c r="BL48" s="251">
        <v>0.28999999999999998</v>
      </c>
      <c r="BM48" s="251">
        <v>0.28999999999999998</v>
      </c>
      <c r="BN48" s="251">
        <v>0.28999999999999998</v>
      </c>
      <c r="BO48" s="251">
        <v>0.28999999999999998</v>
      </c>
      <c r="BP48" s="1188">
        <v>0.28999999999999998</v>
      </c>
      <c r="BQ48" s="233">
        <v>0.28999999999999998</v>
      </c>
      <c r="BR48" s="233">
        <v>0.28999999999999998</v>
      </c>
      <c r="BS48" s="233">
        <v>0.28999999999999998</v>
      </c>
      <c r="BT48" s="233">
        <v>0.28999999999999998</v>
      </c>
      <c r="BU48" s="233">
        <v>0.28999999999999998</v>
      </c>
      <c r="BV48" s="233">
        <v>0.28999999999999998</v>
      </c>
      <c r="BW48" s="233">
        <v>0.28999999999999998</v>
      </c>
      <c r="BX48" s="233">
        <v>0.28999999999999998</v>
      </c>
      <c r="BY48" s="233">
        <v>0.28999999999999998</v>
      </c>
      <c r="BZ48" s="233"/>
      <c r="CA48" s="233"/>
      <c r="CB48" s="233"/>
      <c r="CC48" s="233"/>
      <c r="CD48" s="233"/>
      <c r="CE48" s="233"/>
      <c r="CF48" s="233"/>
      <c r="CG48" s="233"/>
      <c r="CH48" s="233"/>
      <c r="CI48" s="233"/>
      <c r="CJ48" s="233"/>
      <c r="CK48" s="233"/>
      <c r="CL48" s="233"/>
      <c r="CM48" s="233"/>
      <c r="CN48" s="249"/>
    </row>
    <row r="49" spans="2:92" ht="43.5" thickBot="1" x14ac:dyDescent="0.25">
      <c r="B4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 s="1044" t="s">
        <v>948</v>
      </c>
      <c r="D49" s="1044" t="s">
        <v>947</v>
      </c>
      <c r="E49" s="1045" t="s">
        <v>871</v>
      </c>
      <c r="F49" s="1189" t="str">
        <f>VLOOKUP(TBL5_OptBen[[#This Row],[Option Type (defined list)]],'Option Typs_Grps'!B$2:C$47, 2, FALSE)</f>
        <v>Distribution Options</v>
      </c>
      <c r="G49" s="1176" t="s">
        <v>766</v>
      </c>
      <c r="H49" s="1177" t="s">
        <v>1438</v>
      </c>
      <c r="I49" s="1181" t="s">
        <v>684</v>
      </c>
      <c r="J49" s="1182" t="s">
        <v>122</v>
      </c>
      <c r="K49" s="1183">
        <v>2</v>
      </c>
      <c r="L49" s="250"/>
      <c r="M49" s="250"/>
      <c r="N49" s="250"/>
      <c r="O49" s="1184"/>
      <c r="P49" s="1185"/>
      <c r="Q49" s="1186"/>
      <c r="R49" s="1187">
        <v>0</v>
      </c>
      <c r="S49" s="251">
        <v>0</v>
      </c>
      <c r="T49" s="251">
        <v>0</v>
      </c>
      <c r="U49" s="251">
        <v>0</v>
      </c>
      <c r="V49" s="251">
        <v>0</v>
      </c>
      <c r="W49" s="251">
        <v>0</v>
      </c>
      <c r="X49" s="251">
        <v>0</v>
      </c>
      <c r="Y49" s="251">
        <v>0</v>
      </c>
      <c r="Z49" s="251">
        <v>0</v>
      </c>
      <c r="AA49" s="251">
        <v>0</v>
      </c>
      <c r="AB49" s="251">
        <v>0</v>
      </c>
      <c r="AC49" s="251">
        <v>0</v>
      </c>
      <c r="AD49" s="251">
        <v>0</v>
      </c>
      <c r="AE49" s="251">
        <v>0</v>
      </c>
      <c r="AF49" s="251">
        <v>0</v>
      </c>
      <c r="AG49" s="251">
        <v>0</v>
      </c>
      <c r="AH49" s="251">
        <v>0</v>
      </c>
      <c r="AI49" s="251">
        <v>0</v>
      </c>
      <c r="AJ49" s="251">
        <v>0</v>
      </c>
      <c r="AK49" s="251">
        <v>0</v>
      </c>
      <c r="AL49" s="251">
        <v>0.05</v>
      </c>
      <c r="AM49" s="251">
        <v>7.0000000000000007E-2</v>
      </c>
      <c r="AN49" s="251">
        <v>7.0000000000000007E-2</v>
      </c>
      <c r="AO49" s="251">
        <v>7.0000000000000007E-2</v>
      </c>
      <c r="AP49" s="251">
        <v>7.0000000000000007E-2</v>
      </c>
      <c r="AQ49" s="251">
        <v>7.0000000000000007E-2</v>
      </c>
      <c r="AR49" s="251">
        <v>7.0000000000000007E-2</v>
      </c>
      <c r="AS49" s="251">
        <v>7.0000000000000007E-2</v>
      </c>
      <c r="AT49" s="251">
        <v>7.0000000000000007E-2</v>
      </c>
      <c r="AU49" s="251">
        <v>7.0000000000000007E-2</v>
      </c>
      <c r="AV49" s="251">
        <v>7.0000000000000007E-2</v>
      </c>
      <c r="AW49" s="251">
        <v>7.0000000000000007E-2</v>
      </c>
      <c r="AX49" s="251">
        <v>7.0000000000000007E-2</v>
      </c>
      <c r="AY49" s="251">
        <v>7.0000000000000007E-2</v>
      </c>
      <c r="AZ49" s="251">
        <v>7.0000000000000007E-2</v>
      </c>
      <c r="BA49" s="251">
        <v>7.0000000000000007E-2</v>
      </c>
      <c r="BB49" s="251">
        <v>7.0000000000000007E-2</v>
      </c>
      <c r="BC49" s="251">
        <v>7.0000000000000007E-2</v>
      </c>
      <c r="BD49" s="251">
        <v>7.0000000000000007E-2</v>
      </c>
      <c r="BE49" s="251">
        <v>7.0000000000000007E-2</v>
      </c>
      <c r="BF49" s="251">
        <v>7.0000000000000007E-2</v>
      </c>
      <c r="BG49" s="251">
        <v>7.0000000000000007E-2</v>
      </c>
      <c r="BH49" s="251">
        <v>7.0000000000000007E-2</v>
      </c>
      <c r="BI49" s="251">
        <v>7.0000000000000007E-2</v>
      </c>
      <c r="BJ49" s="251">
        <v>7.0000000000000007E-2</v>
      </c>
      <c r="BK49" s="251">
        <v>7.0000000000000007E-2</v>
      </c>
      <c r="BL49" s="251">
        <v>7.0000000000000007E-2</v>
      </c>
      <c r="BM49" s="251">
        <v>7.0000000000000007E-2</v>
      </c>
      <c r="BN49" s="251">
        <v>7.0000000000000007E-2</v>
      </c>
      <c r="BO49" s="251">
        <v>7.0000000000000007E-2</v>
      </c>
      <c r="BP49" s="1188">
        <v>7.0000000000000007E-2</v>
      </c>
      <c r="BQ49" s="233">
        <v>7.0000000000000007E-2</v>
      </c>
      <c r="BR49" s="233">
        <v>7.0000000000000007E-2</v>
      </c>
      <c r="BS49" s="233">
        <v>7.0000000000000007E-2</v>
      </c>
      <c r="BT49" s="233">
        <v>7.0000000000000007E-2</v>
      </c>
      <c r="BU49" s="233">
        <v>7.0000000000000007E-2</v>
      </c>
      <c r="BV49" s="233">
        <v>7.0000000000000007E-2</v>
      </c>
      <c r="BW49" s="233">
        <v>7.0000000000000007E-2</v>
      </c>
      <c r="BX49" s="233">
        <v>7.0000000000000007E-2</v>
      </c>
      <c r="BY49" s="233">
        <v>7.0000000000000007E-2</v>
      </c>
      <c r="BZ49" s="233"/>
      <c r="CA49" s="233"/>
      <c r="CB49" s="233"/>
      <c r="CC49" s="233"/>
      <c r="CD49" s="233"/>
      <c r="CE49" s="233"/>
      <c r="CF49" s="233"/>
      <c r="CG49" s="233"/>
      <c r="CH49" s="233"/>
      <c r="CI49" s="233"/>
      <c r="CJ49" s="233"/>
      <c r="CK49" s="233"/>
      <c r="CL49" s="233"/>
      <c r="CM49" s="233"/>
      <c r="CN49" s="249"/>
    </row>
    <row r="50" spans="2:92" ht="57.75" thickBot="1" x14ac:dyDescent="0.25">
      <c r="B5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 s="1044" t="s">
        <v>987</v>
      </c>
      <c r="D50" s="1044" t="s">
        <v>986</v>
      </c>
      <c r="E50" s="1045" t="s">
        <v>979</v>
      </c>
      <c r="F50" s="1189" t="str">
        <f>VLOOKUP(TBL5_OptBen[[#This Row],[Option Type (defined list)]],'Option Typs_Grps'!B$2:C$47, 2, FALSE)</f>
        <v>Resource Options</v>
      </c>
      <c r="G50" s="1176" t="s">
        <v>755</v>
      </c>
      <c r="H50" s="1177" t="s">
        <v>1438</v>
      </c>
      <c r="I50" s="1181" t="s">
        <v>684</v>
      </c>
      <c r="J50" s="1182" t="s">
        <v>122</v>
      </c>
      <c r="K50" s="1183">
        <v>2</v>
      </c>
      <c r="L50" s="250"/>
      <c r="M50" s="250"/>
      <c r="N50" s="250"/>
      <c r="O50" s="1184"/>
      <c r="P50" s="1185"/>
      <c r="Q50" s="1186"/>
      <c r="R50" s="1187">
        <v>4.6500000000000004</v>
      </c>
      <c r="S50" s="251">
        <v>4.6399999999999997</v>
      </c>
      <c r="T50" s="251">
        <v>4.6399999999999997</v>
      </c>
      <c r="U50" s="251">
        <v>4.63</v>
      </c>
      <c r="V50" s="251">
        <v>4.63</v>
      </c>
      <c r="W50" s="251">
        <v>4.62</v>
      </c>
      <c r="X50" s="251">
        <v>4.6100000000000003</v>
      </c>
      <c r="Y50" s="251">
        <v>4.6100000000000003</v>
      </c>
      <c r="Z50" s="251">
        <v>4.5999999999999996</v>
      </c>
      <c r="AA50" s="251">
        <v>4.5999999999999996</v>
      </c>
      <c r="AB50" s="251">
        <v>4.53</v>
      </c>
      <c r="AC50" s="251">
        <v>4.5199999999999996</v>
      </c>
      <c r="AD50" s="251">
        <v>4.5199999999999996</v>
      </c>
      <c r="AE50" s="251">
        <v>4.51</v>
      </c>
      <c r="AF50" s="251">
        <v>0</v>
      </c>
      <c r="AG50" s="251">
        <v>0</v>
      </c>
      <c r="AH50" s="251">
        <v>0</v>
      </c>
      <c r="AI50" s="251">
        <v>0</v>
      </c>
      <c r="AJ50" s="251">
        <v>0</v>
      </c>
      <c r="AK50" s="251">
        <v>0</v>
      </c>
      <c r="AL50" s="251">
        <v>0</v>
      </c>
      <c r="AM50" s="251">
        <v>0</v>
      </c>
      <c r="AN50" s="251">
        <v>0</v>
      </c>
      <c r="AO50" s="251">
        <v>0</v>
      </c>
      <c r="AP50" s="251">
        <v>0</v>
      </c>
      <c r="AQ50" s="251">
        <v>0</v>
      </c>
      <c r="AR50" s="251">
        <v>0</v>
      </c>
      <c r="AS50" s="251">
        <v>0</v>
      </c>
      <c r="AT50" s="251">
        <v>0</v>
      </c>
      <c r="AU50" s="251">
        <v>0</v>
      </c>
      <c r="AV50" s="251">
        <v>0</v>
      </c>
      <c r="AW50" s="251">
        <v>0</v>
      </c>
      <c r="AX50" s="251">
        <v>0</v>
      </c>
      <c r="AY50" s="251">
        <v>0</v>
      </c>
      <c r="AZ50" s="251">
        <v>0</v>
      </c>
      <c r="BA50" s="251">
        <v>0</v>
      </c>
      <c r="BB50" s="251">
        <v>0</v>
      </c>
      <c r="BC50" s="251">
        <v>0</v>
      </c>
      <c r="BD50" s="251">
        <v>0</v>
      </c>
      <c r="BE50" s="251">
        <v>0</v>
      </c>
      <c r="BF50" s="251">
        <v>0</v>
      </c>
      <c r="BG50" s="251">
        <v>0</v>
      </c>
      <c r="BH50" s="251">
        <v>0</v>
      </c>
      <c r="BI50" s="251">
        <v>0</v>
      </c>
      <c r="BJ50" s="251">
        <v>0</v>
      </c>
      <c r="BK50" s="251">
        <v>0</v>
      </c>
      <c r="BL50" s="251">
        <v>0</v>
      </c>
      <c r="BM50" s="251">
        <v>0</v>
      </c>
      <c r="BN50" s="251">
        <v>0</v>
      </c>
      <c r="BO50" s="251">
        <v>0</v>
      </c>
      <c r="BP50" s="1188">
        <v>0</v>
      </c>
      <c r="BQ50" s="233">
        <v>0</v>
      </c>
      <c r="BR50" s="233">
        <v>0</v>
      </c>
      <c r="BS50" s="233">
        <v>0</v>
      </c>
      <c r="BT50" s="233">
        <v>0</v>
      </c>
      <c r="BU50" s="233">
        <v>0</v>
      </c>
      <c r="BV50" s="233">
        <v>0</v>
      </c>
      <c r="BW50" s="233">
        <v>0</v>
      </c>
      <c r="BX50" s="233">
        <v>0</v>
      </c>
      <c r="BY50" s="233">
        <v>0</v>
      </c>
      <c r="BZ50" s="233"/>
      <c r="CA50" s="233"/>
      <c r="CB50" s="233"/>
      <c r="CC50" s="233"/>
      <c r="CD50" s="233"/>
      <c r="CE50" s="233"/>
      <c r="CF50" s="233"/>
      <c r="CG50" s="233"/>
      <c r="CH50" s="233"/>
      <c r="CI50" s="233"/>
      <c r="CJ50" s="233"/>
      <c r="CK50" s="233"/>
      <c r="CL50" s="233"/>
      <c r="CM50" s="233"/>
      <c r="CN50" s="249"/>
    </row>
    <row r="51" spans="2:92" ht="72" thickBot="1" x14ac:dyDescent="0.25">
      <c r="B5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1" s="1044" t="s">
        <v>1007</v>
      </c>
      <c r="D51" s="1044" t="s">
        <v>1006</v>
      </c>
      <c r="E51" s="1045" t="s">
        <v>979</v>
      </c>
      <c r="F51" s="1189" t="str">
        <f>VLOOKUP(TBL5_OptBen[[#This Row],[Option Type (defined list)]],'Option Typs_Grps'!B$2:C$47, 2, FALSE)</f>
        <v>Resource Options</v>
      </c>
      <c r="G51" s="1176" t="s">
        <v>755</v>
      </c>
      <c r="H51" s="1177" t="s">
        <v>1438</v>
      </c>
      <c r="I51" s="1181" t="s">
        <v>684</v>
      </c>
      <c r="J51" s="1182" t="s">
        <v>122</v>
      </c>
      <c r="K51" s="1183">
        <v>2</v>
      </c>
      <c r="L51" s="250"/>
      <c r="M51" s="250"/>
      <c r="N51" s="250"/>
      <c r="O51" s="1184"/>
      <c r="P51" s="1185"/>
      <c r="Q51" s="1186"/>
      <c r="R51" s="1187">
        <v>18.010000000000002</v>
      </c>
      <c r="S51" s="251">
        <v>17.98</v>
      </c>
      <c r="T51" s="251">
        <v>17.96</v>
      </c>
      <c r="U51" s="251">
        <v>17.940000000000001</v>
      </c>
      <c r="V51" s="251">
        <v>17.91</v>
      </c>
      <c r="W51" s="251">
        <v>17.89</v>
      </c>
      <c r="X51" s="251">
        <v>17.87</v>
      </c>
      <c r="Y51" s="251">
        <v>17.850000000000001</v>
      </c>
      <c r="Z51" s="251">
        <v>17.82</v>
      </c>
      <c r="AA51" s="251">
        <v>17.8</v>
      </c>
      <c r="AB51" s="251">
        <v>17.55</v>
      </c>
      <c r="AC51" s="251">
        <v>17.52</v>
      </c>
      <c r="AD51" s="251">
        <v>17.489999999999998</v>
      </c>
      <c r="AE51" s="251">
        <v>17.47</v>
      </c>
      <c r="AF51" s="251">
        <v>0</v>
      </c>
      <c r="AG51" s="251">
        <v>0</v>
      </c>
      <c r="AH51" s="251">
        <v>0</v>
      </c>
      <c r="AI51" s="251">
        <v>0</v>
      </c>
      <c r="AJ51" s="251">
        <v>0</v>
      </c>
      <c r="AK51" s="251">
        <v>0</v>
      </c>
      <c r="AL51" s="251">
        <v>0</v>
      </c>
      <c r="AM51" s="251">
        <v>0</v>
      </c>
      <c r="AN51" s="251">
        <v>0</v>
      </c>
      <c r="AO51" s="251">
        <v>0</v>
      </c>
      <c r="AP51" s="251">
        <v>0</v>
      </c>
      <c r="AQ51" s="251">
        <v>0</v>
      </c>
      <c r="AR51" s="251">
        <v>0</v>
      </c>
      <c r="AS51" s="251">
        <v>0</v>
      </c>
      <c r="AT51" s="251">
        <v>0</v>
      </c>
      <c r="AU51" s="251">
        <v>0</v>
      </c>
      <c r="AV51" s="251">
        <v>0</v>
      </c>
      <c r="AW51" s="251">
        <v>0</v>
      </c>
      <c r="AX51" s="251">
        <v>0</v>
      </c>
      <c r="AY51" s="251">
        <v>0</v>
      </c>
      <c r="AZ51" s="251">
        <v>0</v>
      </c>
      <c r="BA51" s="251">
        <v>0</v>
      </c>
      <c r="BB51" s="251">
        <v>0</v>
      </c>
      <c r="BC51" s="251">
        <v>0</v>
      </c>
      <c r="BD51" s="251">
        <v>0</v>
      </c>
      <c r="BE51" s="251">
        <v>0</v>
      </c>
      <c r="BF51" s="251">
        <v>0</v>
      </c>
      <c r="BG51" s="251">
        <v>0</v>
      </c>
      <c r="BH51" s="251">
        <v>0</v>
      </c>
      <c r="BI51" s="251">
        <v>0</v>
      </c>
      <c r="BJ51" s="251">
        <v>0</v>
      </c>
      <c r="BK51" s="251">
        <v>0</v>
      </c>
      <c r="BL51" s="251">
        <v>0</v>
      </c>
      <c r="BM51" s="251">
        <v>0</v>
      </c>
      <c r="BN51" s="251">
        <v>0</v>
      </c>
      <c r="BO51" s="251">
        <v>0</v>
      </c>
      <c r="BP51" s="1188">
        <v>0</v>
      </c>
      <c r="BQ51" s="233">
        <v>0</v>
      </c>
      <c r="BR51" s="233">
        <v>0</v>
      </c>
      <c r="BS51" s="233">
        <v>0</v>
      </c>
      <c r="BT51" s="233">
        <v>0</v>
      </c>
      <c r="BU51" s="233">
        <v>0</v>
      </c>
      <c r="BV51" s="233">
        <v>0</v>
      </c>
      <c r="BW51" s="233">
        <v>0</v>
      </c>
      <c r="BX51" s="233">
        <v>0</v>
      </c>
      <c r="BY51" s="233">
        <v>0</v>
      </c>
      <c r="BZ51" s="233"/>
      <c r="CA51" s="233"/>
      <c r="CB51" s="233"/>
      <c r="CC51" s="233"/>
      <c r="CD51" s="233"/>
      <c r="CE51" s="233"/>
      <c r="CF51" s="233"/>
      <c r="CG51" s="233"/>
      <c r="CH51" s="233"/>
      <c r="CI51" s="233"/>
      <c r="CJ51" s="233"/>
      <c r="CK51" s="233"/>
      <c r="CL51" s="233"/>
      <c r="CM51" s="233"/>
      <c r="CN51" s="249"/>
    </row>
    <row r="52" spans="2:92" ht="57" x14ac:dyDescent="0.2">
      <c r="B5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 s="1044" t="s">
        <v>1028</v>
      </c>
      <c r="D52" s="1044" t="s">
        <v>1027</v>
      </c>
      <c r="E52" s="1045" t="s">
        <v>1020</v>
      </c>
      <c r="F52" s="1189" t="str">
        <f>VLOOKUP(TBL5_OptBen[[#This Row],[Option Type (defined list)]],'Option Typs_Grps'!B$2:C$47, 2, FALSE)</f>
        <v>Customer Options</v>
      </c>
      <c r="G52" s="1176" t="s">
        <v>755</v>
      </c>
      <c r="H52" s="1177" t="s">
        <v>1438</v>
      </c>
      <c r="I52" s="1181" t="s">
        <v>684</v>
      </c>
      <c r="J52" s="1182" t="s">
        <v>122</v>
      </c>
      <c r="K52" s="1183">
        <v>2</v>
      </c>
      <c r="L52" s="250"/>
      <c r="M52" s="250"/>
      <c r="N52" s="250"/>
      <c r="O52" s="1184"/>
      <c r="P52" s="1185"/>
      <c r="Q52" s="1186"/>
      <c r="R52" s="1187">
        <v>19.25</v>
      </c>
      <c r="S52" s="251">
        <v>19.23</v>
      </c>
      <c r="T52" s="251">
        <v>19.2</v>
      </c>
      <c r="U52" s="251">
        <v>19.18</v>
      </c>
      <c r="V52" s="251">
        <v>19.149999999999999</v>
      </c>
      <c r="W52" s="251">
        <v>19.13</v>
      </c>
      <c r="X52" s="251">
        <v>19.100000000000001</v>
      </c>
      <c r="Y52" s="251">
        <v>19.079999999999998</v>
      </c>
      <c r="Z52" s="251">
        <v>19.05</v>
      </c>
      <c r="AA52" s="251">
        <v>19.03</v>
      </c>
      <c r="AB52" s="251">
        <v>18.760000000000002</v>
      </c>
      <c r="AC52" s="251">
        <v>18.73</v>
      </c>
      <c r="AD52" s="251">
        <v>18.7</v>
      </c>
      <c r="AE52" s="251">
        <v>18.670000000000002</v>
      </c>
      <c r="AF52" s="251">
        <v>0</v>
      </c>
      <c r="AG52" s="251">
        <v>0</v>
      </c>
      <c r="AH52" s="251">
        <v>0</v>
      </c>
      <c r="AI52" s="251">
        <v>0</v>
      </c>
      <c r="AJ52" s="251">
        <v>0</v>
      </c>
      <c r="AK52" s="251">
        <v>0</v>
      </c>
      <c r="AL52" s="251">
        <v>0</v>
      </c>
      <c r="AM52" s="251">
        <v>0</v>
      </c>
      <c r="AN52" s="251">
        <v>0</v>
      </c>
      <c r="AO52" s="251">
        <v>0</v>
      </c>
      <c r="AP52" s="251">
        <v>0</v>
      </c>
      <c r="AQ52" s="251">
        <v>0</v>
      </c>
      <c r="AR52" s="251">
        <v>0</v>
      </c>
      <c r="AS52" s="251">
        <v>0</v>
      </c>
      <c r="AT52" s="251">
        <v>0</v>
      </c>
      <c r="AU52" s="251">
        <v>0</v>
      </c>
      <c r="AV52" s="251">
        <v>0</v>
      </c>
      <c r="AW52" s="251">
        <v>0</v>
      </c>
      <c r="AX52" s="251">
        <v>0</v>
      </c>
      <c r="AY52" s="251">
        <v>0</v>
      </c>
      <c r="AZ52" s="251">
        <v>0</v>
      </c>
      <c r="BA52" s="251">
        <v>0</v>
      </c>
      <c r="BB52" s="251">
        <v>0</v>
      </c>
      <c r="BC52" s="251">
        <v>0</v>
      </c>
      <c r="BD52" s="251">
        <v>0</v>
      </c>
      <c r="BE52" s="251">
        <v>0</v>
      </c>
      <c r="BF52" s="251">
        <v>0</v>
      </c>
      <c r="BG52" s="251">
        <v>0</v>
      </c>
      <c r="BH52" s="251">
        <v>0</v>
      </c>
      <c r="BI52" s="251">
        <v>0</v>
      </c>
      <c r="BJ52" s="251">
        <v>0</v>
      </c>
      <c r="BK52" s="251">
        <v>0</v>
      </c>
      <c r="BL52" s="251">
        <v>0</v>
      </c>
      <c r="BM52" s="251">
        <v>0</v>
      </c>
      <c r="BN52" s="251">
        <v>0</v>
      </c>
      <c r="BO52" s="251">
        <v>0</v>
      </c>
      <c r="BP52" s="1188">
        <v>0</v>
      </c>
      <c r="BQ52" s="233">
        <v>0</v>
      </c>
      <c r="BR52" s="233">
        <v>0</v>
      </c>
      <c r="BS52" s="233">
        <v>0</v>
      </c>
      <c r="BT52" s="233">
        <v>0</v>
      </c>
      <c r="BU52" s="233">
        <v>0</v>
      </c>
      <c r="BV52" s="233">
        <v>0</v>
      </c>
      <c r="BW52" s="233">
        <v>0</v>
      </c>
      <c r="BX52" s="233">
        <v>0</v>
      </c>
      <c r="BY52" s="233">
        <v>0</v>
      </c>
      <c r="BZ52" s="233"/>
      <c r="CA52" s="233"/>
      <c r="CB52" s="233"/>
      <c r="CC52" s="233"/>
      <c r="CD52" s="233"/>
      <c r="CE52" s="233"/>
      <c r="CF52" s="233"/>
      <c r="CG52" s="233"/>
      <c r="CH52" s="233"/>
      <c r="CI52" s="233"/>
      <c r="CJ52" s="233"/>
      <c r="CK52" s="233"/>
      <c r="CL52" s="233"/>
      <c r="CM52" s="233"/>
      <c r="CN52" s="249"/>
    </row>
    <row r="53" spans="2:92" ht="43.5" thickBot="1" x14ac:dyDescent="0.25">
      <c r="B5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3" s="1044" t="s">
        <v>1061</v>
      </c>
      <c r="D53" s="1044" t="s">
        <v>1060</v>
      </c>
      <c r="E53" s="1045" t="s">
        <v>1062</v>
      </c>
      <c r="F53" s="1189" t="str">
        <f>VLOOKUP(TBL5_OptBen[[#This Row],[Option Type (defined list)]],'Option Typs_Grps'!B$2:C$47, 2, FALSE)</f>
        <v>Resource Options</v>
      </c>
      <c r="G53" s="1176" t="s">
        <v>755</v>
      </c>
      <c r="H53" s="1177" t="s">
        <v>1438</v>
      </c>
      <c r="I53" s="1181" t="s">
        <v>684</v>
      </c>
      <c r="J53" s="1182" t="s">
        <v>122</v>
      </c>
      <c r="K53" s="1183">
        <v>2</v>
      </c>
      <c r="L53" s="250"/>
      <c r="M53" s="250"/>
      <c r="N53" s="250"/>
      <c r="O53" s="1184"/>
      <c r="P53" s="1185"/>
      <c r="Q53" s="1186"/>
      <c r="R53" s="1187">
        <v>0</v>
      </c>
      <c r="S53" s="251">
        <v>0</v>
      </c>
      <c r="T53" s="251">
        <v>0</v>
      </c>
      <c r="U53" s="251">
        <v>0</v>
      </c>
      <c r="V53" s="251">
        <v>0</v>
      </c>
      <c r="W53" s="251">
        <v>0</v>
      </c>
      <c r="X53" s="251">
        <v>0</v>
      </c>
      <c r="Y53" s="251">
        <v>0</v>
      </c>
      <c r="Z53" s="251">
        <v>0</v>
      </c>
      <c r="AA53" s="251">
        <v>0</v>
      </c>
      <c r="AB53" s="251">
        <v>0</v>
      </c>
      <c r="AC53" s="251">
        <v>0</v>
      </c>
      <c r="AD53" s="251">
        <v>0</v>
      </c>
      <c r="AE53" s="251">
        <v>0</v>
      </c>
      <c r="AF53" s="251">
        <v>0</v>
      </c>
      <c r="AG53" s="251">
        <v>0</v>
      </c>
      <c r="AH53" s="251">
        <v>0</v>
      </c>
      <c r="AI53" s="251">
        <v>0</v>
      </c>
      <c r="AJ53" s="251">
        <v>0</v>
      </c>
      <c r="AK53" s="251">
        <v>0</v>
      </c>
      <c r="AL53" s="251">
        <v>0</v>
      </c>
      <c r="AM53" s="251">
        <v>0</v>
      </c>
      <c r="AN53" s="251">
        <v>0</v>
      </c>
      <c r="AO53" s="251">
        <v>0</v>
      </c>
      <c r="AP53" s="251">
        <v>0</v>
      </c>
      <c r="AQ53" s="251">
        <v>0</v>
      </c>
      <c r="AR53" s="251">
        <v>0</v>
      </c>
      <c r="AS53" s="251">
        <v>0</v>
      </c>
      <c r="AT53" s="251">
        <v>0</v>
      </c>
      <c r="AU53" s="251">
        <v>0</v>
      </c>
      <c r="AV53" s="251">
        <v>0</v>
      </c>
      <c r="AW53" s="251">
        <v>0</v>
      </c>
      <c r="AX53" s="251">
        <v>0</v>
      </c>
      <c r="AY53" s="251">
        <v>0</v>
      </c>
      <c r="AZ53" s="251">
        <v>0</v>
      </c>
      <c r="BA53" s="251">
        <v>0</v>
      </c>
      <c r="BB53" s="251">
        <v>0</v>
      </c>
      <c r="BC53" s="251">
        <v>0</v>
      </c>
      <c r="BD53" s="251">
        <v>0</v>
      </c>
      <c r="BE53" s="251">
        <v>0</v>
      </c>
      <c r="BF53" s="251">
        <v>0</v>
      </c>
      <c r="BG53" s="251">
        <v>0</v>
      </c>
      <c r="BH53" s="251">
        <v>0</v>
      </c>
      <c r="BI53" s="251">
        <v>0</v>
      </c>
      <c r="BJ53" s="251">
        <v>0</v>
      </c>
      <c r="BK53" s="251">
        <v>0</v>
      </c>
      <c r="BL53" s="251">
        <v>0</v>
      </c>
      <c r="BM53" s="251">
        <v>0</v>
      </c>
      <c r="BN53" s="251">
        <v>0</v>
      </c>
      <c r="BO53" s="251">
        <v>0</v>
      </c>
      <c r="BP53" s="1188">
        <v>0</v>
      </c>
      <c r="BQ53" s="233">
        <v>0</v>
      </c>
      <c r="BR53" s="233">
        <v>0</v>
      </c>
      <c r="BS53" s="233">
        <v>0</v>
      </c>
      <c r="BT53" s="233">
        <v>0</v>
      </c>
      <c r="BU53" s="233">
        <v>5</v>
      </c>
      <c r="BV53" s="233">
        <v>5</v>
      </c>
      <c r="BW53" s="233">
        <v>5</v>
      </c>
      <c r="BX53" s="233">
        <v>5</v>
      </c>
      <c r="BY53" s="233">
        <v>5</v>
      </c>
      <c r="BZ53" s="233"/>
      <c r="CA53" s="233"/>
      <c r="CB53" s="233"/>
      <c r="CC53" s="233"/>
      <c r="CD53" s="233"/>
      <c r="CE53" s="233"/>
      <c r="CF53" s="233"/>
      <c r="CG53" s="233"/>
      <c r="CH53" s="233"/>
      <c r="CI53" s="233"/>
      <c r="CJ53" s="233"/>
      <c r="CK53" s="233"/>
      <c r="CL53" s="233"/>
      <c r="CM53" s="233"/>
      <c r="CN53" s="249"/>
    </row>
    <row r="54" spans="2:92" ht="43.5" thickBot="1" x14ac:dyDescent="0.25">
      <c r="B5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4" s="1044" t="s">
        <v>1081</v>
      </c>
      <c r="D54" s="1044" t="s">
        <v>1080</v>
      </c>
      <c r="E54" s="1045" t="s">
        <v>1065</v>
      </c>
      <c r="F54" s="1189" t="str">
        <f>VLOOKUP(TBL5_OptBen[[#This Row],[Option Type (defined list)]],'Option Typs_Grps'!B$2:C$47, 2, FALSE)</f>
        <v>Resource Options</v>
      </c>
      <c r="G54" s="1176" t="s">
        <v>766</v>
      </c>
      <c r="H54" s="1177" t="s">
        <v>1438</v>
      </c>
      <c r="I54" s="1181" t="s">
        <v>684</v>
      </c>
      <c r="J54" s="1182" t="s">
        <v>122</v>
      </c>
      <c r="K54" s="1183">
        <v>2</v>
      </c>
      <c r="L54" s="250"/>
      <c r="M54" s="250"/>
      <c r="N54" s="250"/>
      <c r="O54" s="1184"/>
      <c r="P54" s="1185"/>
      <c r="Q54" s="1186"/>
      <c r="R54" s="1187">
        <v>0</v>
      </c>
      <c r="S54" s="251">
        <v>0</v>
      </c>
      <c r="T54" s="251">
        <v>0</v>
      </c>
      <c r="U54" s="251">
        <v>0</v>
      </c>
      <c r="V54" s="251">
        <v>0</v>
      </c>
      <c r="W54" s="251">
        <v>0</v>
      </c>
      <c r="X54" s="251">
        <v>0</v>
      </c>
      <c r="Y54" s="251">
        <v>0</v>
      </c>
      <c r="Z54" s="251">
        <v>0</v>
      </c>
      <c r="AA54" s="251">
        <v>0</v>
      </c>
      <c r="AB54" s="251">
        <v>0</v>
      </c>
      <c r="AC54" s="251">
        <v>0</v>
      </c>
      <c r="AD54" s="251">
        <v>0</v>
      </c>
      <c r="AE54" s="251">
        <v>0</v>
      </c>
      <c r="AF54" s="251">
        <v>0</v>
      </c>
      <c r="AG54" s="251">
        <v>140</v>
      </c>
      <c r="AH54" s="251">
        <v>140</v>
      </c>
      <c r="AI54" s="251">
        <v>140</v>
      </c>
      <c r="AJ54" s="251">
        <v>140</v>
      </c>
      <c r="AK54" s="251">
        <v>140</v>
      </c>
      <c r="AL54" s="251">
        <v>140</v>
      </c>
      <c r="AM54" s="251">
        <v>140</v>
      </c>
      <c r="AN54" s="251">
        <v>140</v>
      </c>
      <c r="AO54" s="251">
        <v>140</v>
      </c>
      <c r="AP54" s="251">
        <v>140</v>
      </c>
      <c r="AQ54" s="251">
        <v>140</v>
      </c>
      <c r="AR54" s="251">
        <v>140</v>
      </c>
      <c r="AS54" s="251">
        <v>140</v>
      </c>
      <c r="AT54" s="251">
        <v>140</v>
      </c>
      <c r="AU54" s="251">
        <v>140</v>
      </c>
      <c r="AV54" s="251">
        <v>140</v>
      </c>
      <c r="AW54" s="251">
        <v>140</v>
      </c>
      <c r="AX54" s="251">
        <v>140</v>
      </c>
      <c r="AY54" s="251">
        <v>140</v>
      </c>
      <c r="AZ54" s="251">
        <v>140</v>
      </c>
      <c r="BA54" s="251">
        <v>140</v>
      </c>
      <c r="BB54" s="251">
        <v>140</v>
      </c>
      <c r="BC54" s="251">
        <v>140</v>
      </c>
      <c r="BD54" s="251">
        <v>140</v>
      </c>
      <c r="BE54" s="251">
        <v>140</v>
      </c>
      <c r="BF54" s="251">
        <v>140</v>
      </c>
      <c r="BG54" s="251">
        <v>140</v>
      </c>
      <c r="BH54" s="251">
        <v>140</v>
      </c>
      <c r="BI54" s="251">
        <v>140</v>
      </c>
      <c r="BJ54" s="251">
        <v>140</v>
      </c>
      <c r="BK54" s="251">
        <v>140</v>
      </c>
      <c r="BL54" s="251">
        <v>140</v>
      </c>
      <c r="BM54" s="251">
        <v>140</v>
      </c>
      <c r="BN54" s="251">
        <v>140</v>
      </c>
      <c r="BO54" s="251">
        <v>140</v>
      </c>
      <c r="BP54" s="1188">
        <v>140</v>
      </c>
      <c r="BQ54" s="233">
        <v>140</v>
      </c>
      <c r="BR54" s="233">
        <v>140</v>
      </c>
      <c r="BS54" s="233">
        <v>140</v>
      </c>
      <c r="BT54" s="233">
        <v>140</v>
      </c>
      <c r="BU54" s="233">
        <v>140</v>
      </c>
      <c r="BV54" s="233">
        <v>140</v>
      </c>
      <c r="BW54" s="233">
        <v>140</v>
      </c>
      <c r="BX54" s="233">
        <v>140</v>
      </c>
      <c r="BY54" s="233">
        <v>140</v>
      </c>
      <c r="BZ54" s="233"/>
      <c r="CA54" s="233"/>
      <c r="CB54" s="233"/>
      <c r="CC54" s="233"/>
      <c r="CD54" s="233"/>
      <c r="CE54" s="233"/>
      <c r="CF54" s="233"/>
      <c r="CG54" s="233"/>
      <c r="CH54" s="233"/>
      <c r="CI54" s="233"/>
      <c r="CJ54" s="233"/>
      <c r="CK54" s="233"/>
      <c r="CL54" s="233"/>
      <c r="CM54" s="233"/>
      <c r="CN54" s="249"/>
    </row>
    <row r="55" spans="2:92" ht="57.75" thickBot="1" x14ac:dyDescent="0.25">
      <c r="B5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044" t="s">
        <v>1086</v>
      </c>
      <c r="D55" s="1044" t="s">
        <v>1085</v>
      </c>
      <c r="E55" s="1045" t="s">
        <v>1087</v>
      </c>
      <c r="F55" s="1189" t="str">
        <f>VLOOKUP(TBL5_OptBen[[#This Row],[Option Type (defined list)]],'Option Typs_Grps'!B$2:C$47, 2, FALSE)</f>
        <v>Distribution Options</v>
      </c>
      <c r="G55" s="1176" t="s">
        <v>766</v>
      </c>
      <c r="H55" s="1177" t="s">
        <v>1438</v>
      </c>
      <c r="I55" s="1181" t="s">
        <v>684</v>
      </c>
      <c r="J55" s="1182" t="s">
        <v>122</v>
      </c>
      <c r="K55" s="1183">
        <v>2</v>
      </c>
      <c r="L55" s="250"/>
      <c r="M55" s="250"/>
      <c r="N55" s="250"/>
      <c r="O55" s="1184"/>
      <c r="P55" s="1185"/>
      <c r="Q55" s="1186"/>
      <c r="R55" s="1187">
        <v>0</v>
      </c>
      <c r="S55" s="251">
        <v>0</v>
      </c>
      <c r="T55" s="251">
        <v>0</v>
      </c>
      <c r="U55" s="251">
        <v>0</v>
      </c>
      <c r="V55" s="251">
        <v>0</v>
      </c>
      <c r="W55" s="251">
        <v>0</v>
      </c>
      <c r="X55" s="251">
        <v>0</v>
      </c>
      <c r="Y55" s="251">
        <v>0</v>
      </c>
      <c r="Z55" s="251">
        <v>0</v>
      </c>
      <c r="AA55" s="251">
        <v>0</v>
      </c>
      <c r="AB55" s="251">
        <v>39.72</v>
      </c>
      <c r="AC55" s="251">
        <v>39.72</v>
      </c>
      <c r="AD55" s="251">
        <v>39.72</v>
      </c>
      <c r="AE55" s="251">
        <v>39.72</v>
      </c>
      <c r="AF55" s="251">
        <v>39.72</v>
      </c>
      <c r="AG55" s="251">
        <v>39.72</v>
      </c>
      <c r="AH55" s="251">
        <v>39.72</v>
      </c>
      <c r="AI55" s="251">
        <v>39.72</v>
      </c>
      <c r="AJ55" s="251">
        <v>39.72</v>
      </c>
      <c r="AK55" s="251">
        <v>39.72</v>
      </c>
      <c r="AL55" s="251">
        <v>39.72</v>
      </c>
      <c r="AM55" s="251">
        <v>39.72</v>
      </c>
      <c r="AN55" s="251">
        <v>39.72</v>
      </c>
      <c r="AO55" s="251">
        <v>39.72</v>
      </c>
      <c r="AP55" s="251">
        <v>39.72</v>
      </c>
      <c r="AQ55" s="251">
        <v>39.72</v>
      </c>
      <c r="AR55" s="251">
        <v>39.72</v>
      </c>
      <c r="AS55" s="251">
        <v>39.72</v>
      </c>
      <c r="AT55" s="251">
        <v>39.72</v>
      </c>
      <c r="AU55" s="251">
        <v>39.72</v>
      </c>
      <c r="AV55" s="251">
        <v>39.72</v>
      </c>
      <c r="AW55" s="251">
        <v>39.72</v>
      </c>
      <c r="AX55" s="251">
        <v>39.72</v>
      </c>
      <c r="AY55" s="251">
        <v>39.72</v>
      </c>
      <c r="AZ55" s="251">
        <v>39.72</v>
      </c>
      <c r="BA55" s="251">
        <v>39.72</v>
      </c>
      <c r="BB55" s="251">
        <v>39.72</v>
      </c>
      <c r="BC55" s="251">
        <v>39.72</v>
      </c>
      <c r="BD55" s="251">
        <v>39.72</v>
      </c>
      <c r="BE55" s="251">
        <v>39.72</v>
      </c>
      <c r="BF55" s="251">
        <v>39.72</v>
      </c>
      <c r="BG55" s="251">
        <v>39.72</v>
      </c>
      <c r="BH55" s="251">
        <v>39.72</v>
      </c>
      <c r="BI55" s="251">
        <v>39.72</v>
      </c>
      <c r="BJ55" s="251">
        <v>39.72</v>
      </c>
      <c r="BK55" s="251">
        <v>39.72</v>
      </c>
      <c r="BL55" s="251">
        <v>39.72</v>
      </c>
      <c r="BM55" s="251">
        <v>39.72</v>
      </c>
      <c r="BN55" s="251">
        <v>39.72</v>
      </c>
      <c r="BO55" s="251">
        <v>39.72</v>
      </c>
      <c r="BP55" s="1188">
        <v>39.72</v>
      </c>
      <c r="BQ55" s="233">
        <v>39.72</v>
      </c>
      <c r="BR55" s="233">
        <v>39.72</v>
      </c>
      <c r="BS55" s="233">
        <v>39.72</v>
      </c>
      <c r="BT55" s="233">
        <v>39.72</v>
      </c>
      <c r="BU55" s="233">
        <v>39.72</v>
      </c>
      <c r="BV55" s="233">
        <v>39.72</v>
      </c>
      <c r="BW55" s="233">
        <v>39.72</v>
      </c>
      <c r="BX55" s="233">
        <v>39.72</v>
      </c>
      <c r="BY55" s="233">
        <v>39.72</v>
      </c>
      <c r="BZ55" s="233"/>
      <c r="CA55" s="233"/>
      <c r="CB55" s="233"/>
      <c r="CC55" s="233"/>
      <c r="CD55" s="233"/>
      <c r="CE55" s="233"/>
      <c r="CF55" s="233"/>
      <c r="CG55" s="233"/>
      <c r="CH55" s="233"/>
      <c r="CI55" s="233"/>
      <c r="CJ55" s="233"/>
      <c r="CK55" s="233"/>
      <c r="CL55" s="233"/>
      <c r="CM55" s="233"/>
      <c r="CN55" s="249"/>
    </row>
    <row r="56" spans="2:92" ht="30.75" thickBot="1" x14ac:dyDescent="0.25">
      <c r="B5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6" s="1044" t="s">
        <v>1095</v>
      </c>
      <c r="D56" s="1044" t="s">
        <v>1094</v>
      </c>
      <c r="E56" s="1045" t="s">
        <v>1096</v>
      </c>
      <c r="F56" s="1189" t="str">
        <f>VLOOKUP(TBL5_OptBen[[#This Row],[Option Type (defined list)]],'Option Typs_Grps'!B$2:C$47, 2, FALSE)</f>
        <v>Resource Options</v>
      </c>
      <c r="G56" s="1176" t="s">
        <v>766</v>
      </c>
      <c r="H56" s="1177" t="s">
        <v>1438</v>
      </c>
      <c r="I56" s="1181" t="s">
        <v>684</v>
      </c>
      <c r="J56" s="1182" t="s">
        <v>122</v>
      </c>
      <c r="K56" s="1183">
        <v>2</v>
      </c>
      <c r="L56" s="250"/>
      <c r="M56" s="250"/>
      <c r="N56" s="250"/>
      <c r="O56" s="1184"/>
      <c r="P56" s="1185"/>
      <c r="Q56" s="1186"/>
      <c r="R56" s="1187">
        <v>0</v>
      </c>
      <c r="S56" s="251">
        <v>0</v>
      </c>
      <c r="T56" s="251">
        <v>0</v>
      </c>
      <c r="U56" s="251">
        <v>0</v>
      </c>
      <c r="V56" s="251">
        <v>0</v>
      </c>
      <c r="W56" s="251">
        <v>0</v>
      </c>
      <c r="X56" s="251">
        <v>0</v>
      </c>
      <c r="Y56" s="251">
        <v>0</v>
      </c>
      <c r="Z56" s="251">
        <v>0</v>
      </c>
      <c r="AA56" s="251">
        <v>0</v>
      </c>
      <c r="AB56" s="251">
        <v>10.28</v>
      </c>
      <c r="AC56" s="251">
        <v>10.28</v>
      </c>
      <c r="AD56" s="251">
        <v>10.28</v>
      </c>
      <c r="AE56" s="251">
        <v>10.28</v>
      </c>
      <c r="AF56" s="251">
        <v>10.28</v>
      </c>
      <c r="AG56" s="251">
        <v>10.28</v>
      </c>
      <c r="AH56" s="251">
        <v>10.28</v>
      </c>
      <c r="AI56" s="251">
        <v>10.28</v>
      </c>
      <c r="AJ56" s="251">
        <v>10.28</v>
      </c>
      <c r="AK56" s="251">
        <v>10.28</v>
      </c>
      <c r="AL56" s="251">
        <v>10.28</v>
      </c>
      <c r="AM56" s="251">
        <v>10.28</v>
      </c>
      <c r="AN56" s="251">
        <v>10.28</v>
      </c>
      <c r="AO56" s="251">
        <v>10.28</v>
      </c>
      <c r="AP56" s="251">
        <v>10.28</v>
      </c>
      <c r="AQ56" s="251">
        <v>10.28</v>
      </c>
      <c r="AR56" s="251">
        <v>10.28</v>
      </c>
      <c r="AS56" s="251">
        <v>10.28</v>
      </c>
      <c r="AT56" s="251">
        <v>10.28</v>
      </c>
      <c r="AU56" s="251">
        <v>10.28</v>
      </c>
      <c r="AV56" s="251">
        <v>10.28</v>
      </c>
      <c r="AW56" s="251">
        <v>10.28</v>
      </c>
      <c r="AX56" s="251">
        <v>10.28</v>
      </c>
      <c r="AY56" s="251">
        <v>10.28</v>
      </c>
      <c r="AZ56" s="251">
        <v>10.28</v>
      </c>
      <c r="BA56" s="251">
        <v>10.28</v>
      </c>
      <c r="BB56" s="251">
        <v>10.28</v>
      </c>
      <c r="BC56" s="251">
        <v>10.28</v>
      </c>
      <c r="BD56" s="251">
        <v>10.28</v>
      </c>
      <c r="BE56" s="251">
        <v>10.28</v>
      </c>
      <c r="BF56" s="251">
        <v>10.28</v>
      </c>
      <c r="BG56" s="251">
        <v>10.28</v>
      </c>
      <c r="BH56" s="251">
        <v>10.28</v>
      </c>
      <c r="BI56" s="251">
        <v>10.28</v>
      </c>
      <c r="BJ56" s="251">
        <v>10.28</v>
      </c>
      <c r="BK56" s="251">
        <v>10.28</v>
      </c>
      <c r="BL56" s="251">
        <v>10.28</v>
      </c>
      <c r="BM56" s="251">
        <v>10.28</v>
      </c>
      <c r="BN56" s="251">
        <v>10.28</v>
      </c>
      <c r="BO56" s="251">
        <v>10.28</v>
      </c>
      <c r="BP56" s="1188">
        <v>10.28</v>
      </c>
      <c r="BQ56" s="233">
        <v>10.28</v>
      </c>
      <c r="BR56" s="233">
        <v>10.28</v>
      </c>
      <c r="BS56" s="233">
        <v>10.28</v>
      </c>
      <c r="BT56" s="233">
        <v>10.28</v>
      </c>
      <c r="BU56" s="233">
        <v>10.28</v>
      </c>
      <c r="BV56" s="233">
        <v>10.28</v>
      </c>
      <c r="BW56" s="233">
        <v>10.28</v>
      </c>
      <c r="BX56" s="233">
        <v>10.28</v>
      </c>
      <c r="BY56" s="233">
        <v>10.28</v>
      </c>
      <c r="BZ56" s="233"/>
      <c r="CA56" s="233"/>
      <c r="CB56" s="233"/>
      <c r="CC56" s="233"/>
      <c r="CD56" s="233"/>
      <c r="CE56" s="233"/>
      <c r="CF56" s="233"/>
      <c r="CG56" s="233"/>
      <c r="CH56" s="233"/>
      <c r="CI56" s="233"/>
      <c r="CJ56" s="233"/>
      <c r="CK56" s="233"/>
      <c r="CL56" s="233"/>
      <c r="CM56" s="233"/>
      <c r="CN56" s="249"/>
    </row>
    <row r="57" spans="2:92" ht="43.5" thickBot="1" x14ac:dyDescent="0.25">
      <c r="B5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7" s="1044" t="s">
        <v>1139</v>
      </c>
      <c r="D57" s="1044" t="s">
        <v>1138</v>
      </c>
      <c r="E57" s="1045" t="s">
        <v>1062</v>
      </c>
      <c r="F57" s="1189" t="str">
        <f>VLOOKUP(TBL5_OptBen[[#This Row],[Option Type (defined list)]],'Option Typs_Grps'!B$2:C$47, 2, FALSE)</f>
        <v>Resource Options</v>
      </c>
      <c r="G57" s="1176" t="s">
        <v>755</v>
      </c>
      <c r="H57" s="1177" t="s">
        <v>1438</v>
      </c>
      <c r="I57" s="1181" t="s">
        <v>684</v>
      </c>
      <c r="J57" s="1182" t="s">
        <v>122</v>
      </c>
      <c r="K57" s="1183">
        <v>2</v>
      </c>
      <c r="L57" s="250"/>
      <c r="M57" s="250"/>
      <c r="N57" s="250"/>
      <c r="O57" s="1184"/>
      <c r="P57" s="1185"/>
      <c r="Q57" s="1186"/>
      <c r="R57" s="1187">
        <v>0</v>
      </c>
      <c r="S57" s="251">
        <v>0</v>
      </c>
      <c r="T57" s="251">
        <v>0</v>
      </c>
      <c r="U57" s="251">
        <v>6</v>
      </c>
      <c r="V57" s="251">
        <v>6</v>
      </c>
      <c r="W57" s="251">
        <v>6</v>
      </c>
      <c r="X57" s="251">
        <v>6</v>
      </c>
      <c r="Y57" s="251">
        <v>6</v>
      </c>
      <c r="Z57" s="251">
        <v>6</v>
      </c>
      <c r="AA57" s="251">
        <v>6</v>
      </c>
      <c r="AB57" s="251">
        <v>6</v>
      </c>
      <c r="AC57" s="251">
        <v>6</v>
      </c>
      <c r="AD57" s="251">
        <v>6</v>
      </c>
      <c r="AE57" s="251">
        <v>6</v>
      </c>
      <c r="AF57" s="251">
        <v>6</v>
      </c>
      <c r="AG57" s="251">
        <v>6</v>
      </c>
      <c r="AH57" s="251">
        <v>6</v>
      </c>
      <c r="AI57" s="251">
        <v>6</v>
      </c>
      <c r="AJ57" s="251">
        <v>6</v>
      </c>
      <c r="AK57" s="251">
        <v>6</v>
      </c>
      <c r="AL57" s="251">
        <v>6</v>
      </c>
      <c r="AM57" s="251">
        <v>6</v>
      </c>
      <c r="AN57" s="251">
        <v>6</v>
      </c>
      <c r="AO57" s="251">
        <v>6</v>
      </c>
      <c r="AP57" s="251">
        <v>6</v>
      </c>
      <c r="AQ57" s="251">
        <v>6</v>
      </c>
      <c r="AR57" s="251">
        <v>6</v>
      </c>
      <c r="AS57" s="251">
        <v>6</v>
      </c>
      <c r="AT57" s="251">
        <v>6</v>
      </c>
      <c r="AU57" s="251">
        <v>6</v>
      </c>
      <c r="AV57" s="251">
        <v>6</v>
      </c>
      <c r="AW57" s="251">
        <v>6</v>
      </c>
      <c r="AX57" s="251">
        <v>6</v>
      </c>
      <c r="AY57" s="251">
        <v>6</v>
      </c>
      <c r="AZ57" s="251">
        <v>6</v>
      </c>
      <c r="BA57" s="251">
        <v>6</v>
      </c>
      <c r="BB57" s="251">
        <v>6</v>
      </c>
      <c r="BC57" s="251">
        <v>6</v>
      </c>
      <c r="BD57" s="251">
        <v>6</v>
      </c>
      <c r="BE57" s="251">
        <v>6</v>
      </c>
      <c r="BF57" s="251">
        <v>6</v>
      </c>
      <c r="BG57" s="251">
        <v>6</v>
      </c>
      <c r="BH57" s="251">
        <v>6</v>
      </c>
      <c r="BI57" s="251">
        <v>6</v>
      </c>
      <c r="BJ57" s="251">
        <v>6</v>
      </c>
      <c r="BK57" s="251">
        <v>6</v>
      </c>
      <c r="BL57" s="251">
        <v>6</v>
      </c>
      <c r="BM57" s="251">
        <v>6</v>
      </c>
      <c r="BN57" s="251">
        <v>6</v>
      </c>
      <c r="BO57" s="251">
        <v>6</v>
      </c>
      <c r="BP57" s="1188">
        <v>6</v>
      </c>
      <c r="BQ57" s="233">
        <v>6</v>
      </c>
      <c r="BR57" s="233">
        <v>6</v>
      </c>
      <c r="BS57" s="233">
        <v>6</v>
      </c>
      <c r="BT57" s="233">
        <v>6</v>
      </c>
      <c r="BU57" s="233">
        <v>6</v>
      </c>
      <c r="BV57" s="233">
        <v>6</v>
      </c>
      <c r="BW57" s="233">
        <v>6</v>
      </c>
      <c r="BX57" s="233">
        <v>6</v>
      </c>
      <c r="BY57" s="233">
        <v>6</v>
      </c>
      <c r="BZ57" s="233"/>
      <c r="CA57" s="233"/>
      <c r="CB57" s="233"/>
      <c r="CC57" s="233"/>
      <c r="CD57" s="233"/>
      <c r="CE57" s="233"/>
      <c r="CF57" s="233"/>
      <c r="CG57" s="233"/>
      <c r="CH57" s="233"/>
      <c r="CI57" s="233"/>
      <c r="CJ57" s="233"/>
      <c r="CK57" s="233"/>
      <c r="CL57" s="233"/>
      <c r="CM57" s="233"/>
      <c r="CN57" s="249"/>
    </row>
    <row r="58" spans="2:92" ht="30.75" thickBot="1" x14ac:dyDescent="0.25">
      <c r="B5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 s="1044" t="s">
        <v>1216</v>
      </c>
      <c r="D58" s="1044" t="s">
        <v>1215</v>
      </c>
      <c r="E58" s="1045" t="s">
        <v>1158</v>
      </c>
      <c r="F58" s="1189" t="str">
        <f>VLOOKUP(TBL5_OptBen[[#This Row],[Option Type (defined list)]],'Option Typs_Grps'!B$2:C$47, 2, FALSE)</f>
        <v>Resource Options</v>
      </c>
      <c r="G58" s="1176" t="s">
        <v>755</v>
      </c>
      <c r="H58" s="1177" t="s">
        <v>1438</v>
      </c>
      <c r="I58" s="1181" t="s">
        <v>684</v>
      </c>
      <c r="J58" s="1182" t="s">
        <v>122</v>
      </c>
      <c r="K58" s="1183">
        <v>2</v>
      </c>
      <c r="L58" s="250"/>
      <c r="M58" s="250"/>
      <c r="N58" s="250"/>
      <c r="O58" s="1184"/>
      <c r="P58" s="1185"/>
      <c r="Q58" s="1186"/>
      <c r="R58" s="1187">
        <v>0</v>
      </c>
      <c r="S58" s="251">
        <v>0</v>
      </c>
      <c r="T58" s="251">
        <v>0</v>
      </c>
      <c r="U58" s="251">
        <v>0</v>
      </c>
      <c r="V58" s="251">
        <v>0</v>
      </c>
      <c r="W58" s="251">
        <v>0</v>
      </c>
      <c r="X58" s="251">
        <v>0</v>
      </c>
      <c r="Y58" s="251">
        <v>0</v>
      </c>
      <c r="Z58" s="251">
        <v>0</v>
      </c>
      <c r="AA58" s="251">
        <v>0</v>
      </c>
      <c r="AB58" s="251">
        <v>0</v>
      </c>
      <c r="AC58" s="251">
        <v>0</v>
      </c>
      <c r="AD58" s="251">
        <v>0</v>
      </c>
      <c r="AE58" s="251">
        <v>0</v>
      </c>
      <c r="AF58" s="251">
        <v>0</v>
      </c>
      <c r="AG58" s="251">
        <v>0</v>
      </c>
      <c r="AH58" s="251">
        <v>0</v>
      </c>
      <c r="AI58" s="251">
        <v>0</v>
      </c>
      <c r="AJ58" s="251">
        <v>0</v>
      </c>
      <c r="AK58" s="251">
        <v>0</v>
      </c>
      <c r="AL58" s="251">
        <v>0</v>
      </c>
      <c r="AM58" s="251">
        <v>0</v>
      </c>
      <c r="AN58" s="251">
        <v>0</v>
      </c>
      <c r="AO58" s="251">
        <v>0</v>
      </c>
      <c r="AP58" s="251">
        <v>0</v>
      </c>
      <c r="AQ58" s="251">
        <v>0</v>
      </c>
      <c r="AR58" s="251">
        <v>0</v>
      </c>
      <c r="AS58" s="251">
        <v>0</v>
      </c>
      <c r="AT58" s="251">
        <v>0</v>
      </c>
      <c r="AU58" s="251">
        <v>0</v>
      </c>
      <c r="AV58" s="251">
        <v>0</v>
      </c>
      <c r="AW58" s="251">
        <v>0</v>
      </c>
      <c r="AX58" s="251">
        <v>0</v>
      </c>
      <c r="AY58" s="251">
        <v>0</v>
      </c>
      <c r="AZ58" s="251">
        <v>0</v>
      </c>
      <c r="BA58" s="251">
        <v>0</v>
      </c>
      <c r="BB58" s="251">
        <v>0</v>
      </c>
      <c r="BC58" s="251">
        <v>0</v>
      </c>
      <c r="BD58" s="251">
        <v>0</v>
      </c>
      <c r="BE58" s="251">
        <v>0</v>
      </c>
      <c r="BF58" s="251">
        <v>0</v>
      </c>
      <c r="BG58" s="251">
        <v>0</v>
      </c>
      <c r="BH58" s="251">
        <v>0</v>
      </c>
      <c r="BI58" s="251">
        <v>0</v>
      </c>
      <c r="BJ58" s="251">
        <v>0</v>
      </c>
      <c r="BK58" s="251">
        <v>0</v>
      </c>
      <c r="BL58" s="251">
        <v>0</v>
      </c>
      <c r="BM58" s="251">
        <v>0</v>
      </c>
      <c r="BN58" s="251">
        <v>0</v>
      </c>
      <c r="BO58" s="251">
        <v>0</v>
      </c>
      <c r="BP58" s="1188">
        <v>0</v>
      </c>
      <c r="BQ58" s="233">
        <v>0</v>
      </c>
      <c r="BR58" s="233">
        <v>0</v>
      </c>
      <c r="BS58" s="233">
        <v>0</v>
      </c>
      <c r="BT58" s="233">
        <v>0</v>
      </c>
      <c r="BU58" s="233">
        <v>0</v>
      </c>
      <c r="BV58" s="233">
        <v>0</v>
      </c>
      <c r="BW58" s="233">
        <v>11</v>
      </c>
      <c r="BX58" s="233">
        <v>11</v>
      </c>
      <c r="BY58" s="233">
        <v>11</v>
      </c>
      <c r="BZ58" s="233"/>
      <c r="CA58" s="233"/>
      <c r="CB58" s="233"/>
      <c r="CC58" s="233"/>
      <c r="CD58" s="233"/>
      <c r="CE58" s="233"/>
      <c r="CF58" s="233"/>
      <c r="CG58" s="233"/>
      <c r="CH58" s="233"/>
      <c r="CI58" s="233"/>
      <c r="CJ58" s="233"/>
      <c r="CK58" s="233"/>
      <c r="CL58" s="233"/>
      <c r="CM58" s="233"/>
      <c r="CN58" s="249"/>
    </row>
    <row r="59" spans="2:92" ht="43.5" thickBot="1" x14ac:dyDescent="0.25">
      <c r="B5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9" s="1044" t="s">
        <v>1218</v>
      </c>
      <c r="D59" s="1044" t="s">
        <v>1217</v>
      </c>
      <c r="E59" s="1045" t="s">
        <v>1443</v>
      </c>
      <c r="F59" s="1189" t="str">
        <f>VLOOKUP(TBL5_OptBen[[#This Row],[Option Type (defined list)]],'Option Typs_Grps'!B$2:C$47, 2, FALSE)</f>
        <v>Production Options</v>
      </c>
      <c r="G59" s="1176" t="s">
        <v>755</v>
      </c>
      <c r="H59" s="1177" t="s">
        <v>1438</v>
      </c>
      <c r="I59" s="1181" t="s">
        <v>684</v>
      </c>
      <c r="J59" s="1182" t="s">
        <v>122</v>
      </c>
      <c r="K59" s="1183">
        <v>2</v>
      </c>
      <c r="L59" s="250"/>
      <c r="M59" s="250"/>
      <c r="N59" s="250"/>
      <c r="O59" s="1184"/>
      <c r="P59" s="1185"/>
      <c r="Q59" s="1186"/>
      <c r="R59" s="1187">
        <v>0</v>
      </c>
      <c r="S59" s="251">
        <v>0</v>
      </c>
      <c r="T59" s="251">
        <v>0</v>
      </c>
      <c r="U59" s="251">
        <v>10</v>
      </c>
      <c r="V59" s="251">
        <v>10</v>
      </c>
      <c r="W59" s="251">
        <v>10</v>
      </c>
      <c r="X59" s="251">
        <v>10</v>
      </c>
      <c r="Y59" s="251">
        <v>10</v>
      </c>
      <c r="Z59" s="251">
        <v>10</v>
      </c>
      <c r="AA59" s="251">
        <v>10</v>
      </c>
      <c r="AB59" s="251">
        <v>10</v>
      </c>
      <c r="AC59" s="251">
        <v>10</v>
      </c>
      <c r="AD59" s="251">
        <v>10</v>
      </c>
      <c r="AE59" s="251">
        <v>10</v>
      </c>
      <c r="AF59" s="251">
        <v>10</v>
      </c>
      <c r="AG59" s="251">
        <v>10</v>
      </c>
      <c r="AH59" s="251">
        <v>10</v>
      </c>
      <c r="AI59" s="251">
        <v>10</v>
      </c>
      <c r="AJ59" s="251">
        <v>10</v>
      </c>
      <c r="AK59" s="251">
        <v>10</v>
      </c>
      <c r="AL59" s="251">
        <v>10</v>
      </c>
      <c r="AM59" s="251">
        <v>10</v>
      </c>
      <c r="AN59" s="251">
        <v>10</v>
      </c>
      <c r="AO59" s="251">
        <v>10</v>
      </c>
      <c r="AP59" s="251">
        <v>10</v>
      </c>
      <c r="AQ59" s="251">
        <v>10</v>
      </c>
      <c r="AR59" s="251">
        <v>10</v>
      </c>
      <c r="AS59" s="251">
        <v>10</v>
      </c>
      <c r="AT59" s="251">
        <v>10</v>
      </c>
      <c r="AU59" s="251">
        <v>10</v>
      </c>
      <c r="AV59" s="251">
        <v>10</v>
      </c>
      <c r="AW59" s="251">
        <v>10</v>
      </c>
      <c r="AX59" s="251">
        <v>10</v>
      </c>
      <c r="AY59" s="251">
        <v>10</v>
      </c>
      <c r="AZ59" s="251">
        <v>10</v>
      </c>
      <c r="BA59" s="251">
        <v>10</v>
      </c>
      <c r="BB59" s="251">
        <v>10</v>
      </c>
      <c r="BC59" s="251">
        <v>10</v>
      </c>
      <c r="BD59" s="251">
        <v>10</v>
      </c>
      <c r="BE59" s="251">
        <v>10</v>
      </c>
      <c r="BF59" s="251">
        <v>10</v>
      </c>
      <c r="BG59" s="251">
        <v>10</v>
      </c>
      <c r="BH59" s="251">
        <v>10</v>
      </c>
      <c r="BI59" s="251">
        <v>10</v>
      </c>
      <c r="BJ59" s="251">
        <v>10</v>
      </c>
      <c r="BK59" s="251">
        <v>10</v>
      </c>
      <c r="BL59" s="251">
        <v>10</v>
      </c>
      <c r="BM59" s="251">
        <v>10</v>
      </c>
      <c r="BN59" s="251">
        <v>10</v>
      </c>
      <c r="BO59" s="251">
        <v>10</v>
      </c>
      <c r="BP59" s="1188">
        <v>10</v>
      </c>
      <c r="BQ59" s="233">
        <v>10</v>
      </c>
      <c r="BR59" s="233">
        <v>10</v>
      </c>
      <c r="BS59" s="233">
        <v>10</v>
      </c>
      <c r="BT59" s="233">
        <v>10</v>
      </c>
      <c r="BU59" s="233">
        <v>10</v>
      </c>
      <c r="BV59" s="233">
        <v>10</v>
      </c>
      <c r="BW59" s="233">
        <v>10</v>
      </c>
      <c r="BX59" s="233">
        <v>10</v>
      </c>
      <c r="BY59" s="233">
        <v>10</v>
      </c>
      <c r="BZ59" s="233"/>
      <c r="CA59" s="233"/>
      <c r="CB59" s="233"/>
      <c r="CC59" s="233"/>
      <c r="CD59" s="233"/>
      <c r="CE59" s="233"/>
      <c r="CF59" s="233"/>
      <c r="CG59" s="233"/>
      <c r="CH59" s="233"/>
      <c r="CI59" s="233"/>
      <c r="CJ59" s="233"/>
      <c r="CK59" s="233"/>
      <c r="CL59" s="233"/>
      <c r="CM59" s="233"/>
      <c r="CN59" s="249"/>
    </row>
    <row r="60" spans="2:92" ht="57.75" thickBot="1" x14ac:dyDescent="0.25">
      <c r="B6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0" s="1044" t="s">
        <v>1223</v>
      </c>
      <c r="D60" s="1044" t="s">
        <v>1222</v>
      </c>
      <c r="E60" s="1045" t="s">
        <v>1158</v>
      </c>
      <c r="F60" s="1189" t="str">
        <f>VLOOKUP(TBL5_OptBen[[#This Row],[Option Type (defined list)]],'Option Typs_Grps'!B$2:C$47, 2, FALSE)</f>
        <v>Resource Options</v>
      </c>
      <c r="G60" s="1176" t="s">
        <v>755</v>
      </c>
      <c r="H60" s="1177" t="s">
        <v>1438</v>
      </c>
      <c r="I60" s="1181" t="s">
        <v>684</v>
      </c>
      <c r="J60" s="1182" t="s">
        <v>122</v>
      </c>
      <c r="K60" s="1183">
        <v>2</v>
      </c>
      <c r="L60" s="250"/>
      <c r="M60" s="250"/>
      <c r="N60" s="250"/>
      <c r="O60" s="1184"/>
      <c r="P60" s="1185"/>
      <c r="Q60" s="1186"/>
      <c r="R60" s="1187">
        <v>0</v>
      </c>
      <c r="S60" s="251">
        <v>0</v>
      </c>
      <c r="T60" s="251">
        <v>0</v>
      </c>
      <c r="U60" s="251">
        <v>0</v>
      </c>
      <c r="V60" s="251">
        <v>0</v>
      </c>
      <c r="W60" s="251">
        <v>0</v>
      </c>
      <c r="X60" s="251">
        <v>0</v>
      </c>
      <c r="Y60" s="251">
        <v>0</v>
      </c>
      <c r="Z60" s="251">
        <v>0</v>
      </c>
      <c r="AA60" s="251">
        <v>0</v>
      </c>
      <c r="AB60" s="251">
        <v>0</v>
      </c>
      <c r="AC60" s="251">
        <v>0</v>
      </c>
      <c r="AD60" s="251">
        <v>0</v>
      </c>
      <c r="AE60" s="251">
        <v>0</v>
      </c>
      <c r="AF60" s="251">
        <v>10.6</v>
      </c>
      <c r="AG60" s="251">
        <v>10.6</v>
      </c>
      <c r="AH60" s="251">
        <v>10.6</v>
      </c>
      <c r="AI60" s="251">
        <v>10.6</v>
      </c>
      <c r="AJ60" s="251">
        <v>10.6</v>
      </c>
      <c r="AK60" s="251">
        <v>10.6</v>
      </c>
      <c r="AL60" s="251">
        <v>10.6</v>
      </c>
      <c r="AM60" s="251">
        <v>10.6</v>
      </c>
      <c r="AN60" s="251">
        <v>10.6</v>
      </c>
      <c r="AO60" s="251">
        <v>10.6</v>
      </c>
      <c r="AP60" s="251">
        <v>10.6</v>
      </c>
      <c r="AQ60" s="251">
        <v>10.6</v>
      </c>
      <c r="AR60" s="251">
        <v>10.6</v>
      </c>
      <c r="AS60" s="251">
        <v>10.6</v>
      </c>
      <c r="AT60" s="251">
        <v>10.6</v>
      </c>
      <c r="AU60" s="251">
        <v>10.6</v>
      </c>
      <c r="AV60" s="251">
        <v>10.6</v>
      </c>
      <c r="AW60" s="251">
        <v>10.6</v>
      </c>
      <c r="AX60" s="251">
        <v>10.6</v>
      </c>
      <c r="AY60" s="251">
        <v>10.6</v>
      </c>
      <c r="AZ60" s="251">
        <v>10.6</v>
      </c>
      <c r="BA60" s="251">
        <v>10.6</v>
      </c>
      <c r="BB60" s="251">
        <v>10.6</v>
      </c>
      <c r="BC60" s="251">
        <v>10.6</v>
      </c>
      <c r="BD60" s="251">
        <v>10.6</v>
      </c>
      <c r="BE60" s="251">
        <v>10.6</v>
      </c>
      <c r="BF60" s="251">
        <v>10.6</v>
      </c>
      <c r="BG60" s="251">
        <v>10.6</v>
      </c>
      <c r="BH60" s="251">
        <v>10.6</v>
      </c>
      <c r="BI60" s="251">
        <v>10.6</v>
      </c>
      <c r="BJ60" s="251">
        <v>10.6</v>
      </c>
      <c r="BK60" s="251">
        <v>10.6</v>
      </c>
      <c r="BL60" s="251">
        <v>10.6</v>
      </c>
      <c r="BM60" s="251">
        <v>10.6</v>
      </c>
      <c r="BN60" s="251">
        <v>10.6</v>
      </c>
      <c r="BO60" s="251">
        <v>10.6</v>
      </c>
      <c r="BP60" s="1188">
        <v>10.6</v>
      </c>
      <c r="BQ60" s="233">
        <v>10.6</v>
      </c>
      <c r="BR60" s="233">
        <v>10.6</v>
      </c>
      <c r="BS60" s="233">
        <v>10.6</v>
      </c>
      <c r="BT60" s="233">
        <v>10.6</v>
      </c>
      <c r="BU60" s="233">
        <v>10.6</v>
      </c>
      <c r="BV60" s="233">
        <v>10.6</v>
      </c>
      <c r="BW60" s="233">
        <v>10.6</v>
      </c>
      <c r="BX60" s="233">
        <v>10.6</v>
      </c>
      <c r="BY60" s="233">
        <v>10.6</v>
      </c>
      <c r="BZ60" s="233"/>
      <c r="CA60" s="233"/>
      <c r="CB60" s="233"/>
      <c r="CC60" s="233"/>
      <c r="CD60" s="233"/>
      <c r="CE60" s="233"/>
      <c r="CF60" s="233"/>
      <c r="CG60" s="233"/>
      <c r="CH60" s="233"/>
      <c r="CI60" s="233"/>
      <c r="CJ60" s="233"/>
      <c r="CK60" s="233"/>
      <c r="CL60" s="233"/>
      <c r="CM60" s="233"/>
      <c r="CN60" s="249"/>
    </row>
    <row r="61" spans="2:92" ht="43.5" thickBot="1" x14ac:dyDescent="0.25">
      <c r="B6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1" s="1044" t="s">
        <v>1444</v>
      </c>
      <c r="D61" s="1044" t="s">
        <v>1254</v>
      </c>
      <c r="E61" s="1045" t="s">
        <v>1158</v>
      </c>
      <c r="F61" s="1189" t="str">
        <f>VLOOKUP(TBL5_OptBen[[#This Row],[Option Type (defined list)]],'Option Typs_Grps'!B$2:C$47, 2, FALSE)</f>
        <v>Resource Options</v>
      </c>
      <c r="G61" s="1176" t="s">
        <v>755</v>
      </c>
      <c r="H61" s="1177" t="s">
        <v>1438</v>
      </c>
      <c r="I61" s="1181" t="s">
        <v>684</v>
      </c>
      <c r="J61" s="1182" t="s">
        <v>122</v>
      </c>
      <c r="K61" s="1183">
        <v>2</v>
      </c>
      <c r="L61" s="250"/>
      <c r="M61" s="250"/>
      <c r="N61" s="250"/>
      <c r="O61" s="1184"/>
      <c r="P61" s="1185"/>
      <c r="Q61" s="1186"/>
      <c r="R61" s="1187">
        <v>0</v>
      </c>
      <c r="S61" s="251">
        <v>0</v>
      </c>
      <c r="T61" s="251">
        <v>0.3</v>
      </c>
      <c r="U61" s="251">
        <v>0.3</v>
      </c>
      <c r="V61" s="251">
        <v>0.3</v>
      </c>
      <c r="W61" s="251">
        <v>0.3</v>
      </c>
      <c r="X61" s="251">
        <v>0.3</v>
      </c>
      <c r="Y61" s="251">
        <v>0.3</v>
      </c>
      <c r="Z61" s="251">
        <v>0.3</v>
      </c>
      <c r="AA61" s="251">
        <v>0.3</v>
      </c>
      <c r="AB61" s="251">
        <v>0.3</v>
      </c>
      <c r="AC61" s="251">
        <v>0.3</v>
      </c>
      <c r="AD61" s="251">
        <v>0.3</v>
      </c>
      <c r="AE61" s="251">
        <v>0.3</v>
      </c>
      <c r="AF61" s="251">
        <v>0.3</v>
      </c>
      <c r="AG61" s="251">
        <v>0.3</v>
      </c>
      <c r="AH61" s="251">
        <v>0.3</v>
      </c>
      <c r="AI61" s="251">
        <v>0.3</v>
      </c>
      <c r="AJ61" s="251">
        <v>0.3</v>
      </c>
      <c r="AK61" s="251">
        <v>0.3</v>
      </c>
      <c r="AL61" s="251">
        <v>0.3</v>
      </c>
      <c r="AM61" s="251">
        <v>0.3</v>
      </c>
      <c r="AN61" s="251">
        <v>0.3</v>
      </c>
      <c r="AO61" s="251">
        <v>0.3</v>
      </c>
      <c r="AP61" s="251">
        <v>0.3</v>
      </c>
      <c r="AQ61" s="251">
        <v>0.3</v>
      </c>
      <c r="AR61" s="251">
        <v>0.3</v>
      </c>
      <c r="AS61" s="251">
        <v>0.3</v>
      </c>
      <c r="AT61" s="251">
        <v>0.3</v>
      </c>
      <c r="AU61" s="251">
        <v>0.3</v>
      </c>
      <c r="AV61" s="251">
        <v>0.3</v>
      </c>
      <c r="AW61" s="251">
        <v>0.3</v>
      </c>
      <c r="AX61" s="251">
        <v>0.3</v>
      </c>
      <c r="AY61" s="251">
        <v>0.3</v>
      </c>
      <c r="AZ61" s="251">
        <v>0.3</v>
      </c>
      <c r="BA61" s="251">
        <v>0.3</v>
      </c>
      <c r="BB61" s="251">
        <v>0.3</v>
      </c>
      <c r="BC61" s="251">
        <v>0.3</v>
      </c>
      <c r="BD61" s="251">
        <v>0.3</v>
      </c>
      <c r="BE61" s="251">
        <v>0.3</v>
      </c>
      <c r="BF61" s="251">
        <v>0.3</v>
      </c>
      <c r="BG61" s="251">
        <v>0.3</v>
      </c>
      <c r="BH61" s="251">
        <v>0.3</v>
      </c>
      <c r="BI61" s="251">
        <v>0.3</v>
      </c>
      <c r="BJ61" s="251">
        <v>0.3</v>
      </c>
      <c r="BK61" s="251">
        <v>0.3</v>
      </c>
      <c r="BL61" s="251">
        <v>0.3</v>
      </c>
      <c r="BM61" s="251">
        <v>0.3</v>
      </c>
      <c r="BN61" s="251">
        <v>0.3</v>
      </c>
      <c r="BO61" s="251">
        <v>0.3</v>
      </c>
      <c r="BP61" s="1188">
        <v>0.3</v>
      </c>
      <c r="BQ61" s="233">
        <v>0.3</v>
      </c>
      <c r="BR61" s="233">
        <v>0.3</v>
      </c>
      <c r="BS61" s="233">
        <v>0.3</v>
      </c>
      <c r="BT61" s="233">
        <v>0.3</v>
      </c>
      <c r="BU61" s="233">
        <v>0.3</v>
      </c>
      <c r="BV61" s="233">
        <v>0.3</v>
      </c>
      <c r="BW61" s="233">
        <v>0.3</v>
      </c>
      <c r="BX61" s="233">
        <v>0.3</v>
      </c>
      <c r="BY61" s="233">
        <v>0.3</v>
      </c>
      <c r="BZ61" s="233"/>
      <c r="CA61" s="233"/>
      <c r="CB61" s="233"/>
      <c r="CC61" s="233"/>
      <c r="CD61" s="233"/>
      <c r="CE61" s="233"/>
      <c r="CF61" s="233"/>
      <c r="CG61" s="233"/>
      <c r="CH61" s="233"/>
      <c r="CI61" s="233"/>
      <c r="CJ61" s="233"/>
      <c r="CK61" s="233"/>
      <c r="CL61" s="233"/>
      <c r="CM61" s="233"/>
      <c r="CN61" s="249"/>
    </row>
    <row r="62" spans="2:92" ht="43.5" thickBot="1" x14ac:dyDescent="0.25">
      <c r="B6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044" t="s">
        <v>1430</v>
      </c>
      <c r="D62" s="1044" t="s">
        <v>1429</v>
      </c>
      <c r="E62" s="1045" t="s">
        <v>1269</v>
      </c>
      <c r="F62" s="1189" t="str">
        <f>VLOOKUP(TBL5_OptBen[[#This Row],[Option Type (defined list)]],'Option Typs_Grps'!B$2:C$47, 2, FALSE)</f>
        <v>Customer Options</v>
      </c>
      <c r="G62" s="1176" t="s">
        <v>755</v>
      </c>
      <c r="H62" s="1177" t="s">
        <v>1438</v>
      </c>
      <c r="I62" s="1181" t="s">
        <v>684</v>
      </c>
      <c r="J62" s="1182" t="s">
        <v>122</v>
      </c>
      <c r="K62" s="1183">
        <v>2</v>
      </c>
      <c r="L62" s="250">
        <v>119.48</v>
      </c>
      <c r="M62" s="250">
        <v>119.34</v>
      </c>
      <c r="N62" s="250">
        <v>119.2</v>
      </c>
      <c r="O62" s="1184">
        <v>119.05</v>
      </c>
      <c r="P62" s="1185">
        <v>118.91</v>
      </c>
      <c r="Q62" s="1186">
        <v>118.76</v>
      </c>
      <c r="R62" s="1187">
        <v>118.62</v>
      </c>
      <c r="S62" s="251">
        <v>118.47</v>
      </c>
      <c r="T62" s="251">
        <v>118.32</v>
      </c>
      <c r="U62" s="251">
        <v>70.499480935108494</v>
      </c>
      <c r="V62" s="251">
        <v>70.441992931704561</v>
      </c>
      <c r="W62" s="251">
        <v>70.38423377548088</v>
      </c>
      <c r="X62" s="251">
        <v>70.326209015232251</v>
      </c>
      <c r="Y62" s="251">
        <v>70.267923953287564</v>
      </c>
      <c r="Z62" s="251">
        <v>70.209383662078309</v>
      </c>
      <c r="AA62" s="251">
        <v>70.150592999236835</v>
      </c>
      <c r="AB62" s="251">
        <v>68.124335024607717</v>
      </c>
      <c r="AC62" s="251">
        <v>68.031158578829945</v>
      </c>
      <c r="AD62" s="251">
        <v>67.937609671002747</v>
      </c>
      <c r="AE62" s="251">
        <v>67.843694785302432</v>
      </c>
      <c r="AF62" s="251">
        <v>0</v>
      </c>
      <c r="AG62" s="251">
        <v>0</v>
      </c>
      <c r="AH62" s="251">
        <v>0</v>
      </c>
      <c r="AI62" s="251">
        <v>0</v>
      </c>
      <c r="AJ62" s="251">
        <v>0</v>
      </c>
      <c r="AK62" s="251">
        <v>0</v>
      </c>
      <c r="AL62" s="251">
        <v>0</v>
      </c>
      <c r="AM62" s="251">
        <v>0</v>
      </c>
      <c r="AN62" s="251">
        <v>0</v>
      </c>
      <c r="AO62" s="251">
        <v>0</v>
      </c>
      <c r="AP62" s="251">
        <v>0</v>
      </c>
      <c r="AQ62" s="251">
        <v>0</v>
      </c>
      <c r="AR62" s="251">
        <v>0</v>
      </c>
      <c r="AS62" s="251">
        <v>0</v>
      </c>
      <c r="AT62" s="251">
        <v>0</v>
      </c>
      <c r="AU62" s="251">
        <v>0</v>
      </c>
      <c r="AV62" s="251">
        <v>0</v>
      </c>
      <c r="AW62" s="251">
        <v>0</v>
      </c>
      <c r="AX62" s="251">
        <v>0</v>
      </c>
      <c r="AY62" s="251">
        <v>0</v>
      </c>
      <c r="AZ62" s="251">
        <v>0</v>
      </c>
      <c r="BA62" s="251">
        <v>0</v>
      </c>
      <c r="BB62" s="251">
        <v>0</v>
      </c>
      <c r="BC62" s="251">
        <v>0</v>
      </c>
      <c r="BD62" s="251">
        <v>0</v>
      </c>
      <c r="BE62" s="251">
        <v>0</v>
      </c>
      <c r="BF62" s="251">
        <v>0</v>
      </c>
      <c r="BG62" s="251">
        <v>0</v>
      </c>
      <c r="BH62" s="251">
        <v>0</v>
      </c>
      <c r="BI62" s="251">
        <v>0</v>
      </c>
      <c r="BJ62" s="251">
        <v>0</v>
      </c>
      <c r="BK62" s="251">
        <v>0</v>
      </c>
      <c r="BL62" s="251">
        <v>0</v>
      </c>
      <c r="BM62" s="251">
        <v>0</v>
      </c>
      <c r="BN62" s="251">
        <v>0</v>
      </c>
      <c r="BO62" s="251">
        <v>0</v>
      </c>
      <c r="BP62" s="1188">
        <v>0</v>
      </c>
      <c r="BQ62" s="233">
        <v>0</v>
      </c>
      <c r="BR62" s="233">
        <v>0</v>
      </c>
      <c r="BS62" s="233">
        <v>0</v>
      </c>
      <c r="BT62" s="233">
        <v>0</v>
      </c>
      <c r="BU62" s="233">
        <v>0</v>
      </c>
      <c r="BV62" s="233">
        <v>0</v>
      </c>
      <c r="BW62" s="233">
        <v>0</v>
      </c>
      <c r="BX62" s="233">
        <v>0</v>
      </c>
      <c r="BY62" s="233">
        <v>0</v>
      </c>
      <c r="BZ62" s="233"/>
      <c r="CA62" s="233"/>
      <c r="CB62" s="233"/>
      <c r="CC62" s="233"/>
      <c r="CD62" s="233"/>
      <c r="CE62" s="233"/>
      <c r="CF62" s="233"/>
      <c r="CG62" s="233"/>
      <c r="CH62" s="233"/>
      <c r="CI62" s="233"/>
      <c r="CJ62" s="233"/>
      <c r="CK62" s="233"/>
      <c r="CL62" s="233"/>
      <c r="CM62" s="233"/>
      <c r="CN62" s="249"/>
    </row>
    <row r="63" spans="2:92" ht="43.5" thickBot="1" x14ac:dyDescent="0.25">
      <c r="B6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3" s="1044" t="s">
        <v>1368</v>
      </c>
      <c r="D63" s="1044" t="s">
        <v>1367</v>
      </c>
      <c r="E63" s="1045" t="s">
        <v>1226</v>
      </c>
      <c r="F63" s="1189" t="str">
        <f>VLOOKUP(TBL5_OptBen[[#This Row],[Option Type (defined list)]],'Option Typs_Grps'!B$2:C$47, 2, FALSE)</f>
        <v>Resource Options</v>
      </c>
      <c r="G63" s="1176" t="s">
        <v>755</v>
      </c>
      <c r="H63" s="1177" t="s">
        <v>1438</v>
      </c>
      <c r="I63" s="1181" t="s">
        <v>684</v>
      </c>
      <c r="J63" s="1182" t="s">
        <v>122</v>
      </c>
      <c r="K63" s="1183">
        <v>2</v>
      </c>
      <c r="L63" s="250"/>
      <c r="M63" s="250"/>
      <c r="N63" s="250"/>
      <c r="O63" s="1184"/>
      <c r="P63" s="1185"/>
      <c r="Q63" s="1186"/>
      <c r="R63" s="1187">
        <v>0</v>
      </c>
      <c r="S63" s="251">
        <v>0</v>
      </c>
      <c r="T63" s="251">
        <v>0</v>
      </c>
      <c r="U63" s="251">
        <v>0</v>
      </c>
      <c r="V63" s="251">
        <v>0</v>
      </c>
      <c r="W63" s="251">
        <v>0</v>
      </c>
      <c r="X63" s="251">
        <v>0</v>
      </c>
      <c r="Y63" s="251">
        <v>0</v>
      </c>
      <c r="Z63" s="251">
        <v>0</v>
      </c>
      <c r="AA63" s="251">
        <v>0</v>
      </c>
      <c r="AB63" s="251">
        <v>0</v>
      </c>
      <c r="AC63" s="251">
        <v>0</v>
      </c>
      <c r="AD63" s="251">
        <v>0</v>
      </c>
      <c r="AE63" s="251">
        <v>0</v>
      </c>
      <c r="AF63" s="251">
        <v>0</v>
      </c>
      <c r="AG63" s="251">
        <v>0</v>
      </c>
      <c r="AH63" s="251">
        <v>0</v>
      </c>
      <c r="AI63" s="251">
        <v>0</v>
      </c>
      <c r="AJ63" s="251">
        <v>0</v>
      </c>
      <c r="AK63" s="251">
        <v>0</v>
      </c>
      <c r="AL63" s="251">
        <v>0</v>
      </c>
      <c r="AM63" s="251">
        <v>0</v>
      </c>
      <c r="AN63" s="251">
        <v>0</v>
      </c>
      <c r="AO63" s="251">
        <v>0</v>
      </c>
      <c r="AP63" s="251">
        <v>0</v>
      </c>
      <c r="AQ63" s="251">
        <v>0</v>
      </c>
      <c r="AR63" s="251">
        <v>0</v>
      </c>
      <c r="AS63" s="251">
        <v>0</v>
      </c>
      <c r="AT63" s="251">
        <v>0</v>
      </c>
      <c r="AU63" s="251">
        <v>0</v>
      </c>
      <c r="AV63" s="251">
        <v>0</v>
      </c>
      <c r="AW63" s="251">
        <v>0</v>
      </c>
      <c r="AX63" s="251">
        <v>0</v>
      </c>
      <c r="AY63" s="251">
        <v>0</v>
      </c>
      <c r="AZ63" s="251">
        <v>0</v>
      </c>
      <c r="BA63" s="251">
        <v>0</v>
      </c>
      <c r="BB63" s="251">
        <v>0</v>
      </c>
      <c r="BC63" s="251">
        <v>0</v>
      </c>
      <c r="BD63" s="251">
        <v>0</v>
      </c>
      <c r="BE63" s="251">
        <v>0</v>
      </c>
      <c r="BF63" s="251">
        <v>0</v>
      </c>
      <c r="BG63" s="251">
        <v>0</v>
      </c>
      <c r="BH63" s="251">
        <v>0</v>
      </c>
      <c r="BI63" s="251">
        <v>0</v>
      </c>
      <c r="BJ63" s="251">
        <v>0</v>
      </c>
      <c r="BK63" s="251">
        <v>0</v>
      </c>
      <c r="BL63" s="251">
        <v>0</v>
      </c>
      <c r="BM63" s="251">
        <v>0</v>
      </c>
      <c r="BN63" s="251">
        <v>0</v>
      </c>
      <c r="BO63" s="251">
        <v>20</v>
      </c>
      <c r="BP63" s="1188">
        <v>20</v>
      </c>
      <c r="BQ63" s="233">
        <v>20</v>
      </c>
      <c r="BR63" s="233">
        <v>20</v>
      </c>
      <c r="BS63" s="233">
        <v>20</v>
      </c>
      <c r="BT63" s="233">
        <v>20</v>
      </c>
      <c r="BU63" s="233">
        <v>20</v>
      </c>
      <c r="BV63" s="233">
        <v>20</v>
      </c>
      <c r="BW63" s="233">
        <v>20</v>
      </c>
      <c r="BX63" s="233">
        <v>20</v>
      </c>
      <c r="BY63" s="233">
        <v>20</v>
      </c>
      <c r="BZ63" s="233"/>
      <c r="CA63" s="233"/>
      <c r="CB63" s="233"/>
      <c r="CC63" s="233"/>
      <c r="CD63" s="233"/>
      <c r="CE63" s="233"/>
      <c r="CF63" s="233"/>
      <c r="CG63" s="233"/>
      <c r="CH63" s="233"/>
      <c r="CI63" s="233"/>
      <c r="CJ63" s="233"/>
      <c r="CK63" s="233"/>
      <c r="CL63" s="233"/>
      <c r="CM63" s="233"/>
      <c r="CN63" s="249"/>
    </row>
    <row r="64" spans="2:92" ht="30.75" thickBot="1" x14ac:dyDescent="0.25">
      <c r="B6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4" s="1044" t="s">
        <v>1380</v>
      </c>
      <c r="D64" s="1044" t="s">
        <v>1379</v>
      </c>
      <c r="E64" s="1045" t="s">
        <v>1096</v>
      </c>
      <c r="F64" s="1189" t="str">
        <f>VLOOKUP(TBL5_OptBen[[#This Row],[Option Type (defined list)]],'Option Typs_Grps'!B$2:C$47, 2, FALSE)</f>
        <v>Resource Options</v>
      </c>
      <c r="G64" s="1176" t="s">
        <v>755</v>
      </c>
      <c r="H64" s="1177" t="s">
        <v>1438</v>
      </c>
      <c r="I64" s="1181" t="s">
        <v>684</v>
      </c>
      <c r="J64" s="1182" t="s">
        <v>122</v>
      </c>
      <c r="K64" s="1183">
        <v>2</v>
      </c>
      <c r="L64" s="250"/>
      <c r="M64" s="250"/>
      <c r="N64" s="250"/>
      <c r="O64" s="1184"/>
      <c r="P64" s="1185"/>
      <c r="Q64" s="1186"/>
      <c r="R64" s="1187">
        <v>0</v>
      </c>
      <c r="S64" s="251">
        <v>0</v>
      </c>
      <c r="T64" s="251">
        <v>0</v>
      </c>
      <c r="U64" s="251">
        <v>0</v>
      </c>
      <c r="V64" s="251">
        <v>0</v>
      </c>
      <c r="W64" s="251">
        <v>0</v>
      </c>
      <c r="X64" s="251">
        <v>0</v>
      </c>
      <c r="Y64" s="251">
        <v>0</v>
      </c>
      <c r="Z64" s="251">
        <v>0</v>
      </c>
      <c r="AA64" s="251">
        <v>0</v>
      </c>
      <c r="AB64" s="251">
        <v>0</v>
      </c>
      <c r="AC64" s="251">
        <v>0</v>
      </c>
      <c r="AD64" s="251">
        <v>0</v>
      </c>
      <c r="AE64" s="251">
        <v>0</v>
      </c>
      <c r="AF64" s="251">
        <v>0</v>
      </c>
      <c r="AG64" s="251">
        <v>0</v>
      </c>
      <c r="AH64" s="251">
        <v>0</v>
      </c>
      <c r="AI64" s="251">
        <v>0</v>
      </c>
      <c r="AJ64" s="251">
        <v>0</v>
      </c>
      <c r="AK64" s="251">
        <v>0</v>
      </c>
      <c r="AL64" s="251">
        <v>0</v>
      </c>
      <c r="AM64" s="251">
        <v>0</v>
      </c>
      <c r="AN64" s="251">
        <v>0</v>
      </c>
      <c r="AO64" s="251">
        <v>0</v>
      </c>
      <c r="AP64" s="251">
        <v>0</v>
      </c>
      <c r="AQ64" s="251">
        <v>0</v>
      </c>
      <c r="AR64" s="251">
        <v>0</v>
      </c>
      <c r="AS64" s="251">
        <v>0</v>
      </c>
      <c r="AT64" s="251">
        <v>0</v>
      </c>
      <c r="AU64" s="251">
        <v>0</v>
      </c>
      <c r="AV64" s="251">
        <v>0</v>
      </c>
      <c r="AW64" s="251">
        <v>0</v>
      </c>
      <c r="AX64" s="251">
        <v>0</v>
      </c>
      <c r="AY64" s="251">
        <v>0</v>
      </c>
      <c r="AZ64" s="251">
        <v>0</v>
      </c>
      <c r="BA64" s="251">
        <v>0</v>
      </c>
      <c r="BB64" s="251">
        <v>0</v>
      </c>
      <c r="BC64" s="251">
        <v>0</v>
      </c>
      <c r="BD64" s="251">
        <v>0</v>
      </c>
      <c r="BE64" s="251">
        <v>0</v>
      </c>
      <c r="BF64" s="251">
        <v>0</v>
      </c>
      <c r="BG64" s="251">
        <v>0</v>
      </c>
      <c r="BH64" s="251">
        <v>0</v>
      </c>
      <c r="BI64" s="251">
        <v>0</v>
      </c>
      <c r="BJ64" s="251">
        <v>0</v>
      </c>
      <c r="BK64" s="251">
        <v>0</v>
      </c>
      <c r="BL64" s="251">
        <v>0</v>
      </c>
      <c r="BM64" s="251">
        <v>8</v>
      </c>
      <c r="BN64" s="251">
        <v>8</v>
      </c>
      <c r="BO64" s="251">
        <v>8</v>
      </c>
      <c r="BP64" s="1188">
        <v>8</v>
      </c>
      <c r="BQ64" s="233">
        <v>8</v>
      </c>
      <c r="BR64" s="233">
        <v>8</v>
      </c>
      <c r="BS64" s="233">
        <v>8</v>
      </c>
      <c r="BT64" s="233">
        <v>8</v>
      </c>
      <c r="BU64" s="233">
        <v>8</v>
      </c>
      <c r="BV64" s="233">
        <v>8</v>
      </c>
      <c r="BW64" s="233">
        <v>8</v>
      </c>
      <c r="BX64" s="233">
        <v>8</v>
      </c>
      <c r="BY64" s="233">
        <v>8</v>
      </c>
      <c r="BZ64" s="233"/>
      <c r="CA64" s="233"/>
      <c r="CB64" s="233"/>
      <c r="CC64" s="233"/>
      <c r="CD64" s="233"/>
      <c r="CE64" s="233"/>
      <c r="CF64" s="233"/>
      <c r="CG64" s="233"/>
      <c r="CH64" s="233"/>
      <c r="CI64" s="233"/>
      <c r="CJ64" s="233"/>
      <c r="CK64" s="233"/>
      <c r="CL64" s="233"/>
      <c r="CM64" s="233"/>
      <c r="CN64" s="249"/>
    </row>
    <row r="65" spans="2:92" ht="30.75" thickBot="1" x14ac:dyDescent="0.25">
      <c r="B6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5" s="1044" t="s">
        <v>1381</v>
      </c>
      <c r="D65" s="1044" t="s">
        <v>1234</v>
      </c>
      <c r="E65" s="1045" t="s">
        <v>1096</v>
      </c>
      <c r="F65" s="1189" t="str">
        <f>VLOOKUP(TBL5_OptBen[[#This Row],[Option Type (defined list)]],'Option Typs_Grps'!B$2:C$47, 2, FALSE)</f>
        <v>Resource Options</v>
      </c>
      <c r="G65" s="1176" t="s">
        <v>755</v>
      </c>
      <c r="H65" s="1177" t="s">
        <v>1438</v>
      </c>
      <c r="I65" s="1181" t="s">
        <v>684</v>
      </c>
      <c r="J65" s="1182" t="s">
        <v>122</v>
      </c>
      <c r="K65" s="1183">
        <v>2</v>
      </c>
      <c r="L65" s="250"/>
      <c r="M65" s="250"/>
      <c r="N65" s="250"/>
      <c r="O65" s="1184"/>
      <c r="P65" s="1185"/>
      <c r="Q65" s="1186"/>
      <c r="R65" s="1187">
        <v>0</v>
      </c>
      <c r="S65" s="251">
        <v>0</v>
      </c>
      <c r="T65" s="251">
        <v>0</v>
      </c>
      <c r="U65" s="251">
        <v>0</v>
      </c>
      <c r="V65" s="251">
        <v>0</v>
      </c>
      <c r="W65" s="251">
        <v>0</v>
      </c>
      <c r="X65" s="251">
        <v>0</v>
      </c>
      <c r="Y65" s="251">
        <v>0</v>
      </c>
      <c r="Z65" s="251">
        <v>0</v>
      </c>
      <c r="AA65" s="251">
        <v>0</v>
      </c>
      <c r="AB65" s="251">
        <v>0</v>
      </c>
      <c r="AC65" s="251">
        <v>0</v>
      </c>
      <c r="AD65" s="251">
        <v>0</v>
      </c>
      <c r="AE65" s="251">
        <v>0</v>
      </c>
      <c r="AF65" s="251">
        <v>50</v>
      </c>
      <c r="AG65" s="251">
        <v>50</v>
      </c>
      <c r="AH65" s="251">
        <v>50</v>
      </c>
      <c r="AI65" s="251">
        <v>50</v>
      </c>
      <c r="AJ65" s="251">
        <v>50</v>
      </c>
      <c r="AK65" s="251">
        <v>50</v>
      </c>
      <c r="AL65" s="251">
        <v>50</v>
      </c>
      <c r="AM65" s="251">
        <v>50</v>
      </c>
      <c r="AN65" s="251">
        <v>50</v>
      </c>
      <c r="AO65" s="251">
        <v>50</v>
      </c>
      <c r="AP65" s="251">
        <v>50</v>
      </c>
      <c r="AQ65" s="251">
        <v>50</v>
      </c>
      <c r="AR65" s="251">
        <v>50</v>
      </c>
      <c r="AS65" s="251">
        <v>50</v>
      </c>
      <c r="AT65" s="251">
        <v>50</v>
      </c>
      <c r="AU65" s="251">
        <v>50</v>
      </c>
      <c r="AV65" s="251">
        <v>50</v>
      </c>
      <c r="AW65" s="251">
        <v>50</v>
      </c>
      <c r="AX65" s="251">
        <v>50</v>
      </c>
      <c r="AY65" s="251">
        <v>50</v>
      </c>
      <c r="AZ65" s="251">
        <v>50</v>
      </c>
      <c r="BA65" s="251">
        <v>50</v>
      </c>
      <c r="BB65" s="251">
        <v>50</v>
      </c>
      <c r="BC65" s="251">
        <v>50</v>
      </c>
      <c r="BD65" s="251">
        <v>50</v>
      </c>
      <c r="BE65" s="251">
        <v>50</v>
      </c>
      <c r="BF65" s="251">
        <v>50</v>
      </c>
      <c r="BG65" s="251">
        <v>50</v>
      </c>
      <c r="BH65" s="251">
        <v>50</v>
      </c>
      <c r="BI65" s="251">
        <v>50</v>
      </c>
      <c r="BJ65" s="251">
        <v>50</v>
      </c>
      <c r="BK65" s="251">
        <v>50</v>
      </c>
      <c r="BL65" s="251">
        <v>50</v>
      </c>
      <c r="BM65" s="251">
        <v>50</v>
      </c>
      <c r="BN65" s="251">
        <v>50</v>
      </c>
      <c r="BO65" s="251">
        <v>50</v>
      </c>
      <c r="BP65" s="1188">
        <v>50</v>
      </c>
      <c r="BQ65" s="233">
        <v>50</v>
      </c>
      <c r="BR65" s="233">
        <v>50</v>
      </c>
      <c r="BS65" s="233">
        <v>50</v>
      </c>
      <c r="BT65" s="233">
        <v>50</v>
      </c>
      <c r="BU65" s="233">
        <v>50</v>
      </c>
      <c r="BV65" s="233">
        <v>50</v>
      </c>
      <c r="BW65" s="233">
        <v>50</v>
      </c>
      <c r="BX65" s="233">
        <v>50</v>
      </c>
      <c r="BY65" s="233">
        <v>50</v>
      </c>
      <c r="BZ65" s="233"/>
      <c r="CA65" s="233"/>
      <c r="CB65" s="233"/>
      <c r="CC65" s="233"/>
      <c r="CD65" s="233"/>
      <c r="CE65" s="233"/>
      <c r="CF65" s="233"/>
      <c r="CG65" s="233"/>
      <c r="CH65" s="233"/>
      <c r="CI65" s="233"/>
      <c r="CJ65" s="233"/>
      <c r="CK65" s="233"/>
      <c r="CL65" s="233"/>
      <c r="CM65" s="233"/>
      <c r="CN65" s="249"/>
    </row>
    <row r="66" spans="2:92" ht="43.5" thickBot="1" x14ac:dyDescent="0.25">
      <c r="B6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6" s="1044" t="s">
        <v>1384</v>
      </c>
      <c r="D66" s="1044" t="s">
        <v>1383</v>
      </c>
      <c r="E66" s="1045" t="s">
        <v>1096</v>
      </c>
      <c r="F66" s="1189" t="str">
        <f>VLOOKUP(TBL5_OptBen[[#This Row],[Option Type (defined list)]],'Option Typs_Grps'!B$2:C$47, 2, FALSE)</f>
        <v>Resource Options</v>
      </c>
      <c r="G66" s="1176" t="s">
        <v>755</v>
      </c>
      <c r="H66" s="1177" t="s">
        <v>1438</v>
      </c>
      <c r="I66" s="1181" t="s">
        <v>684</v>
      </c>
      <c r="J66" s="1182" t="s">
        <v>122</v>
      </c>
      <c r="K66" s="1183">
        <v>2</v>
      </c>
      <c r="L66" s="250"/>
      <c r="M66" s="250"/>
      <c r="N66" s="250"/>
      <c r="O66" s="1184"/>
      <c r="P66" s="1185"/>
      <c r="Q66" s="1186"/>
      <c r="R66" s="1187">
        <v>0</v>
      </c>
      <c r="S66" s="251">
        <v>0</v>
      </c>
      <c r="T66" s="251">
        <v>0</v>
      </c>
      <c r="U66" s="251">
        <v>0</v>
      </c>
      <c r="V66" s="251">
        <v>0</v>
      </c>
      <c r="W66" s="251">
        <v>0</v>
      </c>
      <c r="X66" s="251">
        <v>0</v>
      </c>
      <c r="Y66" s="251">
        <v>0</v>
      </c>
      <c r="Z66" s="251">
        <v>0</v>
      </c>
      <c r="AA66" s="251">
        <v>0</v>
      </c>
      <c r="AB66" s="251">
        <v>0</v>
      </c>
      <c r="AC66" s="251">
        <v>0</v>
      </c>
      <c r="AD66" s="251">
        <v>0</v>
      </c>
      <c r="AE66" s="251">
        <v>0</v>
      </c>
      <c r="AF66" s="251">
        <v>0</v>
      </c>
      <c r="AG66" s="251">
        <v>0</v>
      </c>
      <c r="AH66" s="251">
        <v>0</v>
      </c>
      <c r="AI66" s="251">
        <v>0</v>
      </c>
      <c r="AJ66" s="251">
        <v>0</v>
      </c>
      <c r="AK66" s="251">
        <v>0</v>
      </c>
      <c r="AL66" s="251">
        <v>0</v>
      </c>
      <c r="AM66" s="251">
        <v>0</v>
      </c>
      <c r="AN66" s="251">
        <v>0</v>
      </c>
      <c r="AO66" s="251">
        <v>0</v>
      </c>
      <c r="AP66" s="251">
        <v>0</v>
      </c>
      <c r="AQ66" s="251">
        <v>0</v>
      </c>
      <c r="AR66" s="251">
        <v>0</v>
      </c>
      <c r="AS66" s="251">
        <v>0</v>
      </c>
      <c r="AT66" s="251">
        <v>0</v>
      </c>
      <c r="AU66" s="251">
        <v>0</v>
      </c>
      <c r="AV66" s="251">
        <v>0</v>
      </c>
      <c r="AW66" s="251">
        <v>0</v>
      </c>
      <c r="AX66" s="251">
        <v>0</v>
      </c>
      <c r="AY66" s="251">
        <v>0</v>
      </c>
      <c r="AZ66" s="251">
        <v>0</v>
      </c>
      <c r="BA66" s="251">
        <v>0</v>
      </c>
      <c r="BB66" s="251">
        <v>0</v>
      </c>
      <c r="BC66" s="251">
        <v>0</v>
      </c>
      <c r="BD66" s="251">
        <v>0</v>
      </c>
      <c r="BE66" s="251">
        <v>0</v>
      </c>
      <c r="BF66" s="251">
        <v>0</v>
      </c>
      <c r="BG66" s="251">
        <v>0</v>
      </c>
      <c r="BH66" s="251">
        <v>0</v>
      </c>
      <c r="BI66" s="251">
        <v>0</v>
      </c>
      <c r="BJ66" s="251">
        <v>0</v>
      </c>
      <c r="BK66" s="251">
        <v>0</v>
      </c>
      <c r="BL66" s="251">
        <v>0</v>
      </c>
      <c r="BM66" s="251">
        <v>0</v>
      </c>
      <c r="BN66" s="251">
        <v>0</v>
      </c>
      <c r="BO66" s="251">
        <v>0</v>
      </c>
      <c r="BP66" s="1188">
        <v>0</v>
      </c>
      <c r="BQ66" s="233">
        <v>0</v>
      </c>
      <c r="BR66" s="233">
        <v>0</v>
      </c>
      <c r="BS66" s="233">
        <v>0</v>
      </c>
      <c r="BT66" s="233">
        <v>4</v>
      </c>
      <c r="BU66" s="233">
        <v>4</v>
      </c>
      <c r="BV66" s="233">
        <v>4</v>
      </c>
      <c r="BW66" s="233">
        <v>4</v>
      </c>
      <c r="BX66" s="233">
        <v>4</v>
      </c>
      <c r="BY66" s="233">
        <v>4</v>
      </c>
      <c r="BZ66" s="233"/>
      <c r="CA66" s="233"/>
      <c r="CB66" s="233"/>
      <c r="CC66" s="233"/>
      <c r="CD66" s="233"/>
      <c r="CE66" s="233"/>
      <c r="CF66" s="233"/>
      <c r="CG66" s="233"/>
      <c r="CH66" s="233"/>
      <c r="CI66" s="233"/>
      <c r="CJ66" s="233"/>
      <c r="CK66" s="233"/>
      <c r="CL66" s="233"/>
      <c r="CM66" s="233"/>
      <c r="CN66" s="249"/>
    </row>
    <row r="67" spans="2:92" ht="86.25" thickBot="1" x14ac:dyDescent="0.25">
      <c r="B6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7" s="1044" t="s">
        <v>1408</v>
      </c>
      <c r="D67" s="1044" t="s">
        <v>1407</v>
      </c>
      <c r="E67" s="1045" t="s">
        <v>1062</v>
      </c>
      <c r="F67" s="1189" t="str">
        <f>VLOOKUP(TBL5_OptBen[[#This Row],[Option Type (defined list)]],'Option Typs_Grps'!B$2:C$47, 2, FALSE)</f>
        <v>Resource Options</v>
      </c>
      <c r="G67" s="1176" t="s">
        <v>766</v>
      </c>
      <c r="H67" s="1177" t="s">
        <v>1438</v>
      </c>
      <c r="I67" s="1181" t="s">
        <v>684</v>
      </c>
      <c r="J67" s="1182" t="s">
        <v>122</v>
      </c>
      <c r="K67" s="1183">
        <v>2</v>
      </c>
      <c r="L67" s="250"/>
      <c r="M67" s="250"/>
      <c r="N67" s="250"/>
      <c r="O67" s="1184"/>
      <c r="P67" s="1185"/>
      <c r="Q67" s="1186"/>
      <c r="R67" s="1187">
        <v>0</v>
      </c>
      <c r="S67" s="251">
        <v>0</v>
      </c>
      <c r="T67" s="251">
        <v>0</v>
      </c>
      <c r="U67" s="251">
        <v>0</v>
      </c>
      <c r="V67" s="251">
        <v>0</v>
      </c>
      <c r="W67" s="251">
        <v>0</v>
      </c>
      <c r="X67" s="251">
        <v>0</v>
      </c>
      <c r="Y67" s="251">
        <v>0</v>
      </c>
      <c r="Z67" s="251">
        <v>0</v>
      </c>
      <c r="AA67" s="251">
        <v>0</v>
      </c>
      <c r="AB67" s="251">
        <v>0</v>
      </c>
      <c r="AC67" s="251">
        <v>0</v>
      </c>
      <c r="AD67" s="251">
        <v>0</v>
      </c>
      <c r="AE67" s="251">
        <v>0</v>
      </c>
      <c r="AF67" s="251">
        <v>0</v>
      </c>
      <c r="AG67" s="251">
        <v>0</v>
      </c>
      <c r="AH67" s="251">
        <v>0</v>
      </c>
      <c r="AI67" s="251">
        <v>0</v>
      </c>
      <c r="AJ67" s="251">
        <v>0</v>
      </c>
      <c r="AK67" s="251">
        <v>0</v>
      </c>
      <c r="AL67" s="251">
        <v>0</v>
      </c>
      <c r="AM67" s="251">
        <v>0</v>
      </c>
      <c r="AN67" s="251">
        <v>0</v>
      </c>
      <c r="AO67" s="251">
        <v>0</v>
      </c>
      <c r="AP67" s="251">
        <v>0</v>
      </c>
      <c r="AQ67" s="251">
        <v>0</v>
      </c>
      <c r="AR67" s="251">
        <v>0</v>
      </c>
      <c r="AS67" s="251">
        <v>0</v>
      </c>
      <c r="AT67" s="251">
        <v>0</v>
      </c>
      <c r="AU67" s="251">
        <v>0</v>
      </c>
      <c r="AV67" s="251">
        <v>0</v>
      </c>
      <c r="AW67" s="251">
        <v>0</v>
      </c>
      <c r="AX67" s="251">
        <v>0</v>
      </c>
      <c r="AY67" s="251">
        <v>0</v>
      </c>
      <c r="AZ67" s="251">
        <v>0</v>
      </c>
      <c r="BA67" s="251">
        <v>0</v>
      </c>
      <c r="BB67" s="251">
        <v>0</v>
      </c>
      <c r="BC67" s="251">
        <v>0</v>
      </c>
      <c r="BD67" s="251">
        <v>0</v>
      </c>
      <c r="BE67" s="251">
        <v>0</v>
      </c>
      <c r="BF67" s="251">
        <v>0</v>
      </c>
      <c r="BG67" s="251">
        <v>20</v>
      </c>
      <c r="BH67" s="251">
        <v>20</v>
      </c>
      <c r="BI67" s="251">
        <v>20</v>
      </c>
      <c r="BJ67" s="251">
        <v>20</v>
      </c>
      <c r="BK67" s="251">
        <v>20</v>
      </c>
      <c r="BL67" s="251">
        <v>20</v>
      </c>
      <c r="BM67" s="251">
        <v>20</v>
      </c>
      <c r="BN67" s="251">
        <v>20</v>
      </c>
      <c r="BO67" s="251">
        <v>20</v>
      </c>
      <c r="BP67" s="1188">
        <v>20</v>
      </c>
      <c r="BQ67" s="233">
        <v>20</v>
      </c>
      <c r="BR67" s="233">
        <v>20</v>
      </c>
      <c r="BS67" s="233">
        <v>20</v>
      </c>
      <c r="BT67" s="233">
        <v>20</v>
      </c>
      <c r="BU67" s="233">
        <v>20</v>
      </c>
      <c r="BV67" s="233">
        <v>20</v>
      </c>
      <c r="BW67" s="233">
        <v>20</v>
      </c>
      <c r="BX67" s="233">
        <v>20</v>
      </c>
      <c r="BY67" s="233">
        <v>20</v>
      </c>
      <c r="BZ67" s="233"/>
      <c r="CA67" s="233"/>
      <c r="CB67" s="233"/>
      <c r="CC67" s="233"/>
      <c r="CD67" s="233"/>
      <c r="CE67" s="233"/>
      <c r="CF67" s="233"/>
      <c r="CG67" s="233"/>
      <c r="CH67" s="233"/>
      <c r="CI67" s="233"/>
      <c r="CJ67" s="233"/>
      <c r="CK67" s="233"/>
      <c r="CL67" s="233"/>
      <c r="CM67" s="233"/>
      <c r="CN67" s="249"/>
    </row>
    <row r="68" spans="2:92" ht="86.25" thickBot="1" x14ac:dyDescent="0.25">
      <c r="B6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 s="1044" t="s">
        <v>1404</v>
      </c>
      <c r="D68" s="1044" t="s">
        <v>1410</v>
      </c>
      <c r="E68" s="1045" t="s">
        <v>1062</v>
      </c>
      <c r="F68" s="1189" t="str">
        <f>VLOOKUP(TBL5_OptBen[[#This Row],[Option Type (defined list)]],'Option Typs_Grps'!B$2:C$47, 2, FALSE)</f>
        <v>Resource Options</v>
      </c>
      <c r="G68" s="1176" t="s">
        <v>766</v>
      </c>
      <c r="H68" s="1177" t="s">
        <v>1438</v>
      </c>
      <c r="I68" s="1181" t="s">
        <v>684</v>
      </c>
      <c r="J68" s="1182" t="s">
        <v>122</v>
      </c>
      <c r="K68" s="1183">
        <v>2</v>
      </c>
      <c r="L68" s="250"/>
      <c r="M68" s="250"/>
      <c r="N68" s="250"/>
      <c r="O68" s="1184"/>
      <c r="P68" s="1185"/>
      <c r="Q68" s="1186"/>
      <c r="R68" s="1187">
        <v>0</v>
      </c>
      <c r="S68" s="251">
        <v>0</v>
      </c>
      <c r="T68" s="251">
        <v>0</v>
      </c>
      <c r="U68" s="251">
        <v>0</v>
      </c>
      <c r="V68" s="251">
        <v>0</v>
      </c>
      <c r="W68" s="251">
        <v>0</v>
      </c>
      <c r="X68" s="251">
        <v>0</v>
      </c>
      <c r="Y68" s="251">
        <v>0</v>
      </c>
      <c r="Z68" s="251">
        <v>0</v>
      </c>
      <c r="AA68" s="251">
        <v>0</v>
      </c>
      <c r="AB68" s="251">
        <v>15</v>
      </c>
      <c r="AC68" s="251">
        <v>15</v>
      </c>
      <c r="AD68" s="251">
        <v>15</v>
      </c>
      <c r="AE68" s="251">
        <v>15</v>
      </c>
      <c r="AF68" s="251">
        <v>15</v>
      </c>
      <c r="AG68" s="251">
        <v>15</v>
      </c>
      <c r="AH68" s="251">
        <v>15</v>
      </c>
      <c r="AI68" s="251">
        <v>15</v>
      </c>
      <c r="AJ68" s="251">
        <v>15</v>
      </c>
      <c r="AK68" s="251">
        <v>15</v>
      </c>
      <c r="AL68" s="251">
        <v>15</v>
      </c>
      <c r="AM68" s="251">
        <v>15</v>
      </c>
      <c r="AN68" s="251">
        <v>15</v>
      </c>
      <c r="AO68" s="251">
        <v>15</v>
      </c>
      <c r="AP68" s="251">
        <v>15</v>
      </c>
      <c r="AQ68" s="251">
        <v>15</v>
      </c>
      <c r="AR68" s="251">
        <v>15</v>
      </c>
      <c r="AS68" s="251">
        <v>15</v>
      </c>
      <c r="AT68" s="251">
        <v>15</v>
      </c>
      <c r="AU68" s="251">
        <v>15</v>
      </c>
      <c r="AV68" s="251">
        <v>15</v>
      </c>
      <c r="AW68" s="251">
        <v>15</v>
      </c>
      <c r="AX68" s="251">
        <v>15</v>
      </c>
      <c r="AY68" s="251">
        <v>15</v>
      </c>
      <c r="AZ68" s="251">
        <v>15</v>
      </c>
      <c r="BA68" s="251">
        <v>15</v>
      </c>
      <c r="BB68" s="251">
        <v>15</v>
      </c>
      <c r="BC68" s="251">
        <v>15</v>
      </c>
      <c r="BD68" s="251">
        <v>15</v>
      </c>
      <c r="BE68" s="251">
        <v>15</v>
      </c>
      <c r="BF68" s="251">
        <v>15</v>
      </c>
      <c r="BG68" s="251">
        <v>15</v>
      </c>
      <c r="BH68" s="251">
        <v>15</v>
      </c>
      <c r="BI68" s="251">
        <v>15</v>
      </c>
      <c r="BJ68" s="251">
        <v>15</v>
      </c>
      <c r="BK68" s="251">
        <v>15</v>
      </c>
      <c r="BL68" s="251">
        <v>15</v>
      </c>
      <c r="BM68" s="251">
        <v>15</v>
      </c>
      <c r="BN68" s="251">
        <v>15</v>
      </c>
      <c r="BO68" s="251">
        <v>15</v>
      </c>
      <c r="BP68" s="1188">
        <v>15</v>
      </c>
      <c r="BQ68" s="233">
        <v>15</v>
      </c>
      <c r="BR68" s="233">
        <v>15</v>
      </c>
      <c r="BS68" s="233">
        <v>15</v>
      </c>
      <c r="BT68" s="233">
        <v>15</v>
      </c>
      <c r="BU68" s="233">
        <v>15</v>
      </c>
      <c r="BV68" s="233">
        <v>15</v>
      </c>
      <c r="BW68" s="233">
        <v>15</v>
      </c>
      <c r="BX68" s="233">
        <v>15</v>
      </c>
      <c r="BY68" s="233">
        <v>15</v>
      </c>
      <c r="BZ68" s="233"/>
      <c r="CA68" s="233"/>
      <c r="CB68" s="233"/>
      <c r="CC68" s="233"/>
      <c r="CD68" s="233"/>
      <c r="CE68" s="233"/>
      <c r="CF68" s="233"/>
      <c r="CG68" s="233"/>
      <c r="CH68" s="233"/>
      <c r="CI68" s="233"/>
      <c r="CJ68" s="233"/>
      <c r="CK68" s="233"/>
      <c r="CL68" s="233"/>
      <c r="CM68" s="233"/>
      <c r="CN68" s="249"/>
    </row>
    <row r="69" spans="2:92" ht="57.75" thickBot="1" x14ac:dyDescent="0.25">
      <c r="B6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 s="1044" t="s">
        <v>1419</v>
      </c>
      <c r="D69" s="1044" t="s">
        <v>1418</v>
      </c>
      <c r="E69" s="1045" t="s">
        <v>1308</v>
      </c>
      <c r="F69" s="1189" t="str">
        <f>VLOOKUP(TBL5_OptBen[[#This Row],[Option Type (defined list)]],'Option Typs_Grps'!B$2:C$47, 2, FALSE)</f>
        <v>Resource Options</v>
      </c>
      <c r="G69" s="1176" t="s">
        <v>755</v>
      </c>
      <c r="H69" s="1177" t="s">
        <v>1438</v>
      </c>
      <c r="I69" s="1181" t="s">
        <v>684</v>
      </c>
      <c r="J69" s="1182" t="s">
        <v>122</v>
      </c>
      <c r="K69" s="1183">
        <v>2</v>
      </c>
      <c r="L69" s="250"/>
      <c r="M69" s="250"/>
      <c r="N69" s="250"/>
      <c r="O69" s="1184"/>
      <c r="P69" s="1185"/>
      <c r="Q69" s="1186"/>
      <c r="R69" s="1187">
        <v>0</v>
      </c>
      <c r="S69" s="251">
        <v>0</v>
      </c>
      <c r="T69" s="251">
        <v>0</v>
      </c>
      <c r="U69" s="251">
        <v>5</v>
      </c>
      <c r="V69" s="251">
        <v>5</v>
      </c>
      <c r="W69" s="251">
        <v>5</v>
      </c>
      <c r="X69" s="251">
        <v>5</v>
      </c>
      <c r="Y69" s="251">
        <v>5</v>
      </c>
      <c r="Z69" s="251">
        <v>5</v>
      </c>
      <c r="AA69" s="251">
        <v>5</v>
      </c>
      <c r="AB69" s="251">
        <v>5</v>
      </c>
      <c r="AC69" s="251">
        <v>5</v>
      </c>
      <c r="AD69" s="251">
        <v>5</v>
      </c>
      <c r="AE69" s="251">
        <v>5</v>
      </c>
      <c r="AF69" s="251">
        <v>5</v>
      </c>
      <c r="AG69" s="251">
        <v>5</v>
      </c>
      <c r="AH69" s="251">
        <v>5</v>
      </c>
      <c r="AI69" s="251">
        <v>5</v>
      </c>
      <c r="AJ69" s="251">
        <v>5</v>
      </c>
      <c r="AK69" s="251">
        <v>5</v>
      </c>
      <c r="AL69" s="251">
        <v>5</v>
      </c>
      <c r="AM69" s="251">
        <v>5</v>
      </c>
      <c r="AN69" s="251">
        <v>5</v>
      </c>
      <c r="AO69" s="251">
        <v>5</v>
      </c>
      <c r="AP69" s="251">
        <v>5</v>
      </c>
      <c r="AQ69" s="251">
        <v>5</v>
      </c>
      <c r="AR69" s="251">
        <v>5</v>
      </c>
      <c r="AS69" s="251">
        <v>5</v>
      </c>
      <c r="AT69" s="251">
        <v>5</v>
      </c>
      <c r="AU69" s="251">
        <v>5</v>
      </c>
      <c r="AV69" s="251">
        <v>5</v>
      </c>
      <c r="AW69" s="251">
        <v>5</v>
      </c>
      <c r="AX69" s="251">
        <v>5</v>
      </c>
      <c r="AY69" s="251">
        <v>5</v>
      </c>
      <c r="AZ69" s="251">
        <v>5</v>
      </c>
      <c r="BA69" s="251">
        <v>5</v>
      </c>
      <c r="BB69" s="251">
        <v>5</v>
      </c>
      <c r="BC69" s="251">
        <v>5</v>
      </c>
      <c r="BD69" s="251">
        <v>5</v>
      </c>
      <c r="BE69" s="251">
        <v>5</v>
      </c>
      <c r="BF69" s="251">
        <v>5</v>
      </c>
      <c r="BG69" s="251">
        <v>5</v>
      </c>
      <c r="BH69" s="251">
        <v>5</v>
      </c>
      <c r="BI69" s="251">
        <v>5</v>
      </c>
      <c r="BJ69" s="251">
        <v>5</v>
      </c>
      <c r="BK69" s="251">
        <v>5</v>
      </c>
      <c r="BL69" s="251">
        <v>5</v>
      </c>
      <c r="BM69" s="251">
        <v>5</v>
      </c>
      <c r="BN69" s="251">
        <v>5</v>
      </c>
      <c r="BO69" s="251">
        <v>5</v>
      </c>
      <c r="BP69" s="1188">
        <v>5</v>
      </c>
      <c r="BQ69" s="233">
        <v>5</v>
      </c>
      <c r="BR69" s="233">
        <v>5</v>
      </c>
      <c r="BS69" s="233">
        <v>5</v>
      </c>
      <c r="BT69" s="233">
        <v>5</v>
      </c>
      <c r="BU69" s="233">
        <v>5</v>
      </c>
      <c r="BV69" s="233">
        <v>5</v>
      </c>
      <c r="BW69" s="233">
        <v>5</v>
      </c>
      <c r="BX69" s="233">
        <v>5</v>
      </c>
      <c r="BY69" s="233">
        <v>5</v>
      </c>
      <c r="BZ69" s="233"/>
      <c r="CA69" s="233"/>
      <c r="CB69" s="233"/>
      <c r="CC69" s="233"/>
      <c r="CD69" s="233"/>
      <c r="CE69" s="233"/>
      <c r="CF69" s="233"/>
      <c r="CG69" s="233"/>
      <c r="CH69" s="233"/>
      <c r="CI69" s="233"/>
      <c r="CJ69" s="233"/>
      <c r="CK69" s="233"/>
      <c r="CL69" s="233"/>
      <c r="CM69" s="233"/>
      <c r="CN69" s="249"/>
    </row>
    <row r="70" spans="2:92" ht="57.75" thickBot="1" x14ac:dyDescent="0.25">
      <c r="B7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0" s="1044" t="s">
        <v>764</v>
      </c>
      <c r="D70" s="1044" t="s">
        <v>763</v>
      </c>
      <c r="E70" s="1045" t="s">
        <v>761</v>
      </c>
      <c r="F70" s="1180" t="str">
        <f>VLOOKUP(TBL5_OptBen[[#This Row],[Option Type (defined list)]],'Option Typs_Grps'!B$2:C$47, 2, FALSE)</f>
        <v>Customer Options</v>
      </c>
      <c r="G70" s="1176" t="s">
        <v>755</v>
      </c>
      <c r="H70" s="1177" t="s">
        <v>1445</v>
      </c>
      <c r="I70" s="1181" t="s">
        <v>684</v>
      </c>
      <c r="J70" s="1182" t="s">
        <v>122</v>
      </c>
      <c r="K70" s="1183">
        <v>2</v>
      </c>
      <c r="L70" s="250"/>
      <c r="M70" s="250"/>
      <c r="N70" s="250"/>
      <c r="O70" s="1184"/>
      <c r="P70" s="1185"/>
      <c r="Q70" s="1186"/>
      <c r="R70" s="1187">
        <v>0.1</v>
      </c>
      <c r="S70" s="251">
        <v>0.24</v>
      </c>
      <c r="T70" s="251">
        <v>0.34</v>
      </c>
      <c r="U70" s="251">
        <v>0.44</v>
      </c>
      <c r="V70" s="251">
        <v>0.54</v>
      </c>
      <c r="W70" s="251">
        <v>0.64</v>
      </c>
      <c r="X70" s="251">
        <v>0.73</v>
      </c>
      <c r="Y70" s="251">
        <v>0.83</v>
      </c>
      <c r="Z70" s="251">
        <v>0.93</v>
      </c>
      <c r="AA70" s="251">
        <v>1.03</v>
      </c>
      <c r="AB70" s="251">
        <v>1.1299999999999999</v>
      </c>
      <c r="AC70" s="251">
        <v>1.23</v>
      </c>
      <c r="AD70" s="251">
        <v>1.32</v>
      </c>
      <c r="AE70" s="251">
        <v>1.42</v>
      </c>
      <c r="AF70" s="251">
        <v>1.52</v>
      </c>
      <c r="AG70" s="251">
        <v>1.62</v>
      </c>
      <c r="AH70" s="251">
        <v>1.72</v>
      </c>
      <c r="AI70" s="251">
        <v>1.82</v>
      </c>
      <c r="AJ70" s="251">
        <v>1.91</v>
      </c>
      <c r="AK70" s="251">
        <v>2.0099999999999998</v>
      </c>
      <c r="AL70" s="251">
        <v>2.0099999999999998</v>
      </c>
      <c r="AM70" s="251">
        <v>2.0099999999999998</v>
      </c>
      <c r="AN70" s="251">
        <v>2.0099999999999998</v>
      </c>
      <c r="AO70" s="251">
        <v>2.0099999999999998</v>
      </c>
      <c r="AP70" s="251">
        <v>2.0099999999999998</v>
      </c>
      <c r="AQ70" s="251">
        <v>2.0099999999999998</v>
      </c>
      <c r="AR70" s="251">
        <v>2.0099999999999998</v>
      </c>
      <c r="AS70" s="251">
        <v>2.0099999999999998</v>
      </c>
      <c r="AT70" s="251">
        <v>2.0099999999999998</v>
      </c>
      <c r="AU70" s="251">
        <v>2.0099999999999998</v>
      </c>
      <c r="AV70" s="251">
        <v>2.0099999999999998</v>
      </c>
      <c r="AW70" s="251">
        <v>2.0099999999999998</v>
      </c>
      <c r="AX70" s="251">
        <v>2.0099999999999998</v>
      </c>
      <c r="AY70" s="251">
        <v>2.0099999999999998</v>
      </c>
      <c r="AZ70" s="251">
        <v>2.0099999999999998</v>
      </c>
      <c r="BA70" s="251">
        <v>2.0099999999999998</v>
      </c>
      <c r="BB70" s="251">
        <v>2.0099999999999998</v>
      </c>
      <c r="BC70" s="251">
        <v>2.0099999999999998</v>
      </c>
      <c r="BD70" s="251">
        <v>2.0099999999999998</v>
      </c>
      <c r="BE70" s="251">
        <v>2.0099999999999998</v>
      </c>
      <c r="BF70" s="251">
        <v>2.0099999999999998</v>
      </c>
      <c r="BG70" s="251">
        <v>2.0099999999999998</v>
      </c>
      <c r="BH70" s="251">
        <v>2.0099999999999998</v>
      </c>
      <c r="BI70" s="251">
        <v>2.0099999999999998</v>
      </c>
      <c r="BJ70" s="251">
        <v>2.0099999999999998</v>
      </c>
      <c r="BK70" s="251">
        <v>2.0099999999999998</v>
      </c>
      <c r="BL70" s="251">
        <v>2.0099999999999998</v>
      </c>
      <c r="BM70" s="251">
        <v>2.0099999999999998</v>
      </c>
      <c r="BN70" s="251">
        <v>2.0099999999999998</v>
      </c>
      <c r="BO70" s="251">
        <v>2.0099999999999998</v>
      </c>
      <c r="BP70" s="1188">
        <v>2.0099999999999998</v>
      </c>
      <c r="BQ70" s="233">
        <v>2.0099999999999998</v>
      </c>
      <c r="BR70" s="233">
        <v>2.0099999999999998</v>
      </c>
      <c r="BS70" s="233">
        <v>2.0099999999999998</v>
      </c>
      <c r="BT70" s="233">
        <v>2.0099999999999998</v>
      </c>
      <c r="BU70" s="233">
        <v>2.0099999999999998</v>
      </c>
      <c r="BV70" s="233">
        <v>2.0099999999999998</v>
      </c>
      <c r="BW70" s="233">
        <v>2.0099999999999998</v>
      </c>
      <c r="BX70" s="233">
        <v>2.0099999999999998</v>
      </c>
      <c r="BY70" s="233">
        <v>2.0099999999999998</v>
      </c>
      <c r="BZ70" s="233"/>
      <c r="CA70" s="233"/>
      <c r="CB70" s="233"/>
      <c r="CC70" s="233"/>
      <c r="CD70" s="233"/>
      <c r="CE70" s="233"/>
      <c r="CF70" s="233"/>
      <c r="CG70" s="233"/>
      <c r="CH70" s="233"/>
      <c r="CI70" s="233"/>
      <c r="CJ70" s="233"/>
      <c r="CK70" s="233"/>
      <c r="CL70" s="233"/>
      <c r="CM70" s="233"/>
      <c r="CN70" s="249"/>
    </row>
    <row r="71" spans="2:92" ht="29.25" thickBot="1" x14ac:dyDescent="0.25">
      <c r="B7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 s="1044" t="s">
        <v>768</v>
      </c>
      <c r="D71" s="1044" t="s">
        <v>767</v>
      </c>
      <c r="E71" s="1045" t="s">
        <v>769</v>
      </c>
      <c r="F71" s="1189" t="str">
        <f>VLOOKUP(TBL5_OptBen[[#This Row],[Option Type (defined list)]],'Option Typs_Grps'!B$2:C$47, 2, FALSE)</f>
        <v>Customer Options</v>
      </c>
      <c r="G71" s="1176" t="s">
        <v>755</v>
      </c>
      <c r="H71" s="1177" t="s">
        <v>1445</v>
      </c>
      <c r="I71" s="1181" t="s">
        <v>684</v>
      </c>
      <c r="J71" s="1182" t="s">
        <v>122</v>
      </c>
      <c r="K71" s="1183">
        <v>2</v>
      </c>
      <c r="L71" s="250"/>
      <c r="M71" s="250"/>
      <c r="N71" s="250"/>
      <c r="O71" s="1184"/>
      <c r="P71" s="1185"/>
      <c r="Q71" s="1186"/>
      <c r="R71" s="1187">
        <v>0</v>
      </c>
      <c r="S71" s="251">
        <v>0</v>
      </c>
      <c r="T71" s="251">
        <v>0</v>
      </c>
      <c r="U71" s="251">
        <v>0</v>
      </c>
      <c r="V71" s="251">
        <v>0</v>
      </c>
      <c r="W71" s="251">
        <v>0.01</v>
      </c>
      <c r="X71" s="251">
        <v>0.04</v>
      </c>
      <c r="Y71" s="251">
        <v>7.0000000000000007E-2</v>
      </c>
      <c r="Z71" s="251">
        <v>0.1</v>
      </c>
      <c r="AA71" s="251">
        <v>0.13</v>
      </c>
      <c r="AB71" s="251">
        <v>0.15</v>
      </c>
      <c r="AC71" s="251">
        <v>0.17</v>
      </c>
      <c r="AD71" s="251">
        <v>0.19</v>
      </c>
      <c r="AE71" s="251">
        <v>0.21</v>
      </c>
      <c r="AF71" s="251">
        <v>0.23</v>
      </c>
      <c r="AG71" s="251">
        <v>0.25</v>
      </c>
      <c r="AH71" s="251">
        <v>0.27</v>
      </c>
      <c r="AI71" s="251">
        <v>0.28999999999999998</v>
      </c>
      <c r="AJ71" s="251">
        <v>0.31</v>
      </c>
      <c r="AK71" s="251">
        <v>0.32</v>
      </c>
      <c r="AL71" s="251">
        <v>0.34</v>
      </c>
      <c r="AM71" s="251">
        <v>0.35</v>
      </c>
      <c r="AN71" s="251">
        <v>0.37</v>
      </c>
      <c r="AO71" s="251">
        <v>0.38</v>
      </c>
      <c r="AP71" s="251">
        <v>0.39</v>
      </c>
      <c r="AQ71" s="251">
        <v>0.39</v>
      </c>
      <c r="AR71" s="251">
        <v>0.39</v>
      </c>
      <c r="AS71" s="251">
        <v>0.39</v>
      </c>
      <c r="AT71" s="251">
        <v>0.39</v>
      </c>
      <c r="AU71" s="251">
        <v>0.39</v>
      </c>
      <c r="AV71" s="251">
        <v>0.39</v>
      </c>
      <c r="AW71" s="251">
        <v>0.39</v>
      </c>
      <c r="AX71" s="251">
        <v>0.39</v>
      </c>
      <c r="AY71" s="251">
        <v>0.39</v>
      </c>
      <c r="AZ71" s="251">
        <v>0.39</v>
      </c>
      <c r="BA71" s="251">
        <v>0.39</v>
      </c>
      <c r="BB71" s="251">
        <v>0.39</v>
      </c>
      <c r="BC71" s="251">
        <v>0.39</v>
      </c>
      <c r="BD71" s="251">
        <v>0.39</v>
      </c>
      <c r="BE71" s="251">
        <v>0.39</v>
      </c>
      <c r="BF71" s="251">
        <v>0.39</v>
      </c>
      <c r="BG71" s="251">
        <v>0.39</v>
      </c>
      <c r="BH71" s="251">
        <v>0.39</v>
      </c>
      <c r="BI71" s="251">
        <v>0.39</v>
      </c>
      <c r="BJ71" s="251">
        <v>0.39</v>
      </c>
      <c r="BK71" s="251">
        <v>0.39</v>
      </c>
      <c r="BL71" s="251">
        <v>0.39</v>
      </c>
      <c r="BM71" s="251">
        <v>0.39</v>
      </c>
      <c r="BN71" s="251">
        <v>0.39</v>
      </c>
      <c r="BO71" s="251">
        <v>0.39</v>
      </c>
      <c r="BP71" s="1188">
        <v>0.39</v>
      </c>
      <c r="BQ71" s="233">
        <v>0.39</v>
      </c>
      <c r="BR71" s="233">
        <v>0.39</v>
      </c>
      <c r="BS71" s="233">
        <v>0.39</v>
      </c>
      <c r="BT71" s="233">
        <v>0.39</v>
      </c>
      <c r="BU71" s="233">
        <v>0.39</v>
      </c>
      <c r="BV71" s="233">
        <v>0.39</v>
      </c>
      <c r="BW71" s="233">
        <v>0.39</v>
      </c>
      <c r="BX71" s="233">
        <v>0.39</v>
      </c>
      <c r="BY71" s="233">
        <v>0.39</v>
      </c>
      <c r="BZ71" s="233"/>
      <c r="CA71" s="233"/>
      <c r="CB71" s="233"/>
      <c r="CC71" s="233"/>
      <c r="CD71" s="233"/>
      <c r="CE71" s="233"/>
      <c r="CF71" s="233"/>
      <c r="CG71" s="233"/>
      <c r="CH71" s="233"/>
      <c r="CI71" s="233"/>
      <c r="CJ71" s="233"/>
      <c r="CK71" s="233"/>
      <c r="CL71" s="233"/>
      <c r="CM71" s="233"/>
      <c r="CN71" s="249"/>
    </row>
    <row r="72" spans="2:92" ht="57.75" thickBot="1" x14ac:dyDescent="0.25">
      <c r="B7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 s="1044" t="s">
        <v>775</v>
      </c>
      <c r="D72" s="1044" t="s">
        <v>774</v>
      </c>
      <c r="E72" s="1045" t="s">
        <v>776</v>
      </c>
      <c r="F72" s="1189" t="str">
        <f>VLOOKUP(TBL5_OptBen[[#This Row],[Option Type (defined list)]],'Option Typs_Grps'!B$2:C$47, 2, FALSE)</f>
        <v>Customer Options</v>
      </c>
      <c r="G72" s="1176" t="s">
        <v>755</v>
      </c>
      <c r="H72" s="1177" t="s">
        <v>1445</v>
      </c>
      <c r="I72" s="1181" t="s">
        <v>684</v>
      </c>
      <c r="J72" s="1182" t="s">
        <v>122</v>
      </c>
      <c r="K72" s="1183">
        <v>2</v>
      </c>
      <c r="L72" s="250"/>
      <c r="M72" s="250"/>
      <c r="N72" s="250"/>
      <c r="O72" s="1184"/>
      <c r="P72" s="1185"/>
      <c r="Q72" s="1186"/>
      <c r="R72" s="1187">
        <v>0.04</v>
      </c>
      <c r="S72" s="251">
        <v>0.12</v>
      </c>
      <c r="T72" s="251">
        <v>0.21</v>
      </c>
      <c r="U72" s="251">
        <v>0.28999999999999998</v>
      </c>
      <c r="V72" s="251">
        <v>0.35</v>
      </c>
      <c r="W72" s="251">
        <v>0.36</v>
      </c>
      <c r="X72" s="251">
        <v>0.37</v>
      </c>
      <c r="Y72" s="251">
        <v>0.38</v>
      </c>
      <c r="Z72" s="251">
        <v>0.39</v>
      </c>
      <c r="AA72" s="251">
        <v>0.4</v>
      </c>
      <c r="AB72" s="251">
        <v>0.41</v>
      </c>
      <c r="AC72" s="251">
        <v>0.42</v>
      </c>
      <c r="AD72" s="251">
        <v>0.42</v>
      </c>
      <c r="AE72" s="251">
        <v>0.43</v>
      </c>
      <c r="AF72" s="251">
        <v>0.43</v>
      </c>
      <c r="AG72" s="251">
        <v>0.44</v>
      </c>
      <c r="AH72" s="251">
        <v>0.44</v>
      </c>
      <c r="AI72" s="251">
        <v>0.45</v>
      </c>
      <c r="AJ72" s="251">
        <v>0.45</v>
      </c>
      <c r="AK72" s="251">
        <v>0.46</v>
      </c>
      <c r="AL72" s="251">
        <v>0.46</v>
      </c>
      <c r="AM72" s="251">
        <v>0.46</v>
      </c>
      <c r="AN72" s="251">
        <v>0.47</v>
      </c>
      <c r="AO72" s="251">
        <v>0.47</v>
      </c>
      <c r="AP72" s="251">
        <v>0.48</v>
      </c>
      <c r="AQ72" s="251">
        <v>0.48</v>
      </c>
      <c r="AR72" s="251">
        <v>0.48</v>
      </c>
      <c r="AS72" s="251">
        <v>0.48</v>
      </c>
      <c r="AT72" s="251">
        <v>0.48</v>
      </c>
      <c r="AU72" s="251">
        <v>0.48</v>
      </c>
      <c r="AV72" s="251">
        <v>0.48</v>
      </c>
      <c r="AW72" s="251">
        <v>0.48</v>
      </c>
      <c r="AX72" s="251">
        <v>0.48</v>
      </c>
      <c r="AY72" s="251">
        <v>0.48</v>
      </c>
      <c r="AZ72" s="251">
        <v>0.48</v>
      </c>
      <c r="BA72" s="251">
        <v>0.48</v>
      </c>
      <c r="BB72" s="251">
        <v>0.48</v>
      </c>
      <c r="BC72" s="251">
        <v>0.48</v>
      </c>
      <c r="BD72" s="251">
        <v>0.48</v>
      </c>
      <c r="BE72" s="251">
        <v>0.48</v>
      </c>
      <c r="BF72" s="251">
        <v>0.48</v>
      </c>
      <c r="BG72" s="251">
        <v>0.48</v>
      </c>
      <c r="BH72" s="251">
        <v>0.48</v>
      </c>
      <c r="BI72" s="251">
        <v>0.48</v>
      </c>
      <c r="BJ72" s="251">
        <v>0.48</v>
      </c>
      <c r="BK72" s="251">
        <v>0.48</v>
      </c>
      <c r="BL72" s="251">
        <v>0.48</v>
      </c>
      <c r="BM72" s="251">
        <v>0.48</v>
      </c>
      <c r="BN72" s="251">
        <v>0.48</v>
      </c>
      <c r="BO72" s="251">
        <v>0.48</v>
      </c>
      <c r="BP72" s="1188">
        <v>0.48</v>
      </c>
      <c r="BQ72" s="233">
        <v>0.48</v>
      </c>
      <c r="BR72" s="233">
        <v>0.48</v>
      </c>
      <c r="BS72" s="233">
        <v>0.48</v>
      </c>
      <c r="BT72" s="233">
        <v>0.48</v>
      </c>
      <c r="BU72" s="233">
        <v>0.48</v>
      </c>
      <c r="BV72" s="233">
        <v>0.48</v>
      </c>
      <c r="BW72" s="233">
        <v>0.48</v>
      </c>
      <c r="BX72" s="233">
        <v>0.48</v>
      </c>
      <c r="BY72" s="233">
        <v>0.48</v>
      </c>
      <c r="BZ72" s="233"/>
      <c r="CA72" s="233"/>
      <c r="CB72" s="233"/>
      <c r="CC72" s="233"/>
      <c r="CD72" s="233"/>
      <c r="CE72" s="233"/>
      <c r="CF72" s="233"/>
      <c r="CG72" s="233"/>
      <c r="CH72" s="233"/>
      <c r="CI72" s="233"/>
      <c r="CJ72" s="233"/>
      <c r="CK72" s="233"/>
      <c r="CL72" s="233"/>
      <c r="CM72" s="233"/>
      <c r="CN72" s="249"/>
    </row>
    <row r="73" spans="2:92" ht="72" thickBot="1" x14ac:dyDescent="0.25">
      <c r="B7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3" s="1044" t="s">
        <v>788</v>
      </c>
      <c r="D73" s="1044" t="s">
        <v>787</v>
      </c>
      <c r="E73" s="1045" t="s">
        <v>789</v>
      </c>
      <c r="F73" s="1189" t="str">
        <f>VLOOKUP(TBL5_OptBen[[#This Row],[Option Type (defined list)]],'Option Typs_Grps'!B$2:C$47, 2, FALSE)</f>
        <v>Customer Options</v>
      </c>
      <c r="G73" s="1176" t="s">
        <v>755</v>
      </c>
      <c r="H73" s="1177" t="s">
        <v>1445</v>
      </c>
      <c r="I73" s="1181" t="s">
        <v>684</v>
      </c>
      <c r="J73" s="1182" t="s">
        <v>122</v>
      </c>
      <c r="K73" s="1183">
        <v>2</v>
      </c>
      <c r="L73" s="250"/>
      <c r="M73" s="250"/>
      <c r="N73" s="250"/>
      <c r="O73" s="1184"/>
      <c r="P73" s="1185"/>
      <c r="Q73" s="1186"/>
      <c r="R73" s="1187">
        <v>0.09</v>
      </c>
      <c r="S73" s="251">
        <v>0.28000000000000003</v>
      </c>
      <c r="T73" s="251">
        <v>0.46</v>
      </c>
      <c r="U73" s="251">
        <v>0.65</v>
      </c>
      <c r="V73" s="251">
        <v>0.8</v>
      </c>
      <c r="W73" s="251">
        <v>0.92</v>
      </c>
      <c r="X73" s="251">
        <v>1.03</v>
      </c>
      <c r="Y73" s="251">
        <v>1.1499999999999999</v>
      </c>
      <c r="Z73" s="251">
        <v>1.27</v>
      </c>
      <c r="AA73" s="251">
        <v>1.4</v>
      </c>
      <c r="AB73" s="251">
        <v>1.51</v>
      </c>
      <c r="AC73" s="251">
        <v>1.63</v>
      </c>
      <c r="AD73" s="251">
        <v>1.75</v>
      </c>
      <c r="AE73" s="251">
        <v>1.87</v>
      </c>
      <c r="AF73" s="251">
        <v>2</v>
      </c>
      <c r="AG73" s="251">
        <v>2.12</v>
      </c>
      <c r="AH73" s="251">
        <v>2.2400000000000002</v>
      </c>
      <c r="AI73" s="251">
        <v>2.37</v>
      </c>
      <c r="AJ73" s="251">
        <v>2.4900000000000002</v>
      </c>
      <c r="AK73" s="251">
        <v>2.62</v>
      </c>
      <c r="AL73" s="251">
        <v>2.75</v>
      </c>
      <c r="AM73" s="251">
        <v>2.87</v>
      </c>
      <c r="AN73" s="251">
        <v>3</v>
      </c>
      <c r="AO73" s="251">
        <v>3.13</v>
      </c>
      <c r="AP73" s="251">
        <v>3.26</v>
      </c>
      <c r="AQ73" s="251">
        <v>3.26</v>
      </c>
      <c r="AR73" s="251">
        <v>3.26</v>
      </c>
      <c r="AS73" s="251">
        <v>3.26</v>
      </c>
      <c r="AT73" s="251">
        <v>3.26</v>
      </c>
      <c r="AU73" s="251">
        <v>3.26</v>
      </c>
      <c r="AV73" s="251">
        <v>3.26</v>
      </c>
      <c r="AW73" s="251">
        <v>3.26</v>
      </c>
      <c r="AX73" s="251">
        <v>3.26</v>
      </c>
      <c r="AY73" s="251">
        <v>3.26</v>
      </c>
      <c r="AZ73" s="251">
        <v>3.26</v>
      </c>
      <c r="BA73" s="251">
        <v>3.26</v>
      </c>
      <c r="BB73" s="251">
        <v>3.26</v>
      </c>
      <c r="BC73" s="251">
        <v>3.26</v>
      </c>
      <c r="BD73" s="251">
        <v>3.26</v>
      </c>
      <c r="BE73" s="251">
        <v>3.26</v>
      </c>
      <c r="BF73" s="251">
        <v>3.26</v>
      </c>
      <c r="BG73" s="251">
        <v>3.26</v>
      </c>
      <c r="BH73" s="251">
        <v>3.26</v>
      </c>
      <c r="BI73" s="251">
        <v>3.26</v>
      </c>
      <c r="BJ73" s="251">
        <v>3.26</v>
      </c>
      <c r="BK73" s="251">
        <v>3.26</v>
      </c>
      <c r="BL73" s="251">
        <v>3.26</v>
      </c>
      <c r="BM73" s="251">
        <v>3.26</v>
      </c>
      <c r="BN73" s="251">
        <v>3.26</v>
      </c>
      <c r="BO73" s="251">
        <v>3.26</v>
      </c>
      <c r="BP73" s="1188">
        <v>3.26</v>
      </c>
      <c r="BQ73" s="233">
        <v>3.26</v>
      </c>
      <c r="BR73" s="233">
        <v>3.26</v>
      </c>
      <c r="BS73" s="233">
        <v>3.26</v>
      </c>
      <c r="BT73" s="233">
        <v>3.26</v>
      </c>
      <c r="BU73" s="233">
        <v>3.26</v>
      </c>
      <c r="BV73" s="233">
        <v>3.26</v>
      </c>
      <c r="BW73" s="233">
        <v>3.26</v>
      </c>
      <c r="BX73" s="233">
        <v>3.26</v>
      </c>
      <c r="BY73" s="233">
        <v>3.26</v>
      </c>
      <c r="BZ73" s="233"/>
      <c r="CA73" s="233"/>
      <c r="CB73" s="233"/>
      <c r="CC73" s="233"/>
      <c r="CD73" s="233"/>
      <c r="CE73" s="233"/>
      <c r="CF73" s="233"/>
      <c r="CG73" s="233"/>
      <c r="CH73" s="233"/>
      <c r="CI73" s="233"/>
      <c r="CJ73" s="233"/>
      <c r="CK73" s="233"/>
      <c r="CL73" s="233"/>
      <c r="CM73" s="233"/>
      <c r="CN73" s="249"/>
    </row>
    <row r="74" spans="2:92" ht="43.5" thickBot="1" x14ac:dyDescent="0.25">
      <c r="B7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4" s="1044" t="s">
        <v>791</v>
      </c>
      <c r="D74" s="1044" t="s">
        <v>790</v>
      </c>
      <c r="E74" s="1045" t="s">
        <v>779</v>
      </c>
      <c r="F74" s="1189" t="str">
        <f>VLOOKUP(TBL5_OptBen[[#This Row],[Option Type (defined list)]],'Option Typs_Grps'!B$2:C$47, 2, FALSE)</f>
        <v>Customer Options</v>
      </c>
      <c r="G74" s="1176" t="s">
        <v>755</v>
      </c>
      <c r="H74" s="1177" t="s">
        <v>1445</v>
      </c>
      <c r="I74" s="1181" t="s">
        <v>684</v>
      </c>
      <c r="J74" s="1182" t="s">
        <v>122</v>
      </c>
      <c r="K74" s="1183">
        <v>2</v>
      </c>
      <c r="L74" s="250"/>
      <c r="M74" s="250"/>
      <c r="N74" s="250"/>
      <c r="O74" s="1184"/>
      <c r="P74" s="1185"/>
      <c r="Q74" s="1186"/>
      <c r="R74" s="1187">
        <v>0.5</v>
      </c>
      <c r="S74" s="251">
        <v>1.5</v>
      </c>
      <c r="T74" s="251">
        <v>2.63</v>
      </c>
      <c r="U74" s="251">
        <v>3.77</v>
      </c>
      <c r="V74" s="251">
        <v>4.9000000000000004</v>
      </c>
      <c r="W74" s="251">
        <v>5.98</v>
      </c>
      <c r="X74" s="251">
        <v>6.96</v>
      </c>
      <c r="Y74" s="251">
        <v>7.89</v>
      </c>
      <c r="Z74" s="251">
        <v>8.7799999999999994</v>
      </c>
      <c r="AA74" s="251">
        <v>9.6300000000000008</v>
      </c>
      <c r="AB74" s="251">
        <v>9.61</v>
      </c>
      <c r="AC74" s="251">
        <v>9.85</v>
      </c>
      <c r="AD74" s="251">
        <v>10.11</v>
      </c>
      <c r="AE74" s="251">
        <v>10.84</v>
      </c>
      <c r="AF74" s="251">
        <v>11.58</v>
      </c>
      <c r="AG74" s="251">
        <v>12.3</v>
      </c>
      <c r="AH74" s="251">
        <v>13.03</v>
      </c>
      <c r="AI74" s="251">
        <v>13.76</v>
      </c>
      <c r="AJ74" s="251">
        <v>14.5</v>
      </c>
      <c r="AK74" s="251">
        <v>15.23</v>
      </c>
      <c r="AL74" s="251">
        <v>15.82</v>
      </c>
      <c r="AM74" s="251">
        <v>16.38</v>
      </c>
      <c r="AN74" s="251">
        <v>16.989999999999998</v>
      </c>
      <c r="AO74" s="251">
        <v>17.57</v>
      </c>
      <c r="AP74" s="251">
        <v>18.14</v>
      </c>
      <c r="AQ74" s="251">
        <v>18.14</v>
      </c>
      <c r="AR74" s="251">
        <v>18.14</v>
      </c>
      <c r="AS74" s="251">
        <v>18.14</v>
      </c>
      <c r="AT74" s="251">
        <v>18.14</v>
      </c>
      <c r="AU74" s="251">
        <v>18.14</v>
      </c>
      <c r="AV74" s="251">
        <v>18.14</v>
      </c>
      <c r="AW74" s="251">
        <v>18.14</v>
      </c>
      <c r="AX74" s="251">
        <v>18.14</v>
      </c>
      <c r="AY74" s="251">
        <v>18.14</v>
      </c>
      <c r="AZ74" s="251">
        <v>18.14</v>
      </c>
      <c r="BA74" s="251">
        <v>18.14</v>
      </c>
      <c r="BB74" s="251">
        <v>18.14</v>
      </c>
      <c r="BC74" s="251">
        <v>18.14</v>
      </c>
      <c r="BD74" s="251">
        <v>18.14</v>
      </c>
      <c r="BE74" s="251">
        <v>18.14</v>
      </c>
      <c r="BF74" s="251">
        <v>18.14</v>
      </c>
      <c r="BG74" s="251">
        <v>18.14</v>
      </c>
      <c r="BH74" s="251">
        <v>18.14</v>
      </c>
      <c r="BI74" s="251">
        <v>18.14</v>
      </c>
      <c r="BJ74" s="251">
        <v>18.14</v>
      </c>
      <c r="BK74" s="251">
        <v>18.14</v>
      </c>
      <c r="BL74" s="251">
        <v>18.14</v>
      </c>
      <c r="BM74" s="251">
        <v>18.14</v>
      </c>
      <c r="BN74" s="251">
        <v>18.14</v>
      </c>
      <c r="BO74" s="251">
        <v>18.14</v>
      </c>
      <c r="BP74" s="1188">
        <v>18.14</v>
      </c>
      <c r="BQ74" s="233">
        <v>18.14</v>
      </c>
      <c r="BR74" s="233">
        <v>18.14</v>
      </c>
      <c r="BS74" s="233">
        <v>18.14</v>
      </c>
      <c r="BT74" s="233">
        <v>18.14</v>
      </c>
      <c r="BU74" s="233">
        <v>18.14</v>
      </c>
      <c r="BV74" s="233">
        <v>18.14</v>
      </c>
      <c r="BW74" s="233">
        <v>18.14</v>
      </c>
      <c r="BX74" s="233">
        <v>18.14</v>
      </c>
      <c r="BY74" s="233">
        <v>18.14</v>
      </c>
      <c r="BZ74" s="233"/>
      <c r="CA74" s="233"/>
      <c r="CB74" s="233"/>
      <c r="CC74" s="233"/>
      <c r="CD74" s="233"/>
      <c r="CE74" s="233"/>
      <c r="CF74" s="233"/>
      <c r="CG74" s="233"/>
      <c r="CH74" s="233"/>
      <c r="CI74" s="233"/>
      <c r="CJ74" s="233"/>
      <c r="CK74" s="233"/>
      <c r="CL74" s="233"/>
      <c r="CM74" s="233"/>
      <c r="CN74" s="249"/>
    </row>
    <row r="75" spans="2:92" ht="43.5" thickBot="1" x14ac:dyDescent="0.25">
      <c r="B7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5" s="1044" t="s">
        <v>842</v>
      </c>
      <c r="D75" s="1044" t="s">
        <v>841</v>
      </c>
      <c r="E75" s="1045" t="s">
        <v>843</v>
      </c>
      <c r="F75" s="1189" t="str">
        <f>VLOOKUP(TBL5_OptBen[[#This Row],[Option Type (defined list)]],'Option Typs_Grps'!B$2:C$47, 2, FALSE)</f>
        <v>Distribution Options</v>
      </c>
      <c r="G75" s="1176" t="s">
        <v>766</v>
      </c>
      <c r="H75" s="1177" t="s">
        <v>1445</v>
      </c>
      <c r="I75" s="1181" t="s">
        <v>684</v>
      </c>
      <c r="J75" s="1182" t="s">
        <v>122</v>
      </c>
      <c r="K75" s="1183">
        <v>2</v>
      </c>
      <c r="L75" s="250"/>
      <c r="M75" s="250"/>
      <c r="N75" s="250"/>
      <c r="O75" s="1184"/>
      <c r="P75" s="1185"/>
      <c r="Q75" s="1186"/>
      <c r="R75" s="1187">
        <v>0.16</v>
      </c>
      <c r="S75" s="251">
        <v>0.4</v>
      </c>
      <c r="T75" s="251">
        <v>0.57999999999999996</v>
      </c>
      <c r="U75" s="251">
        <v>0.71</v>
      </c>
      <c r="V75" s="251">
        <v>0.77</v>
      </c>
      <c r="W75" s="251">
        <v>0.77</v>
      </c>
      <c r="X75" s="251">
        <v>0.77</v>
      </c>
      <c r="Y75" s="251">
        <v>0.77</v>
      </c>
      <c r="Z75" s="251">
        <v>0.77</v>
      </c>
      <c r="AA75" s="251">
        <v>0.77</v>
      </c>
      <c r="AB75" s="251">
        <v>0.77</v>
      </c>
      <c r="AC75" s="251">
        <v>0.77</v>
      </c>
      <c r="AD75" s="251">
        <v>0.77</v>
      </c>
      <c r="AE75" s="251">
        <v>0.77</v>
      </c>
      <c r="AF75" s="251">
        <v>0.77</v>
      </c>
      <c r="AG75" s="251">
        <v>0.77</v>
      </c>
      <c r="AH75" s="251">
        <v>0.77</v>
      </c>
      <c r="AI75" s="251">
        <v>0.77</v>
      </c>
      <c r="AJ75" s="251">
        <v>0.77</v>
      </c>
      <c r="AK75" s="251">
        <v>0.77</v>
      </c>
      <c r="AL75" s="251">
        <v>0.77</v>
      </c>
      <c r="AM75" s="251">
        <v>0.77</v>
      </c>
      <c r="AN75" s="251">
        <v>0.77</v>
      </c>
      <c r="AO75" s="251">
        <v>0.77</v>
      </c>
      <c r="AP75" s="251">
        <v>0.77</v>
      </c>
      <c r="AQ75" s="251">
        <v>0.77</v>
      </c>
      <c r="AR75" s="251">
        <v>0.77</v>
      </c>
      <c r="AS75" s="251">
        <v>0.77</v>
      </c>
      <c r="AT75" s="251">
        <v>0.77</v>
      </c>
      <c r="AU75" s="251">
        <v>0.77</v>
      </c>
      <c r="AV75" s="251">
        <v>0.77</v>
      </c>
      <c r="AW75" s="251">
        <v>0.77</v>
      </c>
      <c r="AX75" s="251">
        <v>0.77</v>
      </c>
      <c r="AY75" s="251">
        <v>0.77</v>
      </c>
      <c r="AZ75" s="251">
        <v>0.77</v>
      </c>
      <c r="BA75" s="251">
        <v>0.77</v>
      </c>
      <c r="BB75" s="251">
        <v>0.77</v>
      </c>
      <c r="BC75" s="251">
        <v>0.77</v>
      </c>
      <c r="BD75" s="251">
        <v>0.77</v>
      </c>
      <c r="BE75" s="251">
        <v>0.77</v>
      </c>
      <c r="BF75" s="251">
        <v>0.77</v>
      </c>
      <c r="BG75" s="251">
        <v>0.77</v>
      </c>
      <c r="BH75" s="251">
        <v>0.77</v>
      </c>
      <c r="BI75" s="251">
        <v>0.77</v>
      </c>
      <c r="BJ75" s="251">
        <v>0.77</v>
      </c>
      <c r="BK75" s="251">
        <v>0.77</v>
      </c>
      <c r="BL75" s="251">
        <v>0.77</v>
      </c>
      <c r="BM75" s="251">
        <v>0.77</v>
      </c>
      <c r="BN75" s="251">
        <v>0.77</v>
      </c>
      <c r="BO75" s="251">
        <v>0.77</v>
      </c>
      <c r="BP75" s="1188">
        <v>0.77</v>
      </c>
      <c r="BQ75" s="233">
        <v>0.77</v>
      </c>
      <c r="BR75" s="233">
        <v>0.77</v>
      </c>
      <c r="BS75" s="233">
        <v>0.77</v>
      </c>
      <c r="BT75" s="233">
        <v>0.77</v>
      </c>
      <c r="BU75" s="233">
        <v>0.77</v>
      </c>
      <c r="BV75" s="233">
        <v>0.77</v>
      </c>
      <c r="BW75" s="233">
        <v>0.77</v>
      </c>
      <c r="BX75" s="233">
        <v>0.77</v>
      </c>
      <c r="BY75" s="233">
        <v>0.77</v>
      </c>
      <c r="BZ75" s="233"/>
      <c r="CA75" s="233"/>
      <c r="CB75" s="233"/>
      <c r="CC75" s="233"/>
      <c r="CD75" s="233"/>
      <c r="CE75" s="233"/>
      <c r="CF75" s="233"/>
      <c r="CG75" s="233"/>
      <c r="CH75" s="233"/>
      <c r="CI75" s="233"/>
      <c r="CJ75" s="233"/>
      <c r="CK75" s="233"/>
      <c r="CL75" s="233"/>
      <c r="CM75" s="233"/>
      <c r="CN75" s="249"/>
    </row>
    <row r="76" spans="2:92" ht="43.5" thickBot="1" x14ac:dyDescent="0.25">
      <c r="B7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6" s="1044" t="s">
        <v>845</v>
      </c>
      <c r="D76" s="1044" t="s">
        <v>844</v>
      </c>
      <c r="E76" s="1045" t="s">
        <v>843</v>
      </c>
      <c r="F76" s="1189" t="str">
        <f>VLOOKUP(TBL5_OptBen[[#This Row],[Option Type (defined list)]],'Option Typs_Grps'!B$2:C$47, 2, FALSE)</f>
        <v>Distribution Options</v>
      </c>
      <c r="G76" s="1176" t="s">
        <v>766</v>
      </c>
      <c r="H76" s="1177" t="s">
        <v>1445</v>
      </c>
      <c r="I76" s="1181" t="s">
        <v>684</v>
      </c>
      <c r="J76" s="1182" t="s">
        <v>122</v>
      </c>
      <c r="K76" s="1183">
        <v>2</v>
      </c>
      <c r="L76" s="250"/>
      <c r="M76" s="250"/>
      <c r="N76" s="250"/>
      <c r="O76" s="1184"/>
      <c r="P76" s="1185"/>
      <c r="Q76" s="1186"/>
      <c r="R76" s="1187">
        <v>0</v>
      </c>
      <c r="S76" s="251">
        <v>0</v>
      </c>
      <c r="T76" s="251">
        <v>0</v>
      </c>
      <c r="U76" s="251">
        <v>0</v>
      </c>
      <c r="V76" s="251">
        <v>0</v>
      </c>
      <c r="W76" s="251">
        <v>0.06</v>
      </c>
      <c r="X76" s="251">
        <v>0.12</v>
      </c>
      <c r="Y76" s="251">
        <v>0.17</v>
      </c>
      <c r="Z76" s="251">
        <v>0.21</v>
      </c>
      <c r="AA76" s="251">
        <v>0.27</v>
      </c>
      <c r="AB76" s="251">
        <v>0.27</v>
      </c>
      <c r="AC76" s="251">
        <v>0.27</v>
      </c>
      <c r="AD76" s="251">
        <v>0.27</v>
      </c>
      <c r="AE76" s="251">
        <v>0.27</v>
      </c>
      <c r="AF76" s="251">
        <v>0.27</v>
      </c>
      <c r="AG76" s="251">
        <v>0.27</v>
      </c>
      <c r="AH76" s="251">
        <v>0.27</v>
      </c>
      <c r="AI76" s="251">
        <v>0.27</v>
      </c>
      <c r="AJ76" s="251">
        <v>0.27</v>
      </c>
      <c r="AK76" s="251">
        <v>0.27</v>
      </c>
      <c r="AL76" s="251">
        <v>0.27</v>
      </c>
      <c r="AM76" s="251">
        <v>0.27</v>
      </c>
      <c r="AN76" s="251">
        <v>0.27</v>
      </c>
      <c r="AO76" s="251">
        <v>0.27</v>
      </c>
      <c r="AP76" s="251">
        <v>0.27</v>
      </c>
      <c r="AQ76" s="251">
        <v>0.27</v>
      </c>
      <c r="AR76" s="251">
        <v>0.27</v>
      </c>
      <c r="AS76" s="251">
        <v>0.27</v>
      </c>
      <c r="AT76" s="251">
        <v>0.27</v>
      </c>
      <c r="AU76" s="251">
        <v>0.27</v>
      </c>
      <c r="AV76" s="251">
        <v>0.27</v>
      </c>
      <c r="AW76" s="251">
        <v>0.27</v>
      </c>
      <c r="AX76" s="251">
        <v>0.27</v>
      </c>
      <c r="AY76" s="251">
        <v>0.27</v>
      </c>
      <c r="AZ76" s="251">
        <v>0.27</v>
      </c>
      <c r="BA76" s="251">
        <v>0.27</v>
      </c>
      <c r="BB76" s="251">
        <v>0.27</v>
      </c>
      <c r="BC76" s="251">
        <v>0.27</v>
      </c>
      <c r="BD76" s="251">
        <v>0.27</v>
      </c>
      <c r="BE76" s="251">
        <v>0.27</v>
      </c>
      <c r="BF76" s="251">
        <v>0.27</v>
      </c>
      <c r="BG76" s="251">
        <v>0.27</v>
      </c>
      <c r="BH76" s="251">
        <v>0.27</v>
      </c>
      <c r="BI76" s="251">
        <v>0.27</v>
      </c>
      <c r="BJ76" s="251">
        <v>0.27</v>
      </c>
      <c r="BK76" s="251">
        <v>0.27</v>
      </c>
      <c r="BL76" s="251">
        <v>0.27</v>
      </c>
      <c r="BM76" s="251">
        <v>0.27</v>
      </c>
      <c r="BN76" s="251">
        <v>0.27</v>
      </c>
      <c r="BO76" s="251">
        <v>0.27</v>
      </c>
      <c r="BP76" s="1188">
        <v>0.27</v>
      </c>
      <c r="BQ76" s="233">
        <v>0.27</v>
      </c>
      <c r="BR76" s="233">
        <v>0.27</v>
      </c>
      <c r="BS76" s="233">
        <v>0.27</v>
      </c>
      <c r="BT76" s="233">
        <v>0.27</v>
      </c>
      <c r="BU76" s="233">
        <v>0.27</v>
      </c>
      <c r="BV76" s="233">
        <v>0.27</v>
      </c>
      <c r="BW76" s="233">
        <v>0.27</v>
      </c>
      <c r="BX76" s="233">
        <v>0.27</v>
      </c>
      <c r="BY76" s="233">
        <v>0.27</v>
      </c>
      <c r="BZ76" s="233"/>
      <c r="CA76" s="233"/>
      <c r="CB76" s="233"/>
      <c r="CC76" s="233"/>
      <c r="CD76" s="233"/>
      <c r="CE76" s="233"/>
      <c r="CF76" s="233"/>
      <c r="CG76" s="233"/>
      <c r="CH76" s="233"/>
      <c r="CI76" s="233"/>
      <c r="CJ76" s="233"/>
      <c r="CK76" s="233"/>
      <c r="CL76" s="233"/>
      <c r="CM76" s="233"/>
      <c r="CN76" s="249"/>
    </row>
    <row r="77" spans="2:92" ht="43.5" thickBot="1" x14ac:dyDescent="0.25">
      <c r="B7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7" s="1044" t="s">
        <v>848</v>
      </c>
      <c r="D77" s="1044" t="s">
        <v>847</v>
      </c>
      <c r="E77" s="1045" t="s">
        <v>843</v>
      </c>
      <c r="F77" s="1189" t="str">
        <f>VLOOKUP(TBL5_OptBen[[#This Row],[Option Type (defined list)]],'Option Typs_Grps'!B$2:C$47, 2, FALSE)</f>
        <v>Distribution Options</v>
      </c>
      <c r="G77" s="1176" t="s">
        <v>766</v>
      </c>
      <c r="H77" s="1177" t="s">
        <v>1445</v>
      </c>
      <c r="I77" s="1181" t="s">
        <v>684</v>
      </c>
      <c r="J77" s="1182" t="s">
        <v>122</v>
      </c>
      <c r="K77" s="1183">
        <v>2</v>
      </c>
      <c r="L77" s="250"/>
      <c r="M77" s="250"/>
      <c r="N77" s="250"/>
      <c r="O77" s="1184"/>
      <c r="P77" s="1185"/>
      <c r="Q77" s="1186"/>
      <c r="R77" s="1187">
        <v>0</v>
      </c>
      <c r="S77" s="251">
        <v>0</v>
      </c>
      <c r="T77" s="251">
        <v>0</v>
      </c>
      <c r="U77" s="251">
        <v>0</v>
      </c>
      <c r="V77" s="251">
        <v>0</v>
      </c>
      <c r="W77" s="251">
        <v>0</v>
      </c>
      <c r="X77" s="251">
        <v>0</v>
      </c>
      <c r="Y77" s="251">
        <v>0</v>
      </c>
      <c r="Z77" s="251">
        <v>0</v>
      </c>
      <c r="AA77" s="251">
        <v>0</v>
      </c>
      <c r="AB77" s="251">
        <v>7.0000000000000007E-2</v>
      </c>
      <c r="AC77" s="251">
        <v>0.11</v>
      </c>
      <c r="AD77" s="251">
        <v>0.16</v>
      </c>
      <c r="AE77" s="251">
        <v>0.2</v>
      </c>
      <c r="AF77" s="251">
        <v>0.25</v>
      </c>
      <c r="AG77" s="251">
        <v>0.25</v>
      </c>
      <c r="AH77" s="251">
        <v>0.25</v>
      </c>
      <c r="AI77" s="251">
        <v>0.25</v>
      </c>
      <c r="AJ77" s="251">
        <v>0.25</v>
      </c>
      <c r="AK77" s="251">
        <v>0.25</v>
      </c>
      <c r="AL77" s="251">
        <v>0.25</v>
      </c>
      <c r="AM77" s="251">
        <v>0.25</v>
      </c>
      <c r="AN77" s="251">
        <v>0.25</v>
      </c>
      <c r="AO77" s="251">
        <v>0.25</v>
      </c>
      <c r="AP77" s="251">
        <v>0.25</v>
      </c>
      <c r="AQ77" s="251">
        <v>0.25</v>
      </c>
      <c r="AR77" s="251">
        <v>0.25</v>
      </c>
      <c r="AS77" s="251">
        <v>0.25</v>
      </c>
      <c r="AT77" s="251">
        <v>0.25</v>
      </c>
      <c r="AU77" s="251">
        <v>0.25</v>
      </c>
      <c r="AV77" s="251">
        <v>0.25</v>
      </c>
      <c r="AW77" s="251">
        <v>0.25</v>
      </c>
      <c r="AX77" s="251">
        <v>0.25</v>
      </c>
      <c r="AY77" s="251">
        <v>0.25</v>
      </c>
      <c r="AZ77" s="251">
        <v>0.25</v>
      </c>
      <c r="BA77" s="251">
        <v>0.25</v>
      </c>
      <c r="BB77" s="251">
        <v>0.25</v>
      </c>
      <c r="BC77" s="251">
        <v>0.25</v>
      </c>
      <c r="BD77" s="251">
        <v>0.25</v>
      </c>
      <c r="BE77" s="251">
        <v>0.25</v>
      </c>
      <c r="BF77" s="251">
        <v>0.25</v>
      </c>
      <c r="BG77" s="251">
        <v>0.25</v>
      </c>
      <c r="BH77" s="251">
        <v>0.25</v>
      </c>
      <c r="BI77" s="251">
        <v>0.25</v>
      </c>
      <c r="BJ77" s="251">
        <v>0.25</v>
      </c>
      <c r="BK77" s="251">
        <v>0.25</v>
      </c>
      <c r="BL77" s="251">
        <v>0.25</v>
      </c>
      <c r="BM77" s="251">
        <v>0.25</v>
      </c>
      <c r="BN77" s="251">
        <v>0.25</v>
      </c>
      <c r="BO77" s="251">
        <v>0.25</v>
      </c>
      <c r="BP77" s="1188">
        <v>0.25</v>
      </c>
      <c r="BQ77" s="233">
        <v>0.25</v>
      </c>
      <c r="BR77" s="233">
        <v>0.25</v>
      </c>
      <c r="BS77" s="233">
        <v>0.25</v>
      </c>
      <c r="BT77" s="233">
        <v>0.25</v>
      </c>
      <c r="BU77" s="233">
        <v>0.25</v>
      </c>
      <c r="BV77" s="233">
        <v>0.25</v>
      </c>
      <c r="BW77" s="233">
        <v>0.25</v>
      </c>
      <c r="BX77" s="233">
        <v>0.25</v>
      </c>
      <c r="BY77" s="233">
        <v>0.25</v>
      </c>
      <c r="BZ77" s="233"/>
      <c r="CA77" s="233"/>
      <c r="CB77" s="233"/>
      <c r="CC77" s="233"/>
      <c r="CD77" s="233"/>
      <c r="CE77" s="233"/>
      <c r="CF77" s="233"/>
      <c r="CG77" s="233"/>
      <c r="CH77" s="233"/>
      <c r="CI77" s="233"/>
      <c r="CJ77" s="233"/>
      <c r="CK77" s="233"/>
      <c r="CL77" s="233"/>
      <c r="CM77" s="233"/>
      <c r="CN77" s="249"/>
    </row>
    <row r="78" spans="2:92" ht="43.5" thickBot="1" x14ac:dyDescent="0.25">
      <c r="B7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8" s="1044" t="s">
        <v>851</v>
      </c>
      <c r="D78" s="1044" t="s">
        <v>850</v>
      </c>
      <c r="E78" s="1045" t="s">
        <v>843</v>
      </c>
      <c r="F78" s="1189" t="str">
        <f>VLOOKUP(TBL5_OptBen[[#This Row],[Option Type (defined list)]],'Option Typs_Grps'!B$2:C$47, 2, FALSE)</f>
        <v>Distribution Options</v>
      </c>
      <c r="G78" s="1176" t="s">
        <v>766</v>
      </c>
      <c r="H78" s="1177" t="s">
        <v>1445</v>
      </c>
      <c r="I78" s="1181" t="s">
        <v>684</v>
      </c>
      <c r="J78" s="1182" t="s">
        <v>122</v>
      </c>
      <c r="K78" s="1183">
        <v>2</v>
      </c>
      <c r="L78" s="250"/>
      <c r="M78" s="250"/>
      <c r="N78" s="250"/>
      <c r="O78" s="1184"/>
      <c r="P78" s="1185"/>
      <c r="Q78" s="1186"/>
      <c r="R78" s="1187">
        <v>0</v>
      </c>
      <c r="S78" s="251">
        <v>0</v>
      </c>
      <c r="T78" s="251">
        <v>0</v>
      </c>
      <c r="U78" s="251">
        <v>0</v>
      </c>
      <c r="V78" s="251">
        <v>0</v>
      </c>
      <c r="W78" s="251">
        <v>0</v>
      </c>
      <c r="X78" s="251">
        <v>0</v>
      </c>
      <c r="Y78" s="251">
        <v>0</v>
      </c>
      <c r="Z78" s="251">
        <v>0</v>
      </c>
      <c r="AA78" s="251">
        <v>0</v>
      </c>
      <c r="AB78" s="251">
        <v>0</v>
      </c>
      <c r="AC78" s="251">
        <v>0</v>
      </c>
      <c r="AD78" s="251">
        <v>0</v>
      </c>
      <c r="AE78" s="251">
        <v>0</v>
      </c>
      <c r="AF78" s="251">
        <v>0</v>
      </c>
      <c r="AG78" s="251">
        <v>0.05</v>
      </c>
      <c r="AH78" s="251">
        <v>0.08</v>
      </c>
      <c r="AI78" s="251">
        <v>0.11</v>
      </c>
      <c r="AJ78" s="251">
        <v>0.14000000000000001</v>
      </c>
      <c r="AK78" s="251">
        <v>0.16</v>
      </c>
      <c r="AL78" s="251">
        <v>0.16</v>
      </c>
      <c r="AM78" s="251">
        <v>0.16</v>
      </c>
      <c r="AN78" s="251">
        <v>0.16</v>
      </c>
      <c r="AO78" s="251">
        <v>0.16</v>
      </c>
      <c r="AP78" s="251">
        <v>0.16</v>
      </c>
      <c r="AQ78" s="251">
        <v>0.16</v>
      </c>
      <c r="AR78" s="251">
        <v>0.16</v>
      </c>
      <c r="AS78" s="251">
        <v>0.16</v>
      </c>
      <c r="AT78" s="251">
        <v>0.16</v>
      </c>
      <c r="AU78" s="251">
        <v>0.16</v>
      </c>
      <c r="AV78" s="251">
        <v>0.16</v>
      </c>
      <c r="AW78" s="251">
        <v>0.16</v>
      </c>
      <c r="AX78" s="251">
        <v>0.16</v>
      </c>
      <c r="AY78" s="251">
        <v>0.16</v>
      </c>
      <c r="AZ78" s="251">
        <v>0.16</v>
      </c>
      <c r="BA78" s="251">
        <v>0.16</v>
      </c>
      <c r="BB78" s="251">
        <v>0.16</v>
      </c>
      <c r="BC78" s="251">
        <v>0.16</v>
      </c>
      <c r="BD78" s="251">
        <v>0.16</v>
      </c>
      <c r="BE78" s="251">
        <v>0.16</v>
      </c>
      <c r="BF78" s="251">
        <v>0.16</v>
      </c>
      <c r="BG78" s="251">
        <v>0.16</v>
      </c>
      <c r="BH78" s="251">
        <v>0.16</v>
      </c>
      <c r="BI78" s="251">
        <v>0.16</v>
      </c>
      <c r="BJ78" s="251">
        <v>0.16</v>
      </c>
      <c r="BK78" s="251">
        <v>0.16</v>
      </c>
      <c r="BL78" s="251">
        <v>0.16</v>
      </c>
      <c r="BM78" s="251">
        <v>0.16</v>
      </c>
      <c r="BN78" s="251">
        <v>0.16</v>
      </c>
      <c r="BO78" s="251">
        <v>0.16</v>
      </c>
      <c r="BP78" s="1188">
        <v>0.16</v>
      </c>
      <c r="BQ78" s="233">
        <v>0.16</v>
      </c>
      <c r="BR78" s="233">
        <v>0.16</v>
      </c>
      <c r="BS78" s="233">
        <v>0.16</v>
      </c>
      <c r="BT78" s="233">
        <v>0.16</v>
      </c>
      <c r="BU78" s="233">
        <v>0.16</v>
      </c>
      <c r="BV78" s="233">
        <v>0.16</v>
      </c>
      <c r="BW78" s="233">
        <v>0.16</v>
      </c>
      <c r="BX78" s="233">
        <v>0.16</v>
      </c>
      <c r="BY78" s="233">
        <v>0.16</v>
      </c>
      <c r="BZ78" s="233"/>
      <c r="CA78" s="233"/>
      <c r="CB78" s="233"/>
      <c r="CC78" s="233"/>
      <c r="CD78" s="233"/>
      <c r="CE78" s="233"/>
      <c r="CF78" s="233"/>
      <c r="CG78" s="233"/>
      <c r="CH78" s="233"/>
      <c r="CI78" s="233"/>
      <c r="CJ78" s="233"/>
      <c r="CK78" s="233"/>
      <c r="CL78" s="233"/>
      <c r="CM78" s="233"/>
      <c r="CN78" s="249"/>
    </row>
    <row r="79" spans="2:92" ht="43.5" thickBot="1" x14ac:dyDescent="0.25">
      <c r="B7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9" s="1044" t="s">
        <v>854</v>
      </c>
      <c r="D79" s="1044" t="s">
        <v>853</v>
      </c>
      <c r="E79" s="1045" t="s">
        <v>843</v>
      </c>
      <c r="F79" s="1189" t="str">
        <f>VLOOKUP(TBL5_OptBen[[#This Row],[Option Type (defined list)]],'Option Typs_Grps'!B$2:C$47, 2, FALSE)</f>
        <v>Distribution Options</v>
      </c>
      <c r="G79" s="1176" t="s">
        <v>766</v>
      </c>
      <c r="H79" s="1177" t="s">
        <v>1445</v>
      </c>
      <c r="I79" s="1181" t="s">
        <v>684</v>
      </c>
      <c r="J79" s="1182" t="s">
        <v>122</v>
      </c>
      <c r="K79" s="1183">
        <v>2</v>
      </c>
      <c r="L79" s="250"/>
      <c r="M79" s="250"/>
      <c r="N79" s="250"/>
      <c r="O79" s="1184"/>
      <c r="P79" s="1185"/>
      <c r="Q79" s="1186"/>
      <c r="R79" s="1187">
        <v>0</v>
      </c>
      <c r="S79" s="251">
        <v>0</v>
      </c>
      <c r="T79" s="251">
        <v>0</v>
      </c>
      <c r="U79" s="251">
        <v>0</v>
      </c>
      <c r="V79" s="251">
        <v>0</v>
      </c>
      <c r="W79" s="251">
        <v>0</v>
      </c>
      <c r="X79" s="251">
        <v>0</v>
      </c>
      <c r="Y79" s="251">
        <v>0</v>
      </c>
      <c r="Z79" s="251">
        <v>0</v>
      </c>
      <c r="AA79" s="251">
        <v>0</v>
      </c>
      <c r="AB79" s="251">
        <v>0</v>
      </c>
      <c r="AC79" s="251">
        <v>0</v>
      </c>
      <c r="AD79" s="251">
        <v>0</v>
      </c>
      <c r="AE79" s="251">
        <v>0</v>
      </c>
      <c r="AF79" s="251">
        <v>0</v>
      </c>
      <c r="AG79" s="251">
        <v>0</v>
      </c>
      <c r="AH79" s="251">
        <v>0</v>
      </c>
      <c r="AI79" s="251">
        <v>0</v>
      </c>
      <c r="AJ79" s="251">
        <v>0</v>
      </c>
      <c r="AK79" s="251">
        <v>0</v>
      </c>
      <c r="AL79" s="251">
        <v>0.02</v>
      </c>
      <c r="AM79" s="251">
        <v>0.03</v>
      </c>
      <c r="AN79" s="251">
        <v>0.03</v>
      </c>
      <c r="AO79" s="251">
        <v>0.03</v>
      </c>
      <c r="AP79" s="251">
        <v>0.03</v>
      </c>
      <c r="AQ79" s="251">
        <v>0.03</v>
      </c>
      <c r="AR79" s="251">
        <v>0.03</v>
      </c>
      <c r="AS79" s="251">
        <v>0.03</v>
      </c>
      <c r="AT79" s="251">
        <v>0.03</v>
      </c>
      <c r="AU79" s="251">
        <v>0.03</v>
      </c>
      <c r="AV79" s="251">
        <v>0.03</v>
      </c>
      <c r="AW79" s="251">
        <v>0.03</v>
      </c>
      <c r="AX79" s="251">
        <v>0.03</v>
      </c>
      <c r="AY79" s="251">
        <v>0.03</v>
      </c>
      <c r="AZ79" s="251">
        <v>0.03</v>
      </c>
      <c r="BA79" s="251">
        <v>0.03</v>
      </c>
      <c r="BB79" s="251">
        <v>0.03</v>
      </c>
      <c r="BC79" s="251">
        <v>0.03</v>
      </c>
      <c r="BD79" s="251">
        <v>0.03</v>
      </c>
      <c r="BE79" s="251">
        <v>0.03</v>
      </c>
      <c r="BF79" s="251">
        <v>0.03</v>
      </c>
      <c r="BG79" s="251">
        <v>0.03</v>
      </c>
      <c r="BH79" s="251">
        <v>0.03</v>
      </c>
      <c r="BI79" s="251">
        <v>0.03</v>
      </c>
      <c r="BJ79" s="251">
        <v>0.03</v>
      </c>
      <c r="BK79" s="251">
        <v>0.03</v>
      </c>
      <c r="BL79" s="251">
        <v>0.03</v>
      </c>
      <c r="BM79" s="251">
        <v>0.03</v>
      </c>
      <c r="BN79" s="251">
        <v>0.03</v>
      </c>
      <c r="BO79" s="251">
        <v>0.03</v>
      </c>
      <c r="BP79" s="1188">
        <v>0.03</v>
      </c>
      <c r="BQ79" s="233">
        <v>0.03</v>
      </c>
      <c r="BR79" s="233">
        <v>0.03</v>
      </c>
      <c r="BS79" s="233">
        <v>0.03</v>
      </c>
      <c r="BT79" s="233">
        <v>0.03</v>
      </c>
      <c r="BU79" s="233">
        <v>0.03</v>
      </c>
      <c r="BV79" s="233">
        <v>0.03</v>
      </c>
      <c r="BW79" s="233">
        <v>0.03</v>
      </c>
      <c r="BX79" s="233">
        <v>0.03</v>
      </c>
      <c r="BY79" s="233">
        <v>0.03</v>
      </c>
      <c r="BZ79" s="233"/>
      <c r="CA79" s="233"/>
      <c r="CB79" s="233"/>
      <c r="CC79" s="233"/>
      <c r="CD79" s="233"/>
      <c r="CE79" s="233"/>
      <c r="CF79" s="233"/>
      <c r="CG79" s="233"/>
      <c r="CH79" s="233"/>
      <c r="CI79" s="233"/>
      <c r="CJ79" s="233"/>
      <c r="CK79" s="233"/>
      <c r="CL79" s="233"/>
      <c r="CM79" s="233"/>
      <c r="CN79" s="249"/>
    </row>
    <row r="80" spans="2:92" ht="30.75" thickBot="1" x14ac:dyDescent="0.25">
      <c r="B8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0" s="1044" t="s">
        <v>873</v>
      </c>
      <c r="D80" s="1044" t="s">
        <v>872</v>
      </c>
      <c r="E80" s="1045" t="s">
        <v>843</v>
      </c>
      <c r="F80" s="1189" t="str">
        <f>VLOOKUP(TBL5_OptBen[[#This Row],[Option Type (defined list)]],'Option Typs_Grps'!B$2:C$47, 2, FALSE)</f>
        <v>Distribution Options</v>
      </c>
      <c r="G80" s="1176" t="s">
        <v>766</v>
      </c>
      <c r="H80" s="1177" t="s">
        <v>1445</v>
      </c>
      <c r="I80" s="1181" t="s">
        <v>684</v>
      </c>
      <c r="J80" s="1182" t="s">
        <v>122</v>
      </c>
      <c r="K80" s="1183">
        <v>2</v>
      </c>
      <c r="L80" s="250"/>
      <c r="M80" s="250"/>
      <c r="N80" s="250"/>
      <c r="O80" s="1184"/>
      <c r="P80" s="1185"/>
      <c r="Q80" s="1186"/>
      <c r="R80" s="1187">
        <v>0.62</v>
      </c>
      <c r="S80" s="251">
        <v>1.86</v>
      </c>
      <c r="T80" s="251">
        <v>3.09</v>
      </c>
      <c r="U80" s="251">
        <v>4.33</v>
      </c>
      <c r="V80" s="251">
        <v>5.57</v>
      </c>
      <c r="W80" s="251">
        <v>5.57</v>
      </c>
      <c r="X80" s="251">
        <v>5.57</v>
      </c>
      <c r="Y80" s="251">
        <v>5.57</v>
      </c>
      <c r="Z80" s="251">
        <v>5.57</v>
      </c>
      <c r="AA80" s="251">
        <v>5.57</v>
      </c>
      <c r="AB80" s="251">
        <v>5.57</v>
      </c>
      <c r="AC80" s="251">
        <v>5.57</v>
      </c>
      <c r="AD80" s="251">
        <v>5.57</v>
      </c>
      <c r="AE80" s="251">
        <v>5.57</v>
      </c>
      <c r="AF80" s="251">
        <v>5.57</v>
      </c>
      <c r="AG80" s="251">
        <v>5.57</v>
      </c>
      <c r="AH80" s="251">
        <v>5.57</v>
      </c>
      <c r="AI80" s="251">
        <v>5.57</v>
      </c>
      <c r="AJ80" s="251">
        <v>5.57</v>
      </c>
      <c r="AK80" s="251">
        <v>5.57</v>
      </c>
      <c r="AL80" s="251">
        <v>5.57</v>
      </c>
      <c r="AM80" s="251">
        <v>5.57</v>
      </c>
      <c r="AN80" s="251">
        <v>5.57</v>
      </c>
      <c r="AO80" s="251">
        <v>5.57</v>
      </c>
      <c r="AP80" s="251">
        <v>5.57</v>
      </c>
      <c r="AQ80" s="251">
        <v>5.57</v>
      </c>
      <c r="AR80" s="251">
        <v>5.57</v>
      </c>
      <c r="AS80" s="251">
        <v>5.57</v>
      </c>
      <c r="AT80" s="251">
        <v>5.57</v>
      </c>
      <c r="AU80" s="251">
        <v>5.57</v>
      </c>
      <c r="AV80" s="251">
        <v>5.57</v>
      </c>
      <c r="AW80" s="251">
        <v>5.57</v>
      </c>
      <c r="AX80" s="251">
        <v>5.57</v>
      </c>
      <c r="AY80" s="251">
        <v>5.57</v>
      </c>
      <c r="AZ80" s="251">
        <v>5.57</v>
      </c>
      <c r="BA80" s="251">
        <v>5.57</v>
      </c>
      <c r="BB80" s="251">
        <v>5.57</v>
      </c>
      <c r="BC80" s="251">
        <v>5.57</v>
      </c>
      <c r="BD80" s="251">
        <v>5.57</v>
      </c>
      <c r="BE80" s="251">
        <v>5.57</v>
      </c>
      <c r="BF80" s="251">
        <v>5.57</v>
      </c>
      <c r="BG80" s="251">
        <v>5.57</v>
      </c>
      <c r="BH80" s="251">
        <v>5.57</v>
      </c>
      <c r="BI80" s="251">
        <v>5.57</v>
      </c>
      <c r="BJ80" s="251">
        <v>5.57</v>
      </c>
      <c r="BK80" s="251">
        <v>5.57</v>
      </c>
      <c r="BL80" s="251">
        <v>5.57</v>
      </c>
      <c r="BM80" s="251">
        <v>5.57</v>
      </c>
      <c r="BN80" s="251">
        <v>5.57</v>
      </c>
      <c r="BO80" s="251">
        <v>5.57</v>
      </c>
      <c r="BP80" s="1188">
        <v>5.57</v>
      </c>
      <c r="BQ80" s="233">
        <v>5.57</v>
      </c>
      <c r="BR80" s="233">
        <v>5.57</v>
      </c>
      <c r="BS80" s="233">
        <v>5.57</v>
      </c>
      <c r="BT80" s="233">
        <v>5.57</v>
      </c>
      <c r="BU80" s="233">
        <v>5.57</v>
      </c>
      <c r="BV80" s="233">
        <v>5.57</v>
      </c>
      <c r="BW80" s="233">
        <v>5.57</v>
      </c>
      <c r="BX80" s="233">
        <v>5.57</v>
      </c>
      <c r="BY80" s="233">
        <v>5.57</v>
      </c>
      <c r="BZ80" s="233"/>
      <c r="CA80" s="233"/>
      <c r="CB80" s="233"/>
      <c r="CC80" s="233"/>
      <c r="CD80" s="233"/>
      <c r="CE80" s="233"/>
      <c r="CF80" s="233"/>
      <c r="CG80" s="233"/>
      <c r="CH80" s="233"/>
      <c r="CI80" s="233"/>
      <c r="CJ80" s="233"/>
      <c r="CK80" s="233"/>
      <c r="CL80" s="233"/>
      <c r="CM80" s="233"/>
      <c r="CN80" s="249"/>
    </row>
    <row r="81" spans="2:92" ht="30.75" thickBot="1" x14ac:dyDescent="0.25">
      <c r="B8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1" s="1044" t="s">
        <v>875</v>
      </c>
      <c r="D81" s="1044" t="s">
        <v>874</v>
      </c>
      <c r="E81" s="1045" t="s">
        <v>843</v>
      </c>
      <c r="F81" s="1189" t="str">
        <f>VLOOKUP(TBL5_OptBen[[#This Row],[Option Type (defined list)]],'Option Typs_Grps'!B$2:C$47, 2, FALSE)</f>
        <v>Distribution Options</v>
      </c>
      <c r="G81" s="1176" t="s">
        <v>766</v>
      </c>
      <c r="H81" s="1177" t="s">
        <v>1445</v>
      </c>
      <c r="I81" s="1181" t="s">
        <v>684</v>
      </c>
      <c r="J81" s="1182" t="s">
        <v>122</v>
      </c>
      <c r="K81" s="1183">
        <v>2</v>
      </c>
      <c r="L81" s="250"/>
      <c r="M81" s="250"/>
      <c r="N81" s="250"/>
      <c r="O81" s="1184"/>
      <c r="P81" s="1185"/>
      <c r="Q81" s="1186"/>
      <c r="R81" s="1187">
        <v>0</v>
      </c>
      <c r="S81" s="251">
        <v>0</v>
      </c>
      <c r="T81" s="251">
        <v>0</v>
      </c>
      <c r="U81" s="251">
        <v>0</v>
      </c>
      <c r="V81" s="251">
        <v>0</v>
      </c>
      <c r="W81" s="251">
        <v>1.24</v>
      </c>
      <c r="X81" s="251">
        <v>2.4700000000000002</v>
      </c>
      <c r="Y81" s="251">
        <v>3.71</v>
      </c>
      <c r="Z81" s="251">
        <v>4.95</v>
      </c>
      <c r="AA81" s="251">
        <v>6.18</v>
      </c>
      <c r="AB81" s="251">
        <v>6.18</v>
      </c>
      <c r="AC81" s="251">
        <v>6.18</v>
      </c>
      <c r="AD81" s="251">
        <v>6.18</v>
      </c>
      <c r="AE81" s="251">
        <v>6.18</v>
      </c>
      <c r="AF81" s="251">
        <v>6.18</v>
      </c>
      <c r="AG81" s="251">
        <v>6.18</v>
      </c>
      <c r="AH81" s="251">
        <v>6.18</v>
      </c>
      <c r="AI81" s="251">
        <v>6.18</v>
      </c>
      <c r="AJ81" s="251">
        <v>6.18</v>
      </c>
      <c r="AK81" s="251">
        <v>6.18</v>
      </c>
      <c r="AL81" s="251">
        <v>6.18</v>
      </c>
      <c r="AM81" s="251">
        <v>6.18</v>
      </c>
      <c r="AN81" s="251">
        <v>6.18</v>
      </c>
      <c r="AO81" s="251">
        <v>6.18</v>
      </c>
      <c r="AP81" s="251">
        <v>6.18</v>
      </c>
      <c r="AQ81" s="251">
        <v>6.18</v>
      </c>
      <c r="AR81" s="251">
        <v>6.18</v>
      </c>
      <c r="AS81" s="251">
        <v>6.18</v>
      </c>
      <c r="AT81" s="251">
        <v>6.18</v>
      </c>
      <c r="AU81" s="251">
        <v>6.18</v>
      </c>
      <c r="AV81" s="251">
        <v>6.18</v>
      </c>
      <c r="AW81" s="251">
        <v>6.18</v>
      </c>
      <c r="AX81" s="251">
        <v>6.18</v>
      </c>
      <c r="AY81" s="251">
        <v>6.18</v>
      </c>
      <c r="AZ81" s="251">
        <v>6.18</v>
      </c>
      <c r="BA81" s="251">
        <v>6.18</v>
      </c>
      <c r="BB81" s="251">
        <v>6.18</v>
      </c>
      <c r="BC81" s="251">
        <v>6.18</v>
      </c>
      <c r="BD81" s="251">
        <v>6.18</v>
      </c>
      <c r="BE81" s="251">
        <v>6.18</v>
      </c>
      <c r="BF81" s="251">
        <v>6.18</v>
      </c>
      <c r="BG81" s="251">
        <v>6.18</v>
      </c>
      <c r="BH81" s="251">
        <v>6.18</v>
      </c>
      <c r="BI81" s="251">
        <v>6.18</v>
      </c>
      <c r="BJ81" s="251">
        <v>6.18</v>
      </c>
      <c r="BK81" s="251">
        <v>6.18</v>
      </c>
      <c r="BL81" s="251">
        <v>6.18</v>
      </c>
      <c r="BM81" s="251">
        <v>6.18</v>
      </c>
      <c r="BN81" s="251">
        <v>6.18</v>
      </c>
      <c r="BO81" s="251">
        <v>6.18</v>
      </c>
      <c r="BP81" s="1188">
        <v>6.18</v>
      </c>
      <c r="BQ81" s="233">
        <v>6.18</v>
      </c>
      <c r="BR81" s="233">
        <v>6.18</v>
      </c>
      <c r="BS81" s="233">
        <v>6.18</v>
      </c>
      <c r="BT81" s="233">
        <v>6.18</v>
      </c>
      <c r="BU81" s="233">
        <v>6.18</v>
      </c>
      <c r="BV81" s="233">
        <v>6.18</v>
      </c>
      <c r="BW81" s="233">
        <v>6.18</v>
      </c>
      <c r="BX81" s="233">
        <v>6.18</v>
      </c>
      <c r="BY81" s="233">
        <v>6.18</v>
      </c>
      <c r="BZ81" s="233"/>
      <c r="CA81" s="233"/>
      <c r="CB81" s="233"/>
      <c r="CC81" s="233"/>
      <c r="CD81" s="233"/>
      <c r="CE81" s="233"/>
      <c r="CF81" s="233"/>
      <c r="CG81" s="233"/>
      <c r="CH81" s="233"/>
      <c r="CI81" s="233"/>
      <c r="CJ81" s="233"/>
      <c r="CK81" s="233"/>
      <c r="CL81" s="233"/>
      <c r="CM81" s="233"/>
      <c r="CN81" s="249"/>
    </row>
    <row r="82" spans="2:92" ht="30.75" thickBot="1" x14ac:dyDescent="0.25">
      <c r="B8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 s="1044" t="s">
        <v>878</v>
      </c>
      <c r="D82" s="1044" t="s">
        <v>877</v>
      </c>
      <c r="E82" s="1045" t="s">
        <v>843</v>
      </c>
      <c r="F82" s="1189" t="str">
        <f>VLOOKUP(TBL5_OptBen[[#This Row],[Option Type (defined list)]],'Option Typs_Grps'!B$2:C$47, 2, FALSE)</f>
        <v>Distribution Options</v>
      </c>
      <c r="G82" s="1176" t="s">
        <v>766</v>
      </c>
      <c r="H82" s="1177" t="s">
        <v>1445</v>
      </c>
      <c r="I82" s="1181" t="s">
        <v>684</v>
      </c>
      <c r="J82" s="1182" t="s">
        <v>122</v>
      </c>
      <c r="K82" s="1183">
        <v>2</v>
      </c>
      <c r="L82" s="250"/>
      <c r="M82" s="250"/>
      <c r="N82" s="250"/>
      <c r="O82" s="1184"/>
      <c r="P82" s="1185"/>
      <c r="Q82" s="1186"/>
      <c r="R82" s="1187">
        <v>0</v>
      </c>
      <c r="S82" s="251">
        <v>0</v>
      </c>
      <c r="T82" s="251">
        <v>0</v>
      </c>
      <c r="U82" s="251">
        <v>0</v>
      </c>
      <c r="V82" s="251">
        <v>0</v>
      </c>
      <c r="W82" s="251">
        <v>0</v>
      </c>
      <c r="X82" s="251">
        <v>0</v>
      </c>
      <c r="Y82" s="251">
        <v>0</v>
      </c>
      <c r="Z82" s="251">
        <v>0</v>
      </c>
      <c r="AA82" s="251">
        <v>0</v>
      </c>
      <c r="AB82" s="251">
        <v>1.24</v>
      </c>
      <c r="AC82" s="251">
        <v>2.4700000000000002</v>
      </c>
      <c r="AD82" s="251">
        <v>3.71</v>
      </c>
      <c r="AE82" s="251">
        <v>4.95</v>
      </c>
      <c r="AF82" s="251">
        <v>6.18</v>
      </c>
      <c r="AG82" s="251">
        <v>6.18</v>
      </c>
      <c r="AH82" s="251">
        <v>6.18</v>
      </c>
      <c r="AI82" s="251">
        <v>6.18</v>
      </c>
      <c r="AJ82" s="251">
        <v>6.18</v>
      </c>
      <c r="AK82" s="251">
        <v>6.18</v>
      </c>
      <c r="AL82" s="251">
        <v>6.18</v>
      </c>
      <c r="AM82" s="251">
        <v>6.18</v>
      </c>
      <c r="AN82" s="251">
        <v>6.18</v>
      </c>
      <c r="AO82" s="251">
        <v>6.18</v>
      </c>
      <c r="AP82" s="251">
        <v>6.18</v>
      </c>
      <c r="AQ82" s="251">
        <v>6.18</v>
      </c>
      <c r="AR82" s="251">
        <v>6.18</v>
      </c>
      <c r="AS82" s="251">
        <v>6.18</v>
      </c>
      <c r="AT82" s="251">
        <v>6.18</v>
      </c>
      <c r="AU82" s="251">
        <v>6.18</v>
      </c>
      <c r="AV82" s="251">
        <v>6.18</v>
      </c>
      <c r="AW82" s="251">
        <v>6.18</v>
      </c>
      <c r="AX82" s="251">
        <v>6.18</v>
      </c>
      <c r="AY82" s="251">
        <v>6.18</v>
      </c>
      <c r="AZ82" s="251">
        <v>6.18</v>
      </c>
      <c r="BA82" s="251">
        <v>6.18</v>
      </c>
      <c r="BB82" s="251">
        <v>6.18</v>
      </c>
      <c r="BC82" s="251">
        <v>6.18</v>
      </c>
      <c r="BD82" s="251">
        <v>6.18</v>
      </c>
      <c r="BE82" s="251">
        <v>6.18</v>
      </c>
      <c r="BF82" s="251">
        <v>6.18</v>
      </c>
      <c r="BG82" s="251">
        <v>6.18</v>
      </c>
      <c r="BH82" s="251">
        <v>6.18</v>
      </c>
      <c r="BI82" s="251">
        <v>6.18</v>
      </c>
      <c r="BJ82" s="251">
        <v>6.18</v>
      </c>
      <c r="BK82" s="251">
        <v>6.18</v>
      </c>
      <c r="BL82" s="251">
        <v>6.18</v>
      </c>
      <c r="BM82" s="251">
        <v>6.18</v>
      </c>
      <c r="BN82" s="251">
        <v>6.18</v>
      </c>
      <c r="BO82" s="251">
        <v>6.18</v>
      </c>
      <c r="BP82" s="1188">
        <v>6.18</v>
      </c>
      <c r="BQ82" s="233">
        <v>6.18</v>
      </c>
      <c r="BR82" s="233">
        <v>6.18</v>
      </c>
      <c r="BS82" s="233">
        <v>6.18</v>
      </c>
      <c r="BT82" s="233">
        <v>6.18</v>
      </c>
      <c r="BU82" s="233">
        <v>6.18</v>
      </c>
      <c r="BV82" s="233">
        <v>6.18</v>
      </c>
      <c r="BW82" s="233">
        <v>6.18</v>
      </c>
      <c r="BX82" s="233">
        <v>6.18</v>
      </c>
      <c r="BY82" s="233">
        <v>6.18</v>
      </c>
      <c r="BZ82" s="233"/>
      <c r="CA82" s="233"/>
      <c r="CB82" s="233"/>
      <c r="CC82" s="233"/>
      <c r="CD82" s="233"/>
      <c r="CE82" s="233"/>
      <c r="CF82" s="233"/>
      <c r="CG82" s="233"/>
      <c r="CH82" s="233"/>
      <c r="CI82" s="233"/>
      <c r="CJ82" s="233"/>
      <c r="CK82" s="233"/>
      <c r="CL82" s="233"/>
      <c r="CM82" s="233"/>
      <c r="CN82" s="249"/>
    </row>
    <row r="83" spans="2:92" ht="30.75" thickBot="1" x14ac:dyDescent="0.25">
      <c r="B8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3" s="1044" t="s">
        <v>881</v>
      </c>
      <c r="D83" s="1044" t="s">
        <v>880</v>
      </c>
      <c r="E83" s="1045" t="s">
        <v>843</v>
      </c>
      <c r="F83" s="1189" t="str">
        <f>VLOOKUP(TBL5_OptBen[[#This Row],[Option Type (defined list)]],'Option Typs_Grps'!B$2:C$47, 2, FALSE)</f>
        <v>Distribution Options</v>
      </c>
      <c r="G83" s="1176" t="s">
        <v>766</v>
      </c>
      <c r="H83" s="1177" t="s">
        <v>1445</v>
      </c>
      <c r="I83" s="1181" t="s">
        <v>684</v>
      </c>
      <c r="J83" s="1182" t="s">
        <v>122</v>
      </c>
      <c r="K83" s="1183">
        <v>2</v>
      </c>
      <c r="L83" s="250"/>
      <c r="M83" s="250"/>
      <c r="N83" s="250"/>
      <c r="O83" s="1184"/>
      <c r="P83" s="1185"/>
      <c r="Q83" s="1186"/>
      <c r="R83" s="1187">
        <v>0</v>
      </c>
      <c r="S83" s="251">
        <v>0</v>
      </c>
      <c r="T83" s="251">
        <v>0</v>
      </c>
      <c r="U83" s="251">
        <v>0</v>
      </c>
      <c r="V83" s="251">
        <v>0</v>
      </c>
      <c r="W83" s="251">
        <v>0</v>
      </c>
      <c r="X83" s="251">
        <v>0</v>
      </c>
      <c r="Y83" s="251">
        <v>0</v>
      </c>
      <c r="Z83" s="251">
        <v>0</v>
      </c>
      <c r="AA83" s="251">
        <v>0</v>
      </c>
      <c r="AB83" s="251">
        <v>0</v>
      </c>
      <c r="AC83" s="251">
        <v>0</v>
      </c>
      <c r="AD83" s="251">
        <v>0</v>
      </c>
      <c r="AE83" s="251">
        <v>0</v>
      </c>
      <c r="AF83" s="251">
        <v>0</v>
      </c>
      <c r="AG83" s="251">
        <v>1.24</v>
      </c>
      <c r="AH83" s="251">
        <v>2.4700000000000002</v>
      </c>
      <c r="AI83" s="251">
        <v>3.71</v>
      </c>
      <c r="AJ83" s="251">
        <v>4.95</v>
      </c>
      <c r="AK83" s="251">
        <v>6.18</v>
      </c>
      <c r="AL83" s="251">
        <v>6.18</v>
      </c>
      <c r="AM83" s="251">
        <v>6.18</v>
      </c>
      <c r="AN83" s="251">
        <v>6.18</v>
      </c>
      <c r="AO83" s="251">
        <v>6.18</v>
      </c>
      <c r="AP83" s="251">
        <v>6.18</v>
      </c>
      <c r="AQ83" s="251">
        <v>6.18</v>
      </c>
      <c r="AR83" s="251">
        <v>6.18</v>
      </c>
      <c r="AS83" s="251">
        <v>6.18</v>
      </c>
      <c r="AT83" s="251">
        <v>6.18</v>
      </c>
      <c r="AU83" s="251">
        <v>6.18</v>
      </c>
      <c r="AV83" s="251">
        <v>6.18</v>
      </c>
      <c r="AW83" s="251">
        <v>6.18</v>
      </c>
      <c r="AX83" s="251">
        <v>6.18</v>
      </c>
      <c r="AY83" s="251">
        <v>6.18</v>
      </c>
      <c r="AZ83" s="251">
        <v>6.18</v>
      </c>
      <c r="BA83" s="251">
        <v>6.18</v>
      </c>
      <c r="BB83" s="251">
        <v>6.18</v>
      </c>
      <c r="BC83" s="251">
        <v>6.18</v>
      </c>
      <c r="BD83" s="251">
        <v>6.18</v>
      </c>
      <c r="BE83" s="251">
        <v>6.18</v>
      </c>
      <c r="BF83" s="251">
        <v>6.18</v>
      </c>
      <c r="BG83" s="251">
        <v>6.18</v>
      </c>
      <c r="BH83" s="251">
        <v>6.18</v>
      </c>
      <c r="BI83" s="251">
        <v>6.18</v>
      </c>
      <c r="BJ83" s="251">
        <v>6.18</v>
      </c>
      <c r="BK83" s="251">
        <v>6.18</v>
      </c>
      <c r="BL83" s="251">
        <v>6.18</v>
      </c>
      <c r="BM83" s="251">
        <v>6.18</v>
      </c>
      <c r="BN83" s="251">
        <v>6.18</v>
      </c>
      <c r="BO83" s="251">
        <v>6.18</v>
      </c>
      <c r="BP83" s="1188">
        <v>6.18</v>
      </c>
      <c r="BQ83" s="233">
        <v>6.18</v>
      </c>
      <c r="BR83" s="233">
        <v>6.18</v>
      </c>
      <c r="BS83" s="233">
        <v>6.18</v>
      </c>
      <c r="BT83" s="233">
        <v>6.18</v>
      </c>
      <c r="BU83" s="233">
        <v>6.18</v>
      </c>
      <c r="BV83" s="233">
        <v>6.18</v>
      </c>
      <c r="BW83" s="233">
        <v>6.18</v>
      </c>
      <c r="BX83" s="233">
        <v>6.18</v>
      </c>
      <c r="BY83" s="233">
        <v>6.18</v>
      </c>
      <c r="BZ83" s="233"/>
      <c r="CA83" s="233"/>
      <c r="CB83" s="233"/>
      <c r="CC83" s="233"/>
      <c r="CD83" s="233"/>
      <c r="CE83" s="233"/>
      <c r="CF83" s="233"/>
      <c r="CG83" s="233"/>
      <c r="CH83" s="233"/>
      <c r="CI83" s="233"/>
      <c r="CJ83" s="233"/>
      <c r="CK83" s="233"/>
      <c r="CL83" s="233"/>
      <c r="CM83" s="233"/>
      <c r="CN83" s="249"/>
    </row>
    <row r="84" spans="2:92" ht="30.75" thickBot="1" x14ac:dyDescent="0.25">
      <c r="B8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 s="1044" t="s">
        <v>884</v>
      </c>
      <c r="D84" s="1044" t="s">
        <v>883</v>
      </c>
      <c r="E84" s="1045" t="s">
        <v>843</v>
      </c>
      <c r="F84" s="1189" t="str">
        <f>VLOOKUP(TBL5_OptBen[[#This Row],[Option Type (defined list)]],'Option Typs_Grps'!B$2:C$47, 2, FALSE)</f>
        <v>Distribution Options</v>
      </c>
      <c r="G84" s="1176" t="s">
        <v>766</v>
      </c>
      <c r="H84" s="1177" t="s">
        <v>1445</v>
      </c>
      <c r="I84" s="1181" t="s">
        <v>684</v>
      </c>
      <c r="J84" s="1182" t="s">
        <v>122</v>
      </c>
      <c r="K84" s="1183">
        <v>2</v>
      </c>
      <c r="L84" s="250"/>
      <c r="M84" s="250"/>
      <c r="N84" s="250"/>
      <c r="O84" s="1184"/>
      <c r="P84" s="1185"/>
      <c r="Q84" s="1186"/>
      <c r="R84" s="1187">
        <v>0</v>
      </c>
      <c r="S84" s="251">
        <v>0</v>
      </c>
      <c r="T84" s="251">
        <v>0</v>
      </c>
      <c r="U84" s="251">
        <v>0</v>
      </c>
      <c r="V84" s="251">
        <v>0</v>
      </c>
      <c r="W84" s="251">
        <v>0</v>
      </c>
      <c r="X84" s="251">
        <v>0</v>
      </c>
      <c r="Y84" s="251">
        <v>0</v>
      </c>
      <c r="Z84" s="251">
        <v>0</v>
      </c>
      <c r="AA84" s="251">
        <v>0</v>
      </c>
      <c r="AB84" s="251">
        <v>0</v>
      </c>
      <c r="AC84" s="251">
        <v>0</v>
      </c>
      <c r="AD84" s="251">
        <v>0</v>
      </c>
      <c r="AE84" s="251">
        <v>0</v>
      </c>
      <c r="AF84" s="251">
        <v>0</v>
      </c>
      <c r="AG84" s="251">
        <v>0</v>
      </c>
      <c r="AH84" s="251">
        <v>0</v>
      </c>
      <c r="AI84" s="251">
        <v>0</v>
      </c>
      <c r="AJ84" s="251">
        <v>0</v>
      </c>
      <c r="AK84" s="251">
        <v>0</v>
      </c>
      <c r="AL84" s="251">
        <v>1.24</v>
      </c>
      <c r="AM84" s="251">
        <v>2.4700000000000002</v>
      </c>
      <c r="AN84" s="251">
        <v>3.71</v>
      </c>
      <c r="AO84" s="251">
        <v>4.33</v>
      </c>
      <c r="AP84" s="251">
        <v>4.33</v>
      </c>
      <c r="AQ84" s="251">
        <v>4.33</v>
      </c>
      <c r="AR84" s="251">
        <v>4.33</v>
      </c>
      <c r="AS84" s="251">
        <v>4.33</v>
      </c>
      <c r="AT84" s="251">
        <v>4.33</v>
      </c>
      <c r="AU84" s="251">
        <v>4.33</v>
      </c>
      <c r="AV84" s="251">
        <v>4.33</v>
      </c>
      <c r="AW84" s="251">
        <v>4.33</v>
      </c>
      <c r="AX84" s="251">
        <v>4.33</v>
      </c>
      <c r="AY84" s="251">
        <v>4.33</v>
      </c>
      <c r="AZ84" s="251">
        <v>4.33</v>
      </c>
      <c r="BA84" s="251">
        <v>4.33</v>
      </c>
      <c r="BB84" s="251">
        <v>4.33</v>
      </c>
      <c r="BC84" s="251">
        <v>4.33</v>
      </c>
      <c r="BD84" s="251">
        <v>4.33</v>
      </c>
      <c r="BE84" s="251">
        <v>4.33</v>
      </c>
      <c r="BF84" s="251">
        <v>4.33</v>
      </c>
      <c r="BG84" s="251">
        <v>4.33</v>
      </c>
      <c r="BH84" s="251">
        <v>4.33</v>
      </c>
      <c r="BI84" s="251">
        <v>4.33</v>
      </c>
      <c r="BJ84" s="251">
        <v>4.33</v>
      </c>
      <c r="BK84" s="251">
        <v>4.33</v>
      </c>
      <c r="BL84" s="251">
        <v>4.33</v>
      </c>
      <c r="BM84" s="251">
        <v>4.33</v>
      </c>
      <c r="BN84" s="251">
        <v>4.33</v>
      </c>
      <c r="BO84" s="251">
        <v>4.33</v>
      </c>
      <c r="BP84" s="1188">
        <v>4.33</v>
      </c>
      <c r="BQ84" s="233">
        <v>4.33</v>
      </c>
      <c r="BR84" s="233">
        <v>4.33</v>
      </c>
      <c r="BS84" s="233">
        <v>4.33</v>
      </c>
      <c r="BT84" s="233">
        <v>4.33</v>
      </c>
      <c r="BU84" s="233">
        <v>4.33</v>
      </c>
      <c r="BV84" s="233">
        <v>4.33</v>
      </c>
      <c r="BW84" s="233">
        <v>4.33</v>
      </c>
      <c r="BX84" s="233">
        <v>4.33</v>
      </c>
      <c r="BY84" s="233">
        <v>4.33</v>
      </c>
      <c r="BZ84" s="233"/>
      <c r="CA84" s="233"/>
      <c r="CB84" s="233"/>
      <c r="CC84" s="233"/>
      <c r="CD84" s="233"/>
      <c r="CE84" s="233"/>
      <c r="CF84" s="233"/>
      <c r="CG84" s="233"/>
      <c r="CH84" s="233"/>
      <c r="CI84" s="233"/>
      <c r="CJ84" s="233"/>
      <c r="CK84" s="233"/>
      <c r="CL84" s="233"/>
      <c r="CM84" s="233"/>
      <c r="CN84" s="249"/>
    </row>
    <row r="85" spans="2:92" ht="30.75" thickBot="1" x14ac:dyDescent="0.25">
      <c r="B8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5" s="1044" t="s">
        <v>886</v>
      </c>
      <c r="D85" s="1044" t="s">
        <v>885</v>
      </c>
      <c r="E85" s="1045" t="s">
        <v>871</v>
      </c>
      <c r="F85" s="1189" t="str">
        <f>VLOOKUP(TBL5_OptBen[[#This Row],[Option Type (defined list)]],'Option Typs_Grps'!B$2:C$47, 2, FALSE)</f>
        <v>Distribution Options</v>
      </c>
      <c r="G85" s="1176" t="s">
        <v>766</v>
      </c>
      <c r="H85" s="1177" t="s">
        <v>1445</v>
      </c>
      <c r="I85" s="1181" t="s">
        <v>684</v>
      </c>
      <c r="J85" s="1182" t="s">
        <v>122</v>
      </c>
      <c r="K85" s="1183">
        <v>2</v>
      </c>
      <c r="L85" s="250"/>
      <c r="M85" s="250"/>
      <c r="N85" s="250"/>
      <c r="O85" s="1184"/>
      <c r="P85" s="1185"/>
      <c r="Q85" s="1186"/>
      <c r="R85" s="1187">
        <v>1.6</v>
      </c>
      <c r="S85" s="251">
        <v>3.98</v>
      </c>
      <c r="T85" s="251">
        <v>5.33</v>
      </c>
      <c r="U85" s="251">
        <v>6.42</v>
      </c>
      <c r="V85" s="251">
        <v>7.27</v>
      </c>
      <c r="W85" s="251">
        <v>7.27</v>
      </c>
      <c r="X85" s="251">
        <v>7.27</v>
      </c>
      <c r="Y85" s="251">
        <v>7.27</v>
      </c>
      <c r="Z85" s="251">
        <v>7.27</v>
      </c>
      <c r="AA85" s="251">
        <v>7.27</v>
      </c>
      <c r="AB85" s="251">
        <v>7.27</v>
      </c>
      <c r="AC85" s="251">
        <v>7.27</v>
      </c>
      <c r="AD85" s="251">
        <v>7.27</v>
      </c>
      <c r="AE85" s="251">
        <v>7.27</v>
      </c>
      <c r="AF85" s="251">
        <v>7.27</v>
      </c>
      <c r="AG85" s="251">
        <v>7.27</v>
      </c>
      <c r="AH85" s="251">
        <v>7.27</v>
      </c>
      <c r="AI85" s="251">
        <v>7.27</v>
      </c>
      <c r="AJ85" s="251">
        <v>7.27</v>
      </c>
      <c r="AK85" s="251">
        <v>7.27</v>
      </c>
      <c r="AL85" s="251">
        <v>7.27</v>
      </c>
      <c r="AM85" s="251">
        <v>7.27</v>
      </c>
      <c r="AN85" s="251">
        <v>7.27</v>
      </c>
      <c r="AO85" s="251">
        <v>7.27</v>
      </c>
      <c r="AP85" s="251">
        <v>7.27</v>
      </c>
      <c r="AQ85" s="251">
        <v>7.27</v>
      </c>
      <c r="AR85" s="251">
        <v>7.27</v>
      </c>
      <c r="AS85" s="251">
        <v>7.27</v>
      </c>
      <c r="AT85" s="251">
        <v>7.27</v>
      </c>
      <c r="AU85" s="251">
        <v>7.27</v>
      </c>
      <c r="AV85" s="251">
        <v>7.27</v>
      </c>
      <c r="AW85" s="251">
        <v>7.27</v>
      </c>
      <c r="AX85" s="251">
        <v>7.27</v>
      </c>
      <c r="AY85" s="251">
        <v>7.27</v>
      </c>
      <c r="AZ85" s="251">
        <v>7.27</v>
      </c>
      <c r="BA85" s="251">
        <v>7.27</v>
      </c>
      <c r="BB85" s="251">
        <v>7.27</v>
      </c>
      <c r="BC85" s="251">
        <v>7.27</v>
      </c>
      <c r="BD85" s="251">
        <v>7.27</v>
      </c>
      <c r="BE85" s="251">
        <v>7.27</v>
      </c>
      <c r="BF85" s="251">
        <v>7.27</v>
      </c>
      <c r="BG85" s="251">
        <v>7.27</v>
      </c>
      <c r="BH85" s="251">
        <v>7.27</v>
      </c>
      <c r="BI85" s="251">
        <v>7.27</v>
      </c>
      <c r="BJ85" s="251">
        <v>7.27</v>
      </c>
      <c r="BK85" s="251">
        <v>7.27</v>
      </c>
      <c r="BL85" s="251">
        <v>7.27</v>
      </c>
      <c r="BM85" s="251">
        <v>7.27</v>
      </c>
      <c r="BN85" s="251">
        <v>7.27</v>
      </c>
      <c r="BO85" s="251">
        <v>7.27</v>
      </c>
      <c r="BP85" s="1188">
        <v>7.27</v>
      </c>
      <c r="BQ85" s="233">
        <v>7.27</v>
      </c>
      <c r="BR85" s="233">
        <v>7.27</v>
      </c>
      <c r="BS85" s="233">
        <v>7.27</v>
      </c>
      <c r="BT85" s="233">
        <v>7.27</v>
      </c>
      <c r="BU85" s="233">
        <v>7.27</v>
      </c>
      <c r="BV85" s="233">
        <v>7.27</v>
      </c>
      <c r="BW85" s="233">
        <v>7.27</v>
      </c>
      <c r="BX85" s="233">
        <v>7.27</v>
      </c>
      <c r="BY85" s="233">
        <v>7.27</v>
      </c>
      <c r="BZ85" s="233"/>
      <c r="CA85" s="233"/>
      <c r="CB85" s="233"/>
      <c r="CC85" s="233"/>
      <c r="CD85" s="233"/>
      <c r="CE85" s="233"/>
      <c r="CF85" s="233"/>
      <c r="CG85" s="233"/>
      <c r="CH85" s="233"/>
      <c r="CI85" s="233"/>
      <c r="CJ85" s="233"/>
      <c r="CK85" s="233"/>
      <c r="CL85" s="233"/>
      <c r="CM85" s="233"/>
      <c r="CN85" s="249"/>
    </row>
    <row r="86" spans="2:92" ht="30.75" thickBot="1" x14ac:dyDescent="0.25">
      <c r="B8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6" s="1044" t="s">
        <v>888</v>
      </c>
      <c r="D86" s="1044" t="s">
        <v>887</v>
      </c>
      <c r="E86" s="1045" t="s">
        <v>871</v>
      </c>
      <c r="F86" s="1189" t="str">
        <f>VLOOKUP(TBL5_OptBen[[#This Row],[Option Type (defined list)]],'Option Typs_Grps'!B$2:C$47, 2, FALSE)</f>
        <v>Distribution Options</v>
      </c>
      <c r="G86" s="1176" t="s">
        <v>766</v>
      </c>
      <c r="H86" s="1177" t="s">
        <v>1445</v>
      </c>
      <c r="I86" s="1181" t="s">
        <v>684</v>
      </c>
      <c r="J86" s="1182" t="s">
        <v>122</v>
      </c>
      <c r="K86" s="1183">
        <v>2</v>
      </c>
      <c r="L86" s="250"/>
      <c r="M86" s="250"/>
      <c r="N86" s="250"/>
      <c r="O86" s="1184"/>
      <c r="P86" s="1185"/>
      <c r="Q86" s="1186"/>
      <c r="R86" s="1187">
        <v>0</v>
      </c>
      <c r="S86" s="251">
        <v>0</v>
      </c>
      <c r="T86" s="251">
        <v>0</v>
      </c>
      <c r="U86" s="251">
        <v>0</v>
      </c>
      <c r="V86" s="251">
        <v>0</v>
      </c>
      <c r="W86" s="251">
        <v>0.74</v>
      </c>
      <c r="X86" s="251">
        <v>1.46</v>
      </c>
      <c r="Y86" s="251">
        <v>2.11</v>
      </c>
      <c r="Z86" s="251">
        <v>2.58</v>
      </c>
      <c r="AA86" s="251">
        <v>3.07</v>
      </c>
      <c r="AB86" s="251">
        <v>3.07</v>
      </c>
      <c r="AC86" s="251">
        <v>3.07</v>
      </c>
      <c r="AD86" s="251">
        <v>3.07</v>
      </c>
      <c r="AE86" s="251">
        <v>3.07</v>
      </c>
      <c r="AF86" s="251">
        <v>3.07</v>
      </c>
      <c r="AG86" s="251">
        <v>3.07</v>
      </c>
      <c r="AH86" s="251">
        <v>3.07</v>
      </c>
      <c r="AI86" s="251">
        <v>3.07</v>
      </c>
      <c r="AJ86" s="251">
        <v>3.07</v>
      </c>
      <c r="AK86" s="251">
        <v>3.07</v>
      </c>
      <c r="AL86" s="251">
        <v>3.07</v>
      </c>
      <c r="AM86" s="251">
        <v>3.07</v>
      </c>
      <c r="AN86" s="251">
        <v>3.07</v>
      </c>
      <c r="AO86" s="251">
        <v>3.07</v>
      </c>
      <c r="AP86" s="251">
        <v>3.07</v>
      </c>
      <c r="AQ86" s="251">
        <v>3.07</v>
      </c>
      <c r="AR86" s="251">
        <v>3.07</v>
      </c>
      <c r="AS86" s="251">
        <v>3.07</v>
      </c>
      <c r="AT86" s="251">
        <v>3.07</v>
      </c>
      <c r="AU86" s="251">
        <v>3.07</v>
      </c>
      <c r="AV86" s="251">
        <v>3.07</v>
      </c>
      <c r="AW86" s="251">
        <v>3.07</v>
      </c>
      <c r="AX86" s="251">
        <v>3.07</v>
      </c>
      <c r="AY86" s="251">
        <v>3.07</v>
      </c>
      <c r="AZ86" s="251">
        <v>3.07</v>
      </c>
      <c r="BA86" s="251">
        <v>3.07</v>
      </c>
      <c r="BB86" s="251">
        <v>3.07</v>
      </c>
      <c r="BC86" s="251">
        <v>3.07</v>
      </c>
      <c r="BD86" s="251">
        <v>3.07</v>
      </c>
      <c r="BE86" s="251">
        <v>3.07</v>
      </c>
      <c r="BF86" s="251">
        <v>3.07</v>
      </c>
      <c r="BG86" s="251">
        <v>3.07</v>
      </c>
      <c r="BH86" s="251">
        <v>3.07</v>
      </c>
      <c r="BI86" s="251">
        <v>3.07</v>
      </c>
      <c r="BJ86" s="251">
        <v>3.07</v>
      </c>
      <c r="BK86" s="251">
        <v>3.07</v>
      </c>
      <c r="BL86" s="251">
        <v>3.07</v>
      </c>
      <c r="BM86" s="251">
        <v>3.07</v>
      </c>
      <c r="BN86" s="251">
        <v>3.07</v>
      </c>
      <c r="BO86" s="251">
        <v>3.07</v>
      </c>
      <c r="BP86" s="1188">
        <v>3.07</v>
      </c>
      <c r="BQ86" s="233">
        <v>3.07</v>
      </c>
      <c r="BR86" s="233">
        <v>3.07</v>
      </c>
      <c r="BS86" s="233">
        <v>3.07</v>
      </c>
      <c r="BT86" s="233">
        <v>3.07</v>
      </c>
      <c r="BU86" s="233">
        <v>3.07</v>
      </c>
      <c r="BV86" s="233">
        <v>3.07</v>
      </c>
      <c r="BW86" s="233">
        <v>3.07</v>
      </c>
      <c r="BX86" s="233">
        <v>3.07</v>
      </c>
      <c r="BY86" s="233">
        <v>3.07</v>
      </c>
      <c r="BZ86" s="233"/>
      <c r="CA86" s="233"/>
      <c r="CB86" s="233"/>
      <c r="CC86" s="233"/>
      <c r="CD86" s="233"/>
      <c r="CE86" s="233"/>
      <c r="CF86" s="233"/>
      <c r="CG86" s="233"/>
      <c r="CH86" s="233"/>
      <c r="CI86" s="233"/>
      <c r="CJ86" s="233"/>
      <c r="CK86" s="233"/>
      <c r="CL86" s="233"/>
      <c r="CM86" s="233"/>
      <c r="CN86" s="249"/>
    </row>
    <row r="87" spans="2:92" ht="30.75" thickBot="1" x14ac:dyDescent="0.25">
      <c r="B8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7" s="1044" t="s">
        <v>891</v>
      </c>
      <c r="D87" s="1044" t="s">
        <v>890</v>
      </c>
      <c r="E87" s="1045" t="s">
        <v>871</v>
      </c>
      <c r="F87" s="1189" t="str">
        <f>VLOOKUP(TBL5_OptBen[[#This Row],[Option Type (defined list)]],'Option Typs_Grps'!B$2:C$47, 2, FALSE)</f>
        <v>Distribution Options</v>
      </c>
      <c r="G87" s="1176" t="s">
        <v>766</v>
      </c>
      <c r="H87" s="1177" t="s">
        <v>1445</v>
      </c>
      <c r="I87" s="1181" t="s">
        <v>684</v>
      </c>
      <c r="J87" s="1182" t="s">
        <v>122</v>
      </c>
      <c r="K87" s="1183">
        <v>2</v>
      </c>
      <c r="L87" s="250"/>
      <c r="M87" s="250"/>
      <c r="N87" s="250"/>
      <c r="O87" s="1184"/>
      <c r="P87" s="1185"/>
      <c r="Q87" s="1186"/>
      <c r="R87" s="1187">
        <v>0</v>
      </c>
      <c r="S87" s="251">
        <v>0</v>
      </c>
      <c r="T87" s="251">
        <v>0</v>
      </c>
      <c r="U87" s="251">
        <v>0</v>
      </c>
      <c r="V87" s="251">
        <v>0</v>
      </c>
      <c r="W87" s="251">
        <v>0</v>
      </c>
      <c r="X87" s="251">
        <v>0</v>
      </c>
      <c r="Y87" s="251">
        <v>0</v>
      </c>
      <c r="Z87" s="251">
        <v>0</v>
      </c>
      <c r="AA87" s="251">
        <v>0</v>
      </c>
      <c r="AB87" s="251">
        <v>0.57999999999999996</v>
      </c>
      <c r="AC87" s="251">
        <v>1.02</v>
      </c>
      <c r="AD87" s="251">
        <v>1.41</v>
      </c>
      <c r="AE87" s="251">
        <v>1.7</v>
      </c>
      <c r="AF87" s="251">
        <v>1.8</v>
      </c>
      <c r="AG87" s="251">
        <v>1.8</v>
      </c>
      <c r="AH87" s="251">
        <v>1.8</v>
      </c>
      <c r="AI87" s="251">
        <v>1.8</v>
      </c>
      <c r="AJ87" s="251">
        <v>1.8</v>
      </c>
      <c r="AK87" s="251">
        <v>1.8</v>
      </c>
      <c r="AL87" s="251">
        <v>1.8</v>
      </c>
      <c r="AM87" s="251">
        <v>1.8</v>
      </c>
      <c r="AN87" s="251">
        <v>1.8</v>
      </c>
      <c r="AO87" s="251">
        <v>1.8</v>
      </c>
      <c r="AP87" s="251">
        <v>1.8</v>
      </c>
      <c r="AQ87" s="251">
        <v>1.8</v>
      </c>
      <c r="AR87" s="251">
        <v>1.8</v>
      </c>
      <c r="AS87" s="251">
        <v>1.8</v>
      </c>
      <c r="AT87" s="251">
        <v>1.8</v>
      </c>
      <c r="AU87" s="251">
        <v>1.8</v>
      </c>
      <c r="AV87" s="251">
        <v>1.8</v>
      </c>
      <c r="AW87" s="251">
        <v>1.8</v>
      </c>
      <c r="AX87" s="251">
        <v>1.8</v>
      </c>
      <c r="AY87" s="251">
        <v>1.8</v>
      </c>
      <c r="AZ87" s="251">
        <v>1.8</v>
      </c>
      <c r="BA87" s="251">
        <v>1.8</v>
      </c>
      <c r="BB87" s="251">
        <v>1.8</v>
      </c>
      <c r="BC87" s="251">
        <v>1.8</v>
      </c>
      <c r="BD87" s="251">
        <v>1.8</v>
      </c>
      <c r="BE87" s="251">
        <v>1.8</v>
      </c>
      <c r="BF87" s="251">
        <v>1.8</v>
      </c>
      <c r="BG87" s="251">
        <v>1.8</v>
      </c>
      <c r="BH87" s="251">
        <v>1.8</v>
      </c>
      <c r="BI87" s="251">
        <v>1.8</v>
      </c>
      <c r="BJ87" s="251">
        <v>1.8</v>
      </c>
      <c r="BK87" s="251">
        <v>1.8</v>
      </c>
      <c r="BL87" s="251">
        <v>1.8</v>
      </c>
      <c r="BM87" s="251">
        <v>1.8</v>
      </c>
      <c r="BN87" s="251">
        <v>1.8</v>
      </c>
      <c r="BO87" s="251">
        <v>1.8</v>
      </c>
      <c r="BP87" s="1188">
        <v>1.8</v>
      </c>
      <c r="BQ87" s="233">
        <v>1.8</v>
      </c>
      <c r="BR87" s="233">
        <v>1.8</v>
      </c>
      <c r="BS87" s="233">
        <v>1.8</v>
      </c>
      <c r="BT87" s="233">
        <v>1.8</v>
      </c>
      <c r="BU87" s="233">
        <v>1.8</v>
      </c>
      <c r="BV87" s="233">
        <v>1.8</v>
      </c>
      <c r="BW87" s="233">
        <v>1.8</v>
      </c>
      <c r="BX87" s="233">
        <v>1.8</v>
      </c>
      <c r="BY87" s="233">
        <v>1.8</v>
      </c>
      <c r="BZ87" s="233"/>
      <c r="CA87" s="233"/>
      <c r="CB87" s="233"/>
      <c r="CC87" s="233"/>
      <c r="CD87" s="233"/>
      <c r="CE87" s="233"/>
      <c r="CF87" s="233"/>
      <c r="CG87" s="233"/>
      <c r="CH87" s="233"/>
      <c r="CI87" s="233"/>
      <c r="CJ87" s="233"/>
      <c r="CK87" s="233"/>
      <c r="CL87" s="233"/>
      <c r="CM87" s="233"/>
      <c r="CN87" s="249"/>
    </row>
    <row r="88" spans="2:92" ht="30.75" thickBot="1" x14ac:dyDescent="0.25">
      <c r="B8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8" s="1044" t="s">
        <v>893</v>
      </c>
      <c r="D88" s="1044" t="s">
        <v>892</v>
      </c>
      <c r="E88" s="1045" t="s">
        <v>894</v>
      </c>
      <c r="F88" s="1189" t="str">
        <f>VLOOKUP(TBL5_OptBen[[#This Row],[Option Type (defined list)]],'Option Typs_Grps'!B$2:C$47, 2, FALSE)</f>
        <v>Distribution Options</v>
      </c>
      <c r="G88" s="1176" t="s">
        <v>766</v>
      </c>
      <c r="H88" s="1177" t="s">
        <v>1445</v>
      </c>
      <c r="I88" s="1181" t="s">
        <v>684</v>
      </c>
      <c r="J88" s="1182" t="s">
        <v>122</v>
      </c>
      <c r="K88" s="1183">
        <v>2</v>
      </c>
      <c r="L88" s="250"/>
      <c r="M88" s="250"/>
      <c r="N88" s="250"/>
      <c r="O88" s="1184"/>
      <c r="P88" s="1185"/>
      <c r="Q88" s="1186"/>
      <c r="R88" s="1187">
        <v>1.44</v>
      </c>
      <c r="S88" s="251">
        <v>4.34</v>
      </c>
      <c r="T88" s="251">
        <v>7.11</v>
      </c>
      <c r="U88" s="251">
        <v>9.26</v>
      </c>
      <c r="V88" s="251">
        <v>10.52</v>
      </c>
      <c r="W88" s="251">
        <v>10.52</v>
      </c>
      <c r="X88" s="251">
        <v>10.52</v>
      </c>
      <c r="Y88" s="251">
        <v>10.52</v>
      </c>
      <c r="Z88" s="251">
        <v>10.52</v>
      </c>
      <c r="AA88" s="251">
        <v>10.52</v>
      </c>
      <c r="AB88" s="251">
        <v>10.52</v>
      </c>
      <c r="AC88" s="251">
        <v>10.52</v>
      </c>
      <c r="AD88" s="251">
        <v>10.52</v>
      </c>
      <c r="AE88" s="251">
        <v>10.52</v>
      </c>
      <c r="AF88" s="251">
        <v>10.52</v>
      </c>
      <c r="AG88" s="251">
        <v>10.52</v>
      </c>
      <c r="AH88" s="251">
        <v>10.52</v>
      </c>
      <c r="AI88" s="251">
        <v>10.52</v>
      </c>
      <c r="AJ88" s="251">
        <v>10.52</v>
      </c>
      <c r="AK88" s="251">
        <v>10.52</v>
      </c>
      <c r="AL88" s="251">
        <v>10.52</v>
      </c>
      <c r="AM88" s="251">
        <v>10.52</v>
      </c>
      <c r="AN88" s="251">
        <v>10.52</v>
      </c>
      <c r="AO88" s="251">
        <v>10.52</v>
      </c>
      <c r="AP88" s="251">
        <v>10.52</v>
      </c>
      <c r="AQ88" s="251">
        <v>10.52</v>
      </c>
      <c r="AR88" s="251">
        <v>10.52</v>
      </c>
      <c r="AS88" s="251">
        <v>10.52</v>
      </c>
      <c r="AT88" s="251">
        <v>10.52</v>
      </c>
      <c r="AU88" s="251">
        <v>10.52</v>
      </c>
      <c r="AV88" s="251">
        <v>10.52</v>
      </c>
      <c r="AW88" s="251">
        <v>10.52</v>
      </c>
      <c r="AX88" s="251">
        <v>10.52</v>
      </c>
      <c r="AY88" s="251">
        <v>10.52</v>
      </c>
      <c r="AZ88" s="251">
        <v>10.52</v>
      </c>
      <c r="BA88" s="251">
        <v>10.52</v>
      </c>
      <c r="BB88" s="251">
        <v>10.52</v>
      </c>
      <c r="BC88" s="251">
        <v>10.52</v>
      </c>
      <c r="BD88" s="251">
        <v>10.52</v>
      </c>
      <c r="BE88" s="251">
        <v>10.52</v>
      </c>
      <c r="BF88" s="251">
        <v>10.52</v>
      </c>
      <c r="BG88" s="251">
        <v>10.52</v>
      </c>
      <c r="BH88" s="251">
        <v>10.52</v>
      </c>
      <c r="BI88" s="251">
        <v>10.52</v>
      </c>
      <c r="BJ88" s="251">
        <v>10.52</v>
      </c>
      <c r="BK88" s="251">
        <v>10.52</v>
      </c>
      <c r="BL88" s="251">
        <v>10.52</v>
      </c>
      <c r="BM88" s="251">
        <v>10.52</v>
      </c>
      <c r="BN88" s="251">
        <v>10.52</v>
      </c>
      <c r="BO88" s="251">
        <v>10.52</v>
      </c>
      <c r="BP88" s="1188">
        <v>10.52</v>
      </c>
      <c r="BQ88" s="233">
        <v>10.52</v>
      </c>
      <c r="BR88" s="233">
        <v>10.52</v>
      </c>
      <c r="BS88" s="233">
        <v>10.52</v>
      </c>
      <c r="BT88" s="233">
        <v>10.52</v>
      </c>
      <c r="BU88" s="233">
        <v>10.52</v>
      </c>
      <c r="BV88" s="233">
        <v>10.52</v>
      </c>
      <c r="BW88" s="233">
        <v>10.52</v>
      </c>
      <c r="BX88" s="233">
        <v>10.52</v>
      </c>
      <c r="BY88" s="233">
        <v>10.52</v>
      </c>
      <c r="BZ88" s="233"/>
      <c r="CA88" s="233"/>
      <c r="CB88" s="233"/>
      <c r="CC88" s="233"/>
      <c r="CD88" s="233"/>
      <c r="CE88" s="233"/>
      <c r="CF88" s="233"/>
      <c r="CG88" s="233"/>
      <c r="CH88" s="233"/>
      <c r="CI88" s="233"/>
      <c r="CJ88" s="233"/>
      <c r="CK88" s="233"/>
      <c r="CL88" s="233"/>
      <c r="CM88" s="233"/>
      <c r="CN88" s="249"/>
    </row>
    <row r="89" spans="2:92" ht="30.75" thickBot="1" x14ac:dyDescent="0.25">
      <c r="B8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9" s="1044" t="s">
        <v>896</v>
      </c>
      <c r="D89" s="1044" t="s">
        <v>895</v>
      </c>
      <c r="E89" s="1045" t="s">
        <v>894</v>
      </c>
      <c r="F89" s="1189" t="str">
        <f>VLOOKUP(TBL5_OptBen[[#This Row],[Option Type (defined list)]],'Option Typs_Grps'!B$2:C$47, 2, FALSE)</f>
        <v>Distribution Options</v>
      </c>
      <c r="G89" s="1176" t="s">
        <v>766</v>
      </c>
      <c r="H89" s="1177" t="s">
        <v>1445</v>
      </c>
      <c r="I89" s="1181" t="s">
        <v>684</v>
      </c>
      <c r="J89" s="1182" t="s">
        <v>122</v>
      </c>
      <c r="K89" s="1183">
        <v>2</v>
      </c>
      <c r="L89" s="250"/>
      <c r="M89" s="250"/>
      <c r="N89" s="250"/>
      <c r="O89" s="1184"/>
      <c r="P89" s="1185"/>
      <c r="Q89" s="1186"/>
      <c r="R89" s="1187">
        <v>0</v>
      </c>
      <c r="S89" s="251">
        <v>0</v>
      </c>
      <c r="T89" s="251">
        <v>0</v>
      </c>
      <c r="U89" s="251">
        <v>0</v>
      </c>
      <c r="V89" s="251">
        <v>0</v>
      </c>
      <c r="W89" s="251">
        <v>1.35</v>
      </c>
      <c r="X89" s="251">
        <v>3.56</v>
      </c>
      <c r="Y89" s="251">
        <v>6.14</v>
      </c>
      <c r="Z89" s="251">
        <v>8.44</v>
      </c>
      <c r="AA89" s="251">
        <v>9.9700000000000006</v>
      </c>
      <c r="AB89" s="251">
        <v>9.9700000000000006</v>
      </c>
      <c r="AC89" s="251">
        <v>9.9700000000000006</v>
      </c>
      <c r="AD89" s="251">
        <v>9.9700000000000006</v>
      </c>
      <c r="AE89" s="251">
        <v>9.9700000000000006</v>
      </c>
      <c r="AF89" s="251">
        <v>9.9700000000000006</v>
      </c>
      <c r="AG89" s="251">
        <v>9.9700000000000006</v>
      </c>
      <c r="AH89" s="251">
        <v>9.9700000000000006</v>
      </c>
      <c r="AI89" s="251">
        <v>9.9700000000000006</v>
      </c>
      <c r="AJ89" s="251">
        <v>9.9700000000000006</v>
      </c>
      <c r="AK89" s="251">
        <v>9.9700000000000006</v>
      </c>
      <c r="AL89" s="251">
        <v>9.9700000000000006</v>
      </c>
      <c r="AM89" s="251">
        <v>9.9700000000000006</v>
      </c>
      <c r="AN89" s="251">
        <v>9.9700000000000006</v>
      </c>
      <c r="AO89" s="251">
        <v>9.9700000000000006</v>
      </c>
      <c r="AP89" s="251">
        <v>9.9700000000000006</v>
      </c>
      <c r="AQ89" s="251">
        <v>9.9700000000000006</v>
      </c>
      <c r="AR89" s="251">
        <v>9.9700000000000006</v>
      </c>
      <c r="AS89" s="251">
        <v>9.9700000000000006</v>
      </c>
      <c r="AT89" s="251">
        <v>9.9700000000000006</v>
      </c>
      <c r="AU89" s="251">
        <v>9.9700000000000006</v>
      </c>
      <c r="AV89" s="251">
        <v>9.9700000000000006</v>
      </c>
      <c r="AW89" s="251">
        <v>9.9700000000000006</v>
      </c>
      <c r="AX89" s="251">
        <v>9.9700000000000006</v>
      </c>
      <c r="AY89" s="251">
        <v>9.9700000000000006</v>
      </c>
      <c r="AZ89" s="251">
        <v>9.9700000000000006</v>
      </c>
      <c r="BA89" s="251">
        <v>9.9700000000000006</v>
      </c>
      <c r="BB89" s="251">
        <v>9.9700000000000006</v>
      </c>
      <c r="BC89" s="251">
        <v>9.9700000000000006</v>
      </c>
      <c r="BD89" s="251">
        <v>9.9700000000000006</v>
      </c>
      <c r="BE89" s="251">
        <v>9.9700000000000006</v>
      </c>
      <c r="BF89" s="251">
        <v>9.9700000000000006</v>
      </c>
      <c r="BG89" s="251">
        <v>9.9700000000000006</v>
      </c>
      <c r="BH89" s="251">
        <v>9.9700000000000006</v>
      </c>
      <c r="BI89" s="251">
        <v>9.9700000000000006</v>
      </c>
      <c r="BJ89" s="251">
        <v>9.9700000000000006</v>
      </c>
      <c r="BK89" s="251">
        <v>9.9700000000000006</v>
      </c>
      <c r="BL89" s="251">
        <v>9.9700000000000006</v>
      </c>
      <c r="BM89" s="251">
        <v>9.9700000000000006</v>
      </c>
      <c r="BN89" s="251">
        <v>9.9700000000000006</v>
      </c>
      <c r="BO89" s="251">
        <v>9.9700000000000006</v>
      </c>
      <c r="BP89" s="1188">
        <v>9.9700000000000006</v>
      </c>
      <c r="BQ89" s="233">
        <v>9.9700000000000006</v>
      </c>
      <c r="BR89" s="233">
        <v>9.9700000000000006</v>
      </c>
      <c r="BS89" s="233">
        <v>9.9700000000000006</v>
      </c>
      <c r="BT89" s="233">
        <v>9.9700000000000006</v>
      </c>
      <c r="BU89" s="233">
        <v>9.9700000000000006</v>
      </c>
      <c r="BV89" s="233">
        <v>9.9700000000000006</v>
      </c>
      <c r="BW89" s="233">
        <v>9.9700000000000006</v>
      </c>
      <c r="BX89" s="233">
        <v>9.9700000000000006</v>
      </c>
      <c r="BY89" s="233">
        <v>9.9700000000000006</v>
      </c>
      <c r="BZ89" s="233"/>
      <c r="CA89" s="233"/>
      <c r="CB89" s="233"/>
      <c r="CC89" s="233"/>
      <c r="CD89" s="233"/>
      <c r="CE89" s="233"/>
      <c r="CF89" s="233"/>
      <c r="CG89" s="233"/>
      <c r="CH89" s="233"/>
      <c r="CI89" s="233"/>
      <c r="CJ89" s="233"/>
      <c r="CK89" s="233"/>
      <c r="CL89" s="233"/>
      <c r="CM89" s="233"/>
      <c r="CN89" s="249"/>
    </row>
    <row r="90" spans="2:92" ht="30.75" thickBot="1" x14ac:dyDescent="0.25">
      <c r="B9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0" s="1044" t="s">
        <v>899</v>
      </c>
      <c r="D90" s="1044" t="s">
        <v>898</v>
      </c>
      <c r="E90" s="1045" t="s">
        <v>894</v>
      </c>
      <c r="F90" s="1189" t="str">
        <f>VLOOKUP(TBL5_OptBen[[#This Row],[Option Type (defined list)]],'Option Typs_Grps'!B$2:C$47, 2, FALSE)</f>
        <v>Distribution Options</v>
      </c>
      <c r="G90" s="1176" t="s">
        <v>766</v>
      </c>
      <c r="H90" s="1177" t="s">
        <v>1445</v>
      </c>
      <c r="I90" s="1181" t="s">
        <v>684</v>
      </c>
      <c r="J90" s="1182" t="s">
        <v>122</v>
      </c>
      <c r="K90" s="1183">
        <v>2</v>
      </c>
      <c r="L90" s="250"/>
      <c r="M90" s="250"/>
      <c r="N90" s="250"/>
      <c r="O90" s="1184"/>
      <c r="P90" s="1185"/>
      <c r="Q90" s="1186"/>
      <c r="R90" s="1187">
        <v>0</v>
      </c>
      <c r="S90" s="251">
        <v>0</v>
      </c>
      <c r="T90" s="251">
        <v>0</v>
      </c>
      <c r="U90" s="251">
        <v>0</v>
      </c>
      <c r="V90" s="251">
        <v>0</v>
      </c>
      <c r="W90" s="251">
        <v>0</v>
      </c>
      <c r="X90" s="251">
        <v>0</v>
      </c>
      <c r="Y90" s="251">
        <v>0</v>
      </c>
      <c r="Z90" s="251">
        <v>0</v>
      </c>
      <c r="AA90" s="251">
        <v>0</v>
      </c>
      <c r="AB90" s="251">
        <v>1.02</v>
      </c>
      <c r="AC90" s="251">
        <v>2.21</v>
      </c>
      <c r="AD90" s="251">
        <v>3.46</v>
      </c>
      <c r="AE90" s="251">
        <v>4.53</v>
      </c>
      <c r="AF90" s="251">
        <v>5.28</v>
      </c>
      <c r="AG90" s="251">
        <v>5.28</v>
      </c>
      <c r="AH90" s="251">
        <v>5.28</v>
      </c>
      <c r="AI90" s="251">
        <v>5.28</v>
      </c>
      <c r="AJ90" s="251">
        <v>5.28</v>
      </c>
      <c r="AK90" s="251">
        <v>5.28</v>
      </c>
      <c r="AL90" s="251">
        <v>5.28</v>
      </c>
      <c r="AM90" s="251">
        <v>5.28</v>
      </c>
      <c r="AN90" s="251">
        <v>5.28</v>
      </c>
      <c r="AO90" s="251">
        <v>5.28</v>
      </c>
      <c r="AP90" s="251">
        <v>5.28</v>
      </c>
      <c r="AQ90" s="251">
        <v>5.28</v>
      </c>
      <c r="AR90" s="251">
        <v>5.28</v>
      </c>
      <c r="AS90" s="251">
        <v>5.28</v>
      </c>
      <c r="AT90" s="251">
        <v>5.28</v>
      </c>
      <c r="AU90" s="251">
        <v>5.28</v>
      </c>
      <c r="AV90" s="251">
        <v>5.28</v>
      </c>
      <c r="AW90" s="251">
        <v>5.28</v>
      </c>
      <c r="AX90" s="251">
        <v>5.28</v>
      </c>
      <c r="AY90" s="251">
        <v>5.28</v>
      </c>
      <c r="AZ90" s="251">
        <v>5.28</v>
      </c>
      <c r="BA90" s="251">
        <v>5.28</v>
      </c>
      <c r="BB90" s="251">
        <v>5.28</v>
      </c>
      <c r="BC90" s="251">
        <v>5.28</v>
      </c>
      <c r="BD90" s="251">
        <v>5.28</v>
      </c>
      <c r="BE90" s="251">
        <v>5.28</v>
      </c>
      <c r="BF90" s="251">
        <v>5.28</v>
      </c>
      <c r="BG90" s="251">
        <v>5.28</v>
      </c>
      <c r="BH90" s="251">
        <v>5.28</v>
      </c>
      <c r="BI90" s="251">
        <v>5.28</v>
      </c>
      <c r="BJ90" s="251">
        <v>5.28</v>
      </c>
      <c r="BK90" s="251">
        <v>5.28</v>
      </c>
      <c r="BL90" s="251">
        <v>5.28</v>
      </c>
      <c r="BM90" s="251">
        <v>5.28</v>
      </c>
      <c r="BN90" s="251">
        <v>5.28</v>
      </c>
      <c r="BO90" s="251">
        <v>5.28</v>
      </c>
      <c r="BP90" s="1188">
        <v>5.28</v>
      </c>
      <c r="BQ90" s="233">
        <v>5.28</v>
      </c>
      <c r="BR90" s="233">
        <v>5.28</v>
      </c>
      <c r="BS90" s="233">
        <v>5.28</v>
      </c>
      <c r="BT90" s="233">
        <v>5.28</v>
      </c>
      <c r="BU90" s="233">
        <v>5.28</v>
      </c>
      <c r="BV90" s="233">
        <v>5.28</v>
      </c>
      <c r="BW90" s="233">
        <v>5.28</v>
      </c>
      <c r="BX90" s="233">
        <v>5.28</v>
      </c>
      <c r="BY90" s="233">
        <v>5.28</v>
      </c>
      <c r="BZ90" s="233"/>
      <c r="CA90" s="233"/>
      <c r="CB90" s="233"/>
      <c r="CC90" s="233"/>
      <c r="CD90" s="233"/>
      <c r="CE90" s="233"/>
      <c r="CF90" s="233"/>
      <c r="CG90" s="233"/>
      <c r="CH90" s="233"/>
      <c r="CI90" s="233"/>
      <c r="CJ90" s="233"/>
      <c r="CK90" s="233"/>
      <c r="CL90" s="233"/>
      <c r="CM90" s="233"/>
      <c r="CN90" s="249"/>
    </row>
    <row r="91" spans="2:92" ht="30.75" thickBot="1" x14ac:dyDescent="0.25">
      <c r="B9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1" s="1044" t="s">
        <v>902</v>
      </c>
      <c r="D91" s="1044" t="s">
        <v>901</v>
      </c>
      <c r="E91" s="1045" t="s">
        <v>894</v>
      </c>
      <c r="F91" s="1189" t="str">
        <f>VLOOKUP(TBL5_OptBen[[#This Row],[Option Type (defined list)]],'Option Typs_Grps'!B$2:C$47, 2, FALSE)</f>
        <v>Distribution Options</v>
      </c>
      <c r="G91" s="1176" t="s">
        <v>766</v>
      </c>
      <c r="H91" s="1177" t="s">
        <v>1445</v>
      </c>
      <c r="I91" s="1181" t="s">
        <v>684</v>
      </c>
      <c r="J91" s="1182" t="s">
        <v>122</v>
      </c>
      <c r="K91" s="1183">
        <v>2</v>
      </c>
      <c r="L91" s="250"/>
      <c r="M91" s="250"/>
      <c r="N91" s="250"/>
      <c r="O91" s="1184"/>
      <c r="P91" s="1185"/>
      <c r="Q91" s="1186"/>
      <c r="R91" s="1187">
        <v>0</v>
      </c>
      <c r="S91" s="251">
        <v>0</v>
      </c>
      <c r="T91" s="251">
        <v>0</v>
      </c>
      <c r="U91" s="251">
        <v>0</v>
      </c>
      <c r="V91" s="251">
        <v>0</v>
      </c>
      <c r="W91" s="251">
        <v>0</v>
      </c>
      <c r="X91" s="251">
        <v>0</v>
      </c>
      <c r="Y91" s="251">
        <v>0</v>
      </c>
      <c r="Z91" s="251">
        <v>0</v>
      </c>
      <c r="AA91" s="251">
        <v>0</v>
      </c>
      <c r="AB91" s="251">
        <v>0</v>
      </c>
      <c r="AC91" s="251">
        <v>0</v>
      </c>
      <c r="AD91" s="251">
        <v>0</v>
      </c>
      <c r="AE91" s="251">
        <v>0</v>
      </c>
      <c r="AF91" s="251">
        <v>0</v>
      </c>
      <c r="AG91" s="251">
        <v>0.7</v>
      </c>
      <c r="AH91" s="251">
        <v>1.8</v>
      </c>
      <c r="AI91" s="251">
        <v>2.96</v>
      </c>
      <c r="AJ91" s="251">
        <v>3.84</v>
      </c>
      <c r="AK91" s="251">
        <v>4.4400000000000004</v>
      </c>
      <c r="AL91" s="251">
        <v>4.4400000000000004</v>
      </c>
      <c r="AM91" s="251">
        <v>4.4400000000000004</v>
      </c>
      <c r="AN91" s="251">
        <v>4.4400000000000004</v>
      </c>
      <c r="AO91" s="251">
        <v>4.4400000000000004</v>
      </c>
      <c r="AP91" s="251">
        <v>4.4400000000000004</v>
      </c>
      <c r="AQ91" s="251">
        <v>4.4400000000000004</v>
      </c>
      <c r="AR91" s="251">
        <v>4.4400000000000004</v>
      </c>
      <c r="AS91" s="251">
        <v>4.4400000000000004</v>
      </c>
      <c r="AT91" s="251">
        <v>4.4400000000000004</v>
      </c>
      <c r="AU91" s="251">
        <v>4.4400000000000004</v>
      </c>
      <c r="AV91" s="251">
        <v>4.4400000000000004</v>
      </c>
      <c r="AW91" s="251">
        <v>4.4400000000000004</v>
      </c>
      <c r="AX91" s="251">
        <v>4.4400000000000004</v>
      </c>
      <c r="AY91" s="251">
        <v>4.4400000000000004</v>
      </c>
      <c r="AZ91" s="251">
        <v>4.4400000000000004</v>
      </c>
      <c r="BA91" s="251">
        <v>4.4400000000000004</v>
      </c>
      <c r="BB91" s="251">
        <v>4.4400000000000004</v>
      </c>
      <c r="BC91" s="251">
        <v>4.4400000000000004</v>
      </c>
      <c r="BD91" s="251">
        <v>4.4400000000000004</v>
      </c>
      <c r="BE91" s="251">
        <v>4.4400000000000004</v>
      </c>
      <c r="BF91" s="251">
        <v>4.4400000000000004</v>
      </c>
      <c r="BG91" s="251">
        <v>4.4400000000000004</v>
      </c>
      <c r="BH91" s="251">
        <v>4.4400000000000004</v>
      </c>
      <c r="BI91" s="251">
        <v>4.4400000000000004</v>
      </c>
      <c r="BJ91" s="251">
        <v>4.4400000000000004</v>
      </c>
      <c r="BK91" s="251">
        <v>4.4400000000000004</v>
      </c>
      <c r="BL91" s="251">
        <v>4.4400000000000004</v>
      </c>
      <c r="BM91" s="251">
        <v>4.4400000000000004</v>
      </c>
      <c r="BN91" s="251">
        <v>4.4400000000000004</v>
      </c>
      <c r="BO91" s="251">
        <v>4.4400000000000004</v>
      </c>
      <c r="BP91" s="1188">
        <v>4.4400000000000004</v>
      </c>
      <c r="BQ91" s="233">
        <v>4.4400000000000004</v>
      </c>
      <c r="BR91" s="233">
        <v>4.4400000000000004</v>
      </c>
      <c r="BS91" s="233">
        <v>4.4400000000000004</v>
      </c>
      <c r="BT91" s="233">
        <v>4.4400000000000004</v>
      </c>
      <c r="BU91" s="233">
        <v>4.4400000000000004</v>
      </c>
      <c r="BV91" s="233">
        <v>4.4400000000000004</v>
      </c>
      <c r="BW91" s="233">
        <v>4.4400000000000004</v>
      </c>
      <c r="BX91" s="233">
        <v>4.4400000000000004</v>
      </c>
      <c r="BY91" s="233">
        <v>4.4400000000000004</v>
      </c>
      <c r="BZ91" s="233"/>
      <c r="CA91" s="233"/>
      <c r="CB91" s="233"/>
      <c r="CC91" s="233"/>
      <c r="CD91" s="233"/>
      <c r="CE91" s="233"/>
      <c r="CF91" s="233"/>
      <c r="CG91" s="233"/>
      <c r="CH91" s="233"/>
      <c r="CI91" s="233"/>
      <c r="CJ91" s="233"/>
      <c r="CK91" s="233"/>
      <c r="CL91" s="233"/>
      <c r="CM91" s="233"/>
      <c r="CN91" s="249"/>
    </row>
    <row r="92" spans="2:92" ht="30.75" thickBot="1" x14ac:dyDescent="0.25">
      <c r="B9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2" s="1044" t="s">
        <v>905</v>
      </c>
      <c r="D92" s="1044" t="s">
        <v>904</v>
      </c>
      <c r="E92" s="1045" t="s">
        <v>894</v>
      </c>
      <c r="F92" s="1189" t="str">
        <f>VLOOKUP(TBL5_OptBen[[#This Row],[Option Type (defined list)]],'Option Typs_Grps'!B$2:C$47, 2, FALSE)</f>
        <v>Distribution Options</v>
      </c>
      <c r="G92" s="1176" t="s">
        <v>766</v>
      </c>
      <c r="H92" s="1177" t="s">
        <v>1445</v>
      </c>
      <c r="I92" s="1181" t="s">
        <v>684</v>
      </c>
      <c r="J92" s="1182" t="s">
        <v>122</v>
      </c>
      <c r="K92" s="1183">
        <v>2</v>
      </c>
      <c r="L92" s="250"/>
      <c r="M92" s="250"/>
      <c r="N92" s="250"/>
      <c r="O92" s="1184"/>
      <c r="P92" s="1185"/>
      <c r="Q92" s="1186"/>
      <c r="R92" s="1187">
        <v>0</v>
      </c>
      <c r="S92" s="251">
        <v>0</v>
      </c>
      <c r="T92" s="251">
        <v>0</v>
      </c>
      <c r="U92" s="251">
        <v>0</v>
      </c>
      <c r="V92" s="251">
        <v>0</v>
      </c>
      <c r="W92" s="251">
        <v>0</v>
      </c>
      <c r="X92" s="251">
        <v>0</v>
      </c>
      <c r="Y92" s="251">
        <v>0</v>
      </c>
      <c r="Z92" s="251">
        <v>0</v>
      </c>
      <c r="AA92" s="251">
        <v>0</v>
      </c>
      <c r="AB92" s="251">
        <v>0</v>
      </c>
      <c r="AC92" s="251">
        <v>0</v>
      </c>
      <c r="AD92" s="251">
        <v>0</v>
      </c>
      <c r="AE92" s="251">
        <v>0</v>
      </c>
      <c r="AF92" s="251">
        <v>0</v>
      </c>
      <c r="AG92" s="251">
        <v>0</v>
      </c>
      <c r="AH92" s="251">
        <v>0</v>
      </c>
      <c r="AI92" s="251">
        <v>0</v>
      </c>
      <c r="AJ92" s="251">
        <v>0</v>
      </c>
      <c r="AK92" s="251">
        <v>0</v>
      </c>
      <c r="AL92" s="251">
        <v>0.71</v>
      </c>
      <c r="AM92" s="251">
        <v>1.89</v>
      </c>
      <c r="AN92" s="251">
        <v>3.05</v>
      </c>
      <c r="AO92" s="251">
        <v>3.05</v>
      </c>
      <c r="AP92" s="251">
        <v>3.05</v>
      </c>
      <c r="AQ92" s="251">
        <v>3.05</v>
      </c>
      <c r="AR92" s="251">
        <v>3.05</v>
      </c>
      <c r="AS92" s="251">
        <v>3.05</v>
      </c>
      <c r="AT92" s="251">
        <v>3.05</v>
      </c>
      <c r="AU92" s="251">
        <v>3.05</v>
      </c>
      <c r="AV92" s="251">
        <v>3.05</v>
      </c>
      <c r="AW92" s="251">
        <v>3.05</v>
      </c>
      <c r="AX92" s="251">
        <v>3.05</v>
      </c>
      <c r="AY92" s="251">
        <v>3.05</v>
      </c>
      <c r="AZ92" s="251">
        <v>3.05</v>
      </c>
      <c r="BA92" s="251">
        <v>3.05</v>
      </c>
      <c r="BB92" s="251">
        <v>3.05</v>
      </c>
      <c r="BC92" s="251">
        <v>3.05</v>
      </c>
      <c r="BD92" s="251">
        <v>3.05</v>
      </c>
      <c r="BE92" s="251">
        <v>3.05</v>
      </c>
      <c r="BF92" s="251">
        <v>3.05</v>
      </c>
      <c r="BG92" s="251">
        <v>3.05</v>
      </c>
      <c r="BH92" s="251">
        <v>3.05</v>
      </c>
      <c r="BI92" s="251">
        <v>3.05</v>
      </c>
      <c r="BJ92" s="251">
        <v>3.05</v>
      </c>
      <c r="BK92" s="251">
        <v>3.05</v>
      </c>
      <c r="BL92" s="251">
        <v>3.05</v>
      </c>
      <c r="BM92" s="251">
        <v>3.05</v>
      </c>
      <c r="BN92" s="251">
        <v>3.05</v>
      </c>
      <c r="BO92" s="251">
        <v>3.05</v>
      </c>
      <c r="BP92" s="1188">
        <v>3.05</v>
      </c>
      <c r="BQ92" s="233">
        <v>3.05</v>
      </c>
      <c r="BR92" s="233">
        <v>3.05</v>
      </c>
      <c r="BS92" s="233">
        <v>3.05</v>
      </c>
      <c r="BT92" s="233">
        <v>3.05</v>
      </c>
      <c r="BU92" s="233">
        <v>3.05</v>
      </c>
      <c r="BV92" s="233">
        <v>3.05</v>
      </c>
      <c r="BW92" s="233">
        <v>3.05</v>
      </c>
      <c r="BX92" s="233">
        <v>3.05</v>
      </c>
      <c r="BY92" s="233">
        <v>3.05</v>
      </c>
      <c r="BZ92" s="233"/>
      <c r="CA92" s="233"/>
      <c r="CB92" s="233"/>
      <c r="CC92" s="233"/>
      <c r="CD92" s="233"/>
      <c r="CE92" s="233"/>
      <c r="CF92" s="233"/>
      <c r="CG92" s="233"/>
      <c r="CH92" s="233"/>
      <c r="CI92" s="233"/>
      <c r="CJ92" s="233"/>
      <c r="CK92" s="233"/>
      <c r="CL92" s="233"/>
      <c r="CM92" s="233"/>
      <c r="CN92" s="249"/>
    </row>
    <row r="93" spans="2:92" ht="43.5" thickBot="1" x14ac:dyDescent="0.25">
      <c r="B9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3" s="1044" t="s">
        <v>935</v>
      </c>
      <c r="D93" s="1044" t="s">
        <v>934</v>
      </c>
      <c r="E93" s="1045" t="s">
        <v>871</v>
      </c>
      <c r="F93" s="1189" t="str">
        <f>VLOOKUP(TBL5_OptBen[[#This Row],[Option Type (defined list)]],'Option Typs_Grps'!B$2:C$47, 2, FALSE)</f>
        <v>Distribution Options</v>
      </c>
      <c r="G93" s="1176" t="s">
        <v>766</v>
      </c>
      <c r="H93" s="1177" t="s">
        <v>1445</v>
      </c>
      <c r="I93" s="1181" t="s">
        <v>684</v>
      </c>
      <c r="J93" s="1182" t="s">
        <v>122</v>
      </c>
      <c r="K93" s="1183">
        <v>2</v>
      </c>
      <c r="L93" s="250"/>
      <c r="M93" s="250"/>
      <c r="N93" s="250"/>
      <c r="O93" s="1184"/>
      <c r="P93" s="1185"/>
      <c r="Q93" s="1186"/>
      <c r="R93" s="1187">
        <v>0.04</v>
      </c>
      <c r="S93" s="251">
        <v>0.13</v>
      </c>
      <c r="T93" s="251">
        <v>0.23</v>
      </c>
      <c r="U93" s="251">
        <v>0.32</v>
      </c>
      <c r="V93" s="251">
        <v>0.37</v>
      </c>
      <c r="W93" s="251">
        <v>0.37</v>
      </c>
      <c r="X93" s="251">
        <v>0.37</v>
      </c>
      <c r="Y93" s="251">
        <v>0.37</v>
      </c>
      <c r="Z93" s="251">
        <v>0.37</v>
      </c>
      <c r="AA93" s="251">
        <v>0.37</v>
      </c>
      <c r="AB93" s="251">
        <v>0.37</v>
      </c>
      <c r="AC93" s="251">
        <v>0.37</v>
      </c>
      <c r="AD93" s="251">
        <v>0.37</v>
      </c>
      <c r="AE93" s="251">
        <v>0.37</v>
      </c>
      <c r="AF93" s="251">
        <v>0.37</v>
      </c>
      <c r="AG93" s="251">
        <v>0.37</v>
      </c>
      <c r="AH93" s="251">
        <v>0.37</v>
      </c>
      <c r="AI93" s="251">
        <v>0.37</v>
      </c>
      <c r="AJ93" s="251">
        <v>0.37</v>
      </c>
      <c r="AK93" s="251">
        <v>0.37</v>
      </c>
      <c r="AL93" s="251">
        <v>0.37</v>
      </c>
      <c r="AM93" s="251">
        <v>0.37</v>
      </c>
      <c r="AN93" s="251">
        <v>0.37</v>
      </c>
      <c r="AO93" s="251">
        <v>0.37</v>
      </c>
      <c r="AP93" s="251">
        <v>0.37</v>
      </c>
      <c r="AQ93" s="251">
        <v>0.37</v>
      </c>
      <c r="AR93" s="251">
        <v>0.37</v>
      </c>
      <c r="AS93" s="251">
        <v>0.37</v>
      </c>
      <c r="AT93" s="251">
        <v>0.37</v>
      </c>
      <c r="AU93" s="251">
        <v>0.37</v>
      </c>
      <c r="AV93" s="251">
        <v>0.37</v>
      </c>
      <c r="AW93" s="251">
        <v>0.37</v>
      </c>
      <c r="AX93" s="251">
        <v>0.37</v>
      </c>
      <c r="AY93" s="251">
        <v>0.37</v>
      </c>
      <c r="AZ93" s="251">
        <v>0.37</v>
      </c>
      <c r="BA93" s="251">
        <v>0.37</v>
      </c>
      <c r="BB93" s="251">
        <v>0.37</v>
      </c>
      <c r="BC93" s="251">
        <v>0.37</v>
      </c>
      <c r="BD93" s="251">
        <v>0.37</v>
      </c>
      <c r="BE93" s="251">
        <v>0.37</v>
      </c>
      <c r="BF93" s="251">
        <v>0.37</v>
      </c>
      <c r="BG93" s="251">
        <v>0.37</v>
      </c>
      <c r="BH93" s="251">
        <v>0.37</v>
      </c>
      <c r="BI93" s="251">
        <v>0.37</v>
      </c>
      <c r="BJ93" s="251">
        <v>0.37</v>
      </c>
      <c r="BK93" s="251">
        <v>0.37</v>
      </c>
      <c r="BL93" s="251">
        <v>0.37</v>
      </c>
      <c r="BM93" s="251">
        <v>0.37</v>
      </c>
      <c r="BN93" s="251">
        <v>0.37</v>
      </c>
      <c r="BO93" s="251">
        <v>0.37</v>
      </c>
      <c r="BP93" s="1188">
        <v>0.37</v>
      </c>
      <c r="BQ93" s="233">
        <v>0.37</v>
      </c>
      <c r="BR93" s="233">
        <v>0.37</v>
      </c>
      <c r="BS93" s="233">
        <v>0.37</v>
      </c>
      <c r="BT93" s="233">
        <v>0.37</v>
      </c>
      <c r="BU93" s="233">
        <v>0.37</v>
      </c>
      <c r="BV93" s="233">
        <v>0.37</v>
      </c>
      <c r="BW93" s="233">
        <v>0.37</v>
      </c>
      <c r="BX93" s="233">
        <v>0.37</v>
      </c>
      <c r="BY93" s="233">
        <v>0.37</v>
      </c>
      <c r="BZ93" s="233"/>
      <c r="CA93" s="233"/>
      <c r="CB93" s="233"/>
      <c r="CC93" s="233"/>
      <c r="CD93" s="233"/>
      <c r="CE93" s="233"/>
      <c r="CF93" s="233"/>
      <c r="CG93" s="233"/>
      <c r="CH93" s="233"/>
      <c r="CI93" s="233"/>
      <c r="CJ93" s="233"/>
      <c r="CK93" s="233"/>
      <c r="CL93" s="233"/>
      <c r="CM93" s="233"/>
      <c r="CN93" s="249"/>
    </row>
    <row r="94" spans="2:92" ht="43.5" thickBot="1" x14ac:dyDescent="0.25">
      <c r="B9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4" s="1044" t="s">
        <v>937</v>
      </c>
      <c r="D94" s="1044" t="s">
        <v>936</v>
      </c>
      <c r="E94" s="1045" t="s">
        <v>871</v>
      </c>
      <c r="F94" s="1189" t="str">
        <f>VLOOKUP(TBL5_OptBen[[#This Row],[Option Type (defined list)]],'Option Typs_Grps'!B$2:C$47, 2, FALSE)</f>
        <v>Distribution Options</v>
      </c>
      <c r="G94" s="1176" t="s">
        <v>766</v>
      </c>
      <c r="H94" s="1177" t="s">
        <v>1445</v>
      </c>
      <c r="I94" s="1181" t="s">
        <v>684</v>
      </c>
      <c r="J94" s="1182" t="s">
        <v>122</v>
      </c>
      <c r="K94" s="1183">
        <v>2</v>
      </c>
      <c r="L94" s="250"/>
      <c r="M94" s="250"/>
      <c r="N94" s="250"/>
      <c r="O94" s="1184"/>
      <c r="P94" s="1185"/>
      <c r="Q94" s="1186"/>
      <c r="R94" s="1187">
        <v>0.01</v>
      </c>
      <c r="S94" s="251">
        <v>0.03</v>
      </c>
      <c r="T94" s="251">
        <v>7.0000000000000007E-2</v>
      </c>
      <c r="U94" s="251">
        <v>0.13</v>
      </c>
      <c r="V94" s="251">
        <v>0.23</v>
      </c>
      <c r="W94" s="251">
        <v>0.23</v>
      </c>
      <c r="X94" s="251">
        <v>0.23</v>
      </c>
      <c r="Y94" s="251">
        <v>0.23</v>
      </c>
      <c r="Z94" s="251">
        <v>0.23</v>
      </c>
      <c r="AA94" s="251">
        <v>0.23</v>
      </c>
      <c r="AB94" s="251">
        <v>0.23</v>
      </c>
      <c r="AC94" s="251">
        <v>0.23</v>
      </c>
      <c r="AD94" s="251">
        <v>0.23</v>
      </c>
      <c r="AE94" s="251">
        <v>0.23</v>
      </c>
      <c r="AF94" s="251">
        <v>0.23</v>
      </c>
      <c r="AG94" s="251">
        <v>0.23</v>
      </c>
      <c r="AH94" s="251">
        <v>0.23</v>
      </c>
      <c r="AI94" s="251">
        <v>0.23</v>
      </c>
      <c r="AJ94" s="251">
        <v>0.23</v>
      </c>
      <c r="AK94" s="251">
        <v>0.23</v>
      </c>
      <c r="AL94" s="251">
        <v>0.23</v>
      </c>
      <c r="AM94" s="251">
        <v>0.23</v>
      </c>
      <c r="AN94" s="251">
        <v>0.23</v>
      </c>
      <c r="AO94" s="251">
        <v>0.23</v>
      </c>
      <c r="AP94" s="251">
        <v>0.23</v>
      </c>
      <c r="AQ94" s="251">
        <v>0.23</v>
      </c>
      <c r="AR94" s="251">
        <v>0.23</v>
      </c>
      <c r="AS94" s="251">
        <v>0.23</v>
      </c>
      <c r="AT94" s="251">
        <v>0.23</v>
      </c>
      <c r="AU94" s="251">
        <v>0.23</v>
      </c>
      <c r="AV94" s="251">
        <v>0.23</v>
      </c>
      <c r="AW94" s="251">
        <v>0.23</v>
      </c>
      <c r="AX94" s="251">
        <v>0.23</v>
      </c>
      <c r="AY94" s="251">
        <v>0.23</v>
      </c>
      <c r="AZ94" s="251">
        <v>0.23</v>
      </c>
      <c r="BA94" s="251">
        <v>0.23</v>
      </c>
      <c r="BB94" s="251">
        <v>0.23</v>
      </c>
      <c r="BC94" s="251">
        <v>0.23</v>
      </c>
      <c r="BD94" s="251">
        <v>0.23</v>
      </c>
      <c r="BE94" s="251">
        <v>0.23</v>
      </c>
      <c r="BF94" s="251">
        <v>0.23</v>
      </c>
      <c r="BG94" s="251">
        <v>0.23</v>
      </c>
      <c r="BH94" s="251">
        <v>0.23</v>
      </c>
      <c r="BI94" s="251">
        <v>0.23</v>
      </c>
      <c r="BJ94" s="251">
        <v>0.23</v>
      </c>
      <c r="BK94" s="251">
        <v>0.23</v>
      </c>
      <c r="BL94" s="251">
        <v>0.23</v>
      </c>
      <c r="BM94" s="251">
        <v>0.23</v>
      </c>
      <c r="BN94" s="251">
        <v>0.23</v>
      </c>
      <c r="BO94" s="251">
        <v>0.23</v>
      </c>
      <c r="BP94" s="1188">
        <v>0.23</v>
      </c>
      <c r="BQ94" s="233">
        <v>0.23</v>
      </c>
      <c r="BR94" s="233">
        <v>0.23</v>
      </c>
      <c r="BS94" s="233">
        <v>0.23</v>
      </c>
      <c r="BT94" s="233">
        <v>0.23</v>
      </c>
      <c r="BU94" s="233">
        <v>0.23</v>
      </c>
      <c r="BV94" s="233">
        <v>0.23</v>
      </c>
      <c r="BW94" s="233">
        <v>0.23</v>
      </c>
      <c r="BX94" s="233">
        <v>0.23</v>
      </c>
      <c r="BY94" s="233">
        <v>0.23</v>
      </c>
      <c r="BZ94" s="233"/>
      <c r="CA94" s="233"/>
      <c r="CB94" s="233"/>
      <c r="CC94" s="233"/>
      <c r="CD94" s="233"/>
      <c r="CE94" s="233"/>
      <c r="CF94" s="233"/>
      <c r="CG94" s="233"/>
      <c r="CH94" s="233"/>
      <c r="CI94" s="233"/>
      <c r="CJ94" s="233"/>
      <c r="CK94" s="233"/>
      <c r="CL94" s="233"/>
      <c r="CM94" s="233"/>
      <c r="CN94" s="249"/>
    </row>
    <row r="95" spans="2:92" ht="43.5" thickBot="1" x14ac:dyDescent="0.25">
      <c r="B9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5" s="1044" t="s">
        <v>939</v>
      </c>
      <c r="D95" s="1044" t="s">
        <v>938</v>
      </c>
      <c r="E95" s="1045" t="s">
        <v>871</v>
      </c>
      <c r="F95" s="1189" t="str">
        <f>VLOOKUP(TBL5_OptBen[[#This Row],[Option Type (defined list)]],'Option Typs_Grps'!B$2:C$47, 2, FALSE)</f>
        <v>Distribution Options</v>
      </c>
      <c r="G95" s="1176" t="s">
        <v>766</v>
      </c>
      <c r="H95" s="1177" t="s">
        <v>1445</v>
      </c>
      <c r="I95" s="1181" t="s">
        <v>684</v>
      </c>
      <c r="J95" s="1182" t="s">
        <v>122</v>
      </c>
      <c r="K95" s="1183">
        <v>2</v>
      </c>
      <c r="L95" s="250"/>
      <c r="M95" s="250"/>
      <c r="N95" s="250"/>
      <c r="O95" s="1184"/>
      <c r="P95" s="1185"/>
      <c r="Q95" s="1186"/>
      <c r="R95" s="1187">
        <v>0</v>
      </c>
      <c r="S95" s="251">
        <v>0</v>
      </c>
      <c r="T95" s="251">
        <v>0</v>
      </c>
      <c r="U95" s="251">
        <v>0</v>
      </c>
      <c r="V95" s="251">
        <v>0</v>
      </c>
      <c r="W95" s="251">
        <v>0.13</v>
      </c>
      <c r="X95" s="251">
        <v>0.27</v>
      </c>
      <c r="Y95" s="251">
        <v>0.4</v>
      </c>
      <c r="Z95" s="251">
        <v>0.56000000000000005</v>
      </c>
      <c r="AA95" s="251">
        <v>0.71</v>
      </c>
      <c r="AB95" s="251">
        <v>0.71</v>
      </c>
      <c r="AC95" s="251">
        <v>0.71</v>
      </c>
      <c r="AD95" s="251">
        <v>0.71</v>
      </c>
      <c r="AE95" s="251">
        <v>0.71</v>
      </c>
      <c r="AF95" s="251">
        <v>0.71</v>
      </c>
      <c r="AG95" s="251">
        <v>0.71</v>
      </c>
      <c r="AH95" s="251">
        <v>0.71</v>
      </c>
      <c r="AI95" s="251">
        <v>0.71</v>
      </c>
      <c r="AJ95" s="251">
        <v>0.71</v>
      </c>
      <c r="AK95" s="251">
        <v>0.71</v>
      </c>
      <c r="AL95" s="251">
        <v>0.71</v>
      </c>
      <c r="AM95" s="251">
        <v>0.71</v>
      </c>
      <c r="AN95" s="251">
        <v>0.71</v>
      </c>
      <c r="AO95" s="251">
        <v>0.71</v>
      </c>
      <c r="AP95" s="251">
        <v>0.71</v>
      </c>
      <c r="AQ95" s="251">
        <v>0.71</v>
      </c>
      <c r="AR95" s="251">
        <v>0.71</v>
      </c>
      <c r="AS95" s="251">
        <v>0.71</v>
      </c>
      <c r="AT95" s="251">
        <v>0.71</v>
      </c>
      <c r="AU95" s="251">
        <v>0.71</v>
      </c>
      <c r="AV95" s="251">
        <v>0.71</v>
      </c>
      <c r="AW95" s="251">
        <v>0.71</v>
      </c>
      <c r="AX95" s="251">
        <v>0.71</v>
      </c>
      <c r="AY95" s="251">
        <v>0.71</v>
      </c>
      <c r="AZ95" s="251">
        <v>0.71</v>
      </c>
      <c r="BA95" s="251">
        <v>0.71</v>
      </c>
      <c r="BB95" s="251">
        <v>0.71</v>
      </c>
      <c r="BC95" s="251">
        <v>0.71</v>
      </c>
      <c r="BD95" s="251">
        <v>0.71</v>
      </c>
      <c r="BE95" s="251">
        <v>0.71</v>
      </c>
      <c r="BF95" s="251">
        <v>0.71</v>
      </c>
      <c r="BG95" s="251">
        <v>0.71</v>
      </c>
      <c r="BH95" s="251">
        <v>0.71</v>
      </c>
      <c r="BI95" s="251">
        <v>0.71</v>
      </c>
      <c r="BJ95" s="251">
        <v>0.71</v>
      </c>
      <c r="BK95" s="251">
        <v>0.71</v>
      </c>
      <c r="BL95" s="251">
        <v>0.71</v>
      </c>
      <c r="BM95" s="251">
        <v>0.71</v>
      </c>
      <c r="BN95" s="251">
        <v>0.71</v>
      </c>
      <c r="BO95" s="251">
        <v>0.71</v>
      </c>
      <c r="BP95" s="1188">
        <v>0.71</v>
      </c>
      <c r="BQ95" s="233">
        <v>0.71</v>
      </c>
      <c r="BR95" s="233">
        <v>0.71</v>
      </c>
      <c r="BS95" s="233">
        <v>0.71</v>
      </c>
      <c r="BT95" s="233">
        <v>0.71</v>
      </c>
      <c r="BU95" s="233">
        <v>0.71</v>
      </c>
      <c r="BV95" s="233">
        <v>0.71</v>
      </c>
      <c r="BW95" s="233">
        <v>0.71</v>
      </c>
      <c r="BX95" s="233">
        <v>0.71</v>
      </c>
      <c r="BY95" s="233">
        <v>0.71</v>
      </c>
      <c r="BZ95" s="233"/>
      <c r="CA95" s="233"/>
      <c r="CB95" s="233"/>
      <c r="CC95" s="233"/>
      <c r="CD95" s="233"/>
      <c r="CE95" s="233"/>
      <c r="CF95" s="233"/>
      <c r="CG95" s="233"/>
      <c r="CH95" s="233"/>
      <c r="CI95" s="233"/>
      <c r="CJ95" s="233"/>
      <c r="CK95" s="233"/>
      <c r="CL95" s="233"/>
      <c r="CM95" s="233"/>
      <c r="CN95" s="249"/>
    </row>
    <row r="96" spans="2:92" ht="43.5" thickBot="1" x14ac:dyDescent="0.25">
      <c r="B9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6" s="1044" t="s">
        <v>942</v>
      </c>
      <c r="D96" s="1044" t="s">
        <v>941</v>
      </c>
      <c r="E96" s="1045" t="s">
        <v>871</v>
      </c>
      <c r="F96" s="1189" t="str">
        <f>VLOOKUP(TBL5_OptBen[[#This Row],[Option Type (defined list)]],'Option Typs_Grps'!B$2:C$47, 2, FALSE)</f>
        <v>Distribution Options</v>
      </c>
      <c r="G96" s="1176" t="s">
        <v>766</v>
      </c>
      <c r="H96" s="1177" t="s">
        <v>1445</v>
      </c>
      <c r="I96" s="1181" t="s">
        <v>684</v>
      </c>
      <c r="J96" s="1182" t="s">
        <v>122</v>
      </c>
      <c r="K96" s="1183">
        <v>2</v>
      </c>
      <c r="L96" s="250"/>
      <c r="M96" s="250"/>
      <c r="N96" s="250"/>
      <c r="O96" s="1184"/>
      <c r="P96" s="1185"/>
      <c r="Q96" s="1186"/>
      <c r="R96" s="1187">
        <v>0</v>
      </c>
      <c r="S96" s="251">
        <v>0</v>
      </c>
      <c r="T96" s="251">
        <v>0</v>
      </c>
      <c r="U96" s="251">
        <v>0</v>
      </c>
      <c r="V96" s="251">
        <v>0</v>
      </c>
      <c r="W96" s="251">
        <v>0</v>
      </c>
      <c r="X96" s="251">
        <v>0</v>
      </c>
      <c r="Y96" s="251">
        <v>0</v>
      </c>
      <c r="Z96" s="251">
        <v>0</v>
      </c>
      <c r="AA96" s="251">
        <v>0</v>
      </c>
      <c r="AB96" s="251">
        <v>0.13</v>
      </c>
      <c r="AC96" s="251">
        <v>0.25</v>
      </c>
      <c r="AD96" s="251">
        <v>0.38</v>
      </c>
      <c r="AE96" s="251">
        <v>0.51</v>
      </c>
      <c r="AF96" s="251">
        <v>0.64</v>
      </c>
      <c r="AG96" s="251">
        <v>0.64</v>
      </c>
      <c r="AH96" s="251">
        <v>0.64</v>
      </c>
      <c r="AI96" s="251">
        <v>0.64</v>
      </c>
      <c r="AJ96" s="251">
        <v>0.64</v>
      </c>
      <c r="AK96" s="251">
        <v>0.64</v>
      </c>
      <c r="AL96" s="251">
        <v>0.64</v>
      </c>
      <c r="AM96" s="251">
        <v>0.64</v>
      </c>
      <c r="AN96" s="251">
        <v>0.64</v>
      </c>
      <c r="AO96" s="251">
        <v>0.64</v>
      </c>
      <c r="AP96" s="251">
        <v>0.64</v>
      </c>
      <c r="AQ96" s="251">
        <v>0.64</v>
      </c>
      <c r="AR96" s="251">
        <v>0.64</v>
      </c>
      <c r="AS96" s="251">
        <v>0.64</v>
      </c>
      <c r="AT96" s="251">
        <v>0.64</v>
      </c>
      <c r="AU96" s="251">
        <v>0.64</v>
      </c>
      <c r="AV96" s="251">
        <v>0.64</v>
      </c>
      <c r="AW96" s="251">
        <v>0.64</v>
      </c>
      <c r="AX96" s="251">
        <v>0.64</v>
      </c>
      <c r="AY96" s="251">
        <v>0.64</v>
      </c>
      <c r="AZ96" s="251">
        <v>0.64</v>
      </c>
      <c r="BA96" s="251">
        <v>0.64</v>
      </c>
      <c r="BB96" s="251">
        <v>0.64</v>
      </c>
      <c r="BC96" s="251">
        <v>0.64</v>
      </c>
      <c r="BD96" s="251">
        <v>0.64</v>
      </c>
      <c r="BE96" s="251">
        <v>0.64</v>
      </c>
      <c r="BF96" s="251">
        <v>0.64</v>
      </c>
      <c r="BG96" s="251">
        <v>0.64</v>
      </c>
      <c r="BH96" s="251">
        <v>0.64</v>
      </c>
      <c r="BI96" s="251">
        <v>0.64</v>
      </c>
      <c r="BJ96" s="251">
        <v>0.64</v>
      </c>
      <c r="BK96" s="251">
        <v>0.64</v>
      </c>
      <c r="BL96" s="251">
        <v>0.64</v>
      </c>
      <c r="BM96" s="251">
        <v>0.64</v>
      </c>
      <c r="BN96" s="251">
        <v>0.64</v>
      </c>
      <c r="BO96" s="251">
        <v>0.64</v>
      </c>
      <c r="BP96" s="1188">
        <v>0.64</v>
      </c>
      <c r="BQ96" s="233">
        <v>0.64</v>
      </c>
      <c r="BR96" s="233">
        <v>0.64</v>
      </c>
      <c r="BS96" s="233">
        <v>0.64</v>
      </c>
      <c r="BT96" s="233">
        <v>0.64</v>
      </c>
      <c r="BU96" s="233">
        <v>0.64</v>
      </c>
      <c r="BV96" s="233">
        <v>0.64</v>
      </c>
      <c r="BW96" s="233">
        <v>0.64</v>
      </c>
      <c r="BX96" s="233">
        <v>0.64</v>
      </c>
      <c r="BY96" s="233">
        <v>0.64</v>
      </c>
      <c r="BZ96" s="233"/>
      <c r="CA96" s="233"/>
      <c r="CB96" s="233"/>
      <c r="CC96" s="233"/>
      <c r="CD96" s="233"/>
      <c r="CE96" s="233"/>
      <c r="CF96" s="233"/>
      <c r="CG96" s="233"/>
      <c r="CH96" s="233"/>
      <c r="CI96" s="233"/>
      <c r="CJ96" s="233"/>
      <c r="CK96" s="233"/>
      <c r="CL96" s="233"/>
      <c r="CM96" s="233"/>
      <c r="CN96" s="249"/>
    </row>
    <row r="97" spans="2:92" ht="43.5" thickBot="1" x14ac:dyDescent="0.25">
      <c r="B9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7" s="1044" t="s">
        <v>945</v>
      </c>
      <c r="D97" s="1044" t="s">
        <v>944</v>
      </c>
      <c r="E97" s="1045" t="s">
        <v>871</v>
      </c>
      <c r="F97" s="1189" t="str">
        <f>VLOOKUP(TBL5_OptBen[[#This Row],[Option Type (defined list)]],'Option Typs_Grps'!B$2:C$47, 2, FALSE)</f>
        <v>Distribution Options</v>
      </c>
      <c r="G97" s="1176" t="s">
        <v>766</v>
      </c>
      <c r="H97" s="1177" t="s">
        <v>1445</v>
      </c>
      <c r="I97" s="1181" t="s">
        <v>684</v>
      </c>
      <c r="J97" s="1182" t="s">
        <v>122</v>
      </c>
      <c r="K97" s="1183">
        <v>2</v>
      </c>
      <c r="L97" s="250"/>
      <c r="M97" s="250"/>
      <c r="N97" s="250"/>
      <c r="O97" s="1184"/>
      <c r="P97" s="1185"/>
      <c r="Q97" s="1186"/>
      <c r="R97" s="1187">
        <v>0</v>
      </c>
      <c r="S97" s="251">
        <v>0</v>
      </c>
      <c r="T97" s="251">
        <v>0</v>
      </c>
      <c r="U97" s="251">
        <v>0</v>
      </c>
      <c r="V97" s="251">
        <v>0</v>
      </c>
      <c r="W97" s="251">
        <v>0</v>
      </c>
      <c r="X97" s="251">
        <v>0</v>
      </c>
      <c r="Y97" s="251">
        <v>0</v>
      </c>
      <c r="Z97" s="251">
        <v>0</v>
      </c>
      <c r="AA97" s="251">
        <v>0</v>
      </c>
      <c r="AB97" s="251">
        <v>0</v>
      </c>
      <c r="AC97" s="251">
        <v>0</v>
      </c>
      <c r="AD97" s="251">
        <v>0</v>
      </c>
      <c r="AE97" s="251">
        <v>0</v>
      </c>
      <c r="AF97" s="251">
        <v>0</v>
      </c>
      <c r="AG97" s="251">
        <v>0.13</v>
      </c>
      <c r="AH97" s="251">
        <v>0.25</v>
      </c>
      <c r="AI97" s="251">
        <v>0.37</v>
      </c>
      <c r="AJ97" s="251">
        <v>0.49</v>
      </c>
      <c r="AK97" s="251">
        <v>0.59</v>
      </c>
      <c r="AL97" s="251">
        <v>0.59</v>
      </c>
      <c r="AM97" s="251">
        <v>0.59</v>
      </c>
      <c r="AN97" s="251">
        <v>0.59</v>
      </c>
      <c r="AO97" s="251">
        <v>0.59</v>
      </c>
      <c r="AP97" s="251">
        <v>0.59</v>
      </c>
      <c r="AQ97" s="251">
        <v>0.59</v>
      </c>
      <c r="AR97" s="251">
        <v>0.59</v>
      </c>
      <c r="AS97" s="251">
        <v>0.59</v>
      </c>
      <c r="AT97" s="251">
        <v>0.59</v>
      </c>
      <c r="AU97" s="251">
        <v>0.59</v>
      </c>
      <c r="AV97" s="251">
        <v>0.59</v>
      </c>
      <c r="AW97" s="251">
        <v>0.59</v>
      </c>
      <c r="AX97" s="251">
        <v>0.59</v>
      </c>
      <c r="AY97" s="251">
        <v>0.59</v>
      </c>
      <c r="AZ97" s="251">
        <v>0.59</v>
      </c>
      <c r="BA97" s="251">
        <v>0.59</v>
      </c>
      <c r="BB97" s="251">
        <v>0.59</v>
      </c>
      <c r="BC97" s="251">
        <v>0.59</v>
      </c>
      <c r="BD97" s="251">
        <v>0.59</v>
      </c>
      <c r="BE97" s="251">
        <v>0.59</v>
      </c>
      <c r="BF97" s="251">
        <v>0.59</v>
      </c>
      <c r="BG97" s="251">
        <v>0.59</v>
      </c>
      <c r="BH97" s="251">
        <v>0.59</v>
      </c>
      <c r="BI97" s="251">
        <v>0.59</v>
      </c>
      <c r="BJ97" s="251">
        <v>0.59</v>
      </c>
      <c r="BK97" s="251">
        <v>0.59</v>
      </c>
      <c r="BL97" s="251">
        <v>0.59</v>
      </c>
      <c r="BM97" s="251">
        <v>0.59</v>
      </c>
      <c r="BN97" s="251">
        <v>0.59</v>
      </c>
      <c r="BO97" s="251">
        <v>0.59</v>
      </c>
      <c r="BP97" s="1188">
        <v>0.59</v>
      </c>
      <c r="BQ97" s="233">
        <v>0.59</v>
      </c>
      <c r="BR97" s="233">
        <v>0.59</v>
      </c>
      <c r="BS97" s="233">
        <v>0.59</v>
      </c>
      <c r="BT97" s="233">
        <v>0.59</v>
      </c>
      <c r="BU97" s="233">
        <v>0.59</v>
      </c>
      <c r="BV97" s="233">
        <v>0.59</v>
      </c>
      <c r="BW97" s="233">
        <v>0.59</v>
      </c>
      <c r="BX97" s="233">
        <v>0.59</v>
      </c>
      <c r="BY97" s="233">
        <v>0.59</v>
      </c>
      <c r="BZ97" s="233"/>
      <c r="CA97" s="233"/>
      <c r="CB97" s="233"/>
      <c r="CC97" s="233"/>
      <c r="CD97" s="233"/>
      <c r="CE97" s="233"/>
      <c r="CF97" s="233"/>
      <c r="CG97" s="233"/>
      <c r="CH97" s="233"/>
      <c r="CI97" s="233"/>
      <c r="CJ97" s="233"/>
      <c r="CK97" s="233"/>
      <c r="CL97" s="233"/>
      <c r="CM97" s="233"/>
      <c r="CN97" s="249"/>
    </row>
    <row r="98" spans="2:92" ht="43.5" thickBot="1" x14ac:dyDescent="0.25">
      <c r="B9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8" s="1044" t="s">
        <v>948</v>
      </c>
      <c r="D98" s="1044" t="s">
        <v>947</v>
      </c>
      <c r="E98" s="1045" t="s">
        <v>871</v>
      </c>
      <c r="F98" s="1189" t="str">
        <f>VLOOKUP(TBL5_OptBen[[#This Row],[Option Type (defined list)]],'Option Typs_Grps'!B$2:C$47, 2, FALSE)</f>
        <v>Distribution Options</v>
      </c>
      <c r="G98" s="1176" t="s">
        <v>766</v>
      </c>
      <c r="H98" s="1177" t="s">
        <v>1445</v>
      </c>
      <c r="I98" s="1181" t="s">
        <v>684</v>
      </c>
      <c r="J98" s="1182" t="s">
        <v>122</v>
      </c>
      <c r="K98" s="1183">
        <v>2</v>
      </c>
      <c r="L98" s="250"/>
      <c r="M98" s="250"/>
      <c r="N98" s="250"/>
      <c r="O98" s="1184"/>
      <c r="P98" s="1185"/>
      <c r="Q98" s="1186"/>
      <c r="R98" s="1187">
        <v>0</v>
      </c>
      <c r="S98" s="251">
        <v>0</v>
      </c>
      <c r="T98" s="251">
        <v>0</v>
      </c>
      <c r="U98" s="251">
        <v>0</v>
      </c>
      <c r="V98" s="251">
        <v>0</v>
      </c>
      <c r="W98" s="251">
        <v>0</v>
      </c>
      <c r="X98" s="251">
        <v>0</v>
      </c>
      <c r="Y98" s="251">
        <v>0</v>
      </c>
      <c r="Z98" s="251">
        <v>0</v>
      </c>
      <c r="AA98" s="251">
        <v>0</v>
      </c>
      <c r="AB98" s="251">
        <v>0</v>
      </c>
      <c r="AC98" s="251">
        <v>0</v>
      </c>
      <c r="AD98" s="251">
        <v>0</v>
      </c>
      <c r="AE98" s="251">
        <v>0</v>
      </c>
      <c r="AF98" s="251">
        <v>0</v>
      </c>
      <c r="AG98" s="251">
        <v>0</v>
      </c>
      <c r="AH98" s="251">
        <v>0</v>
      </c>
      <c r="AI98" s="251">
        <v>0</v>
      </c>
      <c r="AJ98" s="251">
        <v>0</v>
      </c>
      <c r="AK98" s="251">
        <v>0</v>
      </c>
      <c r="AL98" s="251">
        <v>0.09</v>
      </c>
      <c r="AM98" s="251">
        <v>0.14000000000000001</v>
      </c>
      <c r="AN98" s="251">
        <v>0.14000000000000001</v>
      </c>
      <c r="AO98" s="251">
        <v>0.14000000000000001</v>
      </c>
      <c r="AP98" s="251">
        <v>0.14000000000000001</v>
      </c>
      <c r="AQ98" s="251">
        <v>0.14000000000000001</v>
      </c>
      <c r="AR98" s="251">
        <v>0.14000000000000001</v>
      </c>
      <c r="AS98" s="251">
        <v>0.14000000000000001</v>
      </c>
      <c r="AT98" s="251">
        <v>0.14000000000000001</v>
      </c>
      <c r="AU98" s="251">
        <v>0.14000000000000001</v>
      </c>
      <c r="AV98" s="251">
        <v>0.14000000000000001</v>
      </c>
      <c r="AW98" s="251">
        <v>0.14000000000000001</v>
      </c>
      <c r="AX98" s="251">
        <v>0.14000000000000001</v>
      </c>
      <c r="AY98" s="251">
        <v>0.14000000000000001</v>
      </c>
      <c r="AZ98" s="251">
        <v>0.14000000000000001</v>
      </c>
      <c r="BA98" s="251">
        <v>0.14000000000000001</v>
      </c>
      <c r="BB98" s="251">
        <v>0.14000000000000001</v>
      </c>
      <c r="BC98" s="251">
        <v>0.14000000000000001</v>
      </c>
      <c r="BD98" s="251">
        <v>0.14000000000000001</v>
      </c>
      <c r="BE98" s="251">
        <v>0.14000000000000001</v>
      </c>
      <c r="BF98" s="251">
        <v>0.14000000000000001</v>
      </c>
      <c r="BG98" s="251">
        <v>0.14000000000000001</v>
      </c>
      <c r="BH98" s="251">
        <v>0.14000000000000001</v>
      </c>
      <c r="BI98" s="251">
        <v>0.14000000000000001</v>
      </c>
      <c r="BJ98" s="251">
        <v>0.14000000000000001</v>
      </c>
      <c r="BK98" s="251">
        <v>0.14000000000000001</v>
      </c>
      <c r="BL98" s="251">
        <v>0.14000000000000001</v>
      </c>
      <c r="BM98" s="251">
        <v>0.14000000000000001</v>
      </c>
      <c r="BN98" s="251">
        <v>0.14000000000000001</v>
      </c>
      <c r="BO98" s="251">
        <v>0.14000000000000001</v>
      </c>
      <c r="BP98" s="1188">
        <v>0.14000000000000001</v>
      </c>
      <c r="BQ98" s="233">
        <v>0.14000000000000001</v>
      </c>
      <c r="BR98" s="233">
        <v>0.14000000000000001</v>
      </c>
      <c r="BS98" s="233">
        <v>0.14000000000000001</v>
      </c>
      <c r="BT98" s="233">
        <v>0.14000000000000001</v>
      </c>
      <c r="BU98" s="233">
        <v>0.14000000000000001</v>
      </c>
      <c r="BV98" s="233">
        <v>0.14000000000000001</v>
      </c>
      <c r="BW98" s="233">
        <v>0.14000000000000001</v>
      </c>
      <c r="BX98" s="233">
        <v>0.14000000000000001</v>
      </c>
      <c r="BY98" s="233">
        <v>0.14000000000000001</v>
      </c>
      <c r="BZ98" s="233"/>
      <c r="CA98" s="233"/>
      <c r="CB98" s="233"/>
      <c r="CC98" s="233"/>
      <c r="CD98" s="233"/>
      <c r="CE98" s="233"/>
      <c r="CF98" s="233"/>
      <c r="CG98" s="233"/>
      <c r="CH98" s="233"/>
      <c r="CI98" s="233"/>
      <c r="CJ98" s="233"/>
      <c r="CK98" s="233"/>
      <c r="CL98" s="233"/>
      <c r="CM98" s="233"/>
      <c r="CN98" s="249"/>
    </row>
    <row r="99" spans="2:92" ht="57.75" thickBot="1" x14ac:dyDescent="0.25">
      <c r="B9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9" s="1044" t="s">
        <v>1040</v>
      </c>
      <c r="D99" s="1044" t="s">
        <v>1039</v>
      </c>
      <c r="E99" s="1045" t="s">
        <v>979</v>
      </c>
      <c r="F99" s="1189" t="str">
        <f>VLOOKUP(TBL5_OptBen[[#This Row],[Option Type (defined list)]],'Option Typs_Grps'!B$2:C$47, 2, FALSE)</f>
        <v>Resource Options</v>
      </c>
      <c r="G99" s="1176" t="s">
        <v>755</v>
      </c>
      <c r="H99" s="1177" t="s">
        <v>1445</v>
      </c>
      <c r="I99" s="1181" t="s">
        <v>684</v>
      </c>
      <c r="J99" s="1182" t="s">
        <v>122</v>
      </c>
      <c r="K99" s="1183">
        <v>2</v>
      </c>
      <c r="L99" s="250"/>
      <c r="M99" s="250"/>
      <c r="N99" s="250"/>
      <c r="O99" s="1184"/>
      <c r="P99" s="1185"/>
      <c r="Q99" s="1186"/>
      <c r="R99" s="1187">
        <v>4.6500000000000004</v>
      </c>
      <c r="S99" s="251">
        <v>4.6399999999999997</v>
      </c>
      <c r="T99" s="251">
        <v>4.6399999999999997</v>
      </c>
      <c r="U99" s="251">
        <v>4.63</v>
      </c>
      <c r="V99" s="251">
        <v>0</v>
      </c>
      <c r="W99" s="251">
        <v>0</v>
      </c>
      <c r="X99" s="251">
        <v>0</v>
      </c>
      <c r="Y99" s="251">
        <v>0</v>
      </c>
      <c r="Z99" s="251">
        <v>0</v>
      </c>
      <c r="AA99" s="251">
        <v>0</v>
      </c>
      <c r="AB99" s="251">
        <v>0</v>
      </c>
      <c r="AC99" s="251">
        <v>0</v>
      </c>
      <c r="AD99" s="251">
        <v>0</v>
      </c>
      <c r="AE99" s="251">
        <v>0</v>
      </c>
      <c r="AF99" s="251">
        <v>0</v>
      </c>
      <c r="AG99" s="251">
        <v>0</v>
      </c>
      <c r="AH99" s="251">
        <v>0</v>
      </c>
      <c r="AI99" s="251">
        <v>0</v>
      </c>
      <c r="AJ99" s="251">
        <v>0</v>
      </c>
      <c r="AK99" s="251">
        <v>0</v>
      </c>
      <c r="AL99" s="251">
        <v>0</v>
      </c>
      <c r="AM99" s="251">
        <v>0</v>
      </c>
      <c r="AN99" s="251">
        <v>0</v>
      </c>
      <c r="AO99" s="251">
        <v>0</v>
      </c>
      <c r="AP99" s="251">
        <v>0</v>
      </c>
      <c r="AQ99" s="251">
        <v>0</v>
      </c>
      <c r="AR99" s="251">
        <v>0</v>
      </c>
      <c r="AS99" s="251">
        <v>0</v>
      </c>
      <c r="AT99" s="251">
        <v>0</v>
      </c>
      <c r="AU99" s="251">
        <v>0</v>
      </c>
      <c r="AV99" s="251">
        <v>0</v>
      </c>
      <c r="AW99" s="251">
        <v>0</v>
      </c>
      <c r="AX99" s="251">
        <v>0</v>
      </c>
      <c r="AY99" s="251">
        <v>0</v>
      </c>
      <c r="AZ99" s="251">
        <v>0</v>
      </c>
      <c r="BA99" s="251">
        <v>0</v>
      </c>
      <c r="BB99" s="251">
        <v>0</v>
      </c>
      <c r="BC99" s="251">
        <v>0</v>
      </c>
      <c r="BD99" s="251">
        <v>0</v>
      </c>
      <c r="BE99" s="251">
        <v>0</v>
      </c>
      <c r="BF99" s="251">
        <v>0</v>
      </c>
      <c r="BG99" s="251">
        <v>0</v>
      </c>
      <c r="BH99" s="251">
        <v>0</v>
      </c>
      <c r="BI99" s="251">
        <v>0</v>
      </c>
      <c r="BJ99" s="251">
        <v>0</v>
      </c>
      <c r="BK99" s="251">
        <v>0</v>
      </c>
      <c r="BL99" s="251">
        <v>0</v>
      </c>
      <c r="BM99" s="251">
        <v>0</v>
      </c>
      <c r="BN99" s="251">
        <v>0</v>
      </c>
      <c r="BO99" s="251">
        <v>0</v>
      </c>
      <c r="BP99" s="1188">
        <v>0</v>
      </c>
      <c r="BQ99" s="233">
        <v>0</v>
      </c>
      <c r="BR99" s="233">
        <v>0</v>
      </c>
      <c r="BS99" s="233">
        <v>0</v>
      </c>
      <c r="BT99" s="233">
        <v>0</v>
      </c>
      <c r="BU99" s="233">
        <v>0</v>
      </c>
      <c r="BV99" s="233">
        <v>0</v>
      </c>
      <c r="BW99" s="233">
        <v>0</v>
      </c>
      <c r="BX99" s="233">
        <v>0</v>
      </c>
      <c r="BY99" s="233">
        <v>0</v>
      </c>
      <c r="BZ99" s="233"/>
      <c r="CA99" s="233"/>
      <c r="CB99" s="233"/>
      <c r="CC99" s="233"/>
      <c r="CD99" s="233"/>
      <c r="CE99" s="233"/>
      <c r="CF99" s="233"/>
      <c r="CG99" s="233"/>
      <c r="CH99" s="233"/>
      <c r="CI99" s="233"/>
      <c r="CJ99" s="233"/>
      <c r="CK99" s="233"/>
      <c r="CL99" s="233"/>
      <c r="CM99" s="233"/>
      <c r="CN99" s="249"/>
    </row>
    <row r="100" spans="2:92" ht="72" thickBot="1" x14ac:dyDescent="0.25">
      <c r="B10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0" s="1044" t="s">
        <v>1048</v>
      </c>
      <c r="D100" s="1044" t="s">
        <v>1047</v>
      </c>
      <c r="E100" s="1045" t="s">
        <v>979</v>
      </c>
      <c r="F100" s="1189" t="str">
        <f>VLOOKUP(TBL5_OptBen[[#This Row],[Option Type (defined list)]],'Option Typs_Grps'!B$2:C$47, 2, FALSE)</f>
        <v>Resource Options</v>
      </c>
      <c r="G100" s="1176" t="s">
        <v>755</v>
      </c>
      <c r="H100" s="1177" t="s">
        <v>1445</v>
      </c>
      <c r="I100" s="1181" t="s">
        <v>684</v>
      </c>
      <c r="J100" s="1182" t="s">
        <v>122</v>
      </c>
      <c r="K100" s="1183">
        <v>2</v>
      </c>
      <c r="L100" s="250"/>
      <c r="M100" s="250"/>
      <c r="N100" s="250"/>
      <c r="O100" s="1184"/>
      <c r="P100" s="1185"/>
      <c r="Q100" s="1186"/>
      <c r="R100" s="1187">
        <v>18.010000000000002</v>
      </c>
      <c r="S100" s="251">
        <v>17.98</v>
      </c>
      <c r="T100" s="251">
        <v>17.96</v>
      </c>
      <c r="U100" s="251">
        <v>17.940000000000001</v>
      </c>
      <c r="V100" s="251">
        <v>0</v>
      </c>
      <c r="W100" s="251">
        <v>0</v>
      </c>
      <c r="X100" s="251">
        <v>0</v>
      </c>
      <c r="Y100" s="251">
        <v>0</v>
      </c>
      <c r="Z100" s="251">
        <v>0</v>
      </c>
      <c r="AA100" s="251">
        <v>0</v>
      </c>
      <c r="AB100" s="251">
        <v>0</v>
      </c>
      <c r="AC100" s="251">
        <v>0</v>
      </c>
      <c r="AD100" s="251">
        <v>0</v>
      </c>
      <c r="AE100" s="251">
        <v>0</v>
      </c>
      <c r="AF100" s="251">
        <v>0</v>
      </c>
      <c r="AG100" s="251">
        <v>0</v>
      </c>
      <c r="AH100" s="251">
        <v>0</v>
      </c>
      <c r="AI100" s="251">
        <v>0</v>
      </c>
      <c r="AJ100" s="251">
        <v>0</v>
      </c>
      <c r="AK100" s="251">
        <v>0</v>
      </c>
      <c r="AL100" s="251">
        <v>0</v>
      </c>
      <c r="AM100" s="251">
        <v>0</v>
      </c>
      <c r="AN100" s="251">
        <v>0</v>
      </c>
      <c r="AO100" s="251">
        <v>0</v>
      </c>
      <c r="AP100" s="251">
        <v>0</v>
      </c>
      <c r="AQ100" s="251">
        <v>0</v>
      </c>
      <c r="AR100" s="251">
        <v>0</v>
      </c>
      <c r="AS100" s="251">
        <v>0</v>
      </c>
      <c r="AT100" s="251">
        <v>0</v>
      </c>
      <c r="AU100" s="251">
        <v>0</v>
      </c>
      <c r="AV100" s="251">
        <v>0</v>
      </c>
      <c r="AW100" s="251">
        <v>0</v>
      </c>
      <c r="AX100" s="251">
        <v>0</v>
      </c>
      <c r="AY100" s="251">
        <v>0</v>
      </c>
      <c r="AZ100" s="251">
        <v>0</v>
      </c>
      <c r="BA100" s="251">
        <v>0</v>
      </c>
      <c r="BB100" s="251">
        <v>0</v>
      </c>
      <c r="BC100" s="251">
        <v>0</v>
      </c>
      <c r="BD100" s="251">
        <v>0</v>
      </c>
      <c r="BE100" s="251">
        <v>0</v>
      </c>
      <c r="BF100" s="251">
        <v>0</v>
      </c>
      <c r="BG100" s="251">
        <v>0</v>
      </c>
      <c r="BH100" s="251">
        <v>0</v>
      </c>
      <c r="BI100" s="251">
        <v>0</v>
      </c>
      <c r="BJ100" s="251">
        <v>0</v>
      </c>
      <c r="BK100" s="251">
        <v>0</v>
      </c>
      <c r="BL100" s="251">
        <v>0</v>
      </c>
      <c r="BM100" s="251">
        <v>0</v>
      </c>
      <c r="BN100" s="251">
        <v>0</v>
      </c>
      <c r="BO100" s="251">
        <v>0</v>
      </c>
      <c r="BP100" s="1188">
        <v>0</v>
      </c>
      <c r="BQ100" s="233">
        <v>0</v>
      </c>
      <c r="BR100" s="233">
        <v>0</v>
      </c>
      <c r="BS100" s="233">
        <v>0</v>
      </c>
      <c r="BT100" s="233">
        <v>0</v>
      </c>
      <c r="BU100" s="233">
        <v>0</v>
      </c>
      <c r="BV100" s="233">
        <v>0</v>
      </c>
      <c r="BW100" s="233">
        <v>0</v>
      </c>
      <c r="BX100" s="233">
        <v>0</v>
      </c>
      <c r="BY100" s="233">
        <v>0</v>
      </c>
      <c r="BZ100" s="233"/>
      <c r="CA100" s="233"/>
      <c r="CB100" s="233"/>
      <c r="CC100" s="233"/>
      <c r="CD100" s="233"/>
      <c r="CE100" s="233"/>
      <c r="CF100" s="233"/>
      <c r="CG100" s="233"/>
      <c r="CH100" s="233"/>
      <c r="CI100" s="233"/>
      <c r="CJ100" s="233"/>
      <c r="CK100" s="233"/>
      <c r="CL100" s="233"/>
      <c r="CM100" s="233"/>
      <c r="CN100" s="249"/>
    </row>
    <row r="101" spans="2:92" ht="57" x14ac:dyDescent="0.2">
      <c r="B10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1" s="1044" t="s">
        <v>1044</v>
      </c>
      <c r="D101" s="1044" t="s">
        <v>1043</v>
      </c>
      <c r="E101" s="1045" t="s">
        <v>1020</v>
      </c>
      <c r="F101" s="1189" t="str">
        <f>VLOOKUP(TBL5_OptBen[[#This Row],[Option Type (defined list)]],'Option Typs_Grps'!B$2:C$47, 2, FALSE)</f>
        <v>Customer Options</v>
      </c>
      <c r="G101" s="1176" t="s">
        <v>755</v>
      </c>
      <c r="H101" s="1177" t="s">
        <v>1445</v>
      </c>
      <c r="I101" s="1181" t="s">
        <v>684</v>
      </c>
      <c r="J101" s="1182" t="s">
        <v>122</v>
      </c>
      <c r="K101" s="1183">
        <v>2</v>
      </c>
      <c r="L101" s="250"/>
      <c r="M101" s="250"/>
      <c r="N101" s="250"/>
      <c r="O101" s="1184"/>
      <c r="P101" s="1185"/>
      <c r="Q101" s="1186"/>
      <c r="R101" s="1187">
        <v>19.25</v>
      </c>
      <c r="S101" s="251">
        <v>19.23</v>
      </c>
      <c r="T101" s="251">
        <v>19.2</v>
      </c>
      <c r="U101" s="251">
        <v>19.18</v>
      </c>
      <c r="V101" s="251">
        <v>0</v>
      </c>
      <c r="W101" s="251">
        <v>0</v>
      </c>
      <c r="X101" s="251">
        <v>0</v>
      </c>
      <c r="Y101" s="251">
        <v>0</v>
      </c>
      <c r="Z101" s="251">
        <v>0</v>
      </c>
      <c r="AA101" s="251">
        <v>0</v>
      </c>
      <c r="AB101" s="251">
        <v>0</v>
      </c>
      <c r="AC101" s="251">
        <v>0</v>
      </c>
      <c r="AD101" s="251">
        <v>0</v>
      </c>
      <c r="AE101" s="251">
        <v>0</v>
      </c>
      <c r="AF101" s="251">
        <v>0</v>
      </c>
      <c r="AG101" s="251">
        <v>0</v>
      </c>
      <c r="AH101" s="251">
        <v>0</v>
      </c>
      <c r="AI101" s="251">
        <v>0</v>
      </c>
      <c r="AJ101" s="251">
        <v>0</v>
      </c>
      <c r="AK101" s="251">
        <v>0</v>
      </c>
      <c r="AL101" s="251">
        <v>0</v>
      </c>
      <c r="AM101" s="251">
        <v>0</v>
      </c>
      <c r="AN101" s="251">
        <v>0</v>
      </c>
      <c r="AO101" s="251">
        <v>0</v>
      </c>
      <c r="AP101" s="251">
        <v>0</v>
      </c>
      <c r="AQ101" s="251">
        <v>0</v>
      </c>
      <c r="AR101" s="251">
        <v>0</v>
      </c>
      <c r="AS101" s="251">
        <v>0</v>
      </c>
      <c r="AT101" s="251">
        <v>0</v>
      </c>
      <c r="AU101" s="251">
        <v>0</v>
      </c>
      <c r="AV101" s="251">
        <v>0</v>
      </c>
      <c r="AW101" s="251">
        <v>0</v>
      </c>
      <c r="AX101" s="251">
        <v>0</v>
      </c>
      <c r="AY101" s="251">
        <v>0</v>
      </c>
      <c r="AZ101" s="251">
        <v>0</v>
      </c>
      <c r="BA101" s="251">
        <v>0</v>
      </c>
      <c r="BB101" s="251">
        <v>0</v>
      </c>
      <c r="BC101" s="251">
        <v>0</v>
      </c>
      <c r="BD101" s="251">
        <v>0</v>
      </c>
      <c r="BE101" s="251">
        <v>0</v>
      </c>
      <c r="BF101" s="251">
        <v>0</v>
      </c>
      <c r="BG101" s="251">
        <v>0</v>
      </c>
      <c r="BH101" s="251">
        <v>0</v>
      </c>
      <c r="BI101" s="251">
        <v>0</v>
      </c>
      <c r="BJ101" s="251">
        <v>0</v>
      </c>
      <c r="BK101" s="251">
        <v>0</v>
      </c>
      <c r="BL101" s="251">
        <v>0</v>
      </c>
      <c r="BM101" s="251">
        <v>0</v>
      </c>
      <c r="BN101" s="251">
        <v>0</v>
      </c>
      <c r="BO101" s="251">
        <v>0</v>
      </c>
      <c r="BP101" s="1188">
        <v>0</v>
      </c>
      <c r="BQ101" s="233">
        <v>0</v>
      </c>
      <c r="BR101" s="233">
        <v>0</v>
      </c>
      <c r="BS101" s="233">
        <v>0</v>
      </c>
      <c r="BT101" s="233">
        <v>0</v>
      </c>
      <c r="BU101" s="233">
        <v>0</v>
      </c>
      <c r="BV101" s="233">
        <v>0</v>
      </c>
      <c r="BW101" s="233">
        <v>0</v>
      </c>
      <c r="BX101" s="233">
        <v>0</v>
      </c>
      <c r="BY101" s="233">
        <v>0</v>
      </c>
      <c r="BZ101" s="233"/>
      <c r="CA101" s="233"/>
      <c r="CB101" s="233"/>
      <c r="CC101" s="233"/>
      <c r="CD101" s="233"/>
      <c r="CE101" s="233"/>
      <c r="CF101" s="233"/>
      <c r="CG101" s="233"/>
      <c r="CH101" s="233"/>
      <c r="CI101" s="233"/>
      <c r="CJ101" s="233"/>
      <c r="CK101" s="233"/>
      <c r="CL101" s="233"/>
      <c r="CM101" s="233"/>
      <c r="CN101" s="249"/>
    </row>
    <row r="102" spans="2:92" ht="43.5" thickBot="1" x14ac:dyDescent="0.25">
      <c r="B10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2" s="1044" t="s">
        <v>1061</v>
      </c>
      <c r="D102" s="1044" t="s">
        <v>1060</v>
      </c>
      <c r="E102" s="1045" t="s">
        <v>1062</v>
      </c>
      <c r="F102" s="1189" t="str">
        <f>VLOOKUP(TBL5_OptBen[[#This Row],[Option Type (defined list)]],'Option Typs_Grps'!B$2:C$47, 2, FALSE)</f>
        <v>Resource Options</v>
      </c>
      <c r="G102" s="1176" t="s">
        <v>755</v>
      </c>
      <c r="H102" s="1177" t="s">
        <v>1445</v>
      </c>
      <c r="I102" s="1181" t="s">
        <v>684</v>
      </c>
      <c r="J102" s="1182" t="s">
        <v>122</v>
      </c>
      <c r="K102" s="1183">
        <v>2</v>
      </c>
      <c r="L102" s="250"/>
      <c r="M102" s="250"/>
      <c r="N102" s="250"/>
      <c r="O102" s="1184"/>
      <c r="P102" s="1185"/>
      <c r="Q102" s="1186"/>
      <c r="R102" s="1187">
        <v>0</v>
      </c>
      <c r="S102" s="251">
        <v>0</v>
      </c>
      <c r="T102" s="251">
        <v>0</v>
      </c>
      <c r="U102" s="251">
        <v>0</v>
      </c>
      <c r="V102" s="251">
        <v>0</v>
      </c>
      <c r="W102" s="251">
        <v>0</v>
      </c>
      <c r="X102" s="251">
        <v>0</v>
      </c>
      <c r="Y102" s="251">
        <v>0</v>
      </c>
      <c r="Z102" s="251">
        <v>0</v>
      </c>
      <c r="AA102" s="251">
        <v>0</v>
      </c>
      <c r="AB102" s="251">
        <v>0</v>
      </c>
      <c r="AC102" s="251">
        <v>0</v>
      </c>
      <c r="AD102" s="251">
        <v>0</v>
      </c>
      <c r="AE102" s="251">
        <v>0</v>
      </c>
      <c r="AF102" s="251">
        <v>0</v>
      </c>
      <c r="AG102" s="251">
        <v>0</v>
      </c>
      <c r="AH102" s="251">
        <v>0</v>
      </c>
      <c r="AI102" s="251">
        <v>0</v>
      </c>
      <c r="AJ102" s="251">
        <v>0</v>
      </c>
      <c r="AK102" s="251">
        <v>0</v>
      </c>
      <c r="AL102" s="251">
        <v>0</v>
      </c>
      <c r="AM102" s="251">
        <v>0</v>
      </c>
      <c r="AN102" s="251">
        <v>0</v>
      </c>
      <c r="AO102" s="251">
        <v>0</v>
      </c>
      <c r="AP102" s="251">
        <v>0</v>
      </c>
      <c r="AQ102" s="251">
        <v>0</v>
      </c>
      <c r="AR102" s="251">
        <v>0</v>
      </c>
      <c r="AS102" s="251">
        <v>0</v>
      </c>
      <c r="AT102" s="251">
        <v>0</v>
      </c>
      <c r="AU102" s="251">
        <v>0</v>
      </c>
      <c r="AV102" s="251">
        <v>0</v>
      </c>
      <c r="AW102" s="251">
        <v>0</v>
      </c>
      <c r="AX102" s="251">
        <v>0</v>
      </c>
      <c r="AY102" s="251">
        <v>0</v>
      </c>
      <c r="AZ102" s="251">
        <v>0</v>
      </c>
      <c r="BA102" s="251">
        <v>0</v>
      </c>
      <c r="BB102" s="251">
        <v>0</v>
      </c>
      <c r="BC102" s="251">
        <v>0</v>
      </c>
      <c r="BD102" s="251">
        <v>0</v>
      </c>
      <c r="BE102" s="251">
        <v>0</v>
      </c>
      <c r="BF102" s="251">
        <v>0</v>
      </c>
      <c r="BG102" s="251">
        <v>0</v>
      </c>
      <c r="BH102" s="251">
        <v>0</v>
      </c>
      <c r="BI102" s="251">
        <v>0</v>
      </c>
      <c r="BJ102" s="251">
        <v>0</v>
      </c>
      <c r="BK102" s="251">
        <v>0</v>
      </c>
      <c r="BL102" s="251">
        <v>0</v>
      </c>
      <c r="BM102" s="251">
        <v>0</v>
      </c>
      <c r="BN102" s="251">
        <v>0</v>
      </c>
      <c r="BO102" s="251">
        <v>0</v>
      </c>
      <c r="BP102" s="1188">
        <v>0</v>
      </c>
      <c r="BQ102" s="233">
        <v>0</v>
      </c>
      <c r="BR102" s="233">
        <v>0</v>
      </c>
      <c r="BS102" s="233">
        <v>0</v>
      </c>
      <c r="BT102" s="233">
        <v>0</v>
      </c>
      <c r="BU102" s="233">
        <v>0</v>
      </c>
      <c r="BV102" s="233">
        <v>0</v>
      </c>
      <c r="BW102" s="233">
        <v>0</v>
      </c>
      <c r="BX102" s="233">
        <v>0</v>
      </c>
      <c r="BY102" s="233">
        <v>5</v>
      </c>
      <c r="BZ102" s="233"/>
      <c r="CA102" s="233"/>
      <c r="CB102" s="233"/>
      <c r="CC102" s="233"/>
      <c r="CD102" s="233"/>
      <c r="CE102" s="233"/>
      <c r="CF102" s="233"/>
      <c r="CG102" s="233"/>
      <c r="CH102" s="233"/>
      <c r="CI102" s="233"/>
      <c r="CJ102" s="233"/>
      <c r="CK102" s="233"/>
      <c r="CL102" s="233"/>
      <c r="CM102" s="233"/>
      <c r="CN102" s="249"/>
    </row>
    <row r="103" spans="2:92" ht="43.5" thickBot="1" x14ac:dyDescent="0.25">
      <c r="B10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3" s="1044" t="s">
        <v>1081</v>
      </c>
      <c r="D103" s="1044" t="s">
        <v>1080</v>
      </c>
      <c r="E103" s="1045" t="s">
        <v>1065</v>
      </c>
      <c r="F103" s="1189" t="str">
        <f>VLOOKUP(TBL5_OptBen[[#This Row],[Option Type (defined list)]],'Option Typs_Grps'!B$2:C$47, 2, FALSE)</f>
        <v>Resource Options</v>
      </c>
      <c r="G103" s="1176" t="s">
        <v>766</v>
      </c>
      <c r="H103" s="1177" t="s">
        <v>1445</v>
      </c>
      <c r="I103" s="1181" t="s">
        <v>684</v>
      </c>
      <c r="J103" s="1182" t="s">
        <v>122</v>
      </c>
      <c r="K103" s="1183">
        <v>2</v>
      </c>
      <c r="L103" s="250"/>
      <c r="M103" s="250"/>
      <c r="N103" s="250"/>
      <c r="O103" s="1184"/>
      <c r="P103" s="1185"/>
      <c r="Q103" s="1186"/>
      <c r="R103" s="1187">
        <v>0</v>
      </c>
      <c r="S103" s="251">
        <v>0</v>
      </c>
      <c r="T103" s="251">
        <v>0</v>
      </c>
      <c r="U103" s="251">
        <v>0</v>
      </c>
      <c r="V103" s="251">
        <v>0</v>
      </c>
      <c r="W103" s="251">
        <v>0</v>
      </c>
      <c r="X103" s="251">
        <v>0</v>
      </c>
      <c r="Y103" s="251">
        <v>0</v>
      </c>
      <c r="Z103" s="251">
        <v>0</v>
      </c>
      <c r="AA103" s="251">
        <v>0</v>
      </c>
      <c r="AB103" s="251">
        <v>0</v>
      </c>
      <c r="AC103" s="251">
        <v>0</v>
      </c>
      <c r="AD103" s="251">
        <v>0</v>
      </c>
      <c r="AE103" s="251">
        <v>0</v>
      </c>
      <c r="AF103" s="251">
        <v>0</v>
      </c>
      <c r="AG103" s="251">
        <v>140</v>
      </c>
      <c r="AH103" s="251">
        <v>140</v>
      </c>
      <c r="AI103" s="251">
        <v>140</v>
      </c>
      <c r="AJ103" s="251">
        <v>140</v>
      </c>
      <c r="AK103" s="251">
        <v>140</v>
      </c>
      <c r="AL103" s="251">
        <v>140</v>
      </c>
      <c r="AM103" s="251">
        <v>140</v>
      </c>
      <c r="AN103" s="251">
        <v>140</v>
      </c>
      <c r="AO103" s="251">
        <v>140</v>
      </c>
      <c r="AP103" s="251">
        <v>140</v>
      </c>
      <c r="AQ103" s="251">
        <v>140</v>
      </c>
      <c r="AR103" s="251">
        <v>140</v>
      </c>
      <c r="AS103" s="251">
        <v>140</v>
      </c>
      <c r="AT103" s="251">
        <v>140</v>
      </c>
      <c r="AU103" s="251">
        <v>140</v>
      </c>
      <c r="AV103" s="251">
        <v>140</v>
      </c>
      <c r="AW103" s="251">
        <v>140</v>
      </c>
      <c r="AX103" s="251">
        <v>140</v>
      </c>
      <c r="AY103" s="251">
        <v>140</v>
      </c>
      <c r="AZ103" s="251">
        <v>140</v>
      </c>
      <c r="BA103" s="251">
        <v>140</v>
      </c>
      <c r="BB103" s="251">
        <v>140</v>
      </c>
      <c r="BC103" s="251">
        <v>140</v>
      </c>
      <c r="BD103" s="251">
        <v>140</v>
      </c>
      <c r="BE103" s="251">
        <v>140</v>
      </c>
      <c r="BF103" s="251">
        <v>140</v>
      </c>
      <c r="BG103" s="251">
        <v>140</v>
      </c>
      <c r="BH103" s="251">
        <v>140</v>
      </c>
      <c r="BI103" s="251">
        <v>140</v>
      </c>
      <c r="BJ103" s="251">
        <v>140</v>
      </c>
      <c r="BK103" s="251">
        <v>140</v>
      </c>
      <c r="BL103" s="251">
        <v>140</v>
      </c>
      <c r="BM103" s="251">
        <v>140</v>
      </c>
      <c r="BN103" s="251">
        <v>140</v>
      </c>
      <c r="BO103" s="251">
        <v>140</v>
      </c>
      <c r="BP103" s="1188">
        <v>140</v>
      </c>
      <c r="BQ103" s="233">
        <v>140</v>
      </c>
      <c r="BR103" s="233">
        <v>140</v>
      </c>
      <c r="BS103" s="233">
        <v>140</v>
      </c>
      <c r="BT103" s="233">
        <v>140</v>
      </c>
      <c r="BU103" s="233">
        <v>140</v>
      </c>
      <c r="BV103" s="233">
        <v>140</v>
      </c>
      <c r="BW103" s="233">
        <v>140</v>
      </c>
      <c r="BX103" s="233">
        <v>140</v>
      </c>
      <c r="BY103" s="233">
        <v>140</v>
      </c>
      <c r="BZ103" s="233"/>
      <c r="CA103" s="233"/>
      <c r="CB103" s="233"/>
      <c r="CC103" s="233"/>
      <c r="CD103" s="233"/>
      <c r="CE103" s="233"/>
      <c r="CF103" s="233"/>
      <c r="CG103" s="233"/>
      <c r="CH103" s="233"/>
      <c r="CI103" s="233"/>
      <c r="CJ103" s="233"/>
      <c r="CK103" s="233"/>
      <c r="CL103" s="233"/>
      <c r="CM103" s="233"/>
      <c r="CN103" s="249"/>
    </row>
    <row r="104" spans="2:92" ht="57.75" thickBot="1" x14ac:dyDescent="0.25">
      <c r="B10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044" t="s">
        <v>1086</v>
      </c>
      <c r="D104" s="1044" t="s">
        <v>1085</v>
      </c>
      <c r="E104" s="1045" t="s">
        <v>1087</v>
      </c>
      <c r="F104" s="1189" t="str">
        <f>VLOOKUP(TBL5_OptBen[[#This Row],[Option Type (defined list)]],'Option Typs_Grps'!B$2:C$47, 2, FALSE)</f>
        <v>Distribution Options</v>
      </c>
      <c r="G104" s="1176" t="s">
        <v>766</v>
      </c>
      <c r="H104" s="1177" t="s">
        <v>1445</v>
      </c>
      <c r="I104" s="1181" t="s">
        <v>684</v>
      </c>
      <c r="J104" s="1182" t="s">
        <v>122</v>
      </c>
      <c r="K104" s="1183">
        <v>2</v>
      </c>
      <c r="L104" s="250"/>
      <c r="M104" s="250"/>
      <c r="N104" s="250"/>
      <c r="O104" s="1184"/>
      <c r="P104" s="1185"/>
      <c r="Q104" s="1186"/>
      <c r="R104" s="1187">
        <v>0</v>
      </c>
      <c r="S104" s="251">
        <v>0</v>
      </c>
      <c r="T104" s="251">
        <v>0</v>
      </c>
      <c r="U104" s="251">
        <v>0</v>
      </c>
      <c r="V104" s="251">
        <v>0</v>
      </c>
      <c r="W104" s="251">
        <v>0</v>
      </c>
      <c r="X104" s="251">
        <v>0</v>
      </c>
      <c r="Y104" s="251">
        <v>0</v>
      </c>
      <c r="Z104" s="251">
        <v>0</v>
      </c>
      <c r="AA104" s="251">
        <v>0</v>
      </c>
      <c r="AB104" s="251">
        <v>39.72</v>
      </c>
      <c r="AC104" s="251">
        <v>39.72</v>
      </c>
      <c r="AD104" s="251">
        <v>39.72</v>
      </c>
      <c r="AE104" s="251">
        <v>39.72</v>
      </c>
      <c r="AF104" s="251">
        <v>39.72</v>
      </c>
      <c r="AG104" s="251">
        <v>39.72</v>
      </c>
      <c r="AH104" s="251">
        <v>39.72</v>
      </c>
      <c r="AI104" s="251">
        <v>39.72</v>
      </c>
      <c r="AJ104" s="251">
        <v>39.72</v>
      </c>
      <c r="AK104" s="251">
        <v>39.72</v>
      </c>
      <c r="AL104" s="251">
        <v>39.72</v>
      </c>
      <c r="AM104" s="251">
        <v>39.72</v>
      </c>
      <c r="AN104" s="251">
        <v>39.72</v>
      </c>
      <c r="AO104" s="251">
        <v>39.72</v>
      </c>
      <c r="AP104" s="251">
        <v>39.72</v>
      </c>
      <c r="AQ104" s="251">
        <v>39.72</v>
      </c>
      <c r="AR104" s="251">
        <v>39.72</v>
      </c>
      <c r="AS104" s="251">
        <v>39.72</v>
      </c>
      <c r="AT104" s="251">
        <v>39.72</v>
      </c>
      <c r="AU104" s="251">
        <v>39.72</v>
      </c>
      <c r="AV104" s="251">
        <v>39.72</v>
      </c>
      <c r="AW104" s="251">
        <v>39.72</v>
      </c>
      <c r="AX104" s="251">
        <v>39.72</v>
      </c>
      <c r="AY104" s="251">
        <v>39.72</v>
      </c>
      <c r="AZ104" s="251">
        <v>39.72</v>
      </c>
      <c r="BA104" s="251">
        <v>39.72</v>
      </c>
      <c r="BB104" s="251">
        <v>39.72</v>
      </c>
      <c r="BC104" s="251">
        <v>39.72</v>
      </c>
      <c r="BD104" s="251">
        <v>39.72</v>
      </c>
      <c r="BE104" s="251">
        <v>39.72</v>
      </c>
      <c r="BF104" s="251">
        <v>39.72</v>
      </c>
      <c r="BG104" s="251">
        <v>39.72</v>
      </c>
      <c r="BH104" s="251">
        <v>39.72</v>
      </c>
      <c r="BI104" s="251">
        <v>39.72</v>
      </c>
      <c r="BJ104" s="251">
        <v>39.72</v>
      </c>
      <c r="BK104" s="251">
        <v>39.72</v>
      </c>
      <c r="BL104" s="251">
        <v>39.72</v>
      </c>
      <c r="BM104" s="251">
        <v>39.72</v>
      </c>
      <c r="BN104" s="251">
        <v>39.72</v>
      </c>
      <c r="BO104" s="251">
        <v>39.72</v>
      </c>
      <c r="BP104" s="1188">
        <v>39.72</v>
      </c>
      <c r="BQ104" s="233">
        <v>39.72</v>
      </c>
      <c r="BR104" s="233">
        <v>39.72</v>
      </c>
      <c r="BS104" s="233">
        <v>39.72</v>
      </c>
      <c r="BT104" s="233">
        <v>39.72</v>
      </c>
      <c r="BU104" s="233">
        <v>39.72</v>
      </c>
      <c r="BV104" s="233">
        <v>39.72</v>
      </c>
      <c r="BW104" s="233">
        <v>39.72</v>
      </c>
      <c r="BX104" s="233">
        <v>39.72</v>
      </c>
      <c r="BY104" s="233">
        <v>39.72</v>
      </c>
      <c r="BZ104" s="233"/>
      <c r="CA104" s="233"/>
      <c r="CB104" s="233"/>
      <c r="CC104" s="233"/>
      <c r="CD104" s="233"/>
      <c r="CE104" s="233"/>
      <c r="CF104" s="233"/>
      <c r="CG104" s="233"/>
      <c r="CH104" s="233"/>
      <c r="CI104" s="233"/>
      <c r="CJ104" s="233"/>
      <c r="CK104" s="233"/>
      <c r="CL104" s="233"/>
      <c r="CM104" s="233"/>
      <c r="CN104" s="249"/>
    </row>
    <row r="105" spans="2:92" ht="30.75" thickBot="1" x14ac:dyDescent="0.25">
      <c r="B10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5" s="1044" t="s">
        <v>1095</v>
      </c>
      <c r="D105" s="1044" t="s">
        <v>1094</v>
      </c>
      <c r="E105" s="1045" t="s">
        <v>1096</v>
      </c>
      <c r="F105" s="1189" t="str">
        <f>VLOOKUP(TBL5_OptBen[[#This Row],[Option Type (defined list)]],'Option Typs_Grps'!B$2:C$47, 2, FALSE)</f>
        <v>Resource Options</v>
      </c>
      <c r="G105" s="1176" t="s">
        <v>766</v>
      </c>
      <c r="H105" s="1177" t="s">
        <v>1445</v>
      </c>
      <c r="I105" s="1181" t="s">
        <v>684</v>
      </c>
      <c r="J105" s="1182" t="s">
        <v>122</v>
      </c>
      <c r="K105" s="1183">
        <v>2</v>
      </c>
      <c r="L105" s="250"/>
      <c r="M105" s="250"/>
      <c r="N105" s="250"/>
      <c r="O105" s="1184"/>
      <c r="P105" s="1185"/>
      <c r="Q105" s="1186"/>
      <c r="R105" s="1187">
        <v>0</v>
      </c>
      <c r="S105" s="251">
        <v>0</v>
      </c>
      <c r="T105" s="251">
        <v>0</v>
      </c>
      <c r="U105" s="251">
        <v>0</v>
      </c>
      <c r="V105" s="251">
        <v>0</v>
      </c>
      <c r="W105" s="251">
        <v>0</v>
      </c>
      <c r="X105" s="251">
        <v>0</v>
      </c>
      <c r="Y105" s="251">
        <v>0</v>
      </c>
      <c r="Z105" s="251">
        <v>0</v>
      </c>
      <c r="AA105" s="251">
        <v>0</v>
      </c>
      <c r="AB105" s="251">
        <v>10.28</v>
      </c>
      <c r="AC105" s="251">
        <v>10.28</v>
      </c>
      <c r="AD105" s="251">
        <v>10.28</v>
      </c>
      <c r="AE105" s="251">
        <v>10.28</v>
      </c>
      <c r="AF105" s="251">
        <v>10.28</v>
      </c>
      <c r="AG105" s="251">
        <v>10.28</v>
      </c>
      <c r="AH105" s="251">
        <v>10.28</v>
      </c>
      <c r="AI105" s="251">
        <v>10.28</v>
      </c>
      <c r="AJ105" s="251">
        <v>10.28</v>
      </c>
      <c r="AK105" s="251">
        <v>10.28</v>
      </c>
      <c r="AL105" s="251">
        <v>10.28</v>
      </c>
      <c r="AM105" s="251">
        <v>10.28</v>
      </c>
      <c r="AN105" s="251">
        <v>10.28</v>
      </c>
      <c r="AO105" s="251">
        <v>10.28</v>
      </c>
      <c r="AP105" s="251">
        <v>10.28</v>
      </c>
      <c r="AQ105" s="251">
        <v>10.28</v>
      </c>
      <c r="AR105" s="251">
        <v>10.28</v>
      </c>
      <c r="AS105" s="251">
        <v>10.28</v>
      </c>
      <c r="AT105" s="251">
        <v>10.28</v>
      </c>
      <c r="AU105" s="251">
        <v>10.28</v>
      </c>
      <c r="AV105" s="251">
        <v>10.28</v>
      </c>
      <c r="AW105" s="251">
        <v>10.28</v>
      </c>
      <c r="AX105" s="251">
        <v>10.28</v>
      </c>
      <c r="AY105" s="251">
        <v>10.28</v>
      </c>
      <c r="AZ105" s="251">
        <v>10.28</v>
      </c>
      <c r="BA105" s="251">
        <v>10.28</v>
      </c>
      <c r="BB105" s="251">
        <v>10.28</v>
      </c>
      <c r="BC105" s="251">
        <v>10.28</v>
      </c>
      <c r="BD105" s="251">
        <v>10.28</v>
      </c>
      <c r="BE105" s="251">
        <v>10.28</v>
      </c>
      <c r="BF105" s="251">
        <v>10.28</v>
      </c>
      <c r="BG105" s="251">
        <v>10.28</v>
      </c>
      <c r="BH105" s="251">
        <v>10.28</v>
      </c>
      <c r="BI105" s="251">
        <v>10.28</v>
      </c>
      <c r="BJ105" s="251">
        <v>10.28</v>
      </c>
      <c r="BK105" s="251">
        <v>10.28</v>
      </c>
      <c r="BL105" s="251">
        <v>10.28</v>
      </c>
      <c r="BM105" s="251">
        <v>10.28</v>
      </c>
      <c r="BN105" s="251">
        <v>10.28</v>
      </c>
      <c r="BO105" s="251">
        <v>10.28</v>
      </c>
      <c r="BP105" s="1188">
        <v>10.28</v>
      </c>
      <c r="BQ105" s="233">
        <v>10.28</v>
      </c>
      <c r="BR105" s="233">
        <v>10.28</v>
      </c>
      <c r="BS105" s="233">
        <v>10.28</v>
      </c>
      <c r="BT105" s="233">
        <v>10.28</v>
      </c>
      <c r="BU105" s="233">
        <v>10.28</v>
      </c>
      <c r="BV105" s="233">
        <v>10.28</v>
      </c>
      <c r="BW105" s="233">
        <v>10.28</v>
      </c>
      <c r="BX105" s="233">
        <v>10.28</v>
      </c>
      <c r="BY105" s="233">
        <v>10.28</v>
      </c>
      <c r="BZ105" s="233"/>
      <c r="CA105" s="233"/>
      <c r="CB105" s="233"/>
      <c r="CC105" s="233"/>
      <c r="CD105" s="233"/>
      <c r="CE105" s="233"/>
      <c r="CF105" s="233"/>
      <c r="CG105" s="233"/>
      <c r="CH105" s="233"/>
      <c r="CI105" s="233"/>
      <c r="CJ105" s="233"/>
      <c r="CK105" s="233"/>
      <c r="CL105" s="233"/>
      <c r="CM105" s="233"/>
      <c r="CN105" s="249"/>
    </row>
    <row r="106" spans="2:92" ht="43.5" thickBot="1" x14ac:dyDescent="0.25">
      <c r="B10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6" s="1044" t="s">
        <v>1139</v>
      </c>
      <c r="D106" s="1044" t="s">
        <v>1138</v>
      </c>
      <c r="E106" s="1045" t="s">
        <v>1062</v>
      </c>
      <c r="F106" s="1189" t="str">
        <f>VLOOKUP(TBL5_OptBen[[#This Row],[Option Type (defined list)]],'Option Typs_Grps'!B$2:C$47, 2, FALSE)</f>
        <v>Resource Options</v>
      </c>
      <c r="G106" s="1176" t="s">
        <v>755</v>
      </c>
      <c r="H106" s="1177" t="s">
        <v>1445</v>
      </c>
      <c r="I106" s="1181" t="s">
        <v>684</v>
      </c>
      <c r="J106" s="1182" t="s">
        <v>122</v>
      </c>
      <c r="K106" s="1183">
        <v>2</v>
      </c>
      <c r="L106" s="250"/>
      <c r="M106" s="250"/>
      <c r="N106" s="250"/>
      <c r="O106" s="1184"/>
      <c r="P106" s="1185"/>
      <c r="Q106" s="1186"/>
      <c r="R106" s="1187">
        <v>0</v>
      </c>
      <c r="S106" s="251">
        <v>0</v>
      </c>
      <c r="T106" s="251">
        <v>0</v>
      </c>
      <c r="U106" s="251">
        <v>6</v>
      </c>
      <c r="V106" s="251">
        <v>6</v>
      </c>
      <c r="W106" s="251">
        <v>6</v>
      </c>
      <c r="X106" s="251">
        <v>6</v>
      </c>
      <c r="Y106" s="251">
        <v>6</v>
      </c>
      <c r="Z106" s="251">
        <v>6</v>
      </c>
      <c r="AA106" s="251">
        <v>6</v>
      </c>
      <c r="AB106" s="251">
        <v>6</v>
      </c>
      <c r="AC106" s="251">
        <v>6</v>
      </c>
      <c r="AD106" s="251">
        <v>6</v>
      </c>
      <c r="AE106" s="251">
        <v>6</v>
      </c>
      <c r="AF106" s="251">
        <v>6</v>
      </c>
      <c r="AG106" s="251">
        <v>6</v>
      </c>
      <c r="AH106" s="251">
        <v>6</v>
      </c>
      <c r="AI106" s="251">
        <v>6</v>
      </c>
      <c r="AJ106" s="251">
        <v>6</v>
      </c>
      <c r="AK106" s="251">
        <v>6</v>
      </c>
      <c r="AL106" s="251">
        <v>6</v>
      </c>
      <c r="AM106" s="251">
        <v>6</v>
      </c>
      <c r="AN106" s="251">
        <v>6</v>
      </c>
      <c r="AO106" s="251">
        <v>6</v>
      </c>
      <c r="AP106" s="251">
        <v>6</v>
      </c>
      <c r="AQ106" s="251">
        <v>6</v>
      </c>
      <c r="AR106" s="251">
        <v>6</v>
      </c>
      <c r="AS106" s="251">
        <v>6</v>
      </c>
      <c r="AT106" s="251">
        <v>6</v>
      </c>
      <c r="AU106" s="251">
        <v>6</v>
      </c>
      <c r="AV106" s="251">
        <v>6</v>
      </c>
      <c r="AW106" s="251">
        <v>6</v>
      </c>
      <c r="AX106" s="251">
        <v>6</v>
      </c>
      <c r="AY106" s="251">
        <v>6</v>
      </c>
      <c r="AZ106" s="251">
        <v>6</v>
      </c>
      <c r="BA106" s="251">
        <v>6</v>
      </c>
      <c r="BB106" s="251">
        <v>6</v>
      </c>
      <c r="BC106" s="251">
        <v>6</v>
      </c>
      <c r="BD106" s="251">
        <v>6</v>
      </c>
      <c r="BE106" s="251">
        <v>6</v>
      </c>
      <c r="BF106" s="251">
        <v>6</v>
      </c>
      <c r="BG106" s="251">
        <v>6</v>
      </c>
      <c r="BH106" s="251">
        <v>6</v>
      </c>
      <c r="BI106" s="251">
        <v>6</v>
      </c>
      <c r="BJ106" s="251">
        <v>6</v>
      </c>
      <c r="BK106" s="251">
        <v>6</v>
      </c>
      <c r="BL106" s="251">
        <v>6</v>
      </c>
      <c r="BM106" s="251">
        <v>6</v>
      </c>
      <c r="BN106" s="251">
        <v>6</v>
      </c>
      <c r="BO106" s="251">
        <v>6</v>
      </c>
      <c r="BP106" s="1188">
        <v>6</v>
      </c>
      <c r="BQ106" s="233">
        <v>6</v>
      </c>
      <c r="BR106" s="233">
        <v>6</v>
      </c>
      <c r="BS106" s="233">
        <v>6</v>
      </c>
      <c r="BT106" s="233">
        <v>6</v>
      </c>
      <c r="BU106" s="233">
        <v>6</v>
      </c>
      <c r="BV106" s="233">
        <v>6</v>
      </c>
      <c r="BW106" s="233">
        <v>6</v>
      </c>
      <c r="BX106" s="233">
        <v>6</v>
      </c>
      <c r="BY106" s="233">
        <v>6</v>
      </c>
      <c r="BZ106" s="233"/>
      <c r="CA106" s="233"/>
      <c r="CB106" s="233"/>
      <c r="CC106" s="233"/>
      <c r="CD106" s="233"/>
      <c r="CE106" s="233"/>
      <c r="CF106" s="233"/>
      <c r="CG106" s="233"/>
      <c r="CH106" s="233"/>
      <c r="CI106" s="233"/>
      <c r="CJ106" s="233"/>
      <c r="CK106" s="233"/>
      <c r="CL106" s="233"/>
      <c r="CM106" s="233"/>
      <c r="CN106" s="249"/>
    </row>
    <row r="107" spans="2:92" ht="43.5" thickBot="1" x14ac:dyDescent="0.25">
      <c r="B10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107" s="1044" t="s">
        <v>1218</v>
      </c>
      <c r="D107" s="1044" t="s">
        <v>1217</v>
      </c>
      <c r="E107" s="1045" t="s">
        <v>1443</v>
      </c>
      <c r="F107" s="1189" t="str">
        <f>VLOOKUP(TBL5_OptBen[[#This Row],[Option Type (defined list)]],'Option Typs_Grps'!B$2:C$47, 2, FALSE)</f>
        <v>Production Options</v>
      </c>
      <c r="G107" s="1176" t="s">
        <v>755</v>
      </c>
      <c r="H107" s="1177" t="s">
        <v>1445</v>
      </c>
      <c r="I107" s="1181" t="s">
        <v>684</v>
      </c>
      <c r="J107" s="1182" t="s">
        <v>122</v>
      </c>
      <c r="K107" s="1183">
        <v>2</v>
      </c>
      <c r="L107" s="250"/>
      <c r="M107" s="250"/>
      <c r="N107" s="250"/>
      <c r="O107" s="1184"/>
      <c r="P107" s="1185"/>
      <c r="Q107" s="1186"/>
      <c r="R107" s="1187">
        <v>0</v>
      </c>
      <c r="S107" s="251">
        <v>0</v>
      </c>
      <c r="T107" s="251">
        <v>0</v>
      </c>
      <c r="U107" s="251">
        <v>10</v>
      </c>
      <c r="V107" s="251">
        <v>10</v>
      </c>
      <c r="W107" s="251">
        <v>10</v>
      </c>
      <c r="X107" s="251">
        <v>10</v>
      </c>
      <c r="Y107" s="251">
        <v>10</v>
      </c>
      <c r="Z107" s="251">
        <v>10</v>
      </c>
      <c r="AA107" s="251">
        <v>10</v>
      </c>
      <c r="AB107" s="251">
        <v>10</v>
      </c>
      <c r="AC107" s="251">
        <v>10</v>
      </c>
      <c r="AD107" s="251">
        <v>10</v>
      </c>
      <c r="AE107" s="251">
        <v>10</v>
      </c>
      <c r="AF107" s="251">
        <v>10</v>
      </c>
      <c r="AG107" s="251">
        <v>10</v>
      </c>
      <c r="AH107" s="251">
        <v>10</v>
      </c>
      <c r="AI107" s="251">
        <v>10</v>
      </c>
      <c r="AJ107" s="251">
        <v>10</v>
      </c>
      <c r="AK107" s="251">
        <v>10</v>
      </c>
      <c r="AL107" s="251">
        <v>10</v>
      </c>
      <c r="AM107" s="251">
        <v>10</v>
      </c>
      <c r="AN107" s="251">
        <v>10</v>
      </c>
      <c r="AO107" s="251">
        <v>10</v>
      </c>
      <c r="AP107" s="251">
        <v>10</v>
      </c>
      <c r="AQ107" s="251">
        <v>10</v>
      </c>
      <c r="AR107" s="251">
        <v>10</v>
      </c>
      <c r="AS107" s="251">
        <v>10</v>
      </c>
      <c r="AT107" s="251">
        <v>10</v>
      </c>
      <c r="AU107" s="251">
        <v>10</v>
      </c>
      <c r="AV107" s="251">
        <v>10</v>
      </c>
      <c r="AW107" s="251">
        <v>10</v>
      </c>
      <c r="AX107" s="251">
        <v>10</v>
      </c>
      <c r="AY107" s="251">
        <v>10</v>
      </c>
      <c r="AZ107" s="251">
        <v>10</v>
      </c>
      <c r="BA107" s="251">
        <v>10</v>
      </c>
      <c r="BB107" s="251">
        <v>10</v>
      </c>
      <c r="BC107" s="251">
        <v>10</v>
      </c>
      <c r="BD107" s="251">
        <v>10</v>
      </c>
      <c r="BE107" s="251">
        <v>10</v>
      </c>
      <c r="BF107" s="251">
        <v>10</v>
      </c>
      <c r="BG107" s="251">
        <v>10</v>
      </c>
      <c r="BH107" s="251">
        <v>10</v>
      </c>
      <c r="BI107" s="251">
        <v>10</v>
      </c>
      <c r="BJ107" s="251">
        <v>10</v>
      </c>
      <c r="BK107" s="251">
        <v>10</v>
      </c>
      <c r="BL107" s="251">
        <v>10</v>
      </c>
      <c r="BM107" s="251">
        <v>10</v>
      </c>
      <c r="BN107" s="251">
        <v>10</v>
      </c>
      <c r="BO107" s="251">
        <v>10</v>
      </c>
      <c r="BP107" s="1188">
        <v>10</v>
      </c>
      <c r="BQ107" s="233">
        <v>10</v>
      </c>
      <c r="BR107" s="233">
        <v>10</v>
      </c>
      <c r="BS107" s="233">
        <v>10</v>
      </c>
      <c r="BT107" s="233">
        <v>10</v>
      </c>
      <c r="BU107" s="233">
        <v>10</v>
      </c>
      <c r="BV107" s="233">
        <v>10</v>
      </c>
      <c r="BW107" s="233">
        <v>10</v>
      </c>
      <c r="BX107" s="233">
        <v>10</v>
      </c>
      <c r="BY107" s="233">
        <v>10</v>
      </c>
      <c r="BZ107" s="233"/>
      <c r="CA107" s="233"/>
      <c r="CB107" s="233"/>
      <c r="CC107" s="233"/>
      <c r="CD107" s="233"/>
      <c r="CE107" s="233"/>
      <c r="CF107" s="233"/>
      <c r="CG107" s="233"/>
      <c r="CH107" s="233"/>
      <c r="CI107" s="233"/>
      <c r="CJ107" s="233"/>
      <c r="CK107" s="233"/>
      <c r="CL107" s="233"/>
      <c r="CM107" s="233"/>
      <c r="CN107" s="249"/>
    </row>
    <row r="108" spans="2:92" ht="57.75" thickBot="1" x14ac:dyDescent="0.25">
      <c r="B10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8" s="1044" t="s">
        <v>1223</v>
      </c>
      <c r="D108" s="1044" t="s">
        <v>1222</v>
      </c>
      <c r="E108" s="1045" t="s">
        <v>1158</v>
      </c>
      <c r="F108" s="1189" t="str">
        <f>VLOOKUP(TBL5_OptBen[[#This Row],[Option Type (defined list)]],'Option Typs_Grps'!B$2:C$47, 2, FALSE)</f>
        <v>Resource Options</v>
      </c>
      <c r="G108" s="1176" t="s">
        <v>755</v>
      </c>
      <c r="H108" s="1177" t="s">
        <v>1445</v>
      </c>
      <c r="I108" s="1181" t="s">
        <v>684</v>
      </c>
      <c r="J108" s="1182" t="s">
        <v>122</v>
      </c>
      <c r="K108" s="1183">
        <v>2</v>
      </c>
      <c r="L108" s="250"/>
      <c r="M108" s="250"/>
      <c r="N108" s="250"/>
      <c r="O108" s="1184"/>
      <c r="P108" s="1185"/>
      <c r="Q108" s="1186"/>
      <c r="R108" s="1187">
        <v>0</v>
      </c>
      <c r="S108" s="251">
        <v>0</v>
      </c>
      <c r="T108" s="251">
        <v>0</v>
      </c>
      <c r="U108" s="251">
        <v>0</v>
      </c>
      <c r="V108" s="251">
        <v>0</v>
      </c>
      <c r="W108" s="251">
        <v>0</v>
      </c>
      <c r="X108" s="251">
        <v>0</v>
      </c>
      <c r="Y108" s="251">
        <v>0</v>
      </c>
      <c r="Z108" s="251">
        <v>0</v>
      </c>
      <c r="AA108" s="251">
        <v>0</v>
      </c>
      <c r="AB108" s="251">
        <v>0</v>
      </c>
      <c r="AC108" s="251">
        <v>0</v>
      </c>
      <c r="AD108" s="251">
        <v>0</v>
      </c>
      <c r="AE108" s="251">
        <v>0</v>
      </c>
      <c r="AF108" s="251">
        <v>0</v>
      </c>
      <c r="AG108" s="251">
        <v>0</v>
      </c>
      <c r="AH108" s="251">
        <v>0</v>
      </c>
      <c r="AI108" s="251">
        <v>0</v>
      </c>
      <c r="AJ108" s="251">
        <v>0</v>
      </c>
      <c r="AK108" s="251">
        <v>0</v>
      </c>
      <c r="AL108" s="251">
        <v>0</v>
      </c>
      <c r="AM108" s="251">
        <v>0</v>
      </c>
      <c r="AN108" s="251">
        <v>0</v>
      </c>
      <c r="AO108" s="251">
        <v>0</v>
      </c>
      <c r="AP108" s="251">
        <v>0</v>
      </c>
      <c r="AQ108" s="251">
        <v>0</v>
      </c>
      <c r="AR108" s="251">
        <v>0</v>
      </c>
      <c r="AS108" s="251">
        <v>0</v>
      </c>
      <c r="AT108" s="251">
        <v>0</v>
      </c>
      <c r="AU108" s="251">
        <v>0</v>
      </c>
      <c r="AV108" s="251">
        <v>0</v>
      </c>
      <c r="AW108" s="251">
        <v>0</v>
      </c>
      <c r="AX108" s="251">
        <v>0</v>
      </c>
      <c r="AY108" s="251">
        <v>0</v>
      </c>
      <c r="AZ108" s="251">
        <v>0</v>
      </c>
      <c r="BA108" s="251">
        <v>0</v>
      </c>
      <c r="BB108" s="251">
        <v>0</v>
      </c>
      <c r="BC108" s="251">
        <v>0</v>
      </c>
      <c r="BD108" s="251">
        <v>0</v>
      </c>
      <c r="BE108" s="251">
        <v>0</v>
      </c>
      <c r="BF108" s="251">
        <v>0</v>
      </c>
      <c r="BG108" s="251">
        <v>10.6</v>
      </c>
      <c r="BH108" s="251">
        <v>10.6</v>
      </c>
      <c r="BI108" s="251">
        <v>10.6</v>
      </c>
      <c r="BJ108" s="251">
        <v>10.6</v>
      </c>
      <c r="BK108" s="251">
        <v>10.6</v>
      </c>
      <c r="BL108" s="251">
        <v>10.6</v>
      </c>
      <c r="BM108" s="251">
        <v>10.6</v>
      </c>
      <c r="BN108" s="251">
        <v>10.6</v>
      </c>
      <c r="BO108" s="251">
        <v>10.6</v>
      </c>
      <c r="BP108" s="1188">
        <v>10.6</v>
      </c>
      <c r="BQ108" s="233">
        <v>10.6</v>
      </c>
      <c r="BR108" s="233">
        <v>10.6</v>
      </c>
      <c r="BS108" s="233">
        <v>10.6</v>
      </c>
      <c r="BT108" s="233">
        <v>10.6</v>
      </c>
      <c r="BU108" s="233">
        <v>10.6</v>
      </c>
      <c r="BV108" s="233">
        <v>10.6</v>
      </c>
      <c r="BW108" s="233">
        <v>10.6</v>
      </c>
      <c r="BX108" s="233">
        <v>10.6</v>
      </c>
      <c r="BY108" s="233">
        <v>10.6</v>
      </c>
      <c r="BZ108" s="233"/>
      <c r="CA108" s="233"/>
      <c r="CB108" s="233"/>
      <c r="CC108" s="233"/>
      <c r="CD108" s="233"/>
      <c r="CE108" s="233"/>
      <c r="CF108" s="233"/>
      <c r="CG108" s="233"/>
      <c r="CH108" s="233"/>
      <c r="CI108" s="233"/>
      <c r="CJ108" s="233"/>
      <c r="CK108" s="233"/>
      <c r="CL108" s="233"/>
      <c r="CM108" s="233"/>
      <c r="CN108" s="249"/>
    </row>
    <row r="109" spans="2:92" ht="43.5" thickBot="1" x14ac:dyDescent="0.25">
      <c r="B10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9" s="1044" t="s">
        <v>1444</v>
      </c>
      <c r="D109" s="1044" t="s">
        <v>1254</v>
      </c>
      <c r="E109" s="1045" t="s">
        <v>1158</v>
      </c>
      <c r="F109" s="1189" t="str">
        <f>VLOOKUP(TBL5_OptBen[[#This Row],[Option Type (defined list)]],'Option Typs_Grps'!B$2:C$47, 2, FALSE)</f>
        <v>Resource Options</v>
      </c>
      <c r="G109" s="1176" t="s">
        <v>755</v>
      </c>
      <c r="H109" s="1177" t="s">
        <v>1445</v>
      </c>
      <c r="I109" s="1181" t="s">
        <v>684</v>
      </c>
      <c r="J109" s="1182" t="s">
        <v>122</v>
      </c>
      <c r="K109" s="1183">
        <v>2</v>
      </c>
      <c r="L109" s="250"/>
      <c r="M109" s="250"/>
      <c r="N109" s="250"/>
      <c r="O109" s="1184"/>
      <c r="P109" s="1185"/>
      <c r="Q109" s="1186"/>
      <c r="R109" s="1187">
        <v>0</v>
      </c>
      <c r="S109" s="251">
        <v>0</v>
      </c>
      <c r="T109" s="251">
        <v>0.3</v>
      </c>
      <c r="U109" s="251">
        <v>0.3</v>
      </c>
      <c r="V109" s="251">
        <v>0.3</v>
      </c>
      <c r="W109" s="251">
        <v>0.3</v>
      </c>
      <c r="X109" s="251">
        <v>0.3</v>
      </c>
      <c r="Y109" s="251">
        <v>0.3</v>
      </c>
      <c r="Z109" s="251">
        <v>0.3</v>
      </c>
      <c r="AA109" s="251">
        <v>0.3</v>
      </c>
      <c r="AB109" s="251">
        <v>0.3</v>
      </c>
      <c r="AC109" s="251">
        <v>0.3</v>
      </c>
      <c r="AD109" s="251">
        <v>0.3</v>
      </c>
      <c r="AE109" s="251">
        <v>0.3</v>
      </c>
      <c r="AF109" s="251">
        <v>0.3</v>
      </c>
      <c r="AG109" s="251">
        <v>0.3</v>
      </c>
      <c r="AH109" s="251">
        <v>0.3</v>
      </c>
      <c r="AI109" s="251">
        <v>0.3</v>
      </c>
      <c r="AJ109" s="251">
        <v>0.3</v>
      </c>
      <c r="AK109" s="251">
        <v>0.3</v>
      </c>
      <c r="AL109" s="251">
        <v>0.3</v>
      </c>
      <c r="AM109" s="251">
        <v>0.3</v>
      </c>
      <c r="AN109" s="251">
        <v>0.3</v>
      </c>
      <c r="AO109" s="251">
        <v>0.3</v>
      </c>
      <c r="AP109" s="251">
        <v>0.3</v>
      </c>
      <c r="AQ109" s="251">
        <v>0.3</v>
      </c>
      <c r="AR109" s="251">
        <v>0.3</v>
      </c>
      <c r="AS109" s="251">
        <v>0.3</v>
      </c>
      <c r="AT109" s="251">
        <v>0.3</v>
      </c>
      <c r="AU109" s="251">
        <v>0.3</v>
      </c>
      <c r="AV109" s="251">
        <v>0.3</v>
      </c>
      <c r="AW109" s="251">
        <v>0.3</v>
      </c>
      <c r="AX109" s="251">
        <v>0.3</v>
      </c>
      <c r="AY109" s="251">
        <v>0.3</v>
      </c>
      <c r="AZ109" s="251">
        <v>0.3</v>
      </c>
      <c r="BA109" s="251">
        <v>0.3</v>
      </c>
      <c r="BB109" s="251">
        <v>0.3</v>
      </c>
      <c r="BC109" s="251">
        <v>0.3</v>
      </c>
      <c r="BD109" s="251">
        <v>0.3</v>
      </c>
      <c r="BE109" s="251">
        <v>0.3</v>
      </c>
      <c r="BF109" s="251">
        <v>0.3</v>
      </c>
      <c r="BG109" s="251">
        <v>0.3</v>
      </c>
      <c r="BH109" s="251">
        <v>0.3</v>
      </c>
      <c r="BI109" s="251">
        <v>0.3</v>
      </c>
      <c r="BJ109" s="251">
        <v>0.3</v>
      </c>
      <c r="BK109" s="251">
        <v>0.3</v>
      </c>
      <c r="BL109" s="251">
        <v>0.3</v>
      </c>
      <c r="BM109" s="251">
        <v>0.3</v>
      </c>
      <c r="BN109" s="251">
        <v>0.3</v>
      </c>
      <c r="BO109" s="251">
        <v>0.3</v>
      </c>
      <c r="BP109" s="1188">
        <v>0.3</v>
      </c>
      <c r="BQ109" s="233">
        <v>0.3</v>
      </c>
      <c r="BR109" s="233">
        <v>0.3</v>
      </c>
      <c r="BS109" s="233">
        <v>0.3</v>
      </c>
      <c r="BT109" s="233">
        <v>0.3</v>
      </c>
      <c r="BU109" s="233">
        <v>0.3</v>
      </c>
      <c r="BV109" s="233">
        <v>0.3</v>
      </c>
      <c r="BW109" s="233">
        <v>0.3</v>
      </c>
      <c r="BX109" s="233">
        <v>0.3</v>
      </c>
      <c r="BY109" s="233">
        <v>0.3</v>
      </c>
      <c r="BZ109" s="233"/>
      <c r="CA109" s="233"/>
      <c r="CB109" s="233"/>
      <c r="CC109" s="233"/>
      <c r="CD109" s="233"/>
      <c r="CE109" s="233"/>
      <c r="CF109" s="233"/>
      <c r="CG109" s="233"/>
      <c r="CH109" s="233"/>
      <c r="CI109" s="233"/>
      <c r="CJ109" s="233"/>
      <c r="CK109" s="233"/>
      <c r="CL109" s="233"/>
      <c r="CM109" s="233"/>
      <c r="CN109" s="249"/>
    </row>
    <row r="110" spans="2:92" ht="43.5" thickBot="1" x14ac:dyDescent="0.25">
      <c r="B11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0" s="1044" t="s">
        <v>1368</v>
      </c>
      <c r="D110" s="1044" t="s">
        <v>1367</v>
      </c>
      <c r="E110" s="1045" t="s">
        <v>1226</v>
      </c>
      <c r="F110" s="1189" t="str">
        <f>VLOOKUP(TBL5_OptBen[[#This Row],[Option Type (defined list)]],'Option Typs_Grps'!B$2:C$47, 2, FALSE)</f>
        <v>Resource Options</v>
      </c>
      <c r="G110" s="1176" t="s">
        <v>755</v>
      </c>
      <c r="H110" s="1177" t="s">
        <v>1445</v>
      </c>
      <c r="I110" s="1181" t="s">
        <v>684</v>
      </c>
      <c r="J110" s="1182" t="s">
        <v>122</v>
      </c>
      <c r="K110" s="1183">
        <v>2</v>
      </c>
      <c r="L110" s="250"/>
      <c r="M110" s="250"/>
      <c r="N110" s="250"/>
      <c r="O110" s="1184"/>
      <c r="P110" s="1185"/>
      <c r="Q110" s="1186"/>
      <c r="R110" s="1187">
        <v>0</v>
      </c>
      <c r="S110" s="251">
        <v>0</v>
      </c>
      <c r="T110" s="251">
        <v>0</v>
      </c>
      <c r="U110" s="251">
        <v>0</v>
      </c>
      <c r="V110" s="251">
        <v>0</v>
      </c>
      <c r="W110" s="251">
        <v>0</v>
      </c>
      <c r="X110" s="251">
        <v>0</v>
      </c>
      <c r="Y110" s="251">
        <v>0</v>
      </c>
      <c r="Z110" s="251">
        <v>0</v>
      </c>
      <c r="AA110" s="251">
        <v>0</v>
      </c>
      <c r="AB110" s="251">
        <v>0</v>
      </c>
      <c r="AC110" s="251">
        <v>0</v>
      </c>
      <c r="AD110" s="251">
        <v>0</v>
      </c>
      <c r="AE110" s="251">
        <v>0</v>
      </c>
      <c r="AF110" s="251">
        <v>0</v>
      </c>
      <c r="AG110" s="251">
        <v>0</v>
      </c>
      <c r="AH110" s="251">
        <v>0</v>
      </c>
      <c r="AI110" s="251">
        <v>0</v>
      </c>
      <c r="AJ110" s="251">
        <v>0</v>
      </c>
      <c r="AK110" s="251">
        <v>0</v>
      </c>
      <c r="AL110" s="251">
        <v>0</v>
      </c>
      <c r="AM110" s="251">
        <v>0</v>
      </c>
      <c r="AN110" s="251">
        <v>0</v>
      </c>
      <c r="AO110" s="251">
        <v>0</v>
      </c>
      <c r="AP110" s="251">
        <v>0</v>
      </c>
      <c r="AQ110" s="251">
        <v>0</v>
      </c>
      <c r="AR110" s="251">
        <v>0</v>
      </c>
      <c r="AS110" s="251">
        <v>0</v>
      </c>
      <c r="AT110" s="251">
        <v>0</v>
      </c>
      <c r="AU110" s="251">
        <v>0</v>
      </c>
      <c r="AV110" s="251">
        <v>0</v>
      </c>
      <c r="AW110" s="251">
        <v>0</v>
      </c>
      <c r="AX110" s="251">
        <v>0</v>
      </c>
      <c r="AY110" s="251">
        <v>0</v>
      </c>
      <c r="AZ110" s="251">
        <v>0</v>
      </c>
      <c r="BA110" s="251">
        <v>0</v>
      </c>
      <c r="BB110" s="251">
        <v>0</v>
      </c>
      <c r="BC110" s="251">
        <v>0</v>
      </c>
      <c r="BD110" s="251">
        <v>0</v>
      </c>
      <c r="BE110" s="251">
        <v>0</v>
      </c>
      <c r="BF110" s="251">
        <v>0</v>
      </c>
      <c r="BG110" s="251">
        <v>0</v>
      </c>
      <c r="BH110" s="251">
        <v>0</v>
      </c>
      <c r="BI110" s="251">
        <v>0</v>
      </c>
      <c r="BJ110" s="251">
        <v>0</v>
      </c>
      <c r="BK110" s="251">
        <v>0</v>
      </c>
      <c r="BL110" s="251">
        <v>0</v>
      </c>
      <c r="BM110" s="251">
        <v>0</v>
      </c>
      <c r="BN110" s="251">
        <v>0</v>
      </c>
      <c r="BO110" s="251">
        <v>0</v>
      </c>
      <c r="BP110" s="1188">
        <v>0</v>
      </c>
      <c r="BQ110" s="233">
        <v>0</v>
      </c>
      <c r="BR110" s="233">
        <v>20</v>
      </c>
      <c r="BS110" s="233">
        <v>20</v>
      </c>
      <c r="BT110" s="233">
        <v>20</v>
      </c>
      <c r="BU110" s="233">
        <v>20</v>
      </c>
      <c r="BV110" s="233">
        <v>20</v>
      </c>
      <c r="BW110" s="233">
        <v>20</v>
      </c>
      <c r="BX110" s="233">
        <v>20</v>
      </c>
      <c r="BY110" s="233">
        <v>20</v>
      </c>
      <c r="BZ110" s="233"/>
      <c r="CA110" s="233"/>
      <c r="CB110" s="233"/>
      <c r="CC110" s="233"/>
      <c r="CD110" s="233"/>
      <c r="CE110" s="233"/>
      <c r="CF110" s="233"/>
      <c r="CG110" s="233"/>
      <c r="CH110" s="233"/>
      <c r="CI110" s="233"/>
      <c r="CJ110" s="233"/>
      <c r="CK110" s="233"/>
      <c r="CL110" s="233"/>
      <c r="CM110" s="233"/>
      <c r="CN110" s="249"/>
    </row>
    <row r="111" spans="2:92" ht="30.75" thickBot="1" x14ac:dyDescent="0.25">
      <c r="B11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1" s="1044" t="s">
        <v>1380</v>
      </c>
      <c r="D111" s="1044" t="s">
        <v>1379</v>
      </c>
      <c r="E111" s="1045" t="s">
        <v>1096</v>
      </c>
      <c r="F111" s="1189" t="str">
        <f>VLOOKUP(TBL5_OptBen[[#This Row],[Option Type (defined list)]],'Option Typs_Grps'!B$2:C$47, 2, FALSE)</f>
        <v>Resource Options</v>
      </c>
      <c r="G111" s="1176" t="s">
        <v>755</v>
      </c>
      <c r="H111" s="1177" t="s">
        <v>1445</v>
      </c>
      <c r="I111" s="1181" t="s">
        <v>684</v>
      </c>
      <c r="J111" s="1182" t="s">
        <v>122</v>
      </c>
      <c r="K111" s="1183">
        <v>2</v>
      </c>
      <c r="L111" s="250"/>
      <c r="M111" s="250"/>
      <c r="N111" s="250"/>
      <c r="O111" s="1184"/>
      <c r="P111" s="1185"/>
      <c r="Q111" s="1186"/>
      <c r="R111" s="1187">
        <v>0</v>
      </c>
      <c r="S111" s="251">
        <v>0</v>
      </c>
      <c r="T111" s="251">
        <v>0</v>
      </c>
      <c r="U111" s="251">
        <v>0</v>
      </c>
      <c r="V111" s="251">
        <v>0</v>
      </c>
      <c r="W111" s="251">
        <v>0</v>
      </c>
      <c r="X111" s="251">
        <v>0</v>
      </c>
      <c r="Y111" s="251">
        <v>0</v>
      </c>
      <c r="Z111" s="251">
        <v>0</v>
      </c>
      <c r="AA111" s="251">
        <v>0</v>
      </c>
      <c r="AB111" s="251">
        <v>0</v>
      </c>
      <c r="AC111" s="251">
        <v>0</v>
      </c>
      <c r="AD111" s="251">
        <v>0</v>
      </c>
      <c r="AE111" s="251">
        <v>0</v>
      </c>
      <c r="AF111" s="251">
        <v>0</v>
      </c>
      <c r="AG111" s="251">
        <v>0</v>
      </c>
      <c r="AH111" s="251">
        <v>0</v>
      </c>
      <c r="AI111" s="251">
        <v>0</v>
      </c>
      <c r="AJ111" s="251">
        <v>0</v>
      </c>
      <c r="AK111" s="251">
        <v>0</v>
      </c>
      <c r="AL111" s="251">
        <v>0</v>
      </c>
      <c r="AM111" s="251">
        <v>0</v>
      </c>
      <c r="AN111" s="251">
        <v>0</v>
      </c>
      <c r="AO111" s="251">
        <v>0</v>
      </c>
      <c r="AP111" s="251">
        <v>0</v>
      </c>
      <c r="AQ111" s="251">
        <v>0</v>
      </c>
      <c r="AR111" s="251">
        <v>0</v>
      </c>
      <c r="AS111" s="251">
        <v>0</v>
      </c>
      <c r="AT111" s="251">
        <v>0</v>
      </c>
      <c r="AU111" s="251">
        <v>0</v>
      </c>
      <c r="AV111" s="251">
        <v>0</v>
      </c>
      <c r="AW111" s="251">
        <v>0</v>
      </c>
      <c r="AX111" s="251">
        <v>0</v>
      </c>
      <c r="AY111" s="251">
        <v>0</v>
      </c>
      <c r="AZ111" s="251">
        <v>0</v>
      </c>
      <c r="BA111" s="251">
        <v>0</v>
      </c>
      <c r="BB111" s="251">
        <v>0</v>
      </c>
      <c r="BC111" s="251">
        <v>0</v>
      </c>
      <c r="BD111" s="251">
        <v>0</v>
      </c>
      <c r="BE111" s="251">
        <v>0</v>
      </c>
      <c r="BF111" s="251">
        <v>0</v>
      </c>
      <c r="BG111" s="251">
        <v>0</v>
      </c>
      <c r="BH111" s="251">
        <v>0</v>
      </c>
      <c r="BI111" s="251">
        <v>0</v>
      </c>
      <c r="BJ111" s="251">
        <v>0</v>
      </c>
      <c r="BK111" s="251">
        <v>0</v>
      </c>
      <c r="BL111" s="251">
        <v>0</v>
      </c>
      <c r="BM111" s="251">
        <v>0</v>
      </c>
      <c r="BN111" s="251">
        <v>0</v>
      </c>
      <c r="BO111" s="251">
        <v>8</v>
      </c>
      <c r="BP111" s="1188">
        <v>8</v>
      </c>
      <c r="BQ111" s="233">
        <v>8</v>
      </c>
      <c r="BR111" s="233">
        <v>8</v>
      </c>
      <c r="BS111" s="233">
        <v>8</v>
      </c>
      <c r="BT111" s="233">
        <v>8</v>
      </c>
      <c r="BU111" s="233">
        <v>8</v>
      </c>
      <c r="BV111" s="233">
        <v>8</v>
      </c>
      <c r="BW111" s="233">
        <v>8</v>
      </c>
      <c r="BX111" s="233">
        <v>8</v>
      </c>
      <c r="BY111" s="233">
        <v>8</v>
      </c>
      <c r="BZ111" s="233"/>
      <c r="CA111" s="233"/>
      <c r="CB111" s="233"/>
      <c r="CC111" s="233"/>
      <c r="CD111" s="233"/>
      <c r="CE111" s="233"/>
      <c r="CF111" s="233"/>
      <c r="CG111" s="233"/>
      <c r="CH111" s="233"/>
      <c r="CI111" s="233"/>
      <c r="CJ111" s="233"/>
      <c r="CK111" s="233"/>
      <c r="CL111" s="233"/>
      <c r="CM111" s="233"/>
      <c r="CN111" s="249"/>
    </row>
    <row r="112" spans="2:92" ht="30.75" thickBot="1" x14ac:dyDescent="0.25">
      <c r="B11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2" s="1044" t="s">
        <v>1381</v>
      </c>
      <c r="D112" s="1044" t="s">
        <v>1234</v>
      </c>
      <c r="E112" s="1045" t="s">
        <v>1096</v>
      </c>
      <c r="F112" s="1189" t="str">
        <f>VLOOKUP(TBL5_OptBen[[#This Row],[Option Type (defined list)]],'Option Typs_Grps'!B$2:C$47, 2, FALSE)</f>
        <v>Resource Options</v>
      </c>
      <c r="G112" s="1176" t="s">
        <v>755</v>
      </c>
      <c r="H112" s="1177" t="s">
        <v>1445</v>
      </c>
      <c r="I112" s="1181" t="s">
        <v>684</v>
      </c>
      <c r="J112" s="1182" t="s">
        <v>122</v>
      </c>
      <c r="K112" s="1183">
        <v>2</v>
      </c>
      <c r="L112" s="250"/>
      <c r="M112" s="250"/>
      <c r="N112" s="250"/>
      <c r="O112" s="1184"/>
      <c r="P112" s="1185"/>
      <c r="Q112" s="1186"/>
      <c r="R112" s="1187">
        <v>0</v>
      </c>
      <c r="S112" s="251">
        <v>0</v>
      </c>
      <c r="T112" s="251">
        <v>0</v>
      </c>
      <c r="U112" s="251">
        <v>0</v>
      </c>
      <c r="V112" s="251">
        <v>0</v>
      </c>
      <c r="W112" s="251">
        <v>0</v>
      </c>
      <c r="X112" s="251">
        <v>0</v>
      </c>
      <c r="Y112" s="251">
        <v>0</v>
      </c>
      <c r="Z112" s="251">
        <v>0</v>
      </c>
      <c r="AA112" s="251">
        <v>0</v>
      </c>
      <c r="AB112" s="251">
        <v>0</v>
      </c>
      <c r="AC112" s="251">
        <v>0</v>
      </c>
      <c r="AD112" s="251">
        <v>0</v>
      </c>
      <c r="AE112" s="251">
        <v>0</v>
      </c>
      <c r="AF112" s="251">
        <v>50</v>
      </c>
      <c r="AG112" s="251">
        <v>50</v>
      </c>
      <c r="AH112" s="251">
        <v>50</v>
      </c>
      <c r="AI112" s="251">
        <v>50</v>
      </c>
      <c r="AJ112" s="251">
        <v>50</v>
      </c>
      <c r="AK112" s="251">
        <v>50</v>
      </c>
      <c r="AL112" s="251">
        <v>50</v>
      </c>
      <c r="AM112" s="251">
        <v>50</v>
      </c>
      <c r="AN112" s="251">
        <v>50</v>
      </c>
      <c r="AO112" s="251">
        <v>50</v>
      </c>
      <c r="AP112" s="251">
        <v>50</v>
      </c>
      <c r="AQ112" s="251">
        <v>50</v>
      </c>
      <c r="AR112" s="251">
        <v>50</v>
      </c>
      <c r="AS112" s="251">
        <v>50</v>
      </c>
      <c r="AT112" s="251">
        <v>50</v>
      </c>
      <c r="AU112" s="251">
        <v>50</v>
      </c>
      <c r="AV112" s="251">
        <v>50</v>
      </c>
      <c r="AW112" s="251">
        <v>50</v>
      </c>
      <c r="AX112" s="251">
        <v>50</v>
      </c>
      <c r="AY112" s="251">
        <v>50</v>
      </c>
      <c r="AZ112" s="251">
        <v>50</v>
      </c>
      <c r="BA112" s="251">
        <v>50</v>
      </c>
      <c r="BB112" s="251">
        <v>50</v>
      </c>
      <c r="BC112" s="251">
        <v>50</v>
      </c>
      <c r="BD112" s="251">
        <v>50</v>
      </c>
      <c r="BE112" s="251">
        <v>50</v>
      </c>
      <c r="BF112" s="251">
        <v>50</v>
      </c>
      <c r="BG112" s="251">
        <v>50</v>
      </c>
      <c r="BH112" s="251">
        <v>50</v>
      </c>
      <c r="BI112" s="251">
        <v>50</v>
      </c>
      <c r="BJ112" s="251">
        <v>50</v>
      </c>
      <c r="BK112" s="251">
        <v>50</v>
      </c>
      <c r="BL112" s="251">
        <v>50</v>
      </c>
      <c r="BM112" s="251">
        <v>50</v>
      </c>
      <c r="BN112" s="251">
        <v>50</v>
      </c>
      <c r="BO112" s="251">
        <v>50</v>
      </c>
      <c r="BP112" s="1188">
        <v>50</v>
      </c>
      <c r="BQ112" s="233">
        <v>50</v>
      </c>
      <c r="BR112" s="233">
        <v>50</v>
      </c>
      <c r="BS112" s="233">
        <v>50</v>
      </c>
      <c r="BT112" s="233">
        <v>50</v>
      </c>
      <c r="BU112" s="233">
        <v>50</v>
      </c>
      <c r="BV112" s="233">
        <v>50</v>
      </c>
      <c r="BW112" s="233">
        <v>50</v>
      </c>
      <c r="BX112" s="233">
        <v>50</v>
      </c>
      <c r="BY112" s="233">
        <v>50</v>
      </c>
      <c r="BZ112" s="233"/>
      <c r="CA112" s="233"/>
      <c r="CB112" s="233"/>
      <c r="CC112" s="233"/>
      <c r="CD112" s="233"/>
      <c r="CE112" s="233"/>
      <c r="CF112" s="233"/>
      <c r="CG112" s="233"/>
      <c r="CH112" s="233"/>
      <c r="CI112" s="233"/>
      <c r="CJ112" s="233"/>
      <c r="CK112" s="233"/>
      <c r="CL112" s="233"/>
      <c r="CM112" s="233"/>
      <c r="CN112" s="249"/>
    </row>
    <row r="113" spans="2:92" ht="43.5" thickBot="1" x14ac:dyDescent="0.25">
      <c r="B11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3" s="1044" t="s">
        <v>1384</v>
      </c>
      <c r="D113" s="1044" t="s">
        <v>1383</v>
      </c>
      <c r="E113" s="1045" t="s">
        <v>1096</v>
      </c>
      <c r="F113" s="1189" t="str">
        <f>VLOOKUP(TBL5_OptBen[[#This Row],[Option Type (defined list)]],'Option Typs_Grps'!B$2:C$47, 2, FALSE)</f>
        <v>Resource Options</v>
      </c>
      <c r="G113" s="1176" t="s">
        <v>755</v>
      </c>
      <c r="H113" s="1177" t="s">
        <v>1445</v>
      </c>
      <c r="I113" s="1181" t="s">
        <v>684</v>
      </c>
      <c r="J113" s="1182" t="s">
        <v>122</v>
      </c>
      <c r="K113" s="1183">
        <v>2</v>
      </c>
      <c r="L113" s="250"/>
      <c r="M113" s="250"/>
      <c r="N113" s="250"/>
      <c r="O113" s="1184"/>
      <c r="P113" s="1185"/>
      <c r="Q113" s="1186"/>
      <c r="R113" s="1187">
        <v>0</v>
      </c>
      <c r="S113" s="251">
        <v>0</v>
      </c>
      <c r="T113" s="251">
        <v>0</v>
      </c>
      <c r="U113" s="251">
        <v>0</v>
      </c>
      <c r="V113" s="251">
        <v>0</v>
      </c>
      <c r="W113" s="251">
        <v>0</v>
      </c>
      <c r="X113" s="251">
        <v>0</v>
      </c>
      <c r="Y113" s="251">
        <v>0</v>
      </c>
      <c r="Z113" s="251">
        <v>0</v>
      </c>
      <c r="AA113" s="251">
        <v>0</v>
      </c>
      <c r="AB113" s="251">
        <v>0</v>
      </c>
      <c r="AC113" s="251">
        <v>0</v>
      </c>
      <c r="AD113" s="251">
        <v>0</v>
      </c>
      <c r="AE113" s="251">
        <v>0</v>
      </c>
      <c r="AF113" s="251">
        <v>0</v>
      </c>
      <c r="AG113" s="251">
        <v>0</v>
      </c>
      <c r="AH113" s="251">
        <v>0</v>
      </c>
      <c r="AI113" s="251">
        <v>0</v>
      </c>
      <c r="AJ113" s="251">
        <v>0</v>
      </c>
      <c r="AK113" s="251">
        <v>0</v>
      </c>
      <c r="AL113" s="251">
        <v>0</v>
      </c>
      <c r="AM113" s="251">
        <v>0</v>
      </c>
      <c r="AN113" s="251">
        <v>0</v>
      </c>
      <c r="AO113" s="251">
        <v>0</v>
      </c>
      <c r="AP113" s="251">
        <v>0</v>
      </c>
      <c r="AQ113" s="251">
        <v>0</v>
      </c>
      <c r="AR113" s="251">
        <v>0</v>
      </c>
      <c r="AS113" s="251">
        <v>0</v>
      </c>
      <c r="AT113" s="251">
        <v>0</v>
      </c>
      <c r="AU113" s="251">
        <v>0</v>
      </c>
      <c r="AV113" s="251">
        <v>0</v>
      </c>
      <c r="AW113" s="251">
        <v>0</v>
      </c>
      <c r="AX113" s="251">
        <v>0</v>
      </c>
      <c r="AY113" s="251">
        <v>0</v>
      </c>
      <c r="AZ113" s="251">
        <v>0</v>
      </c>
      <c r="BA113" s="251">
        <v>0</v>
      </c>
      <c r="BB113" s="251">
        <v>0</v>
      </c>
      <c r="BC113" s="251">
        <v>0</v>
      </c>
      <c r="BD113" s="251">
        <v>0</v>
      </c>
      <c r="BE113" s="251">
        <v>0</v>
      </c>
      <c r="BF113" s="251">
        <v>0</v>
      </c>
      <c r="BG113" s="251">
        <v>0</v>
      </c>
      <c r="BH113" s="251">
        <v>0</v>
      </c>
      <c r="BI113" s="251">
        <v>0</v>
      </c>
      <c r="BJ113" s="251">
        <v>0</v>
      </c>
      <c r="BK113" s="251">
        <v>0</v>
      </c>
      <c r="BL113" s="251">
        <v>0</v>
      </c>
      <c r="BM113" s="251">
        <v>0</v>
      </c>
      <c r="BN113" s="251">
        <v>0</v>
      </c>
      <c r="BO113" s="251">
        <v>0</v>
      </c>
      <c r="BP113" s="1188">
        <v>0</v>
      </c>
      <c r="BQ113" s="233">
        <v>0</v>
      </c>
      <c r="BR113" s="233">
        <v>0</v>
      </c>
      <c r="BS113" s="233">
        <v>0</v>
      </c>
      <c r="BT113" s="233">
        <v>0</v>
      </c>
      <c r="BU113" s="233">
        <v>0</v>
      </c>
      <c r="BV113" s="233">
        <v>0</v>
      </c>
      <c r="BW113" s="233">
        <v>0</v>
      </c>
      <c r="BX113" s="233">
        <v>4</v>
      </c>
      <c r="BY113" s="233">
        <v>4</v>
      </c>
      <c r="BZ113" s="233"/>
      <c r="CA113" s="233"/>
      <c r="CB113" s="233"/>
      <c r="CC113" s="233"/>
      <c r="CD113" s="233"/>
      <c r="CE113" s="233"/>
      <c r="CF113" s="233"/>
      <c r="CG113" s="233"/>
      <c r="CH113" s="233"/>
      <c r="CI113" s="233"/>
      <c r="CJ113" s="233"/>
      <c r="CK113" s="233"/>
      <c r="CL113" s="233"/>
      <c r="CM113" s="233"/>
      <c r="CN113" s="249"/>
    </row>
    <row r="114" spans="2:92" ht="86.25" thickBot="1" x14ac:dyDescent="0.25">
      <c r="B11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4" s="1044" t="s">
        <v>1408</v>
      </c>
      <c r="D114" s="1044" t="s">
        <v>1407</v>
      </c>
      <c r="E114" s="1045" t="s">
        <v>1062</v>
      </c>
      <c r="F114" s="1189" t="str">
        <f>VLOOKUP(TBL5_OptBen[[#This Row],[Option Type (defined list)]],'Option Typs_Grps'!B$2:C$47, 2, FALSE)</f>
        <v>Resource Options</v>
      </c>
      <c r="G114" s="1176" t="s">
        <v>766</v>
      </c>
      <c r="H114" s="1177" t="s">
        <v>1445</v>
      </c>
      <c r="I114" s="1181" t="s">
        <v>684</v>
      </c>
      <c r="J114" s="1182" t="s">
        <v>122</v>
      </c>
      <c r="K114" s="1183">
        <v>2</v>
      </c>
      <c r="L114" s="250"/>
      <c r="M114" s="250"/>
      <c r="N114" s="250"/>
      <c r="O114" s="1184"/>
      <c r="P114" s="1185"/>
      <c r="Q114" s="1186"/>
      <c r="R114" s="1187">
        <v>0</v>
      </c>
      <c r="S114" s="251">
        <v>0</v>
      </c>
      <c r="T114" s="251">
        <v>0</v>
      </c>
      <c r="U114" s="251">
        <v>0</v>
      </c>
      <c r="V114" s="251">
        <v>0</v>
      </c>
      <c r="W114" s="251">
        <v>0</v>
      </c>
      <c r="X114" s="251">
        <v>0</v>
      </c>
      <c r="Y114" s="251">
        <v>0</v>
      </c>
      <c r="Z114" s="251">
        <v>0</v>
      </c>
      <c r="AA114" s="251">
        <v>0</v>
      </c>
      <c r="AB114" s="251">
        <v>0</v>
      </c>
      <c r="AC114" s="251">
        <v>0</v>
      </c>
      <c r="AD114" s="251">
        <v>0</v>
      </c>
      <c r="AE114" s="251">
        <v>0</v>
      </c>
      <c r="AF114" s="251">
        <v>0</v>
      </c>
      <c r="AG114" s="251">
        <v>0</v>
      </c>
      <c r="AH114" s="251">
        <v>0</v>
      </c>
      <c r="AI114" s="251">
        <v>0</v>
      </c>
      <c r="AJ114" s="251">
        <v>0</v>
      </c>
      <c r="AK114" s="251">
        <v>0</v>
      </c>
      <c r="AL114" s="251">
        <v>0</v>
      </c>
      <c r="AM114" s="251">
        <v>0</v>
      </c>
      <c r="AN114" s="251">
        <v>0</v>
      </c>
      <c r="AO114" s="251">
        <v>0</v>
      </c>
      <c r="AP114" s="251">
        <v>0</v>
      </c>
      <c r="AQ114" s="251">
        <v>0</v>
      </c>
      <c r="AR114" s="251">
        <v>0</v>
      </c>
      <c r="AS114" s="251">
        <v>0</v>
      </c>
      <c r="AT114" s="251">
        <v>0</v>
      </c>
      <c r="AU114" s="251">
        <v>0</v>
      </c>
      <c r="AV114" s="251">
        <v>0</v>
      </c>
      <c r="AW114" s="251">
        <v>0</v>
      </c>
      <c r="AX114" s="251">
        <v>0</v>
      </c>
      <c r="AY114" s="251">
        <v>0</v>
      </c>
      <c r="AZ114" s="251">
        <v>0</v>
      </c>
      <c r="BA114" s="251">
        <v>0</v>
      </c>
      <c r="BB114" s="251">
        <v>0</v>
      </c>
      <c r="BC114" s="251">
        <v>0</v>
      </c>
      <c r="BD114" s="251">
        <v>0</v>
      </c>
      <c r="BE114" s="251">
        <v>0</v>
      </c>
      <c r="BF114" s="251">
        <v>0</v>
      </c>
      <c r="BG114" s="251">
        <v>0</v>
      </c>
      <c r="BH114" s="251">
        <v>0</v>
      </c>
      <c r="BI114" s="251">
        <v>0</v>
      </c>
      <c r="BJ114" s="251">
        <v>0</v>
      </c>
      <c r="BK114" s="251">
        <v>20</v>
      </c>
      <c r="BL114" s="251">
        <v>20</v>
      </c>
      <c r="BM114" s="251">
        <v>20</v>
      </c>
      <c r="BN114" s="251">
        <v>20</v>
      </c>
      <c r="BO114" s="251">
        <v>20</v>
      </c>
      <c r="BP114" s="1188">
        <v>20</v>
      </c>
      <c r="BQ114" s="233">
        <v>20</v>
      </c>
      <c r="BR114" s="233">
        <v>20</v>
      </c>
      <c r="BS114" s="233">
        <v>20</v>
      </c>
      <c r="BT114" s="233">
        <v>20</v>
      </c>
      <c r="BU114" s="233">
        <v>20</v>
      </c>
      <c r="BV114" s="233">
        <v>20</v>
      </c>
      <c r="BW114" s="233">
        <v>20</v>
      </c>
      <c r="BX114" s="233">
        <v>20</v>
      </c>
      <c r="BY114" s="233">
        <v>20</v>
      </c>
      <c r="BZ114" s="233"/>
      <c r="CA114" s="233"/>
      <c r="CB114" s="233"/>
      <c r="CC114" s="233"/>
      <c r="CD114" s="233"/>
      <c r="CE114" s="233"/>
      <c r="CF114" s="233"/>
      <c r="CG114" s="233"/>
      <c r="CH114" s="233"/>
      <c r="CI114" s="233"/>
      <c r="CJ114" s="233"/>
      <c r="CK114" s="233"/>
      <c r="CL114" s="233"/>
      <c r="CM114" s="233"/>
      <c r="CN114" s="249"/>
    </row>
    <row r="115" spans="2:92" ht="86.25" thickBot="1" x14ac:dyDescent="0.25">
      <c r="B11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5" s="1044" t="s">
        <v>1404</v>
      </c>
      <c r="D115" s="1044" t="s">
        <v>1410</v>
      </c>
      <c r="E115" s="1045" t="s">
        <v>1062</v>
      </c>
      <c r="F115" s="1189" t="str">
        <f>VLOOKUP(TBL5_OptBen[[#This Row],[Option Type (defined list)]],'Option Typs_Grps'!B$2:C$47, 2, FALSE)</f>
        <v>Resource Options</v>
      </c>
      <c r="G115" s="1176" t="s">
        <v>766</v>
      </c>
      <c r="H115" s="1177" t="s">
        <v>1445</v>
      </c>
      <c r="I115" s="1181" t="s">
        <v>684</v>
      </c>
      <c r="J115" s="1182" t="s">
        <v>122</v>
      </c>
      <c r="K115" s="1183">
        <v>2</v>
      </c>
      <c r="L115" s="250"/>
      <c r="M115" s="250"/>
      <c r="N115" s="250"/>
      <c r="O115" s="1184"/>
      <c r="P115" s="1185"/>
      <c r="Q115" s="1186"/>
      <c r="R115" s="1187">
        <v>0</v>
      </c>
      <c r="S115" s="251">
        <v>0</v>
      </c>
      <c r="T115" s="251">
        <v>0</v>
      </c>
      <c r="U115" s="251">
        <v>0</v>
      </c>
      <c r="V115" s="251">
        <v>0</v>
      </c>
      <c r="W115" s="251">
        <v>0</v>
      </c>
      <c r="X115" s="251">
        <v>0</v>
      </c>
      <c r="Y115" s="251">
        <v>0</v>
      </c>
      <c r="Z115" s="251">
        <v>0</v>
      </c>
      <c r="AA115" s="251">
        <v>0</v>
      </c>
      <c r="AB115" s="251">
        <v>15</v>
      </c>
      <c r="AC115" s="251">
        <v>15</v>
      </c>
      <c r="AD115" s="251">
        <v>15</v>
      </c>
      <c r="AE115" s="251">
        <v>15</v>
      </c>
      <c r="AF115" s="251">
        <v>15</v>
      </c>
      <c r="AG115" s="251">
        <v>15</v>
      </c>
      <c r="AH115" s="251">
        <v>15</v>
      </c>
      <c r="AI115" s="251">
        <v>15</v>
      </c>
      <c r="AJ115" s="251">
        <v>15</v>
      </c>
      <c r="AK115" s="251">
        <v>15</v>
      </c>
      <c r="AL115" s="251">
        <v>15</v>
      </c>
      <c r="AM115" s="251">
        <v>15</v>
      </c>
      <c r="AN115" s="251">
        <v>15</v>
      </c>
      <c r="AO115" s="251">
        <v>15</v>
      </c>
      <c r="AP115" s="251">
        <v>15</v>
      </c>
      <c r="AQ115" s="251">
        <v>15</v>
      </c>
      <c r="AR115" s="251">
        <v>15</v>
      </c>
      <c r="AS115" s="251">
        <v>15</v>
      </c>
      <c r="AT115" s="251">
        <v>15</v>
      </c>
      <c r="AU115" s="251">
        <v>15</v>
      </c>
      <c r="AV115" s="251">
        <v>15</v>
      </c>
      <c r="AW115" s="251">
        <v>15</v>
      </c>
      <c r="AX115" s="251">
        <v>15</v>
      </c>
      <c r="AY115" s="251">
        <v>15</v>
      </c>
      <c r="AZ115" s="251">
        <v>15</v>
      </c>
      <c r="BA115" s="251">
        <v>15</v>
      </c>
      <c r="BB115" s="251">
        <v>15</v>
      </c>
      <c r="BC115" s="251">
        <v>15</v>
      </c>
      <c r="BD115" s="251">
        <v>15</v>
      </c>
      <c r="BE115" s="251">
        <v>15</v>
      </c>
      <c r="BF115" s="251">
        <v>15</v>
      </c>
      <c r="BG115" s="251">
        <v>15</v>
      </c>
      <c r="BH115" s="251">
        <v>15</v>
      </c>
      <c r="BI115" s="251">
        <v>15</v>
      </c>
      <c r="BJ115" s="251">
        <v>15</v>
      </c>
      <c r="BK115" s="251">
        <v>15</v>
      </c>
      <c r="BL115" s="251">
        <v>15</v>
      </c>
      <c r="BM115" s="251">
        <v>15</v>
      </c>
      <c r="BN115" s="251">
        <v>15</v>
      </c>
      <c r="BO115" s="251">
        <v>15</v>
      </c>
      <c r="BP115" s="1188">
        <v>15</v>
      </c>
      <c r="BQ115" s="233">
        <v>15</v>
      </c>
      <c r="BR115" s="233">
        <v>15</v>
      </c>
      <c r="BS115" s="233">
        <v>15</v>
      </c>
      <c r="BT115" s="233">
        <v>15</v>
      </c>
      <c r="BU115" s="233">
        <v>15</v>
      </c>
      <c r="BV115" s="233">
        <v>15</v>
      </c>
      <c r="BW115" s="233">
        <v>15</v>
      </c>
      <c r="BX115" s="233">
        <v>15</v>
      </c>
      <c r="BY115" s="233">
        <v>15</v>
      </c>
      <c r="BZ115" s="233"/>
      <c r="CA115" s="233"/>
      <c r="CB115" s="233"/>
      <c r="CC115" s="233"/>
      <c r="CD115" s="233"/>
      <c r="CE115" s="233"/>
      <c r="CF115" s="233"/>
      <c r="CG115" s="233"/>
      <c r="CH115" s="233"/>
      <c r="CI115" s="233"/>
      <c r="CJ115" s="233"/>
      <c r="CK115" s="233"/>
      <c r="CL115" s="233"/>
      <c r="CM115" s="233"/>
      <c r="CN115" s="249"/>
    </row>
    <row r="116" spans="2:92" ht="57.75" thickBot="1" x14ac:dyDescent="0.25">
      <c r="B11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6" s="1044" t="s">
        <v>1419</v>
      </c>
      <c r="D116" s="1044" t="s">
        <v>1418</v>
      </c>
      <c r="E116" s="1045" t="s">
        <v>1308</v>
      </c>
      <c r="F116" s="1189" t="str">
        <f>VLOOKUP(TBL5_OptBen[[#This Row],[Option Type (defined list)]],'Option Typs_Grps'!B$2:C$47, 2, FALSE)</f>
        <v>Resource Options</v>
      </c>
      <c r="G116" s="1176" t="s">
        <v>755</v>
      </c>
      <c r="H116" s="1177" t="s">
        <v>1445</v>
      </c>
      <c r="I116" s="1181" t="s">
        <v>684</v>
      </c>
      <c r="J116" s="1182" t="s">
        <v>122</v>
      </c>
      <c r="K116" s="1183">
        <v>2</v>
      </c>
      <c r="L116" s="250"/>
      <c r="M116" s="250"/>
      <c r="N116" s="250"/>
      <c r="O116" s="1184"/>
      <c r="P116" s="1185"/>
      <c r="Q116" s="1186"/>
      <c r="R116" s="1187">
        <v>0</v>
      </c>
      <c r="S116" s="251">
        <v>0</v>
      </c>
      <c r="T116" s="251">
        <v>0</v>
      </c>
      <c r="U116" s="251">
        <v>5</v>
      </c>
      <c r="V116" s="251">
        <v>5</v>
      </c>
      <c r="W116" s="251">
        <v>5</v>
      </c>
      <c r="X116" s="251">
        <v>5</v>
      </c>
      <c r="Y116" s="251">
        <v>5</v>
      </c>
      <c r="Z116" s="251">
        <v>5</v>
      </c>
      <c r="AA116" s="251">
        <v>5</v>
      </c>
      <c r="AB116" s="251">
        <v>5</v>
      </c>
      <c r="AC116" s="251">
        <v>5</v>
      </c>
      <c r="AD116" s="251">
        <v>5</v>
      </c>
      <c r="AE116" s="251">
        <v>5</v>
      </c>
      <c r="AF116" s="251">
        <v>5</v>
      </c>
      <c r="AG116" s="251">
        <v>5</v>
      </c>
      <c r="AH116" s="251">
        <v>5</v>
      </c>
      <c r="AI116" s="251">
        <v>5</v>
      </c>
      <c r="AJ116" s="251">
        <v>5</v>
      </c>
      <c r="AK116" s="251">
        <v>5</v>
      </c>
      <c r="AL116" s="251">
        <v>5</v>
      </c>
      <c r="AM116" s="251">
        <v>5</v>
      </c>
      <c r="AN116" s="251">
        <v>5</v>
      </c>
      <c r="AO116" s="251">
        <v>5</v>
      </c>
      <c r="AP116" s="251">
        <v>5</v>
      </c>
      <c r="AQ116" s="251">
        <v>5</v>
      </c>
      <c r="AR116" s="251">
        <v>5</v>
      </c>
      <c r="AS116" s="251">
        <v>5</v>
      </c>
      <c r="AT116" s="251">
        <v>5</v>
      </c>
      <c r="AU116" s="251">
        <v>5</v>
      </c>
      <c r="AV116" s="251">
        <v>5</v>
      </c>
      <c r="AW116" s="251">
        <v>5</v>
      </c>
      <c r="AX116" s="251">
        <v>5</v>
      </c>
      <c r="AY116" s="251">
        <v>5</v>
      </c>
      <c r="AZ116" s="251">
        <v>5</v>
      </c>
      <c r="BA116" s="251">
        <v>5</v>
      </c>
      <c r="BB116" s="251">
        <v>5</v>
      </c>
      <c r="BC116" s="251">
        <v>5</v>
      </c>
      <c r="BD116" s="251">
        <v>5</v>
      </c>
      <c r="BE116" s="251">
        <v>5</v>
      </c>
      <c r="BF116" s="251">
        <v>5</v>
      </c>
      <c r="BG116" s="251">
        <v>5</v>
      </c>
      <c r="BH116" s="251">
        <v>5</v>
      </c>
      <c r="BI116" s="251">
        <v>5</v>
      </c>
      <c r="BJ116" s="251">
        <v>5</v>
      </c>
      <c r="BK116" s="251">
        <v>5</v>
      </c>
      <c r="BL116" s="251">
        <v>5</v>
      </c>
      <c r="BM116" s="251">
        <v>5</v>
      </c>
      <c r="BN116" s="251">
        <v>5</v>
      </c>
      <c r="BO116" s="251">
        <v>5</v>
      </c>
      <c r="BP116" s="1188">
        <v>5</v>
      </c>
      <c r="BQ116" s="233">
        <v>5</v>
      </c>
      <c r="BR116" s="233">
        <v>5</v>
      </c>
      <c r="BS116" s="233">
        <v>5</v>
      </c>
      <c r="BT116" s="233">
        <v>5</v>
      </c>
      <c r="BU116" s="233">
        <v>5</v>
      </c>
      <c r="BV116" s="233">
        <v>5</v>
      </c>
      <c r="BW116" s="233">
        <v>5</v>
      </c>
      <c r="BX116" s="233">
        <v>5</v>
      </c>
      <c r="BY116" s="233">
        <v>5</v>
      </c>
      <c r="BZ116" s="233"/>
      <c r="CA116" s="233"/>
      <c r="CB116" s="233"/>
      <c r="CC116" s="233"/>
      <c r="CD116" s="233"/>
      <c r="CE116" s="233"/>
      <c r="CF116" s="233"/>
      <c r="CG116" s="233"/>
      <c r="CH116" s="233"/>
      <c r="CI116" s="233"/>
      <c r="CJ116" s="233"/>
      <c r="CK116" s="233"/>
      <c r="CL116" s="233"/>
      <c r="CM116" s="233"/>
      <c r="CN116" s="249"/>
    </row>
    <row r="117" spans="2:92" ht="43.5" thickBot="1" x14ac:dyDescent="0.25">
      <c r="B117"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7" s="1044" t="s">
        <v>791</v>
      </c>
      <c r="D117" s="1044" t="s">
        <v>1439</v>
      </c>
      <c r="E117" s="1045" t="s">
        <v>779</v>
      </c>
      <c r="F117" s="1189" t="str">
        <f>VLOOKUP(TBL5_OptBen[[#This Row],[Option Type (defined list)]],'Option Typs_Grps'!B$2:C$47, 2, FALSE)</f>
        <v>Customer Options</v>
      </c>
      <c r="G117" s="1176" t="s">
        <v>755</v>
      </c>
      <c r="H117" s="1177" t="s">
        <v>1445</v>
      </c>
      <c r="I117" s="1181" t="s">
        <v>331</v>
      </c>
      <c r="J117" s="1182" t="s">
        <v>122</v>
      </c>
      <c r="K117" s="1183">
        <v>2</v>
      </c>
      <c r="L117" s="250"/>
      <c r="M117" s="250"/>
      <c r="N117" s="250"/>
      <c r="O117" s="1184"/>
      <c r="P117" s="1185"/>
      <c r="Q117" s="1186"/>
      <c r="R117" s="1187">
        <v>0</v>
      </c>
      <c r="S117" s="251">
        <v>0.01</v>
      </c>
      <c r="T117" s="251">
        <v>0.02</v>
      </c>
      <c r="U117" s="251">
        <v>0.03</v>
      </c>
      <c r="V117" s="251">
        <v>0.03</v>
      </c>
      <c r="W117" s="251">
        <v>0.04</v>
      </c>
      <c r="X117" s="251">
        <v>0.05</v>
      </c>
      <c r="Y117" s="251">
        <v>0.05</v>
      </c>
      <c r="Z117" s="251">
        <v>0.06</v>
      </c>
      <c r="AA117" s="251">
        <v>0.06</v>
      </c>
      <c r="AB117" s="251">
        <v>7.0000000000000007E-2</v>
      </c>
      <c r="AC117" s="251">
        <v>7.0000000000000007E-2</v>
      </c>
      <c r="AD117" s="251">
        <v>0.08</v>
      </c>
      <c r="AE117" s="251">
        <v>0.08</v>
      </c>
      <c r="AF117" s="251">
        <v>0.08</v>
      </c>
      <c r="AG117" s="251">
        <v>0.09</v>
      </c>
      <c r="AH117" s="251">
        <v>0.09</v>
      </c>
      <c r="AI117" s="251">
        <v>0.1</v>
      </c>
      <c r="AJ117" s="251">
        <v>0.1</v>
      </c>
      <c r="AK117" s="251">
        <v>0.1</v>
      </c>
      <c r="AL117" s="251">
        <v>0.11</v>
      </c>
      <c r="AM117" s="251">
        <v>0.11</v>
      </c>
      <c r="AN117" s="251">
        <v>0.11</v>
      </c>
      <c r="AO117" s="251">
        <v>0.12</v>
      </c>
      <c r="AP117" s="251">
        <v>0.12</v>
      </c>
      <c r="AQ117" s="251">
        <v>0.12</v>
      </c>
      <c r="AR117" s="251">
        <v>0.12</v>
      </c>
      <c r="AS117" s="251">
        <v>0.12</v>
      </c>
      <c r="AT117" s="251">
        <v>0.12</v>
      </c>
      <c r="AU117" s="251">
        <v>0.12</v>
      </c>
      <c r="AV117" s="251">
        <v>0.12</v>
      </c>
      <c r="AW117" s="251">
        <v>0.12</v>
      </c>
      <c r="AX117" s="251">
        <v>0.12</v>
      </c>
      <c r="AY117" s="251">
        <v>0.12</v>
      </c>
      <c r="AZ117" s="251">
        <v>0.12</v>
      </c>
      <c r="BA117" s="251">
        <v>0.12</v>
      </c>
      <c r="BB117" s="251">
        <v>0.12</v>
      </c>
      <c r="BC117" s="251">
        <v>0.12</v>
      </c>
      <c r="BD117" s="251">
        <v>0.12</v>
      </c>
      <c r="BE117" s="251">
        <v>0.12</v>
      </c>
      <c r="BF117" s="251">
        <v>0.12</v>
      </c>
      <c r="BG117" s="251">
        <v>0.12</v>
      </c>
      <c r="BH117" s="251">
        <v>0.12</v>
      </c>
      <c r="BI117" s="251">
        <v>0.12</v>
      </c>
      <c r="BJ117" s="251">
        <v>0.12</v>
      </c>
      <c r="BK117" s="251">
        <v>0.12</v>
      </c>
      <c r="BL117" s="251">
        <v>0.12</v>
      </c>
      <c r="BM117" s="251">
        <v>0.12</v>
      </c>
      <c r="BN117" s="251">
        <v>0.12</v>
      </c>
      <c r="BO117" s="251">
        <v>0.12</v>
      </c>
      <c r="BP117" s="1188">
        <v>0.12</v>
      </c>
      <c r="BQ117" s="233">
        <v>0.12</v>
      </c>
      <c r="BR117" s="233">
        <v>0.12</v>
      </c>
      <c r="BS117" s="233">
        <v>0.12</v>
      </c>
      <c r="BT117" s="233">
        <v>0.12</v>
      </c>
      <c r="BU117" s="233">
        <v>0.12</v>
      </c>
      <c r="BV117" s="233">
        <v>0.12</v>
      </c>
      <c r="BW117" s="233">
        <v>0.12</v>
      </c>
      <c r="BX117" s="233">
        <v>0.12</v>
      </c>
      <c r="BY117" s="233">
        <v>0.12</v>
      </c>
      <c r="BZ117" s="233"/>
      <c r="CA117" s="233"/>
      <c r="CB117" s="233"/>
      <c r="CC117" s="233"/>
      <c r="CD117" s="233"/>
      <c r="CE117" s="233"/>
      <c r="CF117" s="233"/>
      <c r="CG117" s="233"/>
      <c r="CH117" s="233"/>
      <c r="CI117" s="233"/>
      <c r="CJ117" s="233"/>
      <c r="CK117" s="233"/>
      <c r="CL117" s="233"/>
      <c r="CM117" s="233"/>
      <c r="CN117" s="249"/>
    </row>
    <row r="118" spans="2:92" ht="43.5" thickBot="1" x14ac:dyDescent="0.25">
      <c r="B11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8" s="1044" t="s">
        <v>795</v>
      </c>
      <c r="D118" s="1044" t="s">
        <v>794</v>
      </c>
      <c r="E118" s="1045" t="s">
        <v>761</v>
      </c>
      <c r="F118" s="1189" t="str">
        <f>VLOOKUP(TBL5_OptBen[[#This Row],[Option Type (defined list)]],'Option Typs_Grps'!B$2:C$47, 2, FALSE)</f>
        <v>Customer Options</v>
      </c>
      <c r="G118" s="1176" t="s">
        <v>755</v>
      </c>
      <c r="H118" s="1177" t="s">
        <v>1445</v>
      </c>
      <c r="I118" s="1181" t="s">
        <v>684</v>
      </c>
      <c r="J118" s="1182" t="s">
        <v>122</v>
      </c>
      <c r="K118" s="1183">
        <v>2</v>
      </c>
      <c r="L118" s="250"/>
      <c r="M118" s="250"/>
      <c r="N118" s="250"/>
      <c r="O118" s="1184"/>
      <c r="P118" s="1185"/>
      <c r="Q118" s="1186"/>
      <c r="R118" s="1187">
        <v>0</v>
      </c>
      <c r="S118" s="251">
        <v>0</v>
      </c>
      <c r="T118" s="251">
        <v>0</v>
      </c>
      <c r="U118" s="251">
        <v>0</v>
      </c>
      <c r="V118" s="251">
        <v>0</v>
      </c>
      <c r="W118" s="251">
        <v>0.04</v>
      </c>
      <c r="X118" s="251">
        <v>0.1</v>
      </c>
      <c r="Y118" s="251">
        <v>0.15</v>
      </c>
      <c r="Z118" s="251">
        <v>0.2</v>
      </c>
      <c r="AA118" s="251">
        <v>0.25</v>
      </c>
      <c r="AB118" s="251">
        <v>0.3</v>
      </c>
      <c r="AC118" s="251">
        <v>0.35</v>
      </c>
      <c r="AD118" s="251">
        <v>0.4</v>
      </c>
      <c r="AE118" s="251">
        <v>0.45</v>
      </c>
      <c r="AF118" s="251">
        <v>0.5</v>
      </c>
      <c r="AG118" s="251">
        <v>0.55000000000000004</v>
      </c>
      <c r="AH118" s="251">
        <v>0.6</v>
      </c>
      <c r="AI118" s="251">
        <v>0.65</v>
      </c>
      <c r="AJ118" s="251">
        <v>0.7</v>
      </c>
      <c r="AK118" s="251">
        <v>0.75</v>
      </c>
      <c r="AL118" s="251">
        <v>0.8</v>
      </c>
      <c r="AM118" s="251">
        <v>0.85</v>
      </c>
      <c r="AN118" s="251">
        <v>0.9</v>
      </c>
      <c r="AO118" s="251">
        <v>0.95</v>
      </c>
      <c r="AP118" s="251">
        <v>1</v>
      </c>
      <c r="AQ118" s="251">
        <v>1</v>
      </c>
      <c r="AR118" s="251">
        <v>1</v>
      </c>
      <c r="AS118" s="251">
        <v>1</v>
      </c>
      <c r="AT118" s="251">
        <v>1</v>
      </c>
      <c r="AU118" s="251">
        <v>1</v>
      </c>
      <c r="AV118" s="251">
        <v>1</v>
      </c>
      <c r="AW118" s="251">
        <v>1</v>
      </c>
      <c r="AX118" s="251">
        <v>1</v>
      </c>
      <c r="AY118" s="251">
        <v>1</v>
      </c>
      <c r="AZ118" s="251">
        <v>1</v>
      </c>
      <c r="BA118" s="251">
        <v>1</v>
      </c>
      <c r="BB118" s="251">
        <v>1</v>
      </c>
      <c r="BC118" s="251">
        <v>1</v>
      </c>
      <c r="BD118" s="251">
        <v>1</v>
      </c>
      <c r="BE118" s="251">
        <v>1</v>
      </c>
      <c r="BF118" s="251">
        <v>1</v>
      </c>
      <c r="BG118" s="251">
        <v>1</v>
      </c>
      <c r="BH118" s="251">
        <v>1</v>
      </c>
      <c r="BI118" s="251">
        <v>1</v>
      </c>
      <c r="BJ118" s="251">
        <v>1</v>
      </c>
      <c r="BK118" s="251">
        <v>1</v>
      </c>
      <c r="BL118" s="251">
        <v>1</v>
      </c>
      <c r="BM118" s="251">
        <v>1</v>
      </c>
      <c r="BN118" s="251">
        <v>1</v>
      </c>
      <c r="BO118" s="251">
        <v>1</v>
      </c>
      <c r="BP118" s="1188">
        <v>1</v>
      </c>
      <c r="BQ118" s="233">
        <v>1</v>
      </c>
      <c r="BR118" s="233">
        <v>1</v>
      </c>
      <c r="BS118" s="233">
        <v>1</v>
      </c>
      <c r="BT118" s="233">
        <v>1</v>
      </c>
      <c r="BU118" s="233">
        <v>1</v>
      </c>
      <c r="BV118" s="233">
        <v>1</v>
      </c>
      <c r="BW118" s="233">
        <v>1</v>
      </c>
      <c r="BX118" s="233">
        <v>1</v>
      </c>
      <c r="BY118" s="233">
        <v>1</v>
      </c>
      <c r="BZ118" s="233"/>
      <c r="CA118" s="233"/>
      <c r="CB118" s="233"/>
      <c r="CC118" s="233"/>
      <c r="CD118" s="233"/>
      <c r="CE118" s="233"/>
      <c r="CF118" s="233"/>
      <c r="CG118" s="233"/>
      <c r="CH118" s="233"/>
      <c r="CI118" s="233"/>
      <c r="CJ118" s="233"/>
      <c r="CK118" s="233"/>
      <c r="CL118" s="233"/>
      <c r="CM118" s="233"/>
      <c r="CN118" s="249"/>
    </row>
    <row r="119" spans="2:92" ht="30.75" thickBot="1" x14ac:dyDescent="0.25">
      <c r="B11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9" s="1044" t="s">
        <v>797</v>
      </c>
      <c r="D119" s="1044" t="s">
        <v>796</v>
      </c>
      <c r="E119" s="1045" t="s">
        <v>779</v>
      </c>
      <c r="F119" s="1189" t="str">
        <f>VLOOKUP(TBL5_OptBen[[#This Row],[Option Type (defined list)]],'Option Typs_Grps'!B$2:C$47, 2, FALSE)</f>
        <v>Customer Options</v>
      </c>
      <c r="G119" s="1176" t="s">
        <v>755</v>
      </c>
      <c r="H119" s="1177" t="s">
        <v>1445</v>
      </c>
      <c r="I119" s="1181" t="s">
        <v>684</v>
      </c>
      <c r="J119" s="1182" t="s">
        <v>122</v>
      </c>
      <c r="K119" s="1183">
        <v>2</v>
      </c>
      <c r="L119" s="250"/>
      <c r="M119" s="250"/>
      <c r="N119" s="250"/>
      <c r="O119" s="1184"/>
      <c r="P119" s="1185"/>
      <c r="Q119" s="1186"/>
      <c r="R119" s="1187">
        <v>0.43</v>
      </c>
      <c r="S119" s="251">
        <v>0.87</v>
      </c>
      <c r="T119" s="251">
        <v>0.87</v>
      </c>
      <c r="U119" s="251">
        <v>0.88</v>
      </c>
      <c r="V119" s="251">
        <v>0.89</v>
      </c>
      <c r="W119" s="251">
        <v>0.9</v>
      </c>
      <c r="X119" s="251">
        <v>0.9</v>
      </c>
      <c r="Y119" s="251">
        <v>0.91</v>
      </c>
      <c r="Z119" s="251">
        <v>0.92</v>
      </c>
      <c r="AA119" s="251">
        <v>0.92</v>
      </c>
      <c r="AB119" s="251">
        <v>0.93</v>
      </c>
      <c r="AC119" s="251">
        <v>0.94</v>
      </c>
      <c r="AD119" s="251">
        <v>0.94</v>
      </c>
      <c r="AE119" s="251">
        <v>0.95</v>
      </c>
      <c r="AF119" s="251">
        <v>0.95</v>
      </c>
      <c r="AG119" s="251">
        <v>0.96</v>
      </c>
      <c r="AH119" s="251">
        <v>0.96</v>
      </c>
      <c r="AI119" s="251">
        <v>0.97</v>
      </c>
      <c r="AJ119" s="251">
        <v>0.97</v>
      </c>
      <c r="AK119" s="251">
        <v>0.98</v>
      </c>
      <c r="AL119" s="251">
        <v>0.98</v>
      </c>
      <c r="AM119" s="251">
        <v>0.99</v>
      </c>
      <c r="AN119" s="251">
        <v>0.99</v>
      </c>
      <c r="AO119" s="251">
        <v>1</v>
      </c>
      <c r="AP119" s="251">
        <v>1</v>
      </c>
      <c r="AQ119" s="251">
        <v>1</v>
      </c>
      <c r="AR119" s="251">
        <v>1</v>
      </c>
      <c r="AS119" s="251">
        <v>1</v>
      </c>
      <c r="AT119" s="251">
        <v>1</v>
      </c>
      <c r="AU119" s="251">
        <v>1</v>
      </c>
      <c r="AV119" s="251">
        <v>1</v>
      </c>
      <c r="AW119" s="251">
        <v>1</v>
      </c>
      <c r="AX119" s="251">
        <v>1</v>
      </c>
      <c r="AY119" s="251">
        <v>1</v>
      </c>
      <c r="AZ119" s="251">
        <v>1</v>
      </c>
      <c r="BA119" s="251">
        <v>1</v>
      </c>
      <c r="BB119" s="251">
        <v>1</v>
      </c>
      <c r="BC119" s="251">
        <v>1</v>
      </c>
      <c r="BD119" s="251">
        <v>1</v>
      </c>
      <c r="BE119" s="251">
        <v>1</v>
      </c>
      <c r="BF119" s="251">
        <v>1</v>
      </c>
      <c r="BG119" s="251">
        <v>1</v>
      </c>
      <c r="BH119" s="251">
        <v>1</v>
      </c>
      <c r="BI119" s="251">
        <v>1</v>
      </c>
      <c r="BJ119" s="251">
        <v>1</v>
      </c>
      <c r="BK119" s="251">
        <v>1</v>
      </c>
      <c r="BL119" s="251">
        <v>1</v>
      </c>
      <c r="BM119" s="251">
        <v>1</v>
      </c>
      <c r="BN119" s="251">
        <v>1</v>
      </c>
      <c r="BO119" s="251">
        <v>1</v>
      </c>
      <c r="BP119" s="1188">
        <v>1</v>
      </c>
      <c r="BQ119" s="233">
        <v>1</v>
      </c>
      <c r="BR119" s="233">
        <v>1</v>
      </c>
      <c r="BS119" s="233">
        <v>1</v>
      </c>
      <c r="BT119" s="233">
        <v>1</v>
      </c>
      <c r="BU119" s="233">
        <v>1</v>
      </c>
      <c r="BV119" s="233">
        <v>1</v>
      </c>
      <c r="BW119" s="233">
        <v>1</v>
      </c>
      <c r="BX119" s="233">
        <v>1</v>
      </c>
      <c r="BY119" s="233">
        <v>1</v>
      </c>
      <c r="BZ119" s="233"/>
      <c r="CA119" s="233"/>
      <c r="CB119" s="233"/>
      <c r="CC119" s="233"/>
      <c r="CD119" s="233"/>
      <c r="CE119" s="233"/>
      <c r="CF119" s="233"/>
      <c r="CG119" s="233"/>
      <c r="CH119" s="233"/>
      <c r="CI119" s="233"/>
      <c r="CJ119" s="233"/>
      <c r="CK119" s="233"/>
      <c r="CL119" s="233"/>
      <c r="CM119" s="233"/>
      <c r="CN119" s="249"/>
    </row>
    <row r="120" spans="2:92" ht="57.75" thickBot="1" x14ac:dyDescent="0.25">
      <c r="B12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0" s="1044" t="s">
        <v>799</v>
      </c>
      <c r="D120" s="1044" t="s">
        <v>798</v>
      </c>
      <c r="E120" s="1045" t="s">
        <v>779</v>
      </c>
      <c r="F120" s="1189" t="str">
        <f>VLOOKUP(TBL5_OptBen[[#This Row],[Option Type (defined list)]],'Option Typs_Grps'!B$2:C$47, 2, FALSE)</f>
        <v>Customer Options</v>
      </c>
      <c r="G120" s="1176" t="s">
        <v>755</v>
      </c>
      <c r="H120" s="1177" t="s">
        <v>1445</v>
      </c>
      <c r="I120" s="1181" t="s">
        <v>684</v>
      </c>
      <c r="J120" s="1182" t="s">
        <v>122</v>
      </c>
      <c r="K120" s="1183">
        <v>2</v>
      </c>
      <c r="L120" s="250"/>
      <c r="M120" s="250"/>
      <c r="N120" s="250"/>
      <c r="O120" s="1184"/>
      <c r="P120" s="1185"/>
      <c r="Q120" s="1186"/>
      <c r="R120" s="1187">
        <v>0.5</v>
      </c>
      <c r="S120" s="251">
        <v>1</v>
      </c>
      <c r="T120" s="251">
        <v>1.05</v>
      </c>
      <c r="U120" s="251">
        <v>1.1000000000000001</v>
      </c>
      <c r="V120" s="251">
        <v>1.1399999999999999</v>
      </c>
      <c r="W120" s="251">
        <v>1.19</v>
      </c>
      <c r="X120" s="251">
        <v>1.23</v>
      </c>
      <c r="Y120" s="251">
        <v>1.27</v>
      </c>
      <c r="Z120" s="251">
        <v>1.3</v>
      </c>
      <c r="AA120" s="251">
        <v>1.33</v>
      </c>
      <c r="AB120" s="251">
        <v>1.37</v>
      </c>
      <c r="AC120" s="251">
        <v>1.4</v>
      </c>
      <c r="AD120" s="251">
        <v>1.43</v>
      </c>
      <c r="AE120" s="251">
        <v>1.46</v>
      </c>
      <c r="AF120" s="251">
        <v>1.49</v>
      </c>
      <c r="AG120" s="251">
        <v>1.52</v>
      </c>
      <c r="AH120" s="251">
        <v>1.54</v>
      </c>
      <c r="AI120" s="251">
        <v>1.57</v>
      </c>
      <c r="AJ120" s="251">
        <v>1.59</v>
      </c>
      <c r="AK120" s="251">
        <v>1.61</v>
      </c>
      <c r="AL120" s="251">
        <v>1.64</v>
      </c>
      <c r="AM120" s="251">
        <v>1.66</v>
      </c>
      <c r="AN120" s="251">
        <v>1.68</v>
      </c>
      <c r="AO120" s="251">
        <v>1.69</v>
      </c>
      <c r="AP120" s="251">
        <v>1.71</v>
      </c>
      <c r="AQ120" s="251">
        <v>1.71</v>
      </c>
      <c r="AR120" s="251">
        <v>1.71</v>
      </c>
      <c r="AS120" s="251">
        <v>1.71</v>
      </c>
      <c r="AT120" s="251">
        <v>1.71</v>
      </c>
      <c r="AU120" s="251">
        <v>1.71</v>
      </c>
      <c r="AV120" s="251">
        <v>1.71</v>
      </c>
      <c r="AW120" s="251">
        <v>1.71</v>
      </c>
      <c r="AX120" s="251">
        <v>1.71</v>
      </c>
      <c r="AY120" s="251">
        <v>1.71</v>
      </c>
      <c r="AZ120" s="251">
        <v>1.71</v>
      </c>
      <c r="BA120" s="251">
        <v>1.71</v>
      </c>
      <c r="BB120" s="251">
        <v>1.71</v>
      </c>
      <c r="BC120" s="251">
        <v>1.71</v>
      </c>
      <c r="BD120" s="251">
        <v>1.71</v>
      </c>
      <c r="BE120" s="251">
        <v>1.71</v>
      </c>
      <c r="BF120" s="251">
        <v>1.71</v>
      </c>
      <c r="BG120" s="251">
        <v>1.71</v>
      </c>
      <c r="BH120" s="251">
        <v>1.71</v>
      </c>
      <c r="BI120" s="251">
        <v>1.71</v>
      </c>
      <c r="BJ120" s="251">
        <v>1.71</v>
      </c>
      <c r="BK120" s="251">
        <v>1.71</v>
      </c>
      <c r="BL120" s="251">
        <v>1.71</v>
      </c>
      <c r="BM120" s="251">
        <v>1.71</v>
      </c>
      <c r="BN120" s="251">
        <v>1.71</v>
      </c>
      <c r="BO120" s="251">
        <v>1.71</v>
      </c>
      <c r="BP120" s="1188">
        <v>1.71</v>
      </c>
      <c r="BQ120" s="233">
        <v>1.71</v>
      </c>
      <c r="BR120" s="233">
        <v>1.71</v>
      </c>
      <c r="BS120" s="233">
        <v>1.71</v>
      </c>
      <c r="BT120" s="233">
        <v>1.71</v>
      </c>
      <c r="BU120" s="233">
        <v>1.71</v>
      </c>
      <c r="BV120" s="233">
        <v>1.71</v>
      </c>
      <c r="BW120" s="233">
        <v>1.71</v>
      </c>
      <c r="BX120" s="233">
        <v>1.71</v>
      </c>
      <c r="BY120" s="233">
        <v>1.71</v>
      </c>
      <c r="BZ120" s="233"/>
      <c r="CA120" s="233"/>
      <c r="CB120" s="233"/>
      <c r="CC120" s="233"/>
      <c r="CD120" s="233"/>
      <c r="CE120" s="233"/>
      <c r="CF120" s="233"/>
      <c r="CG120" s="233"/>
      <c r="CH120" s="233"/>
      <c r="CI120" s="233"/>
      <c r="CJ120" s="233"/>
      <c r="CK120" s="233"/>
      <c r="CL120" s="233"/>
      <c r="CM120" s="233"/>
      <c r="CN120" s="249"/>
    </row>
    <row r="121" spans="2:92" ht="30.75" thickBot="1" x14ac:dyDescent="0.25">
      <c r="B12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1" s="1044" t="s">
        <v>809</v>
      </c>
      <c r="D121" s="1044" t="s">
        <v>808</v>
      </c>
      <c r="E121" s="1045" t="s">
        <v>779</v>
      </c>
      <c r="F121" s="1189" t="str">
        <f>VLOOKUP(TBL5_OptBen[[#This Row],[Option Type (defined list)]],'Option Typs_Grps'!B$2:C$47, 2, FALSE)</f>
        <v>Customer Options</v>
      </c>
      <c r="G121" s="1176" t="s">
        <v>766</v>
      </c>
      <c r="H121" s="1177" t="s">
        <v>1445</v>
      </c>
      <c r="I121" s="1181" t="s">
        <v>684</v>
      </c>
      <c r="J121" s="1182" t="s">
        <v>122</v>
      </c>
      <c r="K121" s="1183">
        <v>2</v>
      </c>
      <c r="L121" s="250"/>
      <c r="M121" s="250"/>
      <c r="N121" s="250"/>
      <c r="O121" s="1184"/>
      <c r="P121" s="1185"/>
      <c r="Q121" s="1186"/>
      <c r="R121" s="1187">
        <v>0</v>
      </c>
      <c r="S121" s="251">
        <v>0</v>
      </c>
      <c r="T121" s="251">
        <v>0</v>
      </c>
      <c r="U121" s="251">
        <v>0.01</v>
      </c>
      <c r="V121" s="251">
        <v>0.02</v>
      </c>
      <c r="W121" s="251">
        <v>0.04</v>
      </c>
      <c r="X121" s="251">
        <v>0.08</v>
      </c>
      <c r="Y121" s="251">
        <v>0.42</v>
      </c>
      <c r="Z121" s="251">
        <v>1.47</v>
      </c>
      <c r="AA121" s="251">
        <v>4.24</v>
      </c>
      <c r="AB121" s="251">
        <v>6.43</v>
      </c>
      <c r="AC121" s="251">
        <v>8.65</v>
      </c>
      <c r="AD121" s="251">
        <v>10.89</v>
      </c>
      <c r="AE121" s="251">
        <v>13.15</v>
      </c>
      <c r="AF121" s="251">
        <v>15.43</v>
      </c>
      <c r="AG121" s="251">
        <v>17.73</v>
      </c>
      <c r="AH121" s="251">
        <v>20.04</v>
      </c>
      <c r="AI121" s="251">
        <v>22.37</v>
      </c>
      <c r="AJ121" s="251">
        <v>24.72</v>
      </c>
      <c r="AK121" s="251">
        <v>27.08</v>
      </c>
      <c r="AL121" s="251">
        <v>29.45</v>
      </c>
      <c r="AM121" s="251">
        <v>31.83</v>
      </c>
      <c r="AN121" s="251">
        <v>34.229999999999997</v>
      </c>
      <c r="AO121" s="251">
        <v>36.65</v>
      </c>
      <c r="AP121" s="251">
        <v>39.07</v>
      </c>
      <c r="AQ121" s="251">
        <v>39.17</v>
      </c>
      <c r="AR121" s="251">
        <v>39.26</v>
      </c>
      <c r="AS121" s="251">
        <v>39.35</v>
      </c>
      <c r="AT121" s="251">
        <v>39.43</v>
      </c>
      <c r="AU121" s="251">
        <v>39.51</v>
      </c>
      <c r="AV121" s="251">
        <v>39.6</v>
      </c>
      <c r="AW121" s="251">
        <v>39.6</v>
      </c>
      <c r="AX121" s="251">
        <v>39.6</v>
      </c>
      <c r="AY121" s="251">
        <v>39.6</v>
      </c>
      <c r="AZ121" s="251">
        <v>39.6</v>
      </c>
      <c r="BA121" s="251">
        <v>39.6</v>
      </c>
      <c r="BB121" s="251">
        <v>39.6</v>
      </c>
      <c r="BC121" s="251">
        <v>39.6</v>
      </c>
      <c r="BD121" s="251">
        <v>39.6</v>
      </c>
      <c r="BE121" s="251">
        <v>39.6</v>
      </c>
      <c r="BF121" s="251">
        <v>39.6</v>
      </c>
      <c r="BG121" s="251">
        <v>39.6</v>
      </c>
      <c r="BH121" s="251">
        <v>39.6</v>
      </c>
      <c r="BI121" s="251">
        <v>39.6</v>
      </c>
      <c r="BJ121" s="251">
        <v>39.6</v>
      </c>
      <c r="BK121" s="251">
        <v>39.6</v>
      </c>
      <c r="BL121" s="251">
        <v>39.6</v>
      </c>
      <c r="BM121" s="251">
        <v>39.6</v>
      </c>
      <c r="BN121" s="251">
        <v>39.6</v>
      </c>
      <c r="BO121" s="251">
        <v>39.6</v>
      </c>
      <c r="BP121" s="1188">
        <v>39.6</v>
      </c>
      <c r="BQ121" s="233">
        <v>39.6</v>
      </c>
      <c r="BR121" s="233">
        <v>39.6</v>
      </c>
      <c r="BS121" s="233">
        <v>39.6</v>
      </c>
      <c r="BT121" s="233">
        <v>39.6</v>
      </c>
      <c r="BU121" s="233">
        <v>39.6</v>
      </c>
      <c r="BV121" s="233">
        <v>39.6</v>
      </c>
      <c r="BW121" s="233">
        <v>39.6</v>
      </c>
      <c r="BX121" s="233">
        <v>39.6</v>
      </c>
      <c r="BY121" s="233">
        <v>39.6</v>
      </c>
      <c r="BZ121" s="233"/>
      <c r="CA121" s="233"/>
      <c r="CB121" s="233"/>
      <c r="CC121" s="233"/>
      <c r="CD121" s="233"/>
      <c r="CE121" s="233"/>
      <c r="CF121" s="233"/>
      <c r="CG121" s="233"/>
      <c r="CH121" s="233"/>
      <c r="CI121" s="233"/>
      <c r="CJ121" s="233"/>
      <c r="CK121" s="233"/>
      <c r="CL121" s="233"/>
      <c r="CM121" s="233"/>
      <c r="CN121" s="249"/>
    </row>
    <row r="122" spans="2:92" ht="30.75" thickBot="1" x14ac:dyDescent="0.25">
      <c r="B122"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2" s="1044" t="s">
        <v>809</v>
      </c>
      <c r="D122" s="1044" t="s">
        <v>1440</v>
      </c>
      <c r="E122" s="1045" t="s">
        <v>779</v>
      </c>
      <c r="F122" s="1189" t="str">
        <f>VLOOKUP(TBL5_OptBen[[#This Row],[Option Type (defined list)]],'Option Typs_Grps'!B$2:C$47, 2, FALSE)</f>
        <v>Customer Options</v>
      </c>
      <c r="G122" s="1176" t="s">
        <v>766</v>
      </c>
      <c r="H122" s="1177" t="s">
        <v>1445</v>
      </c>
      <c r="I122" s="1181" t="s">
        <v>331</v>
      </c>
      <c r="J122" s="1182" t="s">
        <v>122</v>
      </c>
      <c r="K122" s="1183">
        <v>2</v>
      </c>
      <c r="L122" s="250"/>
      <c r="M122" s="250"/>
      <c r="N122" s="250"/>
      <c r="O122" s="1184"/>
      <c r="P122" s="1185"/>
      <c r="Q122" s="1186"/>
      <c r="R122" s="1187">
        <v>0</v>
      </c>
      <c r="S122" s="251">
        <v>0</v>
      </c>
      <c r="T122" s="251">
        <v>0</v>
      </c>
      <c r="U122" s="251">
        <v>0</v>
      </c>
      <c r="V122" s="251">
        <v>0</v>
      </c>
      <c r="W122" s="251">
        <v>0</v>
      </c>
      <c r="X122" s="251">
        <v>0</v>
      </c>
      <c r="Y122" s="251">
        <v>0</v>
      </c>
      <c r="Z122" s="251">
        <v>0.01</v>
      </c>
      <c r="AA122" s="251">
        <v>0.03</v>
      </c>
      <c r="AB122" s="251">
        <v>0.04</v>
      </c>
      <c r="AC122" s="251">
        <v>0.06</v>
      </c>
      <c r="AD122" s="251">
        <v>7.0000000000000007E-2</v>
      </c>
      <c r="AE122" s="251">
        <v>0.08</v>
      </c>
      <c r="AF122" s="251">
        <v>0.1</v>
      </c>
      <c r="AG122" s="251">
        <v>0.11</v>
      </c>
      <c r="AH122" s="251">
        <v>0.13</v>
      </c>
      <c r="AI122" s="251">
        <v>0.14000000000000001</v>
      </c>
      <c r="AJ122" s="251">
        <v>0.16</v>
      </c>
      <c r="AK122" s="251">
        <v>0.17</v>
      </c>
      <c r="AL122" s="251">
        <v>0.19</v>
      </c>
      <c r="AM122" s="251">
        <v>0.2</v>
      </c>
      <c r="AN122" s="251">
        <v>0.22</v>
      </c>
      <c r="AO122" s="251">
        <v>0.23</v>
      </c>
      <c r="AP122" s="251">
        <v>0.25</v>
      </c>
      <c r="AQ122" s="251">
        <v>0.25</v>
      </c>
      <c r="AR122" s="251">
        <v>0.25</v>
      </c>
      <c r="AS122" s="251">
        <v>0.25</v>
      </c>
      <c r="AT122" s="251">
        <v>0.25</v>
      </c>
      <c r="AU122" s="251">
        <v>0.25</v>
      </c>
      <c r="AV122" s="251">
        <v>0.25</v>
      </c>
      <c r="AW122" s="251">
        <v>0.25</v>
      </c>
      <c r="AX122" s="251">
        <v>0.25</v>
      </c>
      <c r="AY122" s="251">
        <v>0.25</v>
      </c>
      <c r="AZ122" s="251">
        <v>0.25</v>
      </c>
      <c r="BA122" s="251">
        <v>0.25</v>
      </c>
      <c r="BB122" s="251">
        <v>0.26</v>
      </c>
      <c r="BC122" s="251">
        <v>0.26</v>
      </c>
      <c r="BD122" s="251">
        <v>0.26</v>
      </c>
      <c r="BE122" s="251">
        <v>0.26</v>
      </c>
      <c r="BF122" s="251">
        <v>0.26</v>
      </c>
      <c r="BG122" s="251">
        <v>0.26</v>
      </c>
      <c r="BH122" s="251">
        <v>0.26</v>
      </c>
      <c r="BI122" s="251">
        <v>0.26</v>
      </c>
      <c r="BJ122" s="251">
        <v>0.26</v>
      </c>
      <c r="BK122" s="251">
        <v>0.26</v>
      </c>
      <c r="BL122" s="251">
        <v>0.26</v>
      </c>
      <c r="BM122" s="251">
        <v>0.26</v>
      </c>
      <c r="BN122" s="251">
        <v>0.26</v>
      </c>
      <c r="BO122" s="251">
        <v>0.26</v>
      </c>
      <c r="BP122" s="1188">
        <v>0.26</v>
      </c>
      <c r="BQ122" s="233">
        <v>0.27</v>
      </c>
      <c r="BR122" s="233">
        <v>0.27</v>
      </c>
      <c r="BS122" s="233">
        <v>0.27</v>
      </c>
      <c r="BT122" s="233">
        <v>0.27</v>
      </c>
      <c r="BU122" s="233">
        <v>0.27</v>
      </c>
      <c r="BV122" s="233">
        <v>0.27</v>
      </c>
      <c r="BW122" s="233">
        <v>0.27</v>
      </c>
      <c r="BX122" s="233">
        <v>0.27</v>
      </c>
      <c r="BY122" s="233">
        <v>0.27</v>
      </c>
      <c r="BZ122" s="233"/>
      <c r="CA122" s="233"/>
      <c r="CB122" s="233"/>
      <c r="CC122" s="233"/>
      <c r="CD122" s="233"/>
      <c r="CE122" s="233"/>
      <c r="CF122" s="233"/>
      <c r="CG122" s="233"/>
      <c r="CH122" s="233"/>
      <c r="CI122" s="233"/>
      <c r="CJ122" s="233"/>
      <c r="CK122" s="233"/>
      <c r="CL122" s="233"/>
      <c r="CM122" s="233"/>
      <c r="CN122" s="249"/>
    </row>
    <row r="123" spans="2:92" ht="72" thickBot="1" x14ac:dyDescent="0.25">
      <c r="B12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3" s="1044" t="s">
        <v>813</v>
      </c>
      <c r="D123" s="1044" t="s">
        <v>812</v>
      </c>
      <c r="E123" s="1045" t="s">
        <v>761</v>
      </c>
      <c r="F123" s="1189" t="str">
        <f>VLOOKUP(TBL5_OptBen[[#This Row],[Option Type (defined list)]],'Option Typs_Grps'!B$2:C$47, 2, FALSE)</f>
        <v>Customer Options</v>
      </c>
      <c r="G123" s="1176" t="s">
        <v>755</v>
      </c>
      <c r="H123" s="1177" t="s">
        <v>1445</v>
      </c>
      <c r="I123" s="1181" t="s">
        <v>684</v>
      </c>
      <c r="J123" s="1182" t="s">
        <v>122</v>
      </c>
      <c r="K123" s="1183">
        <v>2</v>
      </c>
      <c r="L123" s="250"/>
      <c r="M123" s="250"/>
      <c r="N123" s="250"/>
      <c r="O123" s="1184"/>
      <c r="P123" s="1185"/>
      <c r="Q123" s="1186"/>
      <c r="R123" s="1187">
        <v>0</v>
      </c>
      <c r="S123" s="251">
        <v>0</v>
      </c>
      <c r="T123" s="251">
        <v>0</v>
      </c>
      <c r="U123" s="251">
        <v>0</v>
      </c>
      <c r="V123" s="251">
        <v>0</v>
      </c>
      <c r="W123" s="251">
        <v>0.05</v>
      </c>
      <c r="X123" s="251">
        <v>0.15</v>
      </c>
      <c r="Y123" s="251">
        <v>0.25</v>
      </c>
      <c r="Z123" s="251">
        <v>0.34</v>
      </c>
      <c r="AA123" s="251">
        <v>0.42</v>
      </c>
      <c r="AB123" s="251">
        <v>0.51</v>
      </c>
      <c r="AC123" s="251">
        <v>0.57999999999999996</v>
      </c>
      <c r="AD123" s="251">
        <v>0.66</v>
      </c>
      <c r="AE123" s="251">
        <v>0.74</v>
      </c>
      <c r="AF123" s="251">
        <v>0.81</v>
      </c>
      <c r="AG123" s="251">
        <v>0.88</v>
      </c>
      <c r="AH123" s="251">
        <v>0.94</v>
      </c>
      <c r="AI123" s="251">
        <v>1.01</v>
      </c>
      <c r="AJ123" s="251">
        <v>1.07</v>
      </c>
      <c r="AK123" s="251">
        <v>1.1299999999999999</v>
      </c>
      <c r="AL123" s="251">
        <v>1.19</v>
      </c>
      <c r="AM123" s="251">
        <v>1.25</v>
      </c>
      <c r="AN123" s="251">
        <v>1.31</v>
      </c>
      <c r="AO123" s="251">
        <v>1.36</v>
      </c>
      <c r="AP123" s="251">
        <v>1.41</v>
      </c>
      <c r="AQ123" s="251">
        <v>1.41</v>
      </c>
      <c r="AR123" s="251">
        <v>1.41</v>
      </c>
      <c r="AS123" s="251">
        <v>1.41</v>
      </c>
      <c r="AT123" s="251">
        <v>1.41</v>
      </c>
      <c r="AU123" s="251">
        <v>1.41</v>
      </c>
      <c r="AV123" s="251">
        <v>1.41</v>
      </c>
      <c r="AW123" s="251">
        <v>1.41</v>
      </c>
      <c r="AX123" s="251">
        <v>1.41</v>
      </c>
      <c r="AY123" s="251">
        <v>1.41</v>
      </c>
      <c r="AZ123" s="251">
        <v>1.41</v>
      </c>
      <c r="BA123" s="251">
        <v>1.41</v>
      </c>
      <c r="BB123" s="251">
        <v>1.41</v>
      </c>
      <c r="BC123" s="251">
        <v>1.41</v>
      </c>
      <c r="BD123" s="251">
        <v>1.41</v>
      </c>
      <c r="BE123" s="251">
        <v>1.41</v>
      </c>
      <c r="BF123" s="251">
        <v>1.41</v>
      </c>
      <c r="BG123" s="251">
        <v>1.41</v>
      </c>
      <c r="BH123" s="251">
        <v>1.41</v>
      </c>
      <c r="BI123" s="251">
        <v>1.41</v>
      </c>
      <c r="BJ123" s="251">
        <v>1.41</v>
      </c>
      <c r="BK123" s="251">
        <v>1.41</v>
      </c>
      <c r="BL123" s="251">
        <v>1.41</v>
      </c>
      <c r="BM123" s="251">
        <v>1.41</v>
      </c>
      <c r="BN123" s="251">
        <v>1.41</v>
      </c>
      <c r="BO123" s="251">
        <v>1.41</v>
      </c>
      <c r="BP123" s="1188">
        <v>1.41</v>
      </c>
      <c r="BQ123" s="233">
        <v>1.41</v>
      </c>
      <c r="BR123" s="233">
        <v>1.41</v>
      </c>
      <c r="BS123" s="233">
        <v>1.41</v>
      </c>
      <c r="BT123" s="233">
        <v>1.41</v>
      </c>
      <c r="BU123" s="233">
        <v>1.41</v>
      </c>
      <c r="BV123" s="233">
        <v>1.41</v>
      </c>
      <c r="BW123" s="233">
        <v>1.41</v>
      </c>
      <c r="BX123" s="233">
        <v>1.41</v>
      </c>
      <c r="BY123" s="233">
        <v>1.41</v>
      </c>
      <c r="BZ123" s="233"/>
      <c r="CA123" s="233"/>
      <c r="CB123" s="233"/>
      <c r="CC123" s="233"/>
      <c r="CD123" s="233"/>
      <c r="CE123" s="233"/>
      <c r="CF123" s="233"/>
      <c r="CG123" s="233"/>
      <c r="CH123" s="233"/>
      <c r="CI123" s="233"/>
      <c r="CJ123" s="233"/>
      <c r="CK123" s="233"/>
      <c r="CL123" s="233"/>
      <c r="CM123" s="233"/>
      <c r="CN123" s="249"/>
    </row>
    <row r="124" spans="2:92" ht="57.75" thickBot="1" x14ac:dyDescent="0.25">
      <c r="B12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4" s="1044" t="s">
        <v>815</v>
      </c>
      <c r="D124" s="1044" t="s">
        <v>814</v>
      </c>
      <c r="E124" s="1045" t="s">
        <v>779</v>
      </c>
      <c r="F124" s="1189" t="str">
        <f>VLOOKUP(TBL5_OptBen[[#This Row],[Option Type (defined list)]],'Option Typs_Grps'!B$2:C$47, 2, FALSE)</f>
        <v>Customer Options</v>
      </c>
      <c r="G124" s="1176" t="s">
        <v>755</v>
      </c>
      <c r="H124" s="1177" t="s">
        <v>1445</v>
      </c>
      <c r="I124" s="1181" t="s">
        <v>684</v>
      </c>
      <c r="J124" s="1182" t="s">
        <v>122</v>
      </c>
      <c r="K124" s="1183">
        <v>2</v>
      </c>
      <c r="L124" s="250"/>
      <c r="M124" s="250"/>
      <c r="N124" s="250"/>
      <c r="O124" s="1184"/>
      <c r="P124" s="1185"/>
      <c r="Q124" s="1186"/>
      <c r="R124" s="1187">
        <v>0.39</v>
      </c>
      <c r="S124" s="251">
        <v>0.77</v>
      </c>
      <c r="T124" s="251">
        <v>0.77</v>
      </c>
      <c r="U124" s="251">
        <v>0.77</v>
      </c>
      <c r="V124" s="251">
        <v>0.77</v>
      </c>
      <c r="W124" s="251">
        <v>0.77</v>
      </c>
      <c r="X124" s="251">
        <v>0.77</v>
      </c>
      <c r="Y124" s="251">
        <v>0.77</v>
      </c>
      <c r="Z124" s="251">
        <v>0.77</v>
      </c>
      <c r="AA124" s="251">
        <v>0.77</v>
      </c>
      <c r="AB124" s="251">
        <v>0.77</v>
      </c>
      <c r="AC124" s="251">
        <v>0.76</v>
      </c>
      <c r="AD124" s="251">
        <v>0.76</v>
      </c>
      <c r="AE124" s="251">
        <v>0.76</v>
      </c>
      <c r="AF124" s="251">
        <v>0.76</v>
      </c>
      <c r="AG124" s="251">
        <v>0.76</v>
      </c>
      <c r="AH124" s="251">
        <v>0.76</v>
      </c>
      <c r="AI124" s="251">
        <v>0.76</v>
      </c>
      <c r="AJ124" s="251">
        <v>0.76</v>
      </c>
      <c r="AK124" s="251">
        <v>0.76</v>
      </c>
      <c r="AL124" s="251">
        <v>0.76</v>
      </c>
      <c r="AM124" s="251">
        <v>0.76</v>
      </c>
      <c r="AN124" s="251">
        <v>0.76</v>
      </c>
      <c r="AO124" s="251">
        <v>0.76</v>
      </c>
      <c r="AP124" s="251">
        <v>0.76</v>
      </c>
      <c r="AQ124" s="251">
        <v>0.76</v>
      </c>
      <c r="AR124" s="251">
        <v>0.76</v>
      </c>
      <c r="AS124" s="251">
        <v>0.76</v>
      </c>
      <c r="AT124" s="251">
        <v>0.76</v>
      </c>
      <c r="AU124" s="251">
        <v>0.76</v>
      </c>
      <c r="AV124" s="251">
        <v>0.76</v>
      </c>
      <c r="AW124" s="251">
        <v>0.76</v>
      </c>
      <c r="AX124" s="251">
        <v>0.76</v>
      </c>
      <c r="AY124" s="251">
        <v>0.76</v>
      </c>
      <c r="AZ124" s="251">
        <v>0.76</v>
      </c>
      <c r="BA124" s="251">
        <v>0.76</v>
      </c>
      <c r="BB124" s="251">
        <v>0.76</v>
      </c>
      <c r="BC124" s="251">
        <v>0.76</v>
      </c>
      <c r="BD124" s="251">
        <v>0.76</v>
      </c>
      <c r="BE124" s="251">
        <v>0.76</v>
      </c>
      <c r="BF124" s="251">
        <v>0.76</v>
      </c>
      <c r="BG124" s="251">
        <v>0.76</v>
      </c>
      <c r="BH124" s="251">
        <v>0.76</v>
      </c>
      <c r="BI124" s="251">
        <v>0.76</v>
      </c>
      <c r="BJ124" s="251">
        <v>0.76</v>
      </c>
      <c r="BK124" s="251">
        <v>0.76</v>
      </c>
      <c r="BL124" s="251">
        <v>0.76</v>
      </c>
      <c r="BM124" s="251">
        <v>0.76</v>
      </c>
      <c r="BN124" s="251">
        <v>0.76</v>
      </c>
      <c r="BO124" s="251">
        <v>0.76</v>
      </c>
      <c r="BP124" s="1188">
        <v>0.76</v>
      </c>
      <c r="BQ124" s="233">
        <v>0.76</v>
      </c>
      <c r="BR124" s="233">
        <v>0.76</v>
      </c>
      <c r="BS124" s="233">
        <v>0.76</v>
      </c>
      <c r="BT124" s="233">
        <v>0.76</v>
      </c>
      <c r="BU124" s="233">
        <v>0.76</v>
      </c>
      <c r="BV124" s="233">
        <v>0.76</v>
      </c>
      <c r="BW124" s="233">
        <v>0.76</v>
      </c>
      <c r="BX124" s="233">
        <v>0.76</v>
      </c>
      <c r="BY124" s="233">
        <v>0.76</v>
      </c>
      <c r="BZ124" s="233"/>
      <c r="CA124" s="233"/>
      <c r="CB124" s="233"/>
      <c r="CC124" s="233"/>
      <c r="CD124" s="233"/>
      <c r="CE124" s="233"/>
      <c r="CF124" s="233"/>
      <c r="CG124" s="233"/>
      <c r="CH124" s="233"/>
      <c r="CI124" s="233"/>
      <c r="CJ124" s="233"/>
      <c r="CK124" s="233"/>
      <c r="CL124" s="233"/>
      <c r="CM124" s="233"/>
      <c r="CN124" s="249"/>
    </row>
    <row r="125" spans="2:92" ht="57.75" thickBot="1" x14ac:dyDescent="0.25">
      <c r="B12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5" s="1044" t="s">
        <v>817</v>
      </c>
      <c r="D125" s="1044" t="s">
        <v>816</v>
      </c>
      <c r="E125" s="1045" t="s">
        <v>779</v>
      </c>
      <c r="F125" s="1189" t="str">
        <f>VLOOKUP(TBL5_OptBen[[#This Row],[Option Type (defined list)]],'Option Typs_Grps'!B$2:C$47, 2, FALSE)</f>
        <v>Customer Options</v>
      </c>
      <c r="G125" s="1176" t="s">
        <v>755</v>
      </c>
      <c r="H125" s="1177" t="s">
        <v>1445</v>
      </c>
      <c r="I125" s="1181" t="s">
        <v>684</v>
      </c>
      <c r="J125" s="1182" t="s">
        <v>122</v>
      </c>
      <c r="K125" s="1183">
        <v>2</v>
      </c>
      <c r="L125" s="250"/>
      <c r="M125" s="250"/>
      <c r="N125" s="250"/>
      <c r="O125" s="1184"/>
      <c r="P125" s="1185"/>
      <c r="Q125" s="1186"/>
      <c r="R125" s="1187">
        <v>7.0000000000000007E-2</v>
      </c>
      <c r="S125" s="251">
        <v>0.15</v>
      </c>
      <c r="T125" s="251">
        <v>0.21</v>
      </c>
      <c r="U125" s="251">
        <v>0.27</v>
      </c>
      <c r="V125" s="251">
        <v>0.27</v>
      </c>
      <c r="W125" s="251">
        <v>0.27</v>
      </c>
      <c r="X125" s="251">
        <v>0.27</v>
      </c>
      <c r="Y125" s="251">
        <v>0.27</v>
      </c>
      <c r="Z125" s="251">
        <v>0.27</v>
      </c>
      <c r="AA125" s="251">
        <v>0.27</v>
      </c>
      <c r="AB125" s="251">
        <v>0.27</v>
      </c>
      <c r="AC125" s="251">
        <v>0.27</v>
      </c>
      <c r="AD125" s="251">
        <v>0.27</v>
      </c>
      <c r="AE125" s="251">
        <v>0.27</v>
      </c>
      <c r="AF125" s="251">
        <v>0.27</v>
      </c>
      <c r="AG125" s="251">
        <v>0.27</v>
      </c>
      <c r="AH125" s="251">
        <v>0.27</v>
      </c>
      <c r="AI125" s="251">
        <v>0.27</v>
      </c>
      <c r="AJ125" s="251">
        <v>0.27</v>
      </c>
      <c r="AK125" s="251">
        <v>0.27</v>
      </c>
      <c r="AL125" s="251">
        <v>0.27</v>
      </c>
      <c r="AM125" s="251">
        <v>0.27</v>
      </c>
      <c r="AN125" s="251">
        <v>0.27</v>
      </c>
      <c r="AO125" s="251">
        <v>0.27</v>
      </c>
      <c r="AP125" s="251">
        <v>0.27</v>
      </c>
      <c r="AQ125" s="251">
        <v>0.27</v>
      </c>
      <c r="AR125" s="251">
        <v>0.27</v>
      </c>
      <c r="AS125" s="251">
        <v>0.27</v>
      </c>
      <c r="AT125" s="251">
        <v>0.27</v>
      </c>
      <c r="AU125" s="251">
        <v>0.27</v>
      </c>
      <c r="AV125" s="251">
        <v>0.27</v>
      </c>
      <c r="AW125" s="251">
        <v>0.27</v>
      </c>
      <c r="AX125" s="251">
        <v>0.27</v>
      </c>
      <c r="AY125" s="251">
        <v>0.27</v>
      </c>
      <c r="AZ125" s="251">
        <v>0.27</v>
      </c>
      <c r="BA125" s="251">
        <v>0.27</v>
      </c>
      <c r="BB125" s="251">
        <v>0.27</v>
      </c>
      <c r="BC125" s="251">
        <v>0.27</v>
      </c>
      <c r="BD125" s="251">
        <v>0.27</v>
      </c>
      <c r="BE125" s="251">
        <v>0.27</v>
      </c>
      <c r="BF125" s="251">
        <v>0.27</v>
      </c>
      <c r="BG125" s="251">
        <v>0.27</v>
      </c>
      <c r="BH125" s="251">
        <v>0.27</v>
      </c>
      <c r="BI125" s="251">
        <v>0.27</v>
      </c>
      <c r="BJ125" s="251">
        <v>0.27</v>
      </c>
      <c r="BK125" s="251">
        <v>0.27</v>
      </c>
      <c r="BL125" s="251">
        <v>0.27</v>
      </c>
      <c r="BM125" s="251">
        <v>0.27</v>
      </c>
      <c r="BN125" s="251">
        <v>0.27</v>
      </c>
      <c r="BO125" s="251">
        <v>0.27</v>
      </c>
      <c r="BP125" s="1188">
        <v>0.27</v>
      </c>
      <c r="BQ125" s="233">
        <v>0.27</v>
      </c>
      <c r="BR125" s="233">
        <v>0.27</v>
      </c>
      <c r="BS125" s="233">
        <v>0.27</v>
      </c>
      <c r="BT125" s="233">
        <v>0.27</v>
      </c>
      <c r="BU125" s="233">
        <v>0.27</v>
      </c>
      <c r="BV125" s="233">
        <v>0.27</v>
      </c>
      <c r="BW125" s="233">
        <v>0.27</v>
      </c>
      <c r="BX125" s="233">
        <v>0.27</v>
      </c>
      <c r="BY125" s="233">
        <v>0.27</v>
      </c>
      <c r="BZ125" s="233"/>
      <c r="CA125" s="233"/>
      <c r="CB125" s="233"/>
      <c r="CC125" s="233"/>
      <c r="CD125" s="233"/>
      <c r="CE125" s="233"/>
      <c r="CF125" s="233"/>
      <c r="CG125" s="233"/>
      <c r="CH125" s="233"/>
      <c r="CI125" s="233"/>
      <c r="CJ125" s="233"/>
      <c r="CK125" s="233"/>
      <c r="CL125" s="233"/>
      <c r="CM125" s="233"/>
      <c r="CN125" s="249"/>
    </row>
    <row r="126" spans="2:92" ht="43.5" thickBot="1" x14ac:dyDescent="0.25">
      <c r="B12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6" s="1044" t="s">
        <v>821</v>
      </c>
      <c r="D126" s="1044" t="s">
        <v>820</v>
      </c>
      <c r="E126" s="1045" t="s">
        <v>779</v>
      </c>
      <c r="F126" s="1189" t="str">
        <f>VLOOKUP(TBL5_OptBen[[#This Row],[Option Type (defined list)]],'Option Typs_Grps'!B$2:C$47, 2, FALSE)</f>
        <v>Customer Options</v>
      </c>
      <c r="G126" s="1176" t="s">
        <v>755</v>
      </c>
      <c r="H126" s="1177" t="s">
        <v>1445</v>
      </c>
      <c r="I126" s="1181" t="s">
        <v>684</v>
      </c>
      <c r="J126" s="1182" t="s">
        <v>122</v>
      </c>
      <c r="K126" s="1183">
        <v>2</v>
      </c>
      <c r="L126" s="250"/>
      <c r="M126" s="250"/>
      <c r="N126" s="250"/>
      <c r="O126" s="1184"/>
      <c r="P126" s="1185"/>
      <c r="Q126" s="1186"/>
      <c r="R126" s="1187">
        <v>0.01</v>
      </c>
      <c r="S126" s="251">
        <v>0.01</v>
      </c>
      <c r="T126" s="251">
        <v>0.2</v>
      </c>
      <c r="U126" s="251">
        <v>0.46</v>
      </c>
      <c r="V126" s="251">
        <v>0.71</v>
      </c>
      <c r="W126" s="251">
        <v>0.96</v>
      </c>
      <c r="X126" s="251">
        <v>1.2</v>
      </c>
      <c r="Y126" s="251">
        <v>1.44</v>
      </c>
      <c r="Z126" s="251">
        <v>1.66</v>
      </c>
      <c r="AA126" s="251">
        <v>1.87</v>
      </c>
      <c r="AB126" s="251">
        <v>2.71</v>
      </c>
      <c r="AC126" s="251">
        <v>3.27</v>
      </c>
      <c r="AD126" s="251">
        <v>3.81</v>
      </c>
      <c r="AE126" s="251">
        <v>3.88</v>
      </c>
      <c r="AF126" s="251">
        <v>3.95</v>
      </c>
      <c r="AG126" s="251">
        <v>4</v>
      </c>
      <c r="AH126" s="251">
        <v>4.04</v>
      </c>
      <c r="AI126" s="251">
        <v>4.08</v>
      </c>
      <c r="AJ126" s="251">
        <v>4.12</v>
      </c>
      <c r="AK126" s="251">
        <v>4.16</v>
      </c>
      <c r="AL126" s="251">
        <v>4.1900000000000004</v>
      </c>
      <c r="AM126" s="251">
        <v>4.2300000000000004</v>
      </c>
      <c r="AN126" s="251">
        <v>4.26</v>
      </c>
      <c r="AO126" s="251">
        <v>4.29</v>
      </c>
      <c r="AP126" s="251">
        <v>4.3099999999999996</v>
      </c>
      <c r="AQ126" s="251">
        <v>4.3099999999999996</v>
      </c>
      <c r="AR126" s="251">
        <v>4.3099999999999996</v>
      </c>
      <c r="AS126" s="251">
        <v>4.3099999999999996</v>
      </c>
      <c r="AT126" s="251">
        <v>4.3099999999999996</v>
      </c>
      <c r="AU126" s="251">
        <v>4.3099999999999996</v>
      </c>
      <c r="AV126" s="251">
        <v>4.3099999999999996</v>
      </c>
      <c r="AW126" s="251">
        <v>4.3099999999999996</v>
      </c>
      <c r="AX126" s="251">
        <v>4.3099999999999996</v>
      </c>
      <c r="AY126" s="251">
        <v>4.3099999999999996</v>
      </c>
      <c r="AZ126" s="251">
        <v>4.3099999999999996</v>
      </c>
      <c r="BA126" s="251">
        <v>4.3099999999999996</v>
      </c>
      <c r="BB126" s="251">
        <v>4.3099999999999996</v>
      </c>
      <c r="BC126" s="251">
        <v>4.3099999999999996</v>
      </c>
      <c r="BD126" s="251">
        <v>4.3099999999999996</v>
      </c>
      <c r="BE126" s="251">
        <v>4.3099999999999996</v>
      </c>
      <c r="BF126" s="251">
        <v>4.3099999999999996</v>
      </c>
      <c r="BG126" s="251">
        <v>4.3099999999999996</v>
      </c>
      <c r="BH126" s="251">
        <v>4.3099999999999996</v>
      </c>
      <c r="BI126" s="251">
        <v>4.3099999999999996</v>
      </c>
      <c r="BJ126" s="251">
        <v>4.3099999999999996</v>
      </c>
      <c r="BK126" s="251">
        <v>4.3099999999999996</v>
      </c>
      <c r="BL126" s="251">
        <v>4.3099999999999996</v>
      </c>
      <c r="BM126" s="251">
        <v>4.3099999999999996</v>
      </c>
      <c r="BN126" s="251">
        <v>4.3099999999999996</v>
      </c>
      <c r="BO126" s="251">
        <v>4.3099999999999996</v>
      </c>
      <c r="BP126" s="1188">
        <v>4.3099999999999996</v>
      </c>
      <c r="BQ126" s="233">
        <v>4.3099999999999996</v>
      </c>
      <c r="BR126" s="233">
        <v>4.3099999999999996</v>
      </c>
      <c r="BS126" s="233">
        <v>4.3099999999999996</v>
      </c>
      <c r="BT126" s="233">
        <v>4.3099999999999996</v>
      </c>
      <c r="BU126" s="233">
        <v>4.3099999999999996</v>
      </c>
      <c r="BV126" s="233">
        <v>4.3099999999999996</v>
      </c>
      <c r="BW126" s="233">
        <v>4.3099999999999996</v>
      </c>
      <c r="BX126" s="233">
        <v>4.3099999999999996</v>
      </c>
      <c r="BY126" s="233">
        <v>4.3099999999999996</v>
      </c>
      <c r="BZ126" s="233"/>
      <c r="CA126" s="233"/>
      <c r="CB126" s="233"/>
      <c r="CC126" s="233"/>
      <c r="CD126" s="233"/>
      <c r="CE126" s="233"/>
      <c r="CF126" s="233"/>
      <c r="CG126" s="233"/>
      <c r="CH126" s="233"/>
      <c r="CI126" s="233"/>
      <c r="CJ126" s="233"/>
      <c r="CK126" s="233"/>
      <c r="CL126" s="233"/>
      <c r="CM126" s="233"/>
      <c r="CN126" s="249"/>
    </row>
    <row r="127" spans="2:92" ht="43.5" thickBot="1" x14ac:dyDescent="0.25">
      <c r="B127"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7" s="1044" t="s">
        <v>821</v>
      </c>
      <c r="D127" s="1044" t="s">
        <v>1441</v>
      </c>
      <c r="E127" s="1045" t="s">
        <v>779</v>
      </c>
      <c r="F127" s="1189" t="str">
        <f>VLOOKUP(TBL5_OptBen[[#This Row],[Option Type (defined list)]],'Option Typs_Grps'!B$2:C$47, 2, FALSE)</f>
        <v>Customer Options</v>
      </c>
      <c r="G127" s="1176" t="s">
        <v>755</v>
      </c>
      <c r="H127" s="1177" t="s">
        <v>1445</v>
      </c>
      <c r="I127" s="1181" t="s">
        <v>331</v>
      </c>
      <c r="J127" s="1182" t="s">
        <v>122</v>
      </c>
      <c r="K127" s="1183">
        <v>2</v>
      </c>
      <c r="L127" s="250"/>
      <c r="M127" s="250"/>
      <c r="N127" s="250"/>
      <c r="O127" s="1184"/>
      <c r="P127" s="1185"/>
      <c r="Q127" s="1186"/>
      <c r="R127" s="1187">
        <v>0</v>
      </c>
      <c r="S127" s="251">
        <v>0</v>
      </c>
      <c r="T127" s="251">
        <v>0</v>
      </c>
      <c r="U127" s="251">
        <v>0</v>
      </c>
      <c r="V127" s="251">
        <v>0</v>
      </c>
      <c r="W127" s="251">
        <v>0.01</v>
      </c>
      <c r="X127" s="251">
        <v>0.01</v>
      </c>
      <c r="Y127" s="251">
        <v>0.01</v>
      </c>
      <c r="Z127" s="251">
        <v>0.01</v>
      </c>
      <c r="AA127" s="251">
        <v>0.01</v>
      </c>
      <c r="AB127" s="251">
        <v>0.02</v>
      </c>
      <c r="AC127" s="251">
        <v>0.02</v>
      </c>
      <c r="AD127" s="251">
        <v>0.03</v>
      </c>
      <c r="AE127" s="251">
        <v>0.03</v>
      </c>
      <c r="AF127" s="251">
        <v>0.03</v>
      </c>
      <c r="AG127" s="251">
        <v>0.03</v>
      </c>
      <c r="AH127" s="251">
        <v>0.03</v>
      </c>
      <c r="AI127" s="251">
        <v>0.03</v>
      </c>
      <c r="AJ127" s="251">
        <v>0.03</v>
      </c>
      <c r="AK127" s="251">
        <v>0.03</v>
      </c>
      <c r="AL127" s="251">
        <v>0.03</v>
      </c>
      <c r="AM127" s="251">
        <v>0.03</v>
      </c>
      <c r="AN127" s="251">
        <v>0.03</v>
      </c>
      <c r="AO127" s="251">
        <v>0.03</v>
      </c>
      <c r="AP127" s="251">
        <v>0.03</v>
      </c>
      <c r="AQ127" s="251">
        <v>0.03</v>
      </c>
      <c r="AR127" s="251">
        <v>0.03</v>
      </c>
      <c r="AS127" s="251">
        <v>0.03</v>
      </c>
      <c r="AT127" s="251">
        <v>0.03</v>
      </c>
      <c r="AU127" s="251">
        <v>0.03</v>
      </c>
      <c r="AV127" s="251">
        <v>0.03</v>
      </c>
      <c r="AW127" s="251">
        <v>0.03</v>
      </c>
      <c r="AX127" s="251">
        <v>0.03</v>
      </c>
      <c r="AY127" s="251">
        <v>0.03</v>
      </c>
      <c r="AZ127" s="251">
        <v>0.03</v>
      </c>
      <c r="BA127" s="251">
        <v>0.03</v>
      </c>
      <c r="BB127" s="251">
        <v>0.03</v>
      </c>
      <c r="BC127" s="251">
        <v>0.03</v>
      </c>
      <c r="BD127" s="251">
        <v>0.03</v>
      </c>
      <c r="BE127" s="251">
        <v>0.03</v>
      </c>
      <c r="BF127" s="251">
        <v>0.03</v>
      </c>
      <c r="BG127" s="251">
        <v>0.03</v>
      </c>
      <c r="BH127" s="251">
        <v>0.03</v>
      </c>
      <c r="BI127" s="251">
        <v>0.03</v>
      </c>
      <c r="BJ127" s="251">
        <v>0.03</v>
      </c>
      <c r="BK127" s="251">
        <v>0.03</v>
      </c>
      <c r="BL127" s="251">
        <v>0.03</v>
      </c>
      <c r="BM127" s="251">
        <v>0.03</v>
      </c>
      <c r="BN127" s="251">
        <v>0.03</v>
      </c>
      <c r="BO127" s="251">
        <v>0.03</v>
      </c>
      <c r="BP127" s="1188">
        <v>0.03</v>
      </c>
      <c r="BQ127" s="233">
        <v>0.03</v>
      </c>
      <c r="BR127" s="233">
        <v>0.03</v>
      </c>
      <c r="BS127" s="233">
        <v>0.03</v>
      </c>
      <c r="BT127" s="233">
        <v>0.03</v>
      </c>
      <c r="BU127" s="233">
        <v>0.03</v>
      </c>
      <c r="BV127" s="233">
        <v>0.03</v>
      </c>
      <c r="BW127" s="233">
        <v>0.03</v>
      </c>
      <c r="BX127" s="233">
        <v>0.03</v>
      </c>
      <c r="BY127" s="233">
        <v>0.03</v>
      </c>
      <c r="BZ127" s="233"/>
      <c r="CA127" s="233"/>
      <c r="CB127" s="233"/>
      <c r="CC127" s="233"/>
      <c r="CD127" s="233"/>
      <c r="CE127" s="233"/>
      <c r="CF127" s="233"/>
      <c r="CG127" s="233"/>
      <c r="CH127" s="233"/>
      <c r="CI127" s="233"/>
      <c r="CJ127" s="233"/>
      <c r="CK127" s="233"/>
      <c r="CL127" s="233"/>
      <c r="CM127" s="233"/>
      <c r="CN127" s="249"/>
    </row>
    <row r="128" spans="2:92" ht="30.75" thickBot="1" x14ac:dyDescent="0.25">
      <c r="B12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8" s="1044" t="s">
        <v>826</v>
      </c>
      <c r="D128" s="1044" t="s">
        <v>825</v>
      </c>
      <c r="E128" s="1045" t="s">
        <v>779</v>
      </c>
      <c r="F128" s="1189" t="str">
        <f>VLOOKUP(TBL5_OptBen[[#This Row],[Option Type (defined list)]],'Option Typs_Grps'!B$2:C$47, 2, FALSE)</f>
        <v>Customer Options</v>
      </c>
      <c r="G128" s="1176" t="s">
        <v>755</v>
      </c>
      <c r="H128" s="1177" t="s">
        <v>1445</v>
      </c>
      <c r="I128" s="1181" t="s">
        <v>684</v>
      </c>
      <c r="J128" s="1182" t="s">
        <v>122</v>
      </c>
      <c r="K128" s="1183">
        <v>2</v>
      </c>
      <c r="L128" s="250"/>
      <c r="M128" s="250"/>
      <c r="N128" s="250"/>
      <c r="O128" s="1184"/>
      <c r="P128" s="1185"/>
      <c r="Q128" s="1186"/>
      <c r="R128" s="1187">
        <v>0.72</v>
      </c>
      <c r="S128" s="251">
        <v>3.22</v>
      </c>
      <c r="T128" s="251">
        <v>7.28</v>
      </c>
      <c r="U128" s="251">
        <v>12.05</v>
      </c>
      <c r="V128" s="251">
        <v>16.100000000000001</v>
      </c>
      <c r="W128" s="251">
        <v>18.57</v>
      </c>
      <c r="X128" s="251">
        <v>19.68</v>
      </c>
      <c r="Y128" s="251">
        <v>20.23</v>
      </c>
      <c r="Z128" s="251">
        <v>20.78</v>
      </c>
      <c r="AA128" s="251">
        <v>21.34</v>
      </c>
      <c r="AB128" s="251">
        <v>21.41</v>
      </c>
      <c r="AC128" s="251">
        <v>21.49</v>
      </c>
      <c r="AD128" s="251">
        <v>21.56</v>
      </c>
      <c r="AE128" s="251">
        <v>21.64</v>
      </c>
      <c r="AF128" s="251">
        <v>21.71</v>
      </c>
      <c r="AG128" s="251">
        <v>21.74</v>
      </c>
      <c r="AH128" s="251">
        <v>21.77</v>
      </c>
      <c r="AI128" s="251">
        <v>21.79</v>
      </c>
      <c r="AJ128" s="251">
        <v>21.82</v>
      </c>
      <c r="AK128" s="251">
        <v>21.84</v>
      </c>
      <c r="AL128" s="251">
        <v>21.85</v>
      </c>
      <c r="AM128" s="251">
        <v>21.85</v>
      </c>
      <c r="AN128" s="251">
        <v>21.86</v>
      </c>
      <c r="AO128" s="251">
        <v>21.86</v>
      </c>
      <c r="AP128" s="251">
        <v>21.87</v>
      </c>
      <c r="AQ128" s="251">
        <v>21.87</v>
      </c>
      <c r="AR128" s="251">
        <v>21.87</v>
      </c>
      <c r="AS128" s="251">
        <v>21.87</v>
      </c>
      <c r="AT128" s="251">
        <v>21.87</v>
      </c>
      <c r="AU128" s="251">
        <v>21.87</v>
      </c>
      <c r="AV128" s="251">
        <v>21.87</v>
      </c>
      <c r="AW128" s="251">
        <v>21.87</v>
      </c>
      <c r="AX128" s="251">
        <v>21.87</v>
      </c>
      <c r="AY128" s="251">
        <v>21.87</v>
      </c>
      <c r="AZ128" s="251">
        <v>21.87</v>
      </c>
      <c r="BA128" s="251">
        <v>21.87</v>
      </c>
      <c r="BB128" s="251">
        <v>21.87</v>
      </c>
      <c r="BC128" s="251">
        <v>21.87</v>
      </c>
      <c r="BD128" s="251">
        <v>21.87</v>
      </c>
      <c r="BE128" s="251">
        <v>21.87</v>
      </c>
      <c r="BF128" s="251">
        <v>21.87</v>
      </c>
      <c r="BG128" s="251">
        <v>21.87</v>
      </c>
      <c r="BH128" s="251">
        <v>21.87</v>
      </c>
      <c r="BI128" s="251">
        <v>21.87</v>
      </c>
      <c r="BJ128" s="251">
        <v>21.87</v>
      </c>
      <c r="BK128" s="251">
        <v>21.87</v>
      </c>
      <c r="BL128" s="251">
        <v>21.87</v>
      </c>
      <c r="BM128" s="251">
        <v>21.87</v>
      </c>
      <c r="BN128" s="251">
        <v>21.87</v>
      </c>
      <c r="BO128" s="251">
        <v>21.87</v>
      </c>
      <c r="BP128" s="1188">
        <v>21.87</v>
      </c>
      <c r="BQ128" s="233">
        <v>21.87</v>
      </c>
      <c r="BR128" s="233">
        <v>21.87</v>
      </c>
      <c r="BS128" s="233">
        <v>21.87</v>
      </c>
      <c r="BT128" s="233">
        <v>21.87</v>
      </c>
      <c r="BU128" s="233">
        <v>21.87</v>
      </c>
      <c r="BV128" s="233">
        <v>21.87</v>
      </c>
      <c r="BW128" s="233">
        <v>21.87</v>
      </c>
      <c r="BX128" s="233">
        <v>21.87</v>
      </c>
      <c r="BY128" s="233">
        <v>21.87</v>
      </c>
      <c r="BZ128" s="233"/>
      <c r="CA128" s="233"/>
      <c r="CB128" s="233"/>
      <c r="CC128" s="233"/>
      <c r="CD128" s="233"/>
      <c r="CE128" s="233"/>
      <c r="CF128" s="233"/>
      <c r="CG128" s="233"/>
      <c r="CH128" s="233"/>
      <c r="CI128" s="233"/>
      <c r="CJ128" s="233"/>
      <c r="CK128" s="233"/>
      <c r="CL128" s="233"/>
      <c r="CM128" s="233"/>
      <c r="CN128" s="249"/>
    </row>
    <row r="129" spans="2:92" ht="30.75" thickBot="1" x14ac:dyDescent="0.25">
      <c r="B12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9" s="1044" t="s">
        <v>826</v>
      </c>
      <c r="D129" s="1044" t="s">
        <v>1442</v>
      </c>
      <c r="E129" s="1045" t="s">
        <v>779</v>
      </c>
      <c r="F129" s="1189" t="str">
        <f>VLOOKUP(TBL5_OptBen[[#This Row],[Option Type (defined list)]],'Option Typs_Grps'!B$2:C$47, 2, FALSE)</f>
        <v>Customer Options</v>
      </c>
      <c r="G129" s="1176" t="s">
        <v>755</v>
      </c>
      <c r="H129" s="1177" t="s">
        <v>1445</v>
      </c>
      <c r="I129" s="1181" t="s">
        <v>331</v>
      </c>
      <c r="J129" s="1182" t="s">
        <v>122</v>
      </c>
      <c r="K129" s="1183">
        <v>2</v>
      </c>
      <c r="L129" s="250"/>
      <c r="M129" s="250"/>
      <c r="N129" s="250"/>
      <c r="O129" s="1184"/>
      <c r="P129" s="1185"/>
      <c r="Q129" s="1186"/>
      <c r="R129" s="1187">
        <v>0</v>
      </c>
      <c r="S129" s="251">
        <v>0.02</v>
      </c>
      <c r="T129" s="251">
        <v>0.05</v>
      </c>
      <c r="U129" s="251">
        <v>0.08</v>
      </c>
      <c r="V129" s="251">
        <v>0.11</v>
      </c>
      <c r="W129" s="251">
        <v>0.12</v>
      </c>
      <c r="X129" s="251">
        <v>0.13</v>
      </c>
      <c r="Y129" s="251">
        <v>0.14000000000000001</v>
      </c>
      <c r="Z129" s="251">
        <v>0.14000000000000001</v>
      </c>
      <c r="AA129" s="251">
        <v>0.14000000000000001</v>
      </c>
      <c r="AB129" s="251">
        <v>0.14000000000000001</v>
      </c>
      <c r="AC129" s="251">
        <v>0.14000000000000001</v>
      </c>
      <c r="AD129" s="251">
        <v>0.14000000000000001</v>
      </c>
      <c r="AE129" s="251">
        <v>0.14000000000000001</v>
      </c>
      <c r="AF129" s="251">
        <v>0.14000000000000001</v>
      </c>
      <c r="AG129" s="251">
        <v>0.14000000000000001</v>
      </c>
      <c r="AH129" s="251">
        <v>0.14000000000000001</v>
      </c>
      <c r="AI129" s="251">
        <v>0.14000000000000001</v>
      </c>
      <c r="AJ129" s="251">
        <v>0.14000000000000001</v>
      </c>
      <c r="AK129" s="251">
        <v>0.14000000000000001</v>
      </c>
      <c r="AL129" s="251">
        <v>0.14000000000000001</v>
      </c>
      <c r="AM129" s="251">
        <v>0.14000000000000001</v>
      </c>
      <c r="AN129" s="251">
        <v>0.14000000000000001</v>
      </c>
      <c r="AO129" s="251">
        <v>0.14000000000000001</v>
      </c>
      <c r="AP129" s="251">
        <v>0.14000000000000001</v>
      </c>
      <c r="AQ129" s="251">
        <v>0.14000000000000001</v>
      </c>
      <c r="AR129" s="251">
        <v>0.14000000000000001</v>
      </c>
      <c r="AS129" s="251">
        <v>0.14000000000000001</v>
      </c>
      <c r="AT129" s="251">
        <v>0.14000000000000001</v>
      </c>
      <c r="AU129" s="251">
        <v>0.14000000000000001</v>
      </c>
      <c r="AV129" s="251">
        <v>0.14000000000000001</v>
      </c>
      <c r="AW129" s="251">
        <v>0.14000000000000001</v>
      </c>
      <c r="AX129" s="251">
        <v>0.14000000000000001</v>
      </c>
      <c r="AY129" s="251">
        <v>0.14000000000000001</v>
      </c>
      <c r="AZ129" s="251">
        <v>0.14000000000000001</v>
      </c>
      <c r="BA129" s="251">
        <v>0.14000000000000001</v>
      </c>
      <c r="BB129" s="251">
        <v>0.14000000000000001</v>
      </c>
      <c r="BC129" s="251">
        <v>0.14000000000000001</v>
      </c>
      <c r="BD129" s="251">
        <v>0.14000000000000001</v>
      </c>
      <c r="BE129" s="251">
        <v>0.14000000000000001</v>
      </c>
      <c r="BF129" s="251">
        <v>0.14000000000000001</v>
      </c>
      <c r="BG129" s="251">
        <v>0.14000000000000001</v>
      </c>
      <c r="BH129" s="251">
        <v>0.14000000000000001</v>
      </c>
      <c r="BI129" s="251">
        <v>0.14000000000000001</v>
      </c>
      <c r="BJ129" s="251">
        <v>0.14000000000000001</v>
      </c>
      <c r="BK129" s="251">
        <v>0.14000000000000001</v>
      </c>
      <c r="BL129" s="251">
        <v>0.14000000000000001</v>
      </c>
      <c r="BM129" s="251">
        <v>0.14000000000000001</v>
      </c>
      <c r="BN129" s="251">
        <v>0.14000000000000001</v>
      </c>
      <c r="BO129" s="251">
        <v>0.14000000000000001</v>
      </c>
      <c r="BP129" s="1188">
        <v>0.14000000000000001</v>
      </c>
      <c r="BQ129" s="233">
        <v>0.14000000000000001</v>
      </c>
      <c r="BR129" s="233">
        <v>0.14000000000000001</v>
      </c>
      <c r="BS129" s="233">
        <v>0.14000000000000001</v>
      </c>
      <c r="BT129" s="233">
        <v>0.14000000000000001</v>
      </c>
      <c r="BU129" s="233">
        <v>0.14000000000000001</v>
      </c>
      <c r="BV129" s="233">
        <v>0.14000000000000001</v>
      </c>
      <c r="BW129" s="233">
        <v>0.14000000000000001</v>
      </c>
      <c r="BX129" s="233">
        <v>0.14000000000000001</v>
      </c>
      <c r="BY129" s="233">
        <v>0.14000000000000001</v>
      </c>
      <c r="BZ129" s="233"/>
      <c r="CA129" s="233"/>
      <c r="CB129" s="233"/>
      <c r="CC129" s="233"/>
      <c r="CD129" s="233"/>
      <c r="CE129" s="233"/>
      <c r="CF129" s="233"/>
      <c r="CG129" s="233"/>
      <c r="CH129" s="233"/>
      <c r="CI129" s="233"/>
      <c r="CJ129" s="233"/>
      <c r="CK129" s="233"/>
      <c r="CL129" s="233"/>
      <c r="CM129" s="233"/>
      <c r="CN129" s="249"/>
    </row>
    <row r="130" spans="2:92" ht="114.75" thickBot="1" x14ac:dyDescent="0.25">
      <c r="B13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0" s="1044" t="s">
        <v>828</v>
      </c>
      <c r="D130" s="1044" t="s">
        <v>827</v>
      </c>
      <c r="E130" s="1045" t="s">
        <v>829</v>
      </c>
      <c r="F130" s="1189" t="str">
        <f>VLOOKUP(TBL5_OptBen[[#This Row],[Option Type (defined list)]],'Option Typs_Grps'!B$2:C$47, 2, FALSE)</f>
        <v>Customer Options</v>
      </c>
      <c r="G130" s="1176" t="s">
        <v>766</v>
      </c>
      <c r="H130" s="1177" t="s">
        <v>1445</v>
      </c>
      <c r="I130" s="1181" t="s">
        <v>684</v>
      </c>
      <c r="J130" s="1182" t="s">
        <v>122</v>
      </c>
      <c r="K130" s="1183">
        <v>2</v>
      </c>
      <c r="L130" s="250"/>
      <c r="M130" s="250"/>
      <c r="N130" s="250"/>
      <c r="O130" s="1184"/>
      <c r="P130" s="1185"/>
      <c r="Q130" s="1186"/>
      <c r="R130" s="1187">
        <v>0.01</v>
      </c>
      <c r="S130" s="251">
        <v>0.03</v>
      </c>
      <c r="T130" s="251">
        <v>0.05</v>
      </c>
      <c r="U130" s="251">
        <v>7.0000000000000007E-2</v>
      </c>
      <c r="V130" s="251">
        <v>0.09</v>
      </c>
      <c r="W130" s="251">
        <v>0.11</v>
      </c>
      <c r="X130" s="251">
        <v>0.13</v>
      </c>
      <c r="Y130" s="251">
        <v>0.15</v>
      </c>
      <c r="Z130" s="251">
        <v>0.17</v>
      </c>
      <c r="AA130" s="251">
        <v>0.19</v>
      </c>
      <c r="AB130" s="251">
        <v>0.2</v>
      </c>
      <c r="AC130" s="251">
        <v>0.2</v>
      </c>
      <c r="AD130" s="251">
        <v>0.2</v>
      </c>
      <c r="AE130" s="251">
        <v>0.2</v>
      </c>
      <c r="AF130" s="251">
        <v>0.2</v>
      </c>
      <c r="AG130" s="251">
        <v>0.2</v>
      </c>
      <c r="AH130" s="251">
        <v>0.2</v>
      </c>
      <c r="AI130" s="251">
        <v>0.2</v>
      </c>
      <c r="AJ130" s="251">
        <v>0.2</v>
      </c>
      <c r="AK130" s="251">
        <v>0.2</v>
      </c>
      <c r="AL130" s="251">
        <v>0.2</v>
      </c>
      <c r="AM130" s="251">
        <v>0.2</v>
      </c>
      <c r="AN130" s="251">
        <v>0.2</v>
      </c>
      <c r="AO130" s="251">
        <v>0.2</v>
      </c>
      <c r="AP130" s="251">
        <v>0.2</v>
      </c>
      <c r="AQ130" s="251">
        <v>0.2</v>
      </c>
      <c r="AR130" s="251">
        <v>0.2</v>
      </c>
      <c r="AS130" s="251">
        <v>0.2</v>
      </c>
      <c r="AT130" s="251">
        <v>0.2</v>
      </c>
      <c r="AU130" s="251">
        <v>0.2</v>
      </c>
      <c r="AV130" s="251">
        <v>0.2</v>
      </c>
      <c r="AW130" s="251">
        <v>0.2</v>
      </c>
      <c r="AX130" s="251">
        <v>0.2</v>
      </c>
      <c r="AY130" s="251">
        <v>0.2</v>
      </c>
      <c r="AZ130" s="251">
        <v>0.2</v>
      </c>
      <c r="BA130" s="251">
        <v>0.2</v>
      </c>
      <c r="BB130" s="251">
        <v>0.2</v>
      </c>
      <c r="BC130" s="251">
        <v>0.2</v>
      </c>
      <c r="BD130" s="251">
        <v>0.2</v>
      </c>
      <c r="BE130" s="251">
        <v>0.2</v>
      </c>
      <c r="BF130" s="251">
        <v>0.2</v>
      </c>
      <c r="BG130" s="251">
        <v>0.2</v>
      </c>
      <c r="BH130" s="251">
        <v>0.2</v>
      </c>
      <c r="BI130" s="251">
        <v>0.2</v>
      </c>
      <c r="BJ130" s="251">
        <v>0.2</v>
      </c>
      <c r="BK130" s="251">
        <v>0.2</v>
      </c>
      <c r="BL130" s="251">
        <v>0.2</v>
      </c>
      <c r="BM130" s="251">
        <v>0.2</v>
      </c>
      <c r="BN130" s="251">
        <v>0.2</v>
      </c>
      <c r="BO130" s="251">
        <v>0.2</v>
      </c>
      <c r="BP130" s="1188">
        <v>0.2</v>
      </c>
      <c r="BQ130" s="233">
        <v>0.2</v>
      </c>
      <c r="BR130" s="233">
        <v>0.2</v>
      </c>
      <c r="BS130" s="233">
        <v>0.2</v>
      </c>
      <c r="BT130" s="233">
        <v>0.2</v>
      </c>
      <c r="BU130" s="233">
        <v>0.2</v>
      </c>
      <c r="BV130" s="233">
        <v>0.2</v>
      </c>
      <c r="BW130" s="233">
        <v>0.2</v>
      </c>
      <c r="BX130" s="233">
        <v>0.2</v>
      </c>
      <c r="BY130" s="233">
        <v>0.2</v>
      </c>
      <c r="BZ130" s="233"/>
      <c r="CA130" s="233"/>
      <c r="CB130" s="233"/>
      <c r="CC130" s="233"/>
      <c r="CD130" s="233"/>
      <c r="CE130" s="233"/>
      <c r="CF130" s="233"/>
      <c r="CG130" s="233"/>
      <c r="CH130" s="233"/>
      <c r="CI130" s="233"/>
      <c r="CJ130" s="233"/>
      <c r="CK130" s="233"/>
      <c r="CL130" s="233"/>
      <c r="CM130" s="233"/>
      <c r="CN130" s="249"/>
    </row>
    <row r="131" spans="2:92" ht="100.5" thickBot="1" x14ac:dyDescent="0.25">
      <c r="B13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1" s="1044" t="s">
        <v>831</v>
      </c>
      <c r="D131" s="1044" t="s">
        <v>830</v>
      </c>
      <c r="E131" s="1045" t="s">
        <v>829</v>
      </c>
      <c r="F131" s="1189" t="str">
        <f>VLOOKUP(TBL5_OptBen[[#This Row],[Option Type (defined list)]],'Option Typs_Grps'!B$2:C$47, 2, FALSE)</f>
        <v>Customer Options</v>
      </c>
      <c r="G131" s="1176" t="s">
        <v>766</v>
      </c>
      <c r="H131" s="1177" t="s">
        <v>1445</v>
      </c>
      <c r="I131" s="1181" t="s">
        <v>684</v>
      </c>
      <c r="J131" s="1182" t="s">
        <v>122</v>
      </c>
      <c r="K131" s="1183">
        <v>2</v>
      </c>
      <c r="L131" s="250"/>
      <c r="M131" s="250"/>
      <c r="N131" s="250"/>
      <c r="O131" s="1184"/>
      <c r="P131" s="1185"/>
      <c r="Q131" s="1186"/>
      <c r="R131" s="1187">
        <v>0.23</v>
      </c>
      <c r="S131" s="251">
        <v>0.46</v>
      </c>
      <c r="T131" s="251">
        <v>0.69</v>
      </c>
      <c r="U131" s="251">
        <v>0.92</v>
      </c>
      <c r="V131" s="251">
        <v>1.1499999999999999</v>
      </c>
      <c r="W131" s="251">
        <v>1.38</v>
      </c>
      <c r="X131" s="251">
        <v>1.62</v>
      </c>
      <c r="Y131" s="251">
        <v>1.85</v>
      </c>
      <c r="Z131" s="251">
        <v>2.08</v>
      </c>
      <c r="AA131" s="251">
        <v>2.31</v>
      </c>
      <c r="AB131" s="251">
        <v>2.54</v>
      </c>
      <c r="AC131" s="251">
        <v>2.77</v>
      </c>
      <c r="AD131" s="251">
        <v>3</v>
      </c>
      <c r="AE131" s="251">
        <v>3.21</v>
      </c>
      <c r="AF131" s="251">
        <v>3.42</v>
      </c>
      <c r="AG131" s="251">
        <v>3.63</v>
      </c>
      <c r="AH131" s="251">
        <v>3.84</v>
      </c>
      <c r="AI131" s="251">
        <v>4.05</v>
      </c>
      <c r="AJ131" s="251">
        <v>4.2699999999999996</v>
      </c>
      <c r="AK131" s="251">
        <v>4.49</v>
      </c>
      <c r="AL131" s="251">
        <v>4.49</v>
      </c>
      <c r="AM131" s="251">
        <v>4.49</v>
      </c>
      <c r="AN131" s="251">
        <v>4.49</v>
      </c>
      <c r="AO131" s="251">
        <v>4.49</v>
      </c>
      <c r="AP131" s="251">
        <v>4.49</v>
      </c>
      <c r="AQ131" s="251">
        <v>4.49</v>
      </c>
      <c r="AR131" s="251">
        <v>4.49</v>
      </c>
      <c r="AS131" s="251">
        <v>4.49</v>
      </c>
      <c r="AT131" s="251">
        <v>4.49</v>
      </c>
      <c r="AU131" s="251">
        <v>4.49</v>
      </c>
      <c r="AV131" s="251">
        <v>4.49</v>
      </c>
      <c r="AW131" s="251">
        <v>4.49</v>
      </c>
      <c r="AX131" s="251">
        <v>4.49</v>
      </c>
      <c r="AY131" s="251">
        <v>4.49</v>
      </c>
      <c r="AZ131" s="251">
        <v>4.49</v>
      </c>
      <c r="BA131" s="251">
        <v>4.49</v>
      </c>
      <c r="BB131" s="251">
        <v>4.49</v>
      </c>
      <c r="BC131" s="251">
        <v>4.49</v>
      </c>
      <c r="BD131" s="251">
        <v>4.49</v>
      </c>
      <c r="BE131" s="251">
        <v>4.49</v>
      </c>
      <c r="BF131" s="251">
        <v>4.49</v>
      </c>
      <c r="BG131" s="251">
        <v>4.49</v>
      </c>
      <c r="BH131" s="251">
        <v>4.49</v>
      </c>
      <c r="BI131" s="251">
        <v>4.49</v>
      </c>
      <c r="BJ131" s="251">
        <v>4.49</v>
      </c>
      <c r="BK131" s="251">
        <v>4.49</v>
      </c>
      <c r="BL131" s="251">
        <v>4.49</v>
      </c>
      <c r="BM131" s="251">
        <v>4.49</v>
      </c>
      <c r="BN131" s="251">
        <v>4.49</v>
      </c>
      <c r="BO131" s="251">
        <v>4.49</v>
      </c>
      <c r="BP131" s="1188">
        <v>4.49</v>
      </c>
      <c r="BQ131" s="233">
        <v>4.49</v>
      </c>
      <c r="BR131" s="233">
        <v>4.49</v>
      </c>
      <c r="BS131" s="233">
        <v>4.49</v>
      </c>
      <c r="BT131" s="233">
        <v>4.49</v>
      </c>
      <c r="BU131" s="233">
        <v>4.49</v>
      </c>
      <c r="BV131" s="233">
        <v>4.49</v>
      </c>
      <c r="BW131" s="233">
        <v>4.49</v>
      </c>
      <c r="BX131" s="233">
        <v>4.49</v>
      </c>
      <c r="BY131" s="233">
        <v>4.49</v>
      </c>
      <c r="BZ131" s="233"/>
      <c r="CA131" s="233"/>
      <c r="CB131" s="233"/>
      <c r="CC131" s="233"/>
      <c r="CD131" s="233"/>
      <c r="CE131" s="233"/>
      <c r="CF131" s="233"/>
      <c r="CG131" s="233"/>
      <c r="CH131" s="233"/>
      <c r="CI131" s="233"/>
      <c r="CJ131" s="233"/>
      <c r="CK131" s="233"/>
      <c r="CL131" s="233"/>
      <c r="CM131" s="233"/>
      <c r="CN131" s="249"/>
    </row>
    <row r="132" spans="2:92" ht="30.75" thickBot="1" x14ac:dyDescent="0.25">
      <c r="B13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2" s="1044" t="s">
        <v>1268</v>
      </c>
      <c r="D132" s="1044" t="s">
        <v>1267</v>
      </c>
      <c r="E132" s="1045" t="s">
        <v>1269</v>
      </c>
      <c r="F132" s="1189" t="str">
        <f>VLOOKUP(TBL5_OptBen[[#This Row],[Option Type (defined list)]],'Option Typs_Grps'!B$2:C$47, 2, FALSE)</f>
        <v>Customer Options</v>
      </c>
      <c r="G132" s="1176" t="s">
        <v>755</v>
      </c>
      <c r="H132" s="1177" t="s">
        <v>1445</v>
      </c>
      <c r="I132" s="1181" t="s">
        <v>684</v>
      </c>
      <c r="J132" s="1182" t="s">
        <v>122</v>
      </c>
      <c r="K132" s="1183">
        <v>2</v>
      </c>
      <c r="L132" s="250">
        <v>119.48095387741469</v>
      </c>
      <c r="M132" s="250">
        <v>119.33892895275713</v>
      </c>
      <c r="N132" s="250">
        <v>119.19603249964914</v>
      </c>
      <c r="O132" s="1184">
        <v>119.05228754924553</v>
      </c>
      <c r="P132" s="1185">
        <v>118.90771582088445</v>
      </c>
      <c r="Q132" s="1186">
        <v>118.76233783443504</v>
      </c>
      <c r="R132" s="1187">
        <v>118.61617300999271</v>
      </c>
      <c r="S132" s="251">
        <v>118.46923975666277</v>
      </c>
      <c r="T132" s="251">
        <v>70.556691972196731</v>
      </c>
      <c r="U132" s="251">
        <v>70.499480935108494</v>
      </c>
      <c r="V132" s="251">
        <v>70.441992931704561</v>
      </c>
      <c r="W132" s="251">
        <v>70.38423377548088</v>
      </c>
      <c r="X132" s="251">
        <v>70.326209015232251</v>
      </c>
      <c r="Y132" s="251">
        <v>70.267923953287564</v>
      </c>
      <c r="Z132" s="251">
        <v>70.209383662078309</v>
      </c>
      <c r="AA132" s="251">
        <v>70.150592999236835</v>
      </c>
      <c r="AB132" s="251">
        <v>68.124335024607717</v>
      </c>
      <c r="AC132" s="251">
        <v>68.031158578829945</v>
      </c>
      <c r="AD132" s="251">
        <v>67.937609671002747</v>
      </c>
      <c r="AE132" s="251">
        <v>67.843694785302432</v>
      </c>
      <c r="AF132" s="251">
        <v>0</v>
      </c>
      <c r="AG132" s="251">
        <v>0</v>
      </c>
      <c r="AH132" s="251">
        <v>0</v>
      </c>
      <c r="AI132" s="251">
        <v>0</v>
      </c>
      <c r="AJ132" s="251">
        <v>0</v>
      </c>
      <c r="AK132" s="251">
        <v>0</v>
      </c>
      <c r="AL132" s="251">
        <v>0</v>
      </c>
      <c r="AM132" s="251">
        <v>0</v>
      </c>
      <c r="AN132" s="251">
        <v>0</v>
      </c>
      <c r="AO132" s="251">
        <v>0</v>
      </c>
      <c r="AP132" s="251">
        <v>0</v>
      </c>
      <c r="AQ132" s="251">
        <v>0</v>
      </c>
      <c r="AR132" s="251">
        <v>0</v>
      </c>
      <c r="AS132" s="251">
        <v>0</v>
      </c>
      <c r="AT132" s="251">
        <v>0</v>
      </c>
      <c r="AU132" s="251">
        <v>0</v>
      </c>
      <c r="AV132" s="251">
        <v>0</v>
      </c>
      <c r="AW132" s="251">
        <v>0</v>
      </c>
      <c r="AX132" s="251">
        <v>0</v>
      </c>
      <c r="AY132" s="251">
        <v>0</v>
      </c>
      <c r="AZ132" s="251">
        <v>0</v>
      </c>
      <c r="BA132" s="251">
        <v>0</v>
      </c>
      <c r="BB132" s="251">
        <v>0</v>
      </c>
      <c r="BC132" s="251">
        <v>0</v>
      </c>
      <c r="BD132" s="251">
        <v>0</v>
      </c>
      <c r="BE132" s="251">
        <v>0</v>
      </c>
      <c r="BF132" s="251">
        <v>0</v>
      </c>
      <c r="BG132" s="251">
        <v>0</v>
      </c>
      <c r="BH132" s="251">
        <v>0</v>
      </c>
      <c r="BI132" s="251">
        <v>0</v>
      </c>
      <c r="BJ132" s="251">
        <v>0</v>
      </c>
      <c r="BK132" s="251">
        <v>0</v>
      </c>
      <c r="BL132" s="251">
        <v>0</v>
      </c>
      <c r="BM132" s="251">
        <v>0</v>
      </c>
      <c r="BN132" s="251">
        <v>0</v>
      </c>
      <c r="BO132" s="251">
        <v>0</v>
      </c>
      <c r="BP132" s="1188">
        <v>0</v>
      </c>
      <c r="BQ132" s="233">
        <v>0</v>
      </c>
      <c r="BR132" s="233">
        <v>0</v>
      </c>
      <c r="BS132" s="233">
        <v>0</v>
      </c>
      <c r="BT132" s="233">
        <v>0</v>
      </c>
      <c r="BU132" s="233">
        <v>0</v>
      </c>
      <c r="BV132" s="233">
        <v>0</v>
      </c>
      <c r="BW132" s="233">
        <v>0</v>
      </c>
      <c r="BX132" s="233">
        <v>0</v>
      </c>
      <c r="BY132" s="233">
        <v>0</v>
      </c>
      <c r="BZ132" s="233"/>
      <c r="CA132" s="233"/>
      <c r="CB132" s="233"/>
      <c r="CC132" s="233"/>
      <c r="CD132" s="233"/>
      <c r="CE132" s="233"/>
      <c r="CF132" s="233"/>
      <c r="CG132" s="233"/>
      <c r="CH132" s="233"/>
      <c r="CI132" s="233"/>
      <c r="CJ132" s="233"/>
      <c r="CK132" s="233"/>
      <c r="CL132" s="233"/>
      <c r="CM132" s="233"/>
      <c r="CN132" s="249"/>
    </row>
    <row r="133" spans="2:92" ht="57.75" thickBot="1" x14ac:dyDescent="0.25">
      <c r="B13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3" s="1044" t="s">
        <v>764</v>
      </c>
      <c r="D133" s="1044" t="s">
        <v>763</v>
      </c>
      <c r="E133" s="1045" t="s">
        <v>761</v>
      </c>
      <c r="F133" s="1189" t="str">
        <f>VLOOKUP(TBL5_OptBen[[#This Row],[Option Type (defined list)]],'Option Typs_Grps'!B$2:C$47, 2, FALSE)</f>
        <v>Customer Options</v>
      </c>
      <c r="G133" s="1176" t="s">
        <v>755</v>
      </c>
      <c r="H133" s="1177" t="s">
        <v>1446</v>
      </c>
      <c r="I133" s="1181" t="s">
        <v>684</v>
      </c>
      <c r="J133" s="1182" t="s">
        <v>122</v>
      </c>
      <c r="K133" s="1183">
        <v>2</v>
      </c>
      <c r="L133" s="250"/>
      <c r="M133" s="250"/>
      <c r="N133" s="250"/>
      <c r="O133" s="1184"/>
      <c r="P133" s="1185"/>
      <c r="Q133" s="1186"/>
      <c r="R133" s="1187">
        <v>0.1</v>
      </c>
      <c r="S133" s="251">
        <v>0.24</v>
      </c>
      <c r="T133" s="251">
        <v>0.34</v>
      </c>
      <c r="U133" s="251">
        <v>0.44</v>
      </c>
      <c r="V133" s="251">
        <v>0.54</v>
      </c>
      <c r="W133" s="251">
        <v>0.64</v>
      </c>
      <c r="X133" s="251">
        <v>0.73</v>
      </c>
      <c r="Y133" s="251">
        <v>0.83</v>
      </c>
      <c r="Z133" s="251">
        <v>0.93</v>
      </c>
      <c r="AA133" s="251">
        <v>1.03</v>
      </c>
      <c r="AB133" s="251">
        <v>1.1299999999999999</v>
      </c>
      <c r="AC133" s="251">
        <v>1.23</v>
      </c>
      <c r="AD133" s="251">
        <v>1.32</v>
      </c>
      <c r="AE133" s="251">
        <v>1.42</v>
      </c>
      <c r="AF133" s="251">
        <v>1.52</v>
      </c>
      <c r="AG133" s="251">
        <v>1.62</v>
      </c>
      <c r="AH133" s="251">
        <v>1.72</v>
      </c>
      <c r="AI133" s="251">
        <v>1.82</v>
      </c>
      <c r="AJ133" s="251">
        <v>1.91</v>
      </c>
      <c r="AK133" s="251">
        <v>2.0099999999999998</v>
      </c>
      <c r="AL133" s="251">
        <v>2.0099999999999998</v>
      </c>
      <c r="AM133" s="251">
        <v>2.0099999999999998</v>
      </c>
      <c r="AN133" s="251">
        <v>2.0099999999999998</v>
      </c>
      <c r="AO133" s="251">
        <v>2.0099999999999998</v>
      </c>
      <c r="AP133" s="251">
        <v>2.0099999999999998</v>
      </c>
      <c r="AQ133" s="251">
        <v>2.0099999999999998</v>
      </c>
      <c r="AR133" s="251">
        <v>2.0099999999999998</v>
      </c>
      <c r="AS133" s="251">
        <v>2.0099999999999998</v>
      </c>
      <c r="AT133" s="251">
        <v>2.0099999999999998</v>
      </c>
      <c r="AU133" s="251">
        <v>2.0099999999999998</v>
      </c>
      <c r="AV133" s="251">
        <v>2.0099999999999998</v>
      </c>
      <c r="AW133" s="251">
        <v>2.0099999999999998</v>
      </c>
      <c r="AX133" s="251">
        <v>2.0099999999999998</v>
      </c>
      <c r="AY133" s="251">
        <v>2.0099999999999998</v>
      </c>
      <c r="AZ133" s="251">
        <v>2.0099999999999998</v>
      </c>
      <c r="BA133" s="251">
        <v>2.0099999999999998</v>
      </c>
      <c r="BB133" s="251">
        <v>2.0099999999999998</v>
      </c>
      <c r="BC133" s="251">
        <v>2.0099999999999998</v>
      </c>
      <c r="BD133" s="251">
        <v>2.0099999999999998</v>
      </c>
      <c r="BE133" s="251">
        <v>2.0099999999999998</v>
      </c>
      <c r="BF133" s="251">
        <v>2.0099999999999998</v>
      </c>
      <c r="BG133" s="251">
        <v>2.0099999999999998</v>
      </c>
      <c r="BH133" s="251">
        <v>2.0099999999999998</v>
      </c>
      <c r="BI133" s="251">
        <v>2.0099999999999998</v>
      </c>
      <c r="BJ133" s="251">
        <v>2.0099999999999998</v>
      </c>
      <c r="BK133" s="251">
        <v>2.0099999999999998</v>
      </c>
      <c r="BL133" s="251">
        <v>2.0099999999999998</v>
      </c>
      <c r="BM133" s="251">
        <v>2.0099999999999998</v>
      </c>
      <c r="BN133" s="251">
        <v>2.0099999999999998</v>
      </c>
      <c r="BO133" s="251">
        <v>2.0099999999999998</v>
      </c>
      <c r="BP133" s="1188">
        <v>2.0099999999999998</v>
      </c>
      <c r="BQ133" s="233">
        <v>2.0099999999999998</v>
      </c>
      <c r="BR133" s="233">
        <v>2.0099999999999998</v>
      </c>
      <c r="BS133" s="233">
        <v>2.0099999999999998</v>
      </c>
      <c r="BT133" s="233">
        <v>2.0099999999999998</v>
      </c>
      <c r="BU133" s="233">
        <v>2.0099999999999998</v>
      </c>
      <c r="BV133" s="233">
        <v>2.0099999999999998</v>
      </c>
      <c r="BW133" s="233">
        <v>2.0099999999999998</v>
      </c>
      <c r="BX133" s="233">
        <v>2.0099999999999998</v>
      </c>
      <c r="BY133" s="233">
        <v>2.0099999999999998</v>
      </c>
      <c r="BZ133" s="233"/>
      <c r="CA133" s="233"/>
      <c r="CB133" s="233"/>
      <c r="CC133" s="233"/>
      <c r="CD133" s="233"/>
      <c r="CE133" s="233"/>
      <c r="CF133" s="233"/>
      <c r="CG133" s="233"/>
      <c r="CH133" s="233"/>
      <c r="CI133" s="233"/>
      <c r="CJ133" s="233"/>
      <c r="CK133" s="233"/>
      <c r="CL133" s="233"/>
      <c r="CM133" s="233"/>
      <c r="CN133" s="249"/>
    </row>
    <row r="134" spans="2:92" ht="29.25" thickBot="1" x14ac:dyDescent="0.25">
      <c r="B13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4" s="1044" t="s">
        <v>768</v>
      </c>
      <c r="D134" s="1044" t="s">
        <v>767</v>
      </c>
      <c r="E134" s="1045" t="s">
        <v>769</v>
      </c>
      <c r="F134" s="1189" t="str">
        <f>VLOOKUP(TBL5_OptBen[[#This Row],[Option Type (defined list)]],'Option Typs_Grps'!B$2:C$47, 2, FALSE)</f>
        <v>Customer Options</v>
      </c>
      <c r="G134" s="1176" t="s">
        <v>755</v>
      </c>
      <c r="H134" s="1177" t="s">
        <v>1446</v>
      </c>
      <c r="I134" s="1181" t="s">
        <v>684</v>
      </c>
      <c r="J134" s="1182" t="s">
        <v>122</v>
      </c>
      <c r="K134" s="1183">
        <v>2</v>
      </c>
      <c r="L134" s="250"/>
      <c r="M134" s="250"/>
      <c r="N134" s="250"/>
      <c r="O134" s="1184"/>
      <c r="P134" s="1185"/>
      <c r="Q134" s="1186"/>
      <c r="R134" s="1187">
        <v>0</v>
      </c>
      <c r="S134" s="251">
        <v>0</v>
      </c>
      <c r="T134" s="251">
        <v>0</v>
      </c>
      <c r="U134" s="251">
        <v>0</v>
      </c>
      <c r="V134" s="251">
        <v>0</v>
      </c>
      <c r="W134" s="251">
        <v>0.01</v>
      </c>
      <c r="X134" s="251">
        <v>0.04</v>
      </c>
      <c r="Y134" s="251">
        <v>7.0000000000000007E-2</v>
      </c>
      <c r="Z134" s="251">
        <v>0.1</v>
      </c>
      <c r="AA134" s="251">
        <v>0.13</v>
      </c>
      <c r="AB134" s="251">
        <v>0.15</v>
      </c>
      <c r="AC134" s="251">
        <v>0.17</v>
      </c>
      <c r="AD134" s="251">
        <v>0.19</v>
      </c>
      <c r="AE134" s="251">
        <v>0.21</v>
      </c>
      <c r="AF134" s="251">
        <v>0.23</v>
      </c>
      <c r="AG134" s="251">
        <v>0.25</v>
      </c>
      <c r="AH134" s="251">
        <v>0.27</v>
      </c>
      <c r="AI134" s="251">
        <v>0.28999999999999998</v>
      </c>
      <c r="AJ134" s="251">
        <v>0.31</v>
      </c>
      <c r="AK134" s="251">
        <v>0.32</v>
      </c>
      <c r="AL134" s="251">
        <v>0.34</v>
      </c>
      <c r="AM134" s="251">
        <v>0.35</v>
      </c>
      <c r="AN134" s="251">
        <v>0.37</v>
      </c>
      <c r="AO134" s="251">
        <v>0.38</v>
      </c>
      <c r="AP134" s="251">
        <v>0.39</v>
      </c>
      <c r="AQ134" s="251">
        <v>0.39</v>
      </c>
      <c r="AR134" s="251">
        <v>0.39</v>
      </c>
      <c r="AS134" s="251">
        <v>0.39</v>
      </c>
      <c r="AT134" s="251">
        <v>0.39</v>
      </c>
      <c r="AU134" s="251">
        <v>0.39</v>
      </c>
      <c r="AV134" s="251">
        <v>0.39</v>
      </c>
      <c r="AW134" s="251">
        <v>0.39</v>
      </c>
      <c r="AX134" s="251">
        <v>0.39</v>
      </c>
      <c r="AY134" s="251">
        <v>0.39</v>
      </c>
      <c r="AZ134" s="251">
        <v>0.39</v>
      </c>
      <c r="BA134" s="251">
        <v>0.39</v>
      </c>
      <c r="BB134" s="251">
        <v>0.39</v>
      </c>
      <c r="BC134" s="251">
        <v>0.39</v>
      </c>
      <c r="BD134" s="251">
        <v>0.39</v>
      </c>
      <c r="BE134" s="251">
        <v>0.39</v>
      </c>
      <c r="BF134" s="251">
        <v>0.39</v>
      </c>
      <c r="BG134" s="251">
        <v>0.39</v>
      </c>
      <c r="BH134" s="251">
        <v>0.39</v>
      </c>
      <c r="BI134" s="251">
        <v>0.39</v>
      </c>
      <c r="BJ134" s="251">
        <v>0.39</v>
      </c>
      <c r="BK134" s="251">
        <v>0.39</v>
      </c>
      <c r="BL134" s="251">
        <v>0.39</v>
      </c>
      <c r="BM134" s="251">
        <v>0.39</v>
      </c>
      <c r="BN134" s="251">
        <v>0.39</v>
      </c>
      <c r="BO134" s="251">
        <v>0.39</v>
      </c>
      <c r="BP134" s="1188">
        <v>0.39</v>
      </c>
      <c r="BQ134" s="233">
        <v>0.39</v>
      </c>
      <c r="BR134" s="233">
        <v>0.39</v>
      </c>
      <c r="BS134" s="233">
        <v>0.39</v>
      </c>
      <c r="BT134" s="233">
        <v>0.39</v>
      </c>
      <c r="BU134" s="233">
        <v>0.39</v>
      </c>
      <c r="BV134" s="233">
        <v>0.39</v>
      </c>
      <c r="BW134" s="233">
        <v>0.39</v>
      </c>
      <c r="BX134" s="233">
        <v>0.39</v>
      </c>
      <c r="BY134" s="233">
        <v>0.39</v>
      </c>
      <c r="BZ134" s="233"/>
      <c r="CA134" s="233"/>
      <c r="CB134" s="233"/>
      <c r="CC134" s="233"/>
      <c r="CD134" s="233"/>
      <c r="CE134" s="233"/>
      <c r="CF134" s="233"/>
      <c r="CG134" s="233"/>
      <c r="CH134" s="233"/>
      <c r="CI134" s="233"/>
      <c r="CJ134" s="233"/>
      <c r="CK134" s="233"/>
      <c r="CL134" s="233"/>
      <c r="CM134" s="233"/>
      <c r="CN134" s="249"/>
    </row>
    <row r="135" spans="2:92" ht="57.75" thickBot="1" x14ac:dyDescent="0.25">
      <c r="B13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5" s="1044" t="s">
        <v>775</v>
      </c>
      <c r="D135" s="1044" t="s">
        <v>774</v>
      </c>
      <c r="E135" s="1045" t="s">
        <v>776</v>
      </c>
      <c r="F135" s="1189" t="str">
        <f>VLOOKUP(TBL5_OptBen[[#This Row],[Option Type (defined list)]],'Option Typs_Grps'!B$2:C$47, 2, FALSE)</f>
        <v>Customer Options</v>
      </c>
      <c r="G135" s="1176" t="s">
        <v>755</v>
      </c>
      <c r="H135" s="1177" t="s">
        <v>1446</v>
      </c>
      <c r="I135" s="1181" t="s">
        <v>684</v>
      </c>
      <c r="J135" s="1182" t="s">
        <v>122</v>
      </c>
      <c r="K135" s="1183">
        <v>2</v>
      </c>
      <c r="L135" s="250"/>
      <c r="M135" s="250"/>
      <c r="N135" s="250"/>
      <c r="O135" s="1184"/>
      <c r="P135" s="1185"/>
      <c r="Q135" s="1186"/>
      <c r="R135" s="1187">
        <v>0.04</v>
      </c>
      <c r="S135" s="251">
        <v>0.12</v>
      </c>
      <c r="T135" s="251">
        <v>0.21</v>
      </c>
      <c r="U135" s="251">
        <v>0.28999999999999998</v>
      </c>
      <c r="V135" s="251">
        <v>0.35</v>
      </c>
      <c r="W135" s="251">
        <v>0.36</v>
      </c>
      <c r="X135" s="251">
        <v>0.37</v>
      </c>
      <c r="Y135" s="251">
        <v>0.38</v>
      </c>
      <c r="Z135" s="251">
        <v>0.39</v>
      </c>
      <c r="AA135" s="251">
        <v>0.4</v>
      </c>
      <c r="AB135" s="251">
        <v>0.41</v>
      </c>
      <c r="AC135" s="251">
        <v>0.42</v>
      </c>
      <c r="AD135" s="251">
        <v>0.42</v>
      </c>
      <c r="AE135" s="251">
        <v>0.43</v>
      </c>
      <c r="AF135" s="251">
        <v>0.43</v>
      </c>
      <c r="AG135" s="251">
        <v>0.44</v>
      </c>
      <c r="AH135" s="251">
        <v>0.44</v>
      </c>
      <c r="AI135" s="251">
        <v>0.45</v>
      </c>
      <c r="AJ135" s="251">
        <v>0.45</v>
      </c>
      <c r="AK135" s="251">
        <v>0.46</v>
      </c>
      <c r="AL135" s="251">
        <v>0.46</v>
      </c>
      <c r="AM135" s="251">
        <v>0.46</v>
      </c>
      <c r="AN135" s="251">
        <v>0.47</v>
      </c>
      <c r="AO135" s="251">
        <v>0.47</v>
      </c>
      <c r="AP135" s="251">
        <v>0.48</v>
      </c>
      <c r="AQ135" s="251">
        <v>0.48</v>
      </c>
      <c r="AR135" s="251">
        <v>0.48</v>
      </c>
      <c r="AS135" s="251">
        <v>0.48</v>
      </c>
      <c r="AT135" s="251">
        <v>0.48</v>
      </c>
      <c r="AU135" s="251">
        <v>0.48</v>
      </c>
      <c r="AV135" s="251">
        <v>0.48</v>
      </c>
      <c r="AW135" s="251">
        <v>0.48</v>
      </c>
      <c r="AX135" s="251">
        <v>0.48</v>
      </c>
      <c r="AY135" s="251">
        <v>0.48</v>
      </c>
      <c r="AZ135" s="251">
        <v>0.48</v>
      </c>
      <c r="BA135" s="251">
        <v>0.48</v>
      </c>
      <c r="BB135" s="251">
        <v>0.48</v>
      </c>
      <c r="BC135" s="251">
        <v>0.48</v>
      </c>
      <c r="BD135" s="251">
        <v>0.48</v>
      </c>
      <c r="BE135" s="251">
        <v>0.48</v>
      </c>
      <c r="BF135" s="251">
        <v>0.48</v>
      </c>
      <c r="BG135" s="251">
        <v>0.48</v>
      </c>
      <c r="BH135" s="251">
        <v>0.48</v>
      </c>
      <c r="BI135" s="251">
        <v>0.48</v>
      </c>
      <c r="BJ135" s="251">
        <v>0.48</v>
      </c>
      <c r="BK135" s="251">
        <v>0.48</v>
      </c>
      <c r="BL135" s="251">
        <v>0.48</v>
      </c>
      <c r="BM135" s="251">
        <v>0.48</v>
      </c>
      <c r="BN135" s="251">
        <v>0.48</v>
      </c>
      <c r="BO135" s="251">
        <v>0.48</v>
      </c>
      <c r="BP135" s="1188">
        <v>0.48</v>
      </c>
      <c r="BQ135" s="233">
        <v>0.48</v>
      </c>
      <c r="BR135" s="233">
        <v>0.48</v>
      </c>
      <c r="BS135" s="233">
        <v>0.48</v>
      </c>
      <c r="BT135" s="233">
        <v>0.48</v>
      </c>
      <c r="BU135" s="233">
        <v>0.48</v>
      </c>
      <c r="BV135" s="233">
        <v>0.48</v>
      </c>
      <c r="BW135" s="233">
        <v>0.48</v>
      </c>
      <c r="BX135" s="233">
        <v>0.48</v>
      </c>
      <c r="BY135" s="233">
        <v>0.48</v>
      </c>
      <c r="BZ135" s="233"/>
      <c r="CA135" s="233"/>
      <c r="CB135" s="233"/>
      <c r="CC135" s="233"/>
      <c r="CD135" s="233"/>
      <c r="CE135" s="233"/>
      <c r="CF135" s="233"/>
      <c r="CG135" s="233"/>
      <c r="CH135" s="233"/>
      <c r="CI135" s="233"/>
      <c r="CJ135" s="233"/>
      <c r="CK135" s="233"/>
      <c r="CL135" s="233"/>
      <c r="CM135" s="233"/>
      <c r="CN135" s="249"/>
    </row>
    <row r="136" spans="2:92" ht="72" thickBot="1" x14ac:dyDescent="0.25">
      <c r="B13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6" s="1044" t="s">
        <v>788</v>
      </c>
      <c r="D136" s="1044" t="s">
        <v>787</v>
      </c>
      <c r="E136" s="1045" t="s">
        <v>789</v>
      </c>
      <c r="F136" s="1189" t="str">
        <f>VLOOKUP(TBL5_OptBen[[#This Row],[Option Type (defined list)]],'Option Typs_Grps'!B$2:C$47, 2, FALSE)</f>
        <v>Customer Options</v>
      </c>
      <c r="G136" s="1176" t="s">
        <v>755</v>
      </c>
      <c r="H136" s="1177" t="s">
        <v>1446</v>
      </c>
      <c r="I136" s="1181" t="s">
        <v>684</v>
      </c>
      <c r="J136" s="1182" t="s">
        <v>122</v>
      </c>
      <c r="K136" s="1183">
        <v>2</v>
      </c>
      <c r="L136" s="250"/>
      <c r="M136" s="250"/>
      <c r="N136" s="250"/>
      <c r="O136" s="1184"/>
      <c r="P136" s="1185"/>
      <c r="Q136" s="1186"/>
      <c r="R136" s="1187">
        <v>0.09</v>
      </c>
      <c r="S136" s="251">
        <v>0.28000000000000003</v>
      </c>
      <c r="T136" s="251">
        <v>0.46</v>
      </c>
      <c r="U136" s="251">
        <v>0.65</v>
      </c>
      <c r="V136" s="251">
        <v>0.8</v>
      </c>
      <c r="W136" s="251">
        <v>0.92</v>
      </c>
      <c r="X136" s="251">
        <v>1.03</v>
      </c>
      <c r="Y136" s="251">
        <v>1.1499999999999999</v>
      </c>
      <c r="Z136" s="251">
        <v>1.27</v>
      </c>
      <c r="AA136" s="251">
        <v>1.4</v>
      </c>
      <c r="AB136" s="251">
        <v>1.51</v>
      </c>
      <c r="AC136" s="251">
        <v>1.63</v>
      </c>
      <c r="AD136" s="251">
        <v>1.75</v>
      </c>
      <c r="AE136" s="251">
        <v>1.87</v>
      </c>
      <c r="AF136" s="251">
        <v>2</v>
      </c>
      <c r="AG136" s="251">
        <v>2.12</v>
      </c>
      <c r="AH136" s="251">
        <v>2.2400000000000002</v>
      </c>
      <c r="AI136" s="251">
        <v>2.37</v>
      </c>
      <c r="AJ136" s="251">
        <v>2.4900000000000002</v>
      </c>
      <c r="AK136" s="251">
        <v>2.62</v>
      </c>
      <c r="AL136" s="251">
        <v>2.75</v>
      </c>
      <c r="AM136" s="251">
        <v>2.87</v>
      </c>
      <c r="AN136" s="251">
        <v>3</v>
      </c>
      <c r="AO136" s="251">
        <v>3.13</v>
      </c>
      <c r="AP136" s="251">
        <v>3.26</v>
      </c>
      <c r="AQ136" s="251">
        <v>3.26</v>
      </c>
      <c r="AR136" s="251">
        <v>3.26</v>
      </c>
      <c r="AS136" s="251">
        <v>3.26</v>
      </c>
      <c r="AT136" s="251">
        <v>3.26</v>
      </c>
      <c r="AU136" s="251">
        <v>3.26</v>
      </c>
      <c r="AV136" s="251">
        <v>3.26</v>
      </c>
      <c r="AW136" s="251">
        <v>3.26</v>
      </c>
      <c r="AX136" s="251">
        <v>3.26</v>
      </c>
      <c r="AY136" s="251">
        <v>3.26</v>
      </c>
      <c r="AZ136" s="251">
        <v>3.26</v>
      </c>
      <c r="BA136" s="251">
        <v>3.26</v>
      </c>
      <c r="BB136" s="251">
        <v>3.26</v>
      </c>
      <c r="BC136" s="251">
        <v>3.26</v>
      </c>
      <c r="BD136" s="251">
        <v>3.26</v>
      </c>
      <c r="BE136" s="251">
        <v>3.26</v>
      </c>
      <c r="BF136" s="251">
        <v>3.26</v>
      </c>
      <c r="BG136" s="251">
        <v>3.26</v>
      </c>
      <c r="BH136" s="251">
        <v>3.26</v>
      </c>
      <c r="BI136" s="251">
        <v>3.26</v>
      </c>
      <c r="BJ136" s="251">
        <v>3.26</v>
      </c>
      <c r="BK136" s="251">
        <v>3.26</v>
      </c>
      <c r="BL136" s="251">
        <v>3.26</v>
      </c>
      <c r="BM136" s="251">
        <v>3.26</v>
      </c>
      <c r="BN136" s="251">
        <v>3.26</v>
      </c>
      <c r="BO136" s="251">
        <v>3.26</v>
      </c>
      <c r="BP136" s="1188">
        <v>3.26</v>
      </c>
      <c r="BQ136" s="233">
        <v>3.26</v>
      </c>
      <c r="BR136" s="233">
        <v>3.26</v>
      </c>
      <c r="BS136" s="233">
        <v>3.26</v>
      </c>
      <c r="BT136" s="233">
        <v>3.26</v>
      </c>
      <c r="BU136" s="233">
        <v>3.26</v>
      </c>
      <c r="BV136" s="233">
        <v>3.26</v>
      </c>
      <c r="BW136" s="233">
        <v>3.26</v>
      </c>
      <c r="BX136" s="233">
        <v>3.26</v>
      </c>
      <c r="BY136" s="233">
        <v>3.26</v>
      </c>
      <c r="BZ136" s="233"/>
      <c r="CA136" s="233"/>
      <c r="CB136" s="233"/>
      <c r="CC136" s="233"/>
      <c r="CD136" s="233"/>
      <c r="CE136" s="233"/>
      <c r="CF136" s="233"/>
      <c r="CG136" s="233"/>
      <c r="CH136" s="233"/>
      <c r="CI136" s="233"/>
      <c r="CJ136" s="233"/>
      <c r="CK136" s="233"/>
      <c r="CL136" s="233"/>
      <c r="CM136" s="233"/>
      <c r="CN136" s="249"/>
    </row>
    <row r="137" spans="2:92" ht="43.5" thickBot="1" x14ac:dyDescent="0.25">
      <c r="B13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7" s="1044" t="s">
        <v>791</v>
      </c>
      <c r="D137" s="1044" t="s">
        <v>790</v>
      </c>
      <c r="E137" s="1045" t="s">
        <v>779</v>
      </c>
      <c r="F137" s="1189" t="str">
        <f>VLOOKUP(TBL5_OptBen[[#This Row],[Option Type (defined list)]],'Option Typs_Grps'!B$2:C$47, 2, FALSE)</f>
        <v>Customer Options</v>
      </c>
      <c r="G137" s="1176" t="s">
        <v>755</v>
      </c>
      <c r="H137" s="1177" t="s">
        <v>1446</v>
      </c>
      <c r="I137" s="1181" t="s">
        <v>684</v>
      </c>
      <c r="J137" s="1182" t="s">
        <v>122</v>
      </c>
      <c r="K137" s="1183">
        <v>2</v>
      </c>
      <c r="L137" s="250"/>
      <c r="M137" s="250"/>
      <c r="N137" s="250"/>
      <c r="O137" s="1184"/>
      <c r="P137" s="1185"/>
      <c r="Q137" s="1186"/>
      <c r="R137" s="1187">
        <v>0.5</v>
      </c>
      <c r="S137" s="251">
        <v>1.5</v>
      </c>
      <c r="T137" s="251">
        <v>2.63</v>
      </c>
      <c r="U137" s="251">
        <v>3.77</v>
      </c>
      <c r="V137" s="251">
        <v>4.9000000000000004</v>
      </c>
      <c r="W137" s="251">
        <v>5.98</v>
      </c>
      <c r="X137" s="251">
        <v>6.96</v>
      </c>
      <c r="Y137" s="251">
        <v>7.89</v>
      </c>
      <c r="Z137" s="251">
        <v>8.7799999999999994</v>
      </c>
      <c r="AA137" s="251">
        <v>9.6300000000000008</v>
      </c>
      <c r="AB137" s="251">
        <v>9.61</v>
      </c>
      <c r="AC137" s="251">
        <v>9.85</v>
      </c>
      <c r="AD137" s="251">
        <v>10.11</v>
      </c>
      <c r="AE137" s="251">
        <v>10.84</v>
      </c>
      <c r="AF137" s="251">
        <v>11.58</v>
      </c>
      <c r="AG137" s="251">
        <v>12.3</v>
      </c>
      <c r="AH137" s="251">
        <v>13.03</v>
      </c>
      <c r="AI137" s="251">
        <v>13.76</v>
      </c>
      <c r="AJ137" s="251">
        <v>14.5</v>
      </c>
      <c r="AK137" s="251">
        <v>15.23</v>
      </c>
      <c r="AL137" s="251">
        <v>15.82</v>
      </c>
      <c r="AM137" s="251">
        <v>16.38</v>
      </c>
      <c r="AN137" s="251">
        <v>16.989999999999998</v>
      </c>
      <c r="AO137" s="251">
        <v>17.57</v>
      </c>
      <c r="AP137" s="251">
        <v>18.14</v>
      </c>
      <c r="AQ137" s="251">
        <v>18.14</v>
      </c>
      <c r="AR137" s="251">
        <v>18.14</v>
      </c>
      <c r="AS137" s="251">
        <v>18.14</v>
      </c>
      <c r="AT137" s="251">
        <v>18.14</v>
      </c>
      <c r="AU137" s="251">
        <v>18.14</v>
      </c>
      <c r="AV137" s="251">
        <v>18.14</v>
      </c>
      <c r="AW137" s="251">
        <v>18.14</v>
      </c>
      <c r="AX137" s="251">
        <v>18.14</v>
      </c>
      <c r="AY137" s="251">
        <v>18.14</v>
      </c>
      <c r="AZ137" s="251">
        <v>18.14</v>
      </c>
      <c r="BA137" s="251">
        <v>18.14</v>
      </c>
      <c r="BB137" s="251">
        <v>18.14</v>
      </c>
      <c r="BC137" s="251">
        <v>18.14</v>
      </c>
      <c r="BD137" s="251">
        <v>18.14</v>
      </c>
      <c r="BE137" s="251">
        <v>18.14</v>
      </c>
      <c r="BF137" s="251">
        <v>18.14</v>
      </c>
      <c r="BG137" s="251">
        <v>18.14</v>
      </c>
      <c r="BH137" s="251">
        <v>18.14</v>
      </c>
      <c r="BI137" s="251">
        <v>18.14</v>
      </c>
      <c r="BJ137" s="251">
        <v>18.14</v>
      </c>
      <c r="BK137" s="251">
        <v>18.14</v>
      </c>
      <c r="BL137" s="251">
        <v>18.14</v>
      </c>
      <c r="BM137" s="251">
        <v>18.14</v>
      </c>
      <c r="BN137" s="251">
        <v>18.14</v>
      </c>
      <c r="BO137" s="251">
        <v>18.14</v>
      </c>
      <c r="BP137" s="1188">
        <v>18.14</v>
      </c>
      <c r="BQ137" s="233">
        <v>18.14</v>
      </c>
      <c r="BR137" s="233">
        <v>18.14</v>
      </c>
      <c r="BS137" s="233">
        <v>18.14</v>
      </c>
      <c r="BT137" s="233">
        <v>18.14</v>
      </c>
      <c r="BU137" s="233">
        <v>18.14</v>
      </c>
      <c r="BV137" s="233">
        <v>18.14</v>
      </c>
      <c r="BW137" s="233">
        <v>18.14</v>
      </c>
      <c r="BX137" s="233">
        <v>18.14</v>
      </c>
      <c r="BY137" s="233">
        <v>18.14</v>
      </c>
      <c r="BZ137" s="233"/>
      <c r="CA137" s="233"/>
      <c r="CB137" s="233"/>
      <c r="CC137" s="233"/>
      <c r="CD137" s="233"/>
      <c r="CE137" s="233"/>
      <c r="CF137" s="233"/>
      <c r="CG137" s="233"/>
      <c r="CH137" s="233"/>
      <c r="CI137" s="233"/>
      <c r="CJ137" s="233"/>
      <c r="CK137" s="233"/>
      <c r="CL137" s="233"/>
      <c r="CM137" s="233"/>
      <c r="CN137" s="249"/>
    </row>
    <row r="138" spans="2:92" ht="43.5" thickBot="1" x14ac:dyDescent="0.25">
      <c r="B138"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8" s="1044" t="s">
        <v>791</v>
      </c>
      <c r="D138" s="1044" t="s">
        <v>1439</v>
      </c>
      <c r="E138" s="1045" t="s">
        <v>779</v>
      </c>
      <c r="F138" s="1189" t="str">
        <f>VLOOKUP(TBL5_OptBen[[#This Row],[Option Type (defined list)]],'Option Typs_Grps'!B$2:C$47, 2, FALSE)</f>
        <v>Customer Options</v>
      </c>
      <c r="G138" s="1176" t="s">
        <v>755</v>
      </c>
      <c r="H138" s="1177" t="s">
        <v>1446</v>
      </c>
      <c r="I138" s="1181" t="s">
        <v>331</v>
      </c>
      <c r="J138" s="1182" t="s">
        <v>122</v>
      </c>
      <c r="K138" s="1183">
        <v>2</v>
      </c>
      <c r="L138" s="250"/>
      <c r="M138" s="250"/>
      <c r="N138" s="250"/>
      <c r="O138" s="1184"/>
      <c r="P138" s="1185"/>
      <c r="Q138" s="1186"/>
      <c r="R138" s="1187">
        <v>0</v>
      </c>
      <c r="S138" s="251">
        <v>0.01</v>
      </c>
      <c r="T138" s="251">
        <v>0.02</v>
      </c>
      <c r="U138" s="251">
        <v>0.03</v>
      </c>
      <c r="V138" s="251">
        <v>0.03</v>
      </c>
      <c r="W138" s="251">
        <v>0.04</v>
      </c>
      <c r="X138" s="251">
        <v>0.05</v>
      </c>
      <c r="Y138" s="251">
        <v>0.05</v>
      </c>
      <c r="Z138" s="251">
        <v>0.06</v>
      </c>
      <c r="AA138" s="251">
        <v>0.06</v>
      </c>
      <c r="AB138" s="251">
        <v>7.0000000000000007E-2</v>
      </c>
      <c r="AC138" s="251">
        <v>7.0000000000000007E-2</v>
      </c>
      <c r="AD138" s="251">
        <v>0.08</v>
      </c>
      <c r="AE138" s="251">
        <v>0.08</v>
      </c>
      <c r="AF138" s="251">
        <v>0.08</v>
      </c>
      <c r="AG138" s="251">
        <v>0.09</v>
      </c>
      <c r="AH138" s="251">
        <v>0.09</v>
      </c>
      <c r="AI138" s="251">
        <v>0.1</v>
      </c>
      <c r="AJ138" s="251">
        <v>0.1</v>
      </c>
      <c r="AK138" s="251">
        <v>0.1</v>
      </c>
      <c r="AL138" s="251">
        <v>0.11</v>
      </c>
      <c r="AM138" s="251">
        <v>0.11</v>
      </c>
      <c r="AN138" s="251">
        <v>0.11</v>
      </c>
      <c r="AO138" s="251">
        <v>0.12</v>
      </c>
      <c r="AP138" s="251">
        <v>0.12</v>
      </c>
      <c r="AQ138" s="251">
        <v>0.12</v>
      </c>
      <c r="AR138" s="251">
        <v>0.12</v>
      </c>
      <c r="AS138" s="251">
        <v>0.12</v>
      </c>
      <c r="AT138" s="251">
        <v>0.12</v>
      </c>
      <c r="AU138" s="251">
        <v>0.12</v>
      </c>
      <c r="AV138" s="251">
        <v>0.12</v>
      </c>
      <c r="AW138" s="251">
        <v>0.12</v>
      </c>
      <c r="AX138" s="251">
        <v>0.12</v>
      </c>
      <c r="AY138" s="251">
        <v>0.12</v>
      </c>
      <c r="AZ138" s="251">
        <v>0.12</v>
      </c>
      <c r="BA138" s="251">
        <v>0.12</v>
      </c>
      <c r="BB138" s="251">
        <v>0.12</v>
      </c>
      <c r="BC138" s="251">
        <v>0.12</v>
      </c>
      <c r="BD138" s="251">
        <v>0.12</v>
      </c>
      <c r="BE138" s="251">
        <v>0.12</v>
      </c>
      <c r="BF138" s="251">
        <v>0.12</v>
      </c>
      <c r="BG138" s="251">
        <v>0.12</v>
      </c>
      <c r="BH138" s="251">
        <v>0.12</v>
      </c>
      <c r="BI138" s="251">
        <v>0.12</v>
      </c>
      <c r="BJ138" s="251">
        <v>0.12</v>
      </c>
      <c r="BK138" s="251">
        <v>0.12</v>
      </c>
      <c r="BL138" s="251">
        <v>0.12</v>
      </c>
      <c r="BM138" s="251">
        <v>0.12</v>
      </c>
      <c r="BN138" s="251">
        <v>0.12</v>
      </c>
      <c r="BO138" s="251">
        <v>0.12</v>
      </c>
      <c r="BP138" s="1188">
        <v>0.12</v>
      </c>
      <c r="BQ138" s="233">
        <v>0.12</v>
      </c>
      <c r="BR138" s="233">
        <v>0.12</v>
      </c>
      <c r="BS138" s="233">
        <v>0.12</v>
      </c>
      <c r="BT138" s="233">
        <v>0.12</v>
      </c>
      <c r="BU138" s="233">
        <v>0.12</v>
      </c>
      <c r="BV138" s="233">
        <v>0.12</v>
      </c>
      <c r="BW138" s="233">
        <v>0.12</v>
      </c>
      <c r="BX138" s="233">
        <v>0.12</v>
      </c>
      <c r="BY138" s="233">
        <v>0.12</v>
      </c>
      <c r="BZ138" s="233"/>
      <c r="CA138" s="233"/>
      <c r="CB138" s="233"/>
      <c r="CC138" s="233"/>
      <c r="CD138" s="233"/>
      <c r="CE138" s="233"/>
      <c r="CF138" s="233"/>
      <c r="CG138" s="233"/>
      <c r="CH138" s="233"/>
      <c r="CI138" s="233"/>
      <c r="CJ138" s="233"/>
      <c r="CK138" s="233"/>
      <c r="CL138" s="233"/>
      <c r="CM138" s="233"/>
      <c r="CN138" s="249"/>
    </row>
    <row r="139" spans="2:92" ht="43.5" thickBot="1" x14ac:dyDescent="0.25">
      <c r="B13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9" s="1044" t="s">
        <v>795</v>
      </c>
      <c r="D139" s="1044" t="s">
        <v>794</v>
      </c>
      <c r="E139" s="1045" t="s">
        <v>761</v>
      </c>
      <c r="F139" s="1189" t="str">
        <f>VLOOKUP(TBL5_OptBen[[#This Row],[Option Type (defined list)]],'Option Typs_Grps'!B$2:C$47, 2, FALSE)</f>
        <v>Customer Options</v>
      </c>
      <c r="G139" s="1176" t="s">
        <v>755</v>
      </c>
      <c r="H139" s="1177" t="s">
        <v>1446</v>
      </c>
      <c r="I139" s="1181" t="s">
        <v>684</v>
      </c>
      <c r="J139" s="1182" t="s">
        <v>122</v>
      </c>
      <c r="K139" s="1183">
        <v>2</v>
      </c>
      <c r="L139" s="250"/>
      <c r="M139" s="250"/>
      <c r="N139" s="250"/>
      <c r="O139" s="1184"/>
      <c r="P139" s="1185"/>
      <c r="Q139" s="1186"/>
      <c r="R139" s="1187">
        <v>0</v>
      </c>
      <c r="S139" s="251">
        <v>0</v>
      </c>
      <c r="T139" s="251">
        <v>0</v>
      </c>
      <c r="U139" s="251">
        <v>0</v>
      </c>
      <c r="V139" s="251">
        <v>0</v>
      </c>
      <c r="W139" s="251">
        <v>0.04</v>
      </c>
      <c r="X139" s="251">
        <v>0.1</v>
      </c>
      <c r="Y139" s="251">
        <v>0.15</v>
      </c>
      <c r="Z139" s="251">
        <v>0.2</v>
      </c>
      <c r="AA139" s="251">
        <v>0.25</v>
      </c>
      <c r="AB139" s="251">
        <v>0.3</v>
      </c>
      <c r="AC139" s="251">
        <v>0.35</v>
      </c>
      <c r="AD139" s="251">
        <v>0.4</v>
      </c>
      <c r="AE139" s="251">
        <v>0.45</v>
      </c>
      <c r="AF139" s="251">
        <v>0.5</v>
      </c>
      <c r="AG139" s="251">
        <v>0.55000000000000004</v>
      </c>
      <c r="AH139" s="251">
        <v>0.6</v>
      </c>
      <c r="AI139" s="251">
        <v>0.65</v>
      </c>
      <c r="AJ139" s="251">
        <v>0.7</v>
      </c>
      <c r="AK139" s="251">
        <v>0.75</v>
      </c>
      <c r="AL139" s="251">
        <v>0.8</v>
      </c>
      <c r="AM139" s="251">
        <v>0.85</v>
      </c>
      <c r="AN139" s="251">
        <v>0.9</v>
      </c>
      <c r="AO139" s="251">
        <v>0.95</v>
      </c>
      <c r="AP139" s="251">
        <v>1</v>
      </c>
      <c r="AQ139" s="251">
        <v>1</v>
      </c>
      <c r="AR139" s="251">
        <v>1</v>
      </c>
      <c r="AS139" s="251">
        <v>1</v>
      </c>
      <c r="AT139" s="251">
        <v>1</v>
      </c>
      <c r="AU139" s="251">
        <v>1</v>
      </c>
      <c r="AV139" s="251">
        <v>1</v>
      </c>
      <c r="AW139" s="251">
        <v>1</v>
      </c>
      <c r="AX139" s="251">
        <v>1</v>
      </c>
      <c r="AY139" s="251">
        <v>1</v>
      </c>
      <c r="AZ139" s="251">
        <v>1</v>
      </c>
      <c r="BA139" s="251">
        <v>1</v>
      </c>
      <c r="BB139" s="251">
        <v>1</v>
      </c>
      <c r="BC139" s="251">
        <v>1</v>
      </c>
      <c r="BD139" s="251">
        <v>1</v>
      </c>
      <c r="BE139" s="251">
        <v>1</v>
      </c>
      <c r="BF139" s="251">
        <v>1</v>
      </c>
      <c r="BG139" s="251">
        <v>1</v>
      </c>
      <c r="BH139" s="251">
        <v>1</v>
      </c>
      <c r="BI139" s="251">
        <v>1</v>
      </c>
      <c r="BJ139" s="251">
        <v>1</v>
      </c>
      <c r="BK139" s="251">
        <v>1</v>
      </c>
      <c r="BL139" s="251">
        <v>1</v>
      </c>
      <c r="BM139" s="251">
        <v>1</v>
      </c>
      <c r="BN139" s="251">
        <v>1</v>
      </c>
      <c r="BO139" s="251">
        <v>1</v>
      </c>
      <c r="BP139" s="1188">
        <v>1</v>
      </c>
      <c r="BQ139" s="233">
        <v>1</v>
      </c>
      <c r="BR139" s="233">
        <v>1</v>
      </c>
      <c r="BS139" s="233">
        <v>1</v>
      </c>
      <c r="BT139" s="233">
        <v>1</v>
      </c>
      <c r="BU139" s="233">
        <v>1</v>
      </c>
      <c r="BV139" s="233">
        <v>1</v>
      </c>
      <c r="BW139" s="233">
        <v>1</v>
      </c>
      <c r="BX139" s="233">
        <v>1</v>
      </c>
      <c r="BY139" s="233">
        <v>1</v>
      </c>
      <c r="BZ139" s="233"/>
      <c r="CA139" s="233"/>
      <c r="CB139" s="233"/>
      <c r="CC139" s="233"/>
      <c r="CD139" s="233"/>
      <c r="CE139" s="233"/>
      <c r="CF139" s="233"/>
      <c r="CG139" s="233"/>
      <c r="CH139" s="233"/>
      <c r="CI139" s="233"/>
      <c r="CJ139" s="233"/>
      <c r="CK139" s="233"/>
      <c r="CL139" s="233"/>
      <c r="CM139" s="233"/>
      <c r="CN139" s="249"/>
    </row>
    <row r="140" spans="2:92" ht="30.75" thickBot="1" x14ac:dyDescent="0.25">
      <c r="B14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0" s="1044" t="s">
        <v>797</v>
      </c>
      <c r="D140" s="1044" t="s">
        <v>796</v>
      </c>
      <c r="E140" s="1045" t="s">
        <v>779</v>
      </c>
      <c r="F140" s="1189" t="str">
        <f>VLOOKUP(TBL5_OptBen[[#This Row],[Option Type (defined list)]],'Option Typs_Grps'!B$2:C$47, 2, FALSE)</f>
        <v>Customer Options</v>
      </c>
      <c r="G140" s="1176" t="s">
        <v>755</v>
      </c>
      <c r="H140" s="1177" t="s">
        <v>1446</v>
      </c>
      <c r="I140" s="1181" t="s">
        <v>684</v>
      </c>
      <c r="J140" s="1182" t="s">
        <v>122</v>
      </c>
      <c r="K140" s="1183">
        <v>2</v>
      </c>
      <c r="L140" s="250"/>
      <c r="M140" s="250"/>
      <c r="N140" s="250"/>
      <c r="O140" s="1184"/>
      <c r="P140" s="1185"/>
      <c r="Q140" s="1186"/>
      <c r="R140" s="1187">
        <v>0.43</v>
      </c>
      <c r="S140" s="251">
        <v>0.87</v>
      </c>
      <c r="T140" s="251">
        <v>0.87</v>
      </c>
      <c r="U140" s="251">
        <v>0.88</v>
      </c>
      <c r="V140" s="251">
        <v>0.89</v>
      </c>
      <c r="W140" s="251">
        <v>0.9</v>
      </c>
      <c r="X140" s="251">
        <v>0.9</v>
      </c>
      <c r="Y140" s="251">
        <v>0.91</v>
      </c>
      <c r="Z140" s="251">
        <v>0.92</v>
      </c>
      <c r="AA140" s="251">
        <v>0.92</v>
      </c>
      <c r="AB140" s="251">
        <v>0.93</v>
      </c>
      <c r="AC140" s="251">
        <v>0.94</v>
      </c>
      <c r="AD140" s="251">
        <v>0.94</v>
      </c>
      <c r="AE140" s="251">
        <v>0.95</v>
      </c>
      <c r="AF140" s="251">
        <v>0.95</v>
      </c>
      <c r="AG140" s="251">
        <v>0.96</v>
      </c>
      <c r="AH140" s="251">
        <v>0.96</v>
      </c>
      <c r="AI140" s="251">
        <v>0.97</v>
      </c>
      <c r="AJ140" s="251">
        <v>0.97</v>
      </c>
      <c r="AK140" s="251">
        <v>0.98</v>
      </c>
      <c r="AL140" s="251">
        <v>0.98</v>
      </c>
      <c r="AM140" s="251">
        <v>0.99</v>
      </c>
      <c r="AN140" s="251">
        <v>0.99</v>
      </c>
      <c r="AO140" s="251">
        <v>1</v>
      </c>
      <c r="AP140" s="251">
        <v>1</v>
      </c>
      <c r="AQ140" s="251">
        <v>1</v>
      </c>
      <c r="AR140" s="251">
        <v>1</v>
      </c>
      <c r="AS140" s="251">
        <v>1</v>
      </c>
      <c r="AT140" s="251">
        <v>1</v>
      </c>
      <c r="AU140" s="251">
        <v>1</v>
      </c>
      <c r="AV140" s="251">
        <v>1</v>
      </c>
      <c r="AW140" s="251">
        <v>1</v>
      </c>
      <c r="AX140" s="251">
        <v>1</v>
      </c>
      <c r="AY140" s="251">
        <v>1</v>
      </c>
      <c r="AZ140" s="251">
        <v>1</v>
      </c>
      <c r="BA140" s="251">
        <v>1</v>
      </c>
      <c r="BB140" s="251">
        <v>1</v>
      </c>
      <c r="BC140" s="251">
        <v>1</v>
      </c>
      <c r="BD140" s="251">
        <v>1</v>
      </c>
      <c r="BE140" s="251">
        <v>1</v>
      </c>
      <c r="BF140" s="251">
        <v>1</v>
      </c>
      <c r="BG140" s="251">
        <v>1</v>
      </c>
      <c r="BH140" s="251">
        <v>1</v>
      </c>
      <c r="BI140" s="251">
        <v>1</v>
      </c>
      <c r="BJ140" s="251">
        <v>1</v>
      </c>
      <c r="BK140" s="251">
        <v>1</v>
      </c>
      <c r="BL140" s="251">
        <v>1</v>
      </c>
      <c r="BM140" s="251">
        <v>1</v>
      </c>
      <c r="BN140" s="251">
        <v>1</v>
      </c>
      <c r="BO140" s="251">
        <v>1</v>
      </c>
      <c r="BP140" s="1188">
        <v>1</v>
      </c>
      <c r="BQ140" s="233">
        <v>1</v>
      </c>
      <c r="BR140" s="233">
        <v>1</v>
      </c>
      <c r="BS140" s="233">
        <v>1</v>
      </c>
      <c r="BT140" s="233">
        <v>1</v>
      </c>
      <c r="BU140" s="233">
        <v>1</v>
      </c>
      <c r="BV140" s="233">
        <v>1</v>
      </c>
      <c r="BW140" s="233">
        <v>1</v>
      </c>
      <c r="BX140" s="233">
        <v>1</v>
      </c>
      <c r="BY140" s="233">
        <v>1</v>
      </c>
      <c r="BZ140" s="233"/>
      <c r="CA140" s="233"/>
      <c r="CB140" s="233"/>
      <c r="CC140" s="233"/>
      <c r="CD140" s="233"/>
      <c r="CE140" s="233"/>
      <c r="CF140" s="233"/>
      <c r="CG140" s="233"/>
      <c r="CH140" s="233"/>
      <c r="CI140" s="233"/>
      <c r="CJ140" s="233"/>
      <c r="CK140" s="233"/>
      <c r="CL140" s="233"/>
      <c r="CM140" s="233"/>
      <c r="CN140" s="249"/>
    </row>
    <row r="141" spans="2:92" ht="43.5" thickBot="1" x14ac:dyDescent="0.25">
      <c r="B14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1" s="1044" t="s">
        <v>842</v>
      </c>
      <c r="D141" s="1044" t="s">
        <v>841</v>
      </c>
      <c r="E141" s="1045" t="s">
        <v>843</v>
      </c>
      <c r="F141" s="1189" t="str">
        <f>VLOOKUP(TBL5_OptBen[[#This Row],[Option Type (defined list)]],'Option Typs_Grps'!B$2:C$47, 2, FALSE)</f>
        <v>Distribution Options</v>
      </c>
      <c r="G141" s="1176" t="s">
        <v>766</v>
      </c>
      <c r="H141" s="1177" t="s">
        <v>1446</v>
      </c>
      <c r="I141" s="1181" t="s">
        <v>684</v>
      </c>
      <c r="J141" s="1182" t="s">
        <v>122</v>
      </c>
      <c r="K141" s="1183">
        <v>2</v>
      </c>
      <c r="L141" s="250"/>
      <c r="M141" s="250"/>
      <c r="N141" s="250"/>
      <c r="O141" s="1184"/>
      <c r="P141" s="1185"/>
      <c r="Q141" s="1186"/>
      <c r="R141" s="1187">
        <v>0.16</v>
      </c>
      <c r="S141" s="251">
        <v>0.4</v>
      </c>
      <c r="T141" s="251">
        <v>0.57999999999999996</v>
      </c>
      <c r="U141" s="251">
        <v>0.71</v>
      </c>
      <c r="V141" s="251">
        <v>0.77</v>
      </c>
      <c r="W141" s="251">
        <v>0.77</v>
      </c>
      <c r="X141" s="251">
        <v>0.77</v>
      </c>
      <c r="Y141" s="251">
        <v>0.77</v>
      </c>
      <c r="Z141" s="251">
        <v>0.77</v>
      </c>
      <c r="AA141" s="251">
        <v>0.77</v>
      </c>
      <c r="AB141" s="251">
        <v>0.77</v>
      </c>
      <c r="AC141" s="251">
        <v>0.77</v>
      </c>
      <c r="AD141" s="251">
        <v>0.77</v>
      </c>
      <c r="AE141" s="251">
        <v>0.77</v>
      </c>
      <c r="AF141" s="251">
        <v>0.77</v>
      </c>
      <c r="AG141" s="251">
        <v>0.77</v>
      </c>
      <c r="AH141" s="251">
        <v>0.77</v>
      </c>
      <c r="AI141" s="251">
        <v>0.77</v>
      </c>
      <c r="AJ141" s="251">
        <v>0.77</v>
      </c>
      <c r="AK141" s="251">
        <v>0.77</v>
      </c>
      <c r="AL141" s="251">
        <v>0.77</v>
      </c>
      <c r="AM141" s="251">
        <v>0.77</v>
      </c>
      <c r="AN141" s="251">
        <v>0.77</v>
      </c>
      <c r="AO141" s="251">
        <v>0.77</v>
      </c>
      <c r="AP141" s="251">
        <v>0.77</v>
      </c>
      <c r="AQ141" s="251">
        <v>0.77</v>
      </c>
      <c r="AR141" s="251">
        <v>0.77</v>
      </c>
      <c r="AS141" s="251">
        <v>0.77</v>
      </c>
      <c r="AT141" s="251">
        <v>0.77</v>
      </c>
      <c r="AU141" s="251">
        <v>0.77</v>
      </c>
      <c r="AV141" s="251">
        <v>0.77</v>
      </c>
      <c r="AW141" s="251">
        <v>0.77</v>
      </c>
      <c r="AX141" s="251">
        <v>0.77</v>
      </c>
      <c r="AY141" s="251">
        <v>0.77</v>
      </c>
      <c r="AZ141" s="251">
        <v>0.77</v>
      </c>
      <c r="BA141" s="251">
        <v>0.77</v>
      </c>
      <c r="BB141" s="251">
        <v>0.77</v>
      </c>
      <c r="BC141" s="251">
        <v>0.77</v>
      </c>
      <c r="BD141" s="251">
        <v>0.77</v>
      </c>
      <c r="BE141" s="251">
        <v>0.77</v>
      </c>
      <c r="BF141" s="251">
        <v>0.77</v>
      </c>
      <c r="BG141" s="251">
        <v>0.77</v>
      </c>
      <c r="BH141" s="251">
        <v>0.77</v>
      </c>
      <c r="BI141" s="251">
        <v>0.77</v>
      </c>
      <c r="BJ141" s="251">
        <v>0.77</v>
      </c>
      <c r="BK141" s="251">
        <v>0.77</v>
      </c>
      <c r="BL141" s="251">
        <v>0.77</v>
      </c>
      <c r="BM141" s="251">
        <v>0.77</v>
      </c>
      <c r="BN141" s="251">
        <v>0.77</v>
      </c>
      <c r="BO141" s="251">
        <v>0.77</v>
      </c>
      <c r="BP141" s="1188">
        <v>0.77</v>
      </c>
      <c r="BQ141" s="233">
        <v>0.77</v>
      </c>
      <c r="BR141" s="233">
        <v>0.77</v>
      </c>
      <c r="BS141" s="233">
        <v>0.77</v>
      </c>
      <c r="BT141" s="233">
        <v>0.77</v>
      </c>
      <c r="BU141" s="233">
        <v>0.77</v>
      </c>
      <c r="BV141" s="233">
        <v>0.77</v>
      </c>
      <c r="BW141" s="233">
        <v>0.77</v>
      </c>
      <c r="BX141" s="233">
        <v>0.77</v>
      </c>
      <c r="BY141" s="233">
        <v>0.77</v>
      </c>
      <c r="BZ141" s="233"/>
      <c r="CA141" s="233"/>
      <c r="CB141" s="233"/>
      <c r="CC141" s="233"/>
      <c r="CD141" s="233"/>
      <c r="CE141" s="233"/>
      <c r="CF141" s="233"/>
      <c r="CG141" s="233"/>
      <c r="CH141" s="233"/>
      <c r="CI141" s="233"/>
      <c r="CJ141" s="233"/>
      <c r="CK141" s="233"/>
      <c r="CL141" s="233"/>
      <c r="CM141" s="233"/>
      <c r="CN141" s="249"/>
    </row>
    <row r="142" spans="2:92" ht="43.5" thickBot="1" x14ac:dyDescent="0.25">
      <c r="B14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2" s="1044" t="s">
        <v>845</v>
      </c>
      <c r="D142" s="1044" t="s">
        <v>844</v>
      </c>
      <c r="E142" s="1045" t="s">
        <v>843</v>
      </c>
      <c r="F142" s="1189" t="str">
        <f>VLOOKUP(TBL5_OptBen[[#This Row],[Option Type (defined list)]],'Option Typs_Grps'!B$2:C$47, 2, FALSE)</f>
        <v>Distribution Options</v>
      </c>
      <c r="G142" s="1176" t="s">
        <v>766</v>
      </c>
      <c r="H142" s="1177" t="s">
        <v>1446</v>
      </c>
      <c r="I142" s="1181" t="s">
        <v>684</v>
      </c>
      <c r="J142" s="1182" t="s">
        <v>122</v>
      </c>
      <c r="K142" s="1183">
        <v>2</v>
      </c>
      <c r="L142" s="250"/>
      <c r="M142" s="250"/>
      <c r="N142" s="250"/>
      <c r="O142" s="1184"/>
      <c r="P142" s="1185"/>
      <c r="Q142" s="1186"/>
      <c r="R142" s="1187">
        <v>0</v>
      </c>
      <c r="S142" s="251">
        <v>0</v>
      </c>
      <c r="T142" s="251">
        <v>0</v>
      </c>
      <c r="U142" s="251">
        <v>0</v>
      </c>
      <c r="V142" s="251">
        <v>0</v>
      </c>
      <c r="W142" s="251">
        <v>0.06</v>
      </c>
      <c r="X142" s="251">
        <v>0.12</v>
      </c>
      <c r="Y142" s="251">
        <v>0.17</v>
      </c>
      <c r="Z142" s="251">
        <v>0.21</v>
      </c>
      <c r="AA142" s="251">
        <v>0.27</v>
      </c>
      <c r="AB142" s="251">
        <v>0.27</v>
      </c>
      <c r="AC142" s="251">
        <v>0.27</v>
      </c>
      <c r="AD142" s="251">
        <v>0.27</v>
      </c>
      <c r="AE142" s="251">
        <v>0.27</v>
      </c>
      <c r="AF142" s="251">
        <v>0.27</v>
      </c>
      <c r="AG142" s="251">
        <v>0.27</v>
      </c>
      <c r="AH142" s="251">
        <v>0.27</v>
      </c>
      <c r="AI142" s="251">
        <v>0.27</v>
      </c>
      <c r="AJ142" s="251">
        <v>0.27</v>
      </c>
      <c r="AK142" s="251">
        <v>0.27</v>
      </c>
      <c r="AL142" s="251">
        <v>0.27</v>
      </c>
      <c r="AM142" s="251">
        <v>0.27</v>
      </c>
      <c r="AN142" s="251">
        <v>0.27</v>
      </c>
      <c r="AO142" s="251">
        <v>0.27</v>
      </c>
      <c r="AP142" s="251">
        <v>0.27</v>
      </c>
      <c r="AQ142" s="251">
        <v>0.27</v>
      </c>
      <c r="AR142" s="251">
        <v>0.27</v>
      </c>
      <c r="AS142" s="251">
        <v>0.27</v>
      </c>
      <c r="AT142" s="251">
        <v>0.27</v>
      </c>
      <c r="AU142" s="251">
        <v>0.27</v>
      </c>
      <c r="AV142" s="251">
        <v>0.27</v>
      </c>
      <c r="AW142" s="251">
        <v>0.27</v>
      </c>
      <c r="AX142" s="251">
        <v>0.27</v>
      </c>
      <c r="AY142" s="251">
        <v>0.27</v>
      </c>
      <c r="AZ142" s="251">
        <v>0.27</v>
      </c>
      <c r="BA142" s="251">
        <v>0.27</v>
      </c>
      <c r="BB142" s="251">
        <v>0.27</v>
      </c>
      <c r="BC142" s="251">
        <v>0.27</v>
      </c>
      <c r="BD142" s="251">
        <v>0.27</v>
      </c>
      <c r="BE142" s="251">
        <v>0.27</v>
      </c>
      <c r="BF142" s="251">
        <v>0.27</v>
      </c>
      <c r="BG142" s="251">
        <v>0.27</v>
      </c>
      <c r="BH142" s="251">
        <v>0.27</v>
      </c>
      <c r="BI142" s="251">
        <v>0.27</v>
      </c>
      <c r="BJ142" s="251">
        <v>0.27</v>
      </c>
      <c r="BK142" s="251">
        <v>0.27</v>
      </c>
      <c r="BL142" s="251">
        <v>0.27</v>
      </c>
      <c r="BM142" s="251">
        <v>0.27</v>
      </c>
      <c r="BN142" s="251">
        <v>0.27</v>
      </c>
      <c r="BO142" s="251">
        <v>0.27</v>
      </c>
      <c r="BP142" s="1188">
        <v>0.27</v>
      </c>
      <c r="BQ142" s="233">
        <v>0.27</v>
      </c>
      <c r="BR142" s="233">
        <v>0.27</v>
      </c>
      <c r="BS142" s="233">
        <v>0.27</v>
      </c>
      <c r="BT142" s="233">
        <v>0.27</v>
      </c>
      <c r="BU142" s="233">
        <v>0.27</v>
      </c>
      <c r="BV142" s="233">
        <v>0.27</v>
      </c>
      <c r="BW142" s="233">
        <v>0.27</v>
      </c>
      <c r="BX142" s="233">
        <v>0.27</v>
      </c>
      <c r="BY142" s="233">
        <v>0.27</v>
      </c>
      <c r="BZ142" s="233"/>
      <c r="CA142" s="233"/>
      <c r="CB142" s="233"/>
      <c r="CC142" s="233"/>
      <c r="CD142" s="233"/>
      <c r="CE142" s="233"/>
      <c r="CF142" s="233"/>
      <c r="CG142" s="233"/>
      <c r="CH142" s="233"/>
      <c r="CI142" s="233"/>
      <c r="CJ142" s="233"/>
      <c r="CK142" s="233"/>
      <c r="CL142" s="233"/>
      <c r="CM142" s="233"/>
      <c r="CN142" s="249"/>
    </row>
    <row r="143" spans="2:92" ht="43.5" thickBot="1" x14ac:dyDescent="0.25">
      <c r="B14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3" s="1044" t="s">
        <v>848</v>
      </c>
      <c r="D143" s="1044" t="s">
        <v>847</v>
      </c>
      <c r="E143" s="1045" t="s">
        <v>843</v>
      </c>
      <c r="F143" s="1189" t="str">
        <f>VLOOKUP(TBL5_OptBen[[#This Row],[Option Type (defined list)]],'Option Typs_Grps'!B$2:C$47, 2, FALSE)</f>
        <v>Distribution Options</v>
      </c>
      <c r="G143" s="1176" t="s">
        <v>766</v>
      </c>
      <c r="H143" s="1177" t="s">
        <v>1446</v>
      </c>
      <c r="I143" s="1181" t="s">
        <v>684</v>
      </c>
      <c r="J143" s="1182" t="s">
        <v>122</v>
      </c>
      <c r="K143" s="1183">
        <v>2</v>
      </c>
      <c r="L143" s="250"/>
      <c r="M143" s="250"/>
      <c r="N143" s="250"/>
      <c r="O143" s="1184"/>
      <c r="P143" s="1185"/>
      <c r="Q143" s="1186"/>
      <c r="R143" s="1187">
        <v>0</v>
      </c>
      <c r="S143" s="251">
        <v>0</v>
      </c>
      <c r="T143" s="251">
        <v>0</v>
      </c>
      <c r="U143" s="251">
        <v>0</v>
      </c>
      <c r="V143" s="251">
        <v>0</v>
      </c>
      <c r="W143" s="251">
        <v>0</v>
      </c>
      <c r="X143" s="251">
        <v>0</v>
      </c>
      <c r="Y143" s="251">
        <v>0</v>
      </c>
      <c r="Z143" s="251">
        <v>0</v>
      </c>
      <c r="AA143" s="251">
        <v>0</v>
      </c>
      <c r="AB143" s="251">
        <v>7.0000000000000007E-2</v>
      </c>
      <c r="AC143" s="251">
        <v>0.11</v>
      </c>
      <c r="AD143" s="251">
        <v>0.16</v>
      </c>
      <c r="AE143" s="251">
        <v>0.2</v>
      </c>
      <c r="AF143" s="251">
        <v>0.25</v>
      </c>
      <c r="AG143" s="251">
        <v>0.25</v>
      </c>
      <c r="AH143" s="251">
        <v>0.25</v>
      </c>
      <c r="AI143" s="251">
        <v>0.25</v>
      </c>
      <c r="AJ143" s="251">
        <v>0.25</v>
      </c>
      <c r="AK143" s="251">
        <v>0.25</v>
      </c>
      <c r="AL143" s="251">
        <v>0.25</v>
      </c>
      <c r="AM143" s="251">
        <v>0.25</v>
      </c>
      <c r="AN143" s="251">
        <v>0.25</v>
      </c>
      <c r="AO143" s="251">
        <v>0.25</v>
      </c>
      <c r="AP143" s="251">
        <v>0.25</v>
      </c>
      <c r="AQ143" s="251">
        <v>0.25</v>
      </c>
      <c r="AR143" s="251">
        <v>0.25</v>
      </c>
      <c r="AS143" s="251">
        <v>0.25</v>
      </c>
      <c r="AT143" s="251">
        <v>0.25</v>
      </c>
      <c r="AU143" s="251">
        <v>0.25</v>
      </c>
      <c r="AV143" s="251">
        <v>0.25</v>
      </c>
      <c r="AW143" s="251">
        <v>0.25</v>
      </c>
      <c r="AX143" s="251">
        <v>0.25</v>
      </c>
      <c r="AY143" s="251">
        <v>0.25</v>
      </c>
      <c r="AZ143" s="251">
        <v>0.25</v>
      </c>
      <c r="BA143" s="251">
        <v>0.25</v>
      </c>
      <c r="BB143" s="251">
        <v>0.25</v>
      </c>
      <c r="BC143" s="251">
        <v>0.25</v>
      </c>
      <c r="BD143" s="251">
        <v>0.25</v>
      </c>
      <c r="BE143" s="251">
        <v>0.25</v>
      </c>
      <c r="BF143" s="251">
        <v>0.25</v>
      </c>
      <c r="BG143" s="251">
        <v>0.25</v>
      </c>
      <c r="BH143" s="251">
        <v>0.25</v>
      </c>
      <c r="BI143" s="251">
        <v>0.25</v>
      </c>
      <c r="BJ143" s="251">
        <v>0.25</v>
      </c>
      <c r="BK143" s="251">
        <v>0.25</v>
      </c>
      <c r="BL143" s="251">
        <v>0.25</v>
      </c>
      <c r="BM143" s="251">
        <v>0.25</v>
      </c>
      <c r="BN143" s="251">
        <v>0.25</v>
      </c>
      <c r="BO143" s="251">
        <v>0.25</v>
      </c>
      <c r="BP143" s="1188">
        <v>0.25</v>
      </c>
      <c r="BQ143" s="233">
        <v>0.25</v>
      </c>
      <c r="BR143" s="233">
        <v>0.25</v>
      </c>
      <c r="BS143" s="233">
        <v>0.25</v>
      </c>
      <c r="BT143" s="233">
        <v>0.25</v>
      </c>
      <c r="BU143" s="233">
        <v>0.25</v>
      </c>
      <c r="BV143" s="233">
        <v>0.25</v>
      </c>
      <c r="BW143" s="233">
        <v>0.25</v>
      </c>
      <c r="BX143" s="233">
        <v>0.25</v>
      </c>
      <c r="BY143" s="233">
        <v>0.25</v>
      </c>
      <c r="BZ143" s="233"/>
      <c r="CA143" s="233"/>
      <c r="CB143" s="233"/>
      <c r="CC143" s="233"/>
      <c r="CD143" s="233"/>
      <c r="CE143" s="233"/>
      <c r="CF143" s="233"/>
      <c r="CG143" s="233"/>
      <c r="CH143" s="233"/>
      <c r="CI143" s="233"/>
      <c r="CJ143" s="233"/>
      <c r="CK143" s="233"/>
      <c r="CL143" s="233"/>
      <c r="CM143" s="233"/>
      <c r="CN143" s="249"/>
    </row>
    <row r="144" spans="2:92" ht="43.5" thickBot="1" x14ac:dyDescent="0.25">
      <c r="B14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4" s="1044" t="s">
        <v>851</v>
      </c>
      <c r="D144" s="1044" t="s">
        <v>850</v>
      </c>
      <c r="E144" s="1045" t="s">
        <v>843</v>
      </c>
      <c r="F144" s="1189" t="str">
        <f>VLOOKUP(TBL5_OptBen[[#This Row],[Option Type (defined list)]],'Option Typs_Grps'!B$2:C$47, 2, FALSE)</f>
        <v>Distribution Options</v>
      </c>
      <c r="G144" s="1176" t="s">
        <v>766</v>
      </c>
      <c r="H144" s="1177" t="s">
        <v>1446</v>
      </c>
      <c r="I144" s="1181" t="s">
        <v>684</v>
      </c>
      <c r="J144" s="1182" t="s">
        <v>122</v>
      </c>
      <c r="K144" s="1183">
        <v>2</v>
      </c>
      <c r="L144" s="250"/>
      <c r="M144" s="250"/>
      <c r="N144" s="250"/>
      <c r="O144" s="1184"/>
      <c r="P144" s="1185"/>
      <c r="Q144" s="1186"/>
      <c r="R144" s="1187">
        <v>0</v>
      </c>
      <c r="S144" s="251">
        <v>0</v>
      </c>
      <c r="T144" s="251">
        <v>0</v>
      </c>
      <c r="U144" s="251">
        <v>0</v>
      </c>
      <c r="V144" s="251">
        <v>0</v>
      </c>
      <c r="W144" s="251">
        <v>0</v>
      </c>
      <c r="X144" s="251">
        <v>0</v>
      </c>
      <c r="Y144" s="251">
        <v>0</v>
      </c>
      <c r="Z144" s="251">
        <v>0</v>
      </c>
      <c r="AA144" s="251">
        <v>0</v>
      </c>
      <c r="AB144" s="251">
        <v>0</v>
      </c>
      <c r="AC144" s="251">
        <v>0</v>
      </c>
      <c r="AD144" s="251">
        <v>0</v>
      </c>
      <c r="AE144" s="251">
        <v>0</v>
      </c>
      <c r="AF144" s="251">
        <v>0</v>
      </c>
      <c r="AG144" s="251">
        <v>0.05</v>
      </c>
      <c r="AH144" s="251">
        <v>0.08</v>
      </c>
      <c r="AI144" s="251">
        <v>0.11</v>
      </c>
      <c r="AJ144" s="251">
        <v>0.14000000000000001</v>
      </c>
      <c r="AK144" s="251">
        <v>0.16</v>
      </c>
      <c r="AL144" s="251">
        <v>0.16</v>
      </c>
      <c r="AM144" s="251">
        <v>0.16</v>
      </c>
      <c r="AN144" s="251">
        <v>0.16</v>
      </c>
      <c r="AO144" s="251">
        <v>0.16</v>
      </c>
      <c r="AP144" s="251">
        <v>0.16</v>
      </c>
      <c r="AQ144" s="251">
        <v>0.16</v>
      </c>
      <c r="AR144" s="251">
        <v>0.16</v>
      </c>
      <c r="AS144" s="251">
        <v>0.16</v>
      </c>
      <c r="AT144" s="251">
        <v>0.16</v>
      </c>
      <c r="AU144" s="251">
        <v>0.16</v>
      </c>
      <c r="AV144" s="251">
        <v>0.16</v>
      </c>
      <c r="AW144" s="251">
        <v>0.16</v>
      </c>
      <c r="AX144" s="251">
        <v>0.16</v>
      </c>
      <c r="AY144" s="251">
        <v>0.16</v>
      </c>
      <c r="AZ144" s="251">
        <v>0.16</v>
      </c>
      <c r="BA144" s="251">
        <v>0.16</v>
      </c>
      <c r="BB144" s="251">
        <v>0.16</v>
      </c>
      <c r="BC144" s="251">
        <v>0.16</v>
      </c>
      <c r="BD144" s="251">
        <v>0.16</v>
      </c>
      <c r="BE144" s="251">
        <v>0.16</v>
      </c>
      <c r="BF144" s="251">
        <v>0.16</v>
      </c>
      <c r="BG144" s="251">
        <v>0.16</v>
      </c>
      <c r="BH144" s="251">
        <v>0.16</v>
      </c>
      <c r="BI144" s="251">
        <v>0.16</v>
      </c>
      <c r="BJ144" s="251">
        <v>0.16</v>
      </c>
      <c r="BK144" s="251">
        <v>0.16</v>
      </c>
      <c r="BL144" s="251">
        <v>0.16</v>
      </c>
      <c r="BM144" s="251">
        <v>0.16</v>
      </c>
      <c r="BN144" s="251">
        <v>0.16</v>
      </c>
      <c r="BO144" s="251">
        <v>0.16</v>
      </c>
      <c r="BP144" s="1188">
        <v>0.16</v>
      </c>
      <c r="BQ144" s="233">
        <v>0.16</v>
      </c>
      <c r="BR144" s="233">
        <v>0.16</v>
      </c>
      <c r="BS144" s="233">
        <v>0.16</v>
      </c>
      <c r="BT144" s="233">
        <v>0.16</v>
      </c>
      <c r="BU144" s="233">
        <v>0.16</v>
      </c>
      <c r="BV144" s="233">
        <v>0.16</v>
      </c>
      <c r="BW144" s="233">
        <v>0.16</v>
      </c>
      <c r="BX144" s="233">
        <v>0.16</v>
      </c>
      <c r="BY144" s="233">
        <v>0.16</v>
      </c>
      <c r="BZ144" s="233"/>
      <c r="CA144" s="233"/>
      <c r="CB144" s="233"/>
      <c r="CC144" s="233"/>
      <c r="CD144" s="233"/>
      <c r="CE144" s="233"/>
      <c r="CF144" s="233"/>
      <c r="CG144" s="233"/>
      <c r="CH144" s="233"/>
      <c r="CI144" s="233"/>
      <c r="CJ144" s="233"/>
      <c r="CK144" s="233"/>
      <c r="CL144" s="233"/>
      <c r="CM144" s="233"/>
      <c r="CN144" s="249"/>
    </row>
    <row r="145" spans="2:92" ht="43.5" thickBot="1" x14ac:dyDescent="0.25">
      <c r="B14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5" s="1044" t="s">
        <v>854</v>
      </c>
      <c r="D145" s="1044" t="s">
        <v>853</v>
      </c>
      <c r="E145" s="1045" t="s">
        <v>843</v>
      </c>
      <c r="F145" s="1189" t="str">
        <f>VLOOKUP(TBL5_OptBen[[#This Row],[Option Type (defined list)]],'Option Typs_Grps'!B$2:C$47, 2, FALSE)</f>
        <v>Distribution Options</v>
      </c>
      <c r="G145" s="1176" t="s">
        <v>766</v>
      </c>
      <c r="H145" s="1177" t="s">
        <v>1446</v>
      </c>
      <c r="I145" s="1181" t="s">
        <v>684</v>
      </c>
      <c r="J145" s="1182" t="s">
        <v>122</v>
      </c>
      <c r="K145" s="1183">
        <v>2</v>
      </c>
      <c r="L145" s="250"/>
      <c r="M145" s="250"/>
      <c r="N145" s="250"/>
      <c r="O145" s="1184"/>
      <c r="P145" s="1185"/>
      <c r="Q145" s="1186"/>
      <c r="R145" s="1187">
        <v>0</v>
      </c>
      <c r="S145" s="251">
        <v>0</v>
      </c>
      <c r="T145" s="251">
        <v>0</v>
      </c>
      <c r="U145" s="251">
        <v>0</v>
      </c>
      <c r="V145" s="251">
        <v>0</v>
      </c>
      <c r="W145" s="251">
        <v>0</v>
      </c>
      <c r="X145" s="251">
        <v>0</v>
      </c>
      <c r="Y145" s="251">
        <v>0</v>
      </c>
      <c r="Z145" s="251">
        <v>0</v>
      </c>
      <c r="AA145" s="251">
        <v>0</v>
      </c>
      <c r="AB145" s="251">
        <v>0</v>
      </c>
      <c r="AC145" s="251">
        <v>0</v>
      </c>
      <c r="AD145" s="251">
        <v>0</v>
      </c>
      <c r="AE145" s="251">
        <v>0</v>
      </c>
      <c r="AF145" s="251">
        <v>0</v>
      </c>
      <c r="AG145" s="251">
        <v>0</v>
      </c>
      <c r="AH145" s="251">
        <v>0</v>
      </c>
      <c r="AI145" s="251">
        <v>0</v>
      </c>
      <c r="AJ145" s="251">
        <v>0</v>
      </c>
      <c r="AK145" s="251">
        <v>0</v>
      </c>
      <c r="AL145" s="251">
        <v>0.02</v>
      </c>
      <c r="AM145" s="251">
        <v>0.03</v>
      </c>
      <c r="AN145" s="251">
        <v>0.03</v>
      </c>
      <c r="AO145" s="251">
        <v>0.03</v>
      </c>
      <c r="AP145" s="251">
        <v>0.03</v>
      </c>
      <c r="AQ145" s="251">
        <v>0.03</v>
      </c>
      <c r="AR145" s="251">
        <v>0.03</v>
      </c>
      <c r="AS145" s="251">
        <v>0.03</v>
      </c>
      <c r="AT145" s="251">
        <v>0.03</v>
      </c>
      <c r="AU145" s="251">
        <v>0.03</v>
      </c>
      <c r="AV145" s="251">
        <v>0.03</v>
      </c>
      <c r="AW145" s="251">
        <v>0.03</v>
      </c>
      <c r="AX145" s="251">
        <v>0.03</v>
      </c>
      <c r="AY145" s="251">
        <v>0.03</v>
      </c>
      <c r="AZ145" s="251">
        <v>0.03</v>
      </c>
      <c r="BA145" s="251">
        <v>0.03</v>
      </c>
      <c r="BB145" s="251">
        <v>0.03</v>
      </c>
      <c r="BC145" s="251">
        <v>0.03</v>
      </c>
      <c r="BD145" s="251">
        <v>0.03</v>
      </c>
      <c r="BE145" s="251">
        <v>0.03</v>
      </c>
      <c r="BF145" s="251">
        <v>0.03</v>
      </c>
      <c r="BG145" s="251">
        <v>0.03</v>
      </c>
      <c r="BH145" s="251">
        <v>0.03</v>
      </c>
      <c r="BI145" s="251">
        <v>0.03</v>
      </c>
      <c r="BJ145" s="251">
        <v>0.03</v>
      </c>
      <c r="BK145" s="251">
        <v>0.03</v>
      </c>
      <c r="BL145" s="251">
        <v>0.03</v>
      </c>
      <c r="BM145" s="251">
        <v>0.03</v>
      </c>
      <c r="BN145" s="251">
        <v>0.03</v>
      </c>
      <c r="BO145" s="251">
        <v>0.03</v>
      </c>
      <c r="BP145" s="251">
        <v>0.03</v>
      </c>
      <c r="BQ145" s="251">
        <v>0.03</v>
      </c>
      <c r="BR145" s="251">
        <v>0.03</v>
      </c>
      <c r="BS145" s="251">
        <v>0.03</v>
      </c>
      <c r="BT145" s="251">
        <v>0.03</v>
      </c>
      <c r="BU145" s="251">
        <v>0.03</v>
      </c>
      <c r="BV145" s="251">
        <v>0.03</v>
      </c>
      <c r="BW145" s="251">
        <v>0.03</v>
      </c>
      <c r="BX145" s="251">
        <v>0.03</v>
      </c>
      <c r="BY145" s="251">
        <v>0.03</v>
      </c>
      <c r="BZ145" s="233"/>
      <c r="CA145" s="233"/>
      <c r="CB145" s="233"/>
      <c r="CC145" s="233"/>
      <c r="CD145" s="233"/>
      <c r="CE145" s="233"/>
      <c r="CF145" s="233"/>
      <c r="CG145" s="233"/>
      <c r="CH145" s="233"/>
      <c r="CI145" s="233"/>
      <c r="CJ145" s="233"/>
      <c r="CK145" s="233"/>
      <c r="CL145" s="233"/>
      <c r="CM145" s="233"/>
      <c r="CN145" s="249"/>
    </row>
    <row r="146" spans="2:92" ht="30.75" thickBot="1" x14ac:dyDescent="0.25">
      <c r="B14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6" s="1044" t="s">
        <v>873</v>
      </c>
      <c r="D146" s="1044" t="s">
        <v>872</v>
      </c>
      <c r="E146" s="1045" t="s">
        <v>843</v>
      </c>
      <c r="F146" s="1189" t="str">
        <f>VLOOKUP(TBL5_OptBen[[#This Row],[Option Type (defined list)]],'Option Typs_Grps'!B$2:C$47, 2, FALSE)</f>
        <v>Distribution Options</v>
      </c>
      <c r="G146" s="1176" t="s">
        <v>766</v>
      </c>
      <c r="H146" s="1177" t="s">
        <v>1446</v>
      </c>
      <c r="I146" s="1181" t="s">
        <v>684</v>
      </c>
      <c r="J146" s="1182" t="s">
        <v>122</v>
      </c>
      <c r="K146" s="1183">
        <v>2</v>
      </c>
      <c r="L146" s="250"/>
      <c r="M146" s="250"/>
      <c r="N146" s="250"/>
      <c r="O146" s="1184"/>
      <c r="P146" s="1185"/>
      <c r="Q146" s="1186"/>
      <c r="R146" s="1187">
        <v>0.62</v>
      </c>
      <c r="S146" s="251">
        <v>1.86</v>
      </c>
      <c r="T146" s="251">
        <v>3.09</v>
      </c>
      <c r="U146" s="251">
        <v>4.33</v>
      </c>
      <c r="V146" s="251">
        <v>5.57</v>
      </c>
      <c r="W146" s="251">
        <v>5.57</v>
      </c>
      <c r="X146" s="251">
        <v>5.57</v>
      </c>
      <c r="Y146" s="251">
        <v>5.57</v>
      </c>
      <c r="Z146" s="251">
        <v>5.57</v>
      </c>
      <c r="AA146" s="251">
        <v>5.57</v>
      </c>
      <c r="AB146" s="251">
        <v>5.57</v>
      </c>
      <c r="AC146" s="251">
        <v>5.57</v>
      </c>
      <c r="AD146" s="251">
        <v>5.57</v>
      </c>
      <c r="AE146" s="251">
        <v>5.57</v>
      </c>
      <c r="AF146" s="251">
        <v>5.57</v>
      </c>
      <c r="AG146" s="251">
        <v>5.57</v>
      </c>
      <c r="AH146" s="251">
        <v>5.57</v>
      </c>
      <c r="AI146" s="251">
        <v>5.57</v>
      </c>
      <c r="AJ146" s="251">
        <v>5.57</v>
      </c>
      <c r="AK146" s="251">
        <v>5.57</v>
      </c>
      <c r="AL146" s="251">
        <v>5.57</v>
      </c>
      <c r="AM146" s="251">
        <v>5.57</v>
      </c>
      <c r="AN146" s="251">
        <v>5.57</v>
      </c>
      <c r="AO146" s="251">
        <v>5.57</v>
      </c>
      <c r="AP146" s="251">
        <v>5.57</v>
      </c>
      <c r="AQ146" s="251">
        <v>5.57</v>
      </c>
      <c r="AR146" s="251">
        <v>5.57</v>
      </c>
      <c r="AS146" s="251">
        <v>5.57</v>
      </c>
      <c r="AT146" s="251">
        <v>5.57</v>
      </c>
      <c r="AU146" s="251">
        <v>5.57</v>
      </c>
      <c r="AV146" s="251">
        <v>5.57</v>
      </c>
      <c r="AW146" s="251">
        <v>5.57</v>
      </c>
      <c r="AX146" s="251">
        <v>5.57</v>
      </c>
      <c r="AY146" s="251">
        <v>5.57</v>
      </c>
      <c r="AZ146" s="251">
        <v>5.57</v>
      </c>
      <c r="BA146" s="251">
        <v>5.57</v>
      </c>
      <c r="BB146" s="251">
        <v>5.57</v>
      </c>
      <c r="BC146" s="251">
        <v>5.57</v>
      </c>
      <c r="BD146" s="251">
        <v>5.57</v>
      </c>
      <c r="BE146" s="251">
        <v>5.57</v>
      </c>
      <c r="BF146" s="251">
        <v>5.57</v>
      </c>
      <c r="BG146" s="251">
        <v>5.57</v>
      </c>
      <c r="BH146" s="251">
        <v>5.57</v>
      </c>
      <c r="BI146" s="251">
        <v>5.57</v>
      </c>
      <c r="BJ146" s="251">
        <v>5.57</v>
      </c>
      <c r="BK146" s="251">
        <v>5.57</v>
      </c>
      <c r="BL146" s="251">
        <v>5.57</v>
      </c>
      <c r="BM146" s="251">
        <v>5.57</v>
      </c>
      <c r="BN146" s="251">
        <v>5.57</v>
      </c>
      <c r="BO146" s="251">
        <v>5.57</v>
      </c>
      <c r="BP146" s="1188">
        <v>5.57</v>
      </c>
      <c r="BQ146" s="233">
        <v>5.57</v>
      </c>
      <c r="BR146" s="233">
        <v>5.57</v>
      </c>
      <c r="BS146" s="233">
        <v>5.57</v>
      </c>
      <c r="BT146" s="233">
        <v>5.57</v>
      </c>
      <c r="BU146" s="233">
        <v>5.57</v>
      </c>
      <c r="BV146" s="233">
        <v>5.57</v>
      </c>
      <c r="BW146" s="233">
        <v>5.57</v>
      </c>
      <c r="BX146" s="233">
        <v>5.57</v>
      </c>
      <c r="BY146" s="233">
        <v>5.57</v>
      </c>
      <c r="BZ146" s="233"/>
      <c r="CA146" s="233"/>
      <c r="CB146" s="233"/>
      <c r="CC146" s="233"/>
      <c r="CD146" s="233"/>
      <c r="CE146" s="233"/>
      <c r="CF146" s="233"/>
      <c r="CG146" s="233"/>
      <c r="CH146" s="233"/>
      <c r="CI146" s="233"/>
      <c r="CJ146" s="233"/>
      <c r="CK146" s="233"/>
      <c r="CL146" s="233"/>
      <c r="CM146" s="233"/>
      <c r="CN146" s="249"/>
    </row>
    <row r="147" spans="2:92" ht="30.75" thickBot="1" x14ac:dyDescent="0.25">
      <c r="B14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7" s="1044" t="s">
        <v>875</v>
      </c>
      <c r="D147" s="1044" t="s">
        <v>874</v>
      </c>
      <c r="E147" s="1045" t="s">
        <v>843</v>
      </c>
      <c r="F147" s="1189" t="str">
        <f>VLOOKUP(TBL5_OptBen[[#This Row],[Option Type (defined list)]],'Option Typs_Grps'!B$2:C$47, 2, FALSE)</f>
        <v>Distribution Options</v>
      </c>
      <c r="G147" s="1176" t="s">
        <v>766</v>
      </c>
      <c r="H147" s="1177" t="s">
        <v>1446</v>
      </c>
      <c r="I147" s="1181" t="s">
        <v>684</v>
      </c>
      <c r="J147" s="1182" t="s">
        <v>122</v>
      </c>
      <c r="K147" s="1183">
        <v>2</v>
      </c>
      <c r="L147" s="250"/>
      <c r="M147" s="250"/>
      <c r="N147" s="250"/>
      <c r="O147" s="1184"/>
      <c r="P147" s="1185"/>
      <c r="Q147" s="1186"/>
      <c r="R147" s="1187">
        <v>0</v>
      </c>
      <c r="S147" s="251">
        <v>0</v>
      </c>
      <c r="T147" s="251">
        <v>0</v>
      </c>
      <c r="U147" s="251">
        <v>0</v>
      </c>
      <c r="V147" s="251">
        <v>0</v>
      </c>
      <c r="W147" s="251">
        <v>1.24</v>
      </c>
      <c r="X147" s="251">
        <v>2.4700000000000002</v>
      </c>
      <c r="Y147" s="251">
        <v>3.71</v>
      </c>
      <c r="Z147" s="251">
        <v>4.95</v>
      </c>
      <c r="AA147" s="251">
        <v>6.18</v>
      </c>
      <c r="AB147" s="251">
        <v>6.18</v>
      </c>
      <c r="AC147" s="251">
        <v>6.18</v>
      </c>
      <c r="AD147" s="251">
        <v>6.18</v>
      </c>
      <c r="AE147" s="251">
        <v>6.18</v>
      </c>
      <c r="AF147" s="251">
        <v>6.18</v>
      </c>
      <c r="AG147" s="251">
        <v>6.18</v>
      </c>
      <c r="AH147" s="251">
        <v>6.18</v>
      </c>
      <c r="AI147" s="251">
        <v>6.18</v>
      </c>
      <c r="AJ147" s="251">
        <v>6.18</v>
      </c>
      <c r="AK147" s="251">
        <v>6.18</v>
      </c>
      <c r="AL147" s="251">
        <v>6.18</v>
      </c>
      <c r="AM147" s="251">
        <v>6.18</v>
      </c>
      <c r="AN147" s="251">
        <v>6.18</v>
      </c>
      <c r="AO147" s="251">
        <v>6.18</v>
      </c>
      <c r="AP147" s="251">
        <v>6.18</v>
      </c>
      <c r="AQ147" s="251">
        <v>6.18</v>
      </c>
      <c r="AR147" s="251">
        <v>6.18</v>
      </c>
      <c r="AS147" s="251">
        <v>6.18</v>
      </c>
      <c r="AT147" s="251">
        <v>6.18</v>
      </c>
      <c r="AU147" s="251">
        <v>6.18</v>
      </c>
      <c r="AV147" s="251">
        <v>6.18</v>
      </c>
      <c r="AW147" s="251">
        <v>6.18</v>
      </c>
      <c r="AX147" s="251">
        <v>6.18</v>
      </c>
      <c r="AY147" s="251">
        <v>6.18</v>
      </c>
      <c r="AZ147" s="251">
        <v>6.18</v>
      </c>
      <c r="BA147" s="251">
        <v>6.18</v>
      </c>
      <c r="BB147" s="251">
        <v>6.18</v>
      </c>
      <c r="BC147" s="251">
        <v>6.18</v>
      </c>
      <c r="BD147" s="251">
        <v>6.18</v>
      </c>
      <c r="BE147" s="251">
        <v>6.18</v>
      </c>
      <c r="BF147" s="251">
        <v>6.18</v>
      </c>
      <c r="BG147" s="251">
        <v>6.18</v>
      </c>
      <c r="BH147" s="251">
        <v>6.18</v>
      </c>
      <c r="BI147" s="251">
        <v>6.18</v>
      </c>
      <c r="BJ147" s="251">
        <v>6.18</v>
      </c>
      <c r="BK147" s="251">
        <v>6.18</v>
      </c>
      <c r="BL147" s="251">
        <v>6.18</v>
      </c>
      <c r="BM147" s="251">
        <v>6.18</v>
      </c>
      <c r="BN147" s="251">
        <v>6.18</v>
      </c>
      <c r="BO147" s="251">
        <v>6.18</v>
      </c>
      <c r="BP147" s="1188">
        <v>6.18</v>
      </c>
      <c r="BQ147" s="233">
        <v>6.18</v>
      </c>
      <c r="BR147" s="233">
        <v>6.18</v>
      </c>
      <c r="BS147" s="233">
        <v>6.18</v>
      </c>
      <c r="BT147" s="233">
        <v>6.18</v>
      </c>
      <c r="BU147" s="233">
        <v>6.18</v>
      </c>
      <c r="BV147" s="233">
        <v>6.18</v>
      </c>
      <c r="BW147" s="233">
        <v>6.18</v>
      </c>
      <c r="BX147" s="233">
        <v>6.18</v>
      </c>
      <c r="BY147" s="233">
        <v>6.18</v>
      </c>
      <c r="BZ147" s="233"/>
      <c r="CA147" s="233"/>
      <c r="CB147" s="233"/>
      <c r="CC147" s="233"/>
      <c r="CD147" s="233"/>
      <c r="CE147" s="233"/>
      <c r="CF147" s="233"/>
      <c r="CG147" s="233"/>
      <c r="CH147" s="233"/>
      <c r="CI147" s="233"/>
      <c r="CJ147" s="233"/>
      <c r="CK147" s="233"/>
      <c r="CL147" s="233"/>
      <c r="CM147" s="233"/>
      <c r="CN147" s="249"/>
    </row>
    <row r="148" spans="2:92" ht="30.75" thickBot="1" x14ac:dyDescent="0.25">
      <c r="B14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8" s="1044" t="s">
        <v>878</v>
      </c>
      <c r="D148" s="1044" t="s">
        <v>877</v>
      </c>
      <c r="E148" s="1045" t="s">
        <v>843</v>
      </c>
      <c r="F148" s="1189" t="str">
        <f>VLOOKUP(TBL5_OptBen[[#This Row],[Option Type (defined list)]],'Option Typs_Grps'!B$2:C$47, 2, FALSE)</f>
        <v>Distribution Options</v>
      </c>
      <c r="G148" s="1176" t="s">
        <v>766</v>
      </c>
      <c r="H148" s="1177" t="s">
        <v>1446</v>
      </c>
      <c r="I148" s="1181" t="s">
        <v>684</v>
      </c>
      <c r="J148" s="1182" t="s">
        <v>122</v>
      </c>
      <c r="K148" s="1183">
        <v>2</v>
      </c>
      <c r="L148" s="250"/>
      <c r="M148" s="250"/>
      <c r="N148" s="250"/>
      <c r="O148" s="1184"/>
      <c r="P148" s="1185"/>
      <c r="Q148" s="1186"/>
      <c r="R148" s="1187">
        <v>0</v>
      </c>
      <c r="S148" s="251">
        <v>0</v>
      </c>
      <c r="T148" s="251">
        <v>0</v>
      </c>
      <c r="U148" s="251">
        <v>0</v>
      </c>
      <c r="V148" s="251">
        <v>0</v>
      </c>
      <c r="W148" s="251">
        <v>0</v>
      </c>
      <c r="X148" s="251">
        <v>0</v>
      </c>
      <c r="Y148" s="251">
        <v>0</v>
      </c>
      <c r="Z148" s="251">
        <v>0</v>
      </c>
      <c r="AA148" s="251">
        <v>0</v>
      </c>
      <c r="AB148" s="251">
        <v>1.24</v>
      </c>
      <c r="AC148" s="251">
        <v>2.4700000000000002</v>
      </c>
      <c r="AD148" s="251">
        <v>3.71</v>
      </c>
      <c r="AE148" s="251">
        <v>4.95</v>
      </c>
      <c r="AF148" s="251">
        <v>6.18</v>
      </c>
      <c r="AG148" s="251">
        <v>6.18</v>
      </c>
      <c r="AH148" s="251">
        <v>6.18</v>
      </c>
      <c r="AI148" s="251">
        <v>6.18</v>
      </c>
      <c r="AJ148" s="251">
        <v>6.18</v>
      </c>
      <c r="AK148" s="251">
        <v>6.18</v>
      </c>
      <c r="AL148" s="251">
        <v>6.18</v>
      </c>
      <c r="AM148" s="251">
        <v>6.18</v>
      </c>
      <c r="AN148" s="251">
        <v>6.18</v>
      </c>
      <c r="AO148" s="251">
        <v>6.18</v>
      </c>
      <c r="AP148" s="251">
        <v>6.18</v>
      </c>
      <c r="AQ148" s="251">
        <v>6.18</v>
      </c>
      <c r="AR148" s="251">
        <v>6.18</v>
      </c>
      <c r="AS148" s="251">
        <v>6.18</v>
      </c>
      <c r="AT148" s="251">
        <v>6.18</v>
      </c>
      <c r="AU148" s="251">
        <v>6.18</v>
      </c>
      <c r="AV148" s="251">
        <v>6.18</v>
      </c>
      <c r="AW148" s="251">
        <v>6.18</v>
      </c>
      <c r="AX148" s="251">
        <v>6.18</v>
      </c>
      <c r="AY148" s="251">
        <v>6.18</v>
      </c>
      <c r="AZ148" s="251">
        <v>6.18</v>
      </c>
      <c r="BA148" s="251">
        <v>6.18</v>
      </c>
      <c r="BB148" s="251">
        <v>6.18</v>
      </c>
      <c r="BC148" s="251">
        <v>6.18</v>
      </c>
      <c r="BD148" s="251">
        <v>6.18</v>
      </c>
      <c r="BE148" s="251">
        <v>6.18</v>
      </c>
      <c r="BF148" s="251">
        <v>6.18</v>
      </c>
      <c r="BG148" s="251">
        <v>6.18</v>
      </c>
      <c r="BH148" s="251">
        <v>6.18</v>
      </c>
      <c r="BI148" s="251">
        <v>6.18</v>
      </c>
      <c r="BJ148" s="251">
        <v>6.18</v>
      </c>
      <c r="BK148" s="251">
        <v>6.18</v>
      </c>
      <c r="BL148" s="251">
        <v>6.18</v>
      </c>
      <c r="BM148" s="251">
        <v>6.18</v>
      </c>
      <c r="BN148" s="251">
        <v>6.18</v>
      </c>
      <c r="BO148" s="251">
        <v>6.18</v>
      </c>
      <c r="BP148" s="1188">
        <v>6.18</v>
      </c>
      <c r="BQ148" s="233">
        <v>6.18</v>
      </c>
      <c r="BR148" s="233">
        <v>6.18</v>
      </c>
      <c r="BS148" s="233">
        <v>6.18</v>
      </c>
      <c r="BT148" s="233">
        <v>6.18</v>
      </c>
      <c r="BU148" s="233">
        <v>6.18</v>
      </c>
      <c r="BV148" s="233">
        <v>6.18</v>
      </c>
      <c r="BW148" s="233">
        <v>6.18</v>
      </c>
      <c r="BX148" s="233">
        <v>6.18</v>
      </c>
      <c r="BY148" s="233">
        <v>6.18</v>
      </c>
      <c r="BZ148" s="233"/>
      <c r="CA148" s="233"/>
      <c r="CB148" s="233"/>
      <c r="CC148" s="233"/>
      <c r="CD148" s="233"/>
      <c r="CE148" s="233"/>
      <c r="CF148" s="233"/>
      <c r="CG148" s="233"/>
      <c r="CH148" s="233"/>
      <c r="CI148" s="233"/>
      <c r="CJ148" s="233"/>
      <c r="CK148" s="233"/>
      <c r="CL148" s="233"/>
      <c r="CM148" s="233"/>
      <c r="CN148" s="249"/>
    </row>
    <row r="149" spans="2:92" ht="30.75" thickBot="1" x14ac:dyDescent="0.25">
      <c r="B14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9" s="1044" t="s">
        <v>881</v>
      </c>
      <c r="D149" s="1044" t="s">
        <v>880</v>
      </c>
      <c r="E149" s="1045" t="s">
        <v>843</v>
      </c>
      <c r="F149" s="1189" t="str">
        <f>VLOOKUP(TBL5_OptBen[[#This Row],[Option Type (defined list)]],'Option Typs_Grps'!B$2:C$47, 2, FALSE)</f>
        <v>Distribution Options</v>
      </c>
      <c r="G149" s="1176" t="s">
        <v>766</v>
      </c>
      <c r="H149" s="1177" t="s">
        <v>1446</v>
      </c>
      <c r="I149" s="1181" t="s">
        <v>684</v>
      </c>
      <c r="J149" s="1182" t="s">
        <v>122</v>
      </c>
      <c r="K149" s="1183">
        <v>2</v>
      </c>
      <c r="L149" s="250"/>
      <c r="M149" s="250"/>
      <c r="N149" s="250"/>
      <c r="O149" s="1184"/>
      <c r="P149" s="1185"/>
      <c r="Q149" s="1186"/>
      <c r="R149" s="1187">
        <v>0</v>
      </c>
      <c r="S149" s="251">
        <v>0</v>
      </c>
      <c r="T149" s="251">
        <v>0</v>
      </c>
      <c r="U149" s="251">
        <v>0</v>
      </c>
      <c r="V149" s="251">
        <v>0</v>
      </c>
      <c r="W149" s="251">
        <v>0</v>
      </c>
      <c r="X149" s="251">
        <v>0</v>
      </c>
      <c r="Y149" s="251">
        <v>0</v>
      </c>
      <c r="Z149" s="251">
        <v>0</v>
      </c>
      <c r="AA149" s="251">
        <v>0</v>
      </c>
      <c r="AB149" s="251">
        <v>0</v>
      </c>
      <c r="AC149" s="251">
        <v>0</v>
      </c>
      <c r="AD149" s="251">
        <v>0</v>
      </c>
      <c r="AE149" s="251">
        <v>0</v>
      </c>
      <c r="AF149" s="251">
        <v>0</v>
      </c>
      <c r="AG149" s="251">
        <v>1.24</v>
      </c>
      <c r="AH149" s="251">
        <v>2.4700000000000002</v>
      </c>
      <c r="AI149" s="251">
        <v>3.71</v>
      </c>
      <c r="AJ149" s="251">
        <v>4.95</v>
      </c>
      <c r="AK149" s="251">
        <v>6.18</v>
      </c>
      <c r="AL149" s="251">
        <v>6.18</v>
      </c>
      <c r="AM149" s="251">
        <v>6.18</v>
      </c>
      <c r="AN149" s="251">
        <v>6.18</v>
      </c>
      <c r="AO149" s="251">
        <v>6.18</v>
      </c>
      <c r="AP149" s="251">
        <v>6.18</v>
      </c>
      <c r="AQ149" s="251">
        <v>6.18</v>
      </c>
      <c r="AR149" s="251">
        <v>6.18</v>
      </c>
      <c r="AS149" s="251">
        <v>6.18</v>
      </c>
      <c r="AT149" s="251">
        <v>6.18</v>
      </c>
      <c r="AU149" s="251">
        <v>6.18</v>
      </c>
      <c r="AV149" s="251">
        <v>6.18</v>
      </c>
      <c r="AW149" s="251">
        <v>6.18</v>
      </c>
      <c r="AX149" s="251">
        <v>6.18</v>
      </c>
      <c r="AY149" s="251">
        <v>6.18</v>
      </c>
      <c r="AZ149" s="251">
        <v>6.18</v>
      </c>
      <c r="BA149" s="251">
        <v>6.18</v>
      </c>
      <c r="BB149" s="251">
        <v>6.18</v>
      </c>
      <c r="BC149" s="251">
        <v>6.18</v>
      </c>
      <c r="BD149" s="251">
        <v>6.18</v>
      </c>
      <c r="BE149" s="251">
        <v>6.18</v>
      </c>
      <c r="BF149" s="251">
        <v>6.18</v>
      </c>
      <c r="BG149" s="251">
        <v>6.18</v>
      </c>
      <c r="BH149" s="251">
        <v>6.18</v>
      </c>
      <c r="BI149" s="251">
        <v>6.18</v>
      </c>
      <c r="BJ149" s="251">
        <v>6.18</v>
      </c>
      <c r="BK149" s="251">
        <v>6.18</v>
      </c>
      <c r="BL149" s="251">
        <v>6.18</v>
      </c>
      <c r="BM149" s="251">
        <v>6.18</v>
      </c>
      <c r="BN149" s="251">
        <v>6.18</v>
      </c>
      <c r="BO149" s="251">
        <v>6.18</v>
      </c>
      <c r="BP149" s="1188">
        <v>6.18</v>
      </c>
      <c r="BQ149" s="233">
        <v>6.18</v>
      </c>
      <c r="BR149" s="233">
        <v>6.18</v>
      </c>
      <c r="BS149" s="233">
        <v>6.18</v>
      </c>
      <c r="BT149" s="233">
        <v>6.18</v>
      </c>
      <c r="BU149" s="233">
        <v>6.18</v>
      </c>
      <c r="BV149" s="233">
        <v>6.18</v>
      </c>
      <c r="BW149" s="233">
        <v>6.18</v>
      </c>
      <c r="BX149" s="233">
        <v>6.18</v>
      </c>
      <c r="BY149" s="233">
        <v>6.18</v>
      </c>
      <c r="BZ149" s="233"/>
      <c r="CA149" s="233"/>
      <c r="CB149" s="233"/>
      <c r="CC149" s="233"/>
      <c r="CD149" s="233"/>
      <c r="CE149" s="233"/>
      <c r="CF149" s="233"/>
      <c r="CG149" s="233"/>
      <c r="CH149" s="233"/>
      <c r="CI149" s="233"/>
      <c r="CJ149" s="233"/>
      <c r="CK149" s="233"/>
      <c r="CL149" s="233"/>
      <c r="CM149" s="233"/>
      <c r="CN149" s="249"/>
    </row>
    <row r="150" spans="2:92" ht="30.75" thickBot="1" x14ac:dyDescent="0.25">
      <c r="B15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0" s="1044" t="s">
        <v>884</v>
      </c>
      <c r="D150" s="1044" t="s">
        <v>883</v>
      </c>
      <c r="E150" s="1045" t="s">
        <v>843</v>
      </c>
      <c r="F150" s="1189" t="str">
        <f>VLOOKUP(TBL5_OptBen[[#This Row],[Option Type (defined list)]],'Option Typs_Grps'!B$2:C$47, 2, FALSE)</f>
        <v>Distribution Options</v>
      </c>
      <c r="G150" s="1176" t="s">
        <v>766</v>
      </c>
      <c r="H150" s="1177" t="s">
        <v>1446</v>
      </c>
      <c r="I150" s="1181" t="s">
        <v>684</v>
      </c>
      <c r="J150" s="1182" t="s">
        <v>122</v>
      </c>
      <c r="K150" s="1183">
        <v>2</v>
      </c>
      <c r="L150" s="250"/>
      <c r="M150" s="250"/>
      <c r="N150" s="250"/>
      <c r="O150" s="1184"/>
      <c r="P150" s="1185"/>
      <c r="Q150" s="1186"/>
      <c r="R150" s="1187">
        <v>0</v>
      </c>
      <c r="S150" s="251">
        <v>0</v>
      </c>
      <c r="T150" s="251">
        <v>0</v>
      </c>
      <c r="U150" s="251">
        <v>0</v>
      </c>
      <c r="V150" s="251">
        <v>0</v>
      </c>
      <c r="W150" s="251">
        <v>0</v>
      </c>
      <c r="X150" s="251">
        <v>0</v>
      </c>
      <c r="Y150" s="251">
        <v>0</v>
      </c>
      <c r="Z150" s="251">
        <v>0</v>
      </c>
      <c r="AA150" s="251">
        <v>0</v>
      </c>
      <c r="AB150" s="251">
        <v>0</v>
      </c>
      <c r="AC150" s="251">
        <v>0</v>
      </c>
      <c r="AD150" s="251">
        <v>0</v>
      </c>
      <c r="AE150" s="251">
        <v>0</v>
      </c>
      <c r="AF150" s="251">
        <v>0</v>
      </c>
      <c r="AG150" s="251">
        <v>0</v>
      </c>
      <c r="AH150" s="251">
        <v>0</v>
      </c>
      <c r="AI150" s="251">
        <v>0</v>
      </c>
      <c r="AJ150" s="251">
        <v>0</v>
      </c>
      <c r="AK150" s="251">
        <v>0</v>
      </c>
      <c r="AL150" s="251">
        <v>1.24</v>
      </c>
      <c r="AM150" s="251">
        <v>2.4700000000000002</v>
      </c>
      <c r="AN150" s="251">
        <v>3.71</v>
      </c>
      <c r="AO150" s="251">
        <v>4.33</v>
      </c>
      <c r="AP150" s="251">
        <v>4.33</v>
      </c>
      <c r="AQ150" s="251">
        <v>4.33</v>
      </c>
      <c r="AR150" s="251">
        <v>4.33</v>
      </c>
      <c r="AS150" s="251">
        <v>4.33</v>
      </c>
      <c r="AT150" s="251">
        <v>4.33</v>
      </c>
      <c r="AU150" s="251">
        <v>4.33</v>
      </c>
      <c r="AV150" s="251">
        <v>4.33</v>
      </c>
      <c r="AW150" s="251">
        <v>4.33</v>
      </c>
      <c r="AX150" s="251">
        <v>4.33</v>
      </c>
      <c r="AY150" s="251">
        <v>4.33</v>
      </c>
      <c r="AZ150" s="251">
        <v>4.33</v>
      </c>
      <c r="BA150" s="251">
        <v>4.33</v>
      </c>
      <c r="BB150" s="251">
        <v>4.33</v>
      </c>
      <c r="BC150" s="251">
        <v>4.33</v>
      </c>
      <c r="BD150" s="251">
        <v>4.33</v>
      </c>
      <c r="BE150" s="251">
        <v>4.33</v>
      </c>
      <c r="BF150" s="251">
        <v>4.33</v>
      </c>
      <c r="BG150" s="251">
        <v>4.33</v>
      </c>
      <c r="BH150" s="251">
        <v>4.33</v>
      </c>
      <c r="BI150" s="251">
        <v>4.33</v>
      </c>
      <c r="BJ150" s="251">
        <v>4.33</v>
      </c>
      <c r="BK150" s="251">
        <v>4.33</v>
      </c>
      <c r="BL150" s="251">
        <v>4.33</v>
      </c>
      <c r="BM150" s="251">
        <v>4.33</v>
      </c>
      <c r="BN150" s="251">
        <v>4.33</v>
      </c>
      <c r="BO150" s="251">
        <v>4.33</v>
      </c>
      <c r="BP150" s="1188">
        <v>4.33</v>
      </c>
      <c r="BQ150" s="233">
        <v>4.33</v>
      </c>
      <c r="BR150" s="233">
        <v>4.33</v>
      </c>
      <c r="BS150" s="233">
        <v>4.33</v>
      </c>
      <c r="BT150" s="233">
        <v>4.33</v>
      </c>
      <c r="BU150" s="233">
        <v>4.33</v>
      </c>
      <c r="BV150" s="233">
        <v>4.33</v>
      </c>
      <c r="BW150" s="233">
        <v>4.33</v>
      </c>
      <c r="BX150" s="233">
        <v>4.33</v>
      </c>
      <c r="BY150" s="233">
        <v>4.33</v>
      </c>
      <c r="BZ150" s="233"/>
      <c r="CA150" s="233"/>
      <c r="CB150" s="233"/>
      <c r="CC150" s="233"/>
      <c r="CD150" s="233"/>
      <c r="CE150" s="233"/>
      <c r="CF150" s="233"/>
      <c r="CG150" s="233"/>
      <c r="CH150" s="233"/>
      <c r="CI150" s="233"/>
      <c r="CJ150" s="233"/>
      <c r="CK150" s="233"/>
      <c r="CL150" s="233"/>
      <c r="CM150" s="233"/>
      <c r="CN150" s="249"/>
    </row>
    <row r="151" spans="2:92" ht="30.75" thickBot="1" x14ac:dyDescent="0.25">
      <c r="B15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1" s="1044" t="s">
        <v>886</v>
      </c>
      <c r="D151" s="1044" t="s">
        <v>885</v>
      </c>
      <c r="E151" s="1045" t="s">
        <v>871</v>
      </c>
      <c r="F151" s="1189" t="str">
        <f>VLOOKUP(TBL5_OptBen[[#This Row],[Option Type (defined list)]],'Option Typs_Grps'!B$2:C$47, 2, FALSE)</f>
        <v>Distribution Options</v>
      </c>
      <c r="G151" s="1176" t="s">
        <v>766</v>
      </c>
      <c r="H151" s="1177" t="s">
        <v>1446</v>
      </c>
      <c r="I151" s="1181" t="s">
        <v>684</v>
      </c>
      <c r="J151" s="1182" t="s">
        <v>122</v>
      </c>
      <c r="K151" s="1183">
        <v>2</v>
      </c>
      <c r="L151" s="250"/>
      <c r="M151" s="250"/>
      <c r="N151" s="250"/>
      <c r="O151" s="1184"/>
      <c r="P151" s="1185"/>
      <c r="Q151" s="1186"/>
      <c r="R151" s="1187">
        <v>1.6</v>
      </c>
      <c r="S151" s="251">
        <v>3.98</v>
      </c>
      <c r="T151" s="251">
        <v>5.33</v>
      </c>
      <c r="U151" s="251">
        <v>6.42</v>
      </c>
      <c r="V151" s="251">
        <v>7.27</v>
      </c>
      <c r="W151" s="251">
        <v>7.27</v>
      </c>
      <c r="X151" s="251">
        <v>7.27</v>
      </c>
      <c r="Y151" s="251">
        <v>7.27</v>
      </c>
      <c r="Z151" s="251">
        <v>7.27</v>
      </c>
      <c r="AA151" s="251">
        <v>7.27</v>
      </c>
      <c r="AB151" s="251">
        <v>7.27</v>
      </c>
      <c r="AC151" s="251">
        <v>7.27</v>
      </c>
      <c r="AD151" s="251">
        <v>7.27</v>
      </c>
      <c r="AE151" s="251">
        <v>7.27</v>
      </c>
      <c r="AF151" s="251">
        <v>7.27</v>
      </c>
      <c r="AG151" s="251">
        <v>7.27</v>
      </c>
      <c r="AH151" s="251">
        <v>7.27</v>
      </c>
      <c r="AI151" s="251">
        <v>7.27</v>
      </c>
      <c r="AJ151" s="251">
        <v>7.27</v>
      </c>
      <c r="AK151" s="251">
        <v>7.27</v>
      </c>
      <c r="AL151" s="251">
        <v>7.27</v>
      </c>
      <c r="AM151" s="251">
        <v>7.27</v>
      </c>
      <c r="AN151" s="251">
        <v>7.27</v>
      </c>
      <c r="AO151" s="251">
        <v>7.27</v>
      </c>
      <c r="AP151" s="251">
        <v>7.27</v>
      </c>
      <c r="AQ151" s="251">
        <v>7.27</v>
      </c>
      <c r="AR151" s="251">
        <v>7.27</v>
      </c>
      <c r="AS151" s="251">
        <v>7.27</v>
      </c>
      <c r="AT151" s="251">
        <v>7.27</v>
      </c>
      <c r="AU151" s="251">
        <v>7.27</v>
      </c>
      <c r="AV151" s="251">
        <v>7.27</v>
      </c>
      <c r="AW151" s="251">
        <v>7.27</v>
      </c>
      <c r="AX151" s="251">
        <v>7.27</v>
      </c>
      <c r="AY151" s="251">
        <v>7.27</v>
      </c>
      <c r="AZ151" s="251">
        <v>7.27</v>
      </c>
      <c r="BA151" s="251">
        <v>7.27</v>
      </c>
      <c r="BB151" s="251">
        <v>7.27</v>
      </c>
      <c r="BC151" s="251">
        <v>7.27</v>
      </c>
      <c r="BD151" s="251">
        <v>7.27</v>
      </c>
      <c r="BE151" s="251">
        <v>7.27</v>
      </c>
      <c r="BF151" s="251">
        <v>7.27</v>
      </c>
      <c r="BG151" s="251">
        <v>7.27</v>
      </c>
      <c r="BH151" s="251">
        <v>7.27</v>
      </c>
      <c r="BI151" s="251">
        <v>7.27</v>
      </c>
      <c r="BJ151" s="251">
        <v>7.27</v>
      </c>
      <c r="BK151" s="251">
        <v>7.27</v>
      </c>
      <c r="BL151" s="251">
        <v>7.27</v>
      </c>
      <c r="BM151" s="251">
        <v>7.27</v>
      </c>
      <c r="BN151" s="251">
        <v>7.27</v>
      </c>
      <c r="BO151" s="251">
        <v>7.27</v>
      </c>
      <c r="BP151" s="1188">
        <v>7.27</v>
      </c>
      <c r="BQ151" s="233">
        <v>7.27</v>
      </c>
      <c r="BR151" s="233">
        <v>7.27</v>
      </c>
      <c r="BS151" s="233">
        <v>7.27</v>
      </c>
      <c r="BT151" s="233">
        <v>7.27</v>
      </c>
      <c r="BU151" s="233">
        <v>7.27</v>
      </c>
      <c r="BV151" s="233">
        <v>7.27</v>
      </c>
      <c r="BW151" s="233">
        <v>7.27</v>
      </c>
      <c r="BX151" s="233">
        <v>7.27</v>
      </c>
      <c r="BY151" s="233">
        <v>7.27</v>
      </c>
      <c r="BZ151" s="233"/>
      <c r="CA151" s="233"/>
      <c r="CB151" s="233"/>
      <c r="CC151" s="233"/>
      <c r="CD151" s="233"/>
      <c r="CE151" s="233"/>
      <c r="CF151" s="233"/>
      <c r="CG151" s="233"/>
      <c r="CH151" s="233"/>
      <c r="CI151" s="233"/>
      <c r="CJ151" s="233"/>
      <c r="CK151" s="233"/>
      <c r="CL151" s="233"/>
      <c r="CM151" s="233"/>
      <c r="CN151" s="249"/>
    </row>
    <row r="152" spans="2:92" ht="30.75" thickBot="1" x14ac:dyDescent="0.25">
      <c r="B15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2" s="1044" t="s">
        <v>888</v>
      </c>
      <c r="D152" s="1044" t="s">
        <v>887</v>
      </c>
      <c r="E152" s="1045" t="s">
        <v>871</v>
      </c>
      <c r="F152" s="1189" t="str">
        <f>VLOOKUP(TBL5_OptBen[[#This Row],[Option Type (defined list)]],'Option Typs_Grps'!B$2:C$47, 2, FALSE)</f>
        <v>Distribution Options</v>
      </c>
      <c r="G152" s="1176" t="s">
        <v>766</v>
      </c>
      <c r="H152" s="1177" t="s">
        <v>1446</v>
      </c>
      <c r="I152" s="1181" t="s">
        <v>684</v>
      </c>
      <c r="J152" s="1182" t="s">
        <v>122</v>
      </c>
      <c r="K152" s="1183">
        <v>2</v>
      </c>
      <c r="L152" s="250"/>
      <c r="M152" s="250"/>
      <c r="N152" s="250"/>
      <c r="O152" s="1184"/>
      <c r="P152" s="1185"/>
      <c r="Q152" s="1186"/>
      <c r="R152" s="1187">
        <v>0</v>
      </c>
      <c r="S152" s="251">
        <v>0</v>
      </c>
      <c r="T152" s="251">
        <v>0</v>
      </c>
      <c r="U152" s="251">
        <v>0</v>
      </c>
      <c r="V152" s="251">
        <v>0</v>
      </c>
      <c r="W152" s="251">
        <v>0.74</v>
      </c>
      <c r="X152" s="251">
        <v>1.46</v>
      </c>
      <c r="Y152" s="251">
        <v>2.11</v>
      </c>
      <c r="Z152" s="251">
        <v>2.58</v>
      </c>
      <c r="AA152" s="251">
        <v>3.07</v>
      </c>
      <c r="AB152" s="251">
        <v>3.07</v>
      </c>
      <c r="AC152" s="251">
        <v>3.07</v>
      </c>
      <c r="AD152" s="251">
        <v>3.07</v>
      </c>
      <c r="AE152" s="251">
        <v>3.07</v>
      </c>
      <c r="AF152" s="251">
        <v>3.07</v>
      </c>
      <c r="AG152" s="251">
        <v>3.07</v>
      </c>
      <c r="AH152" s="251">
        <v>3.07</v>
      </c>
      <c r="AI152" s="251">
        <v>3.07</v>
      </c>
      <c r="AJ152" s="251">
        <v>3.07</v>
      </c>
      <c r="AK152" s="251">
        <v>3.07</v>
      </c>
      <c r="AL152" s="251">
        <v>3.07</v>
      </c>
      <c r="AM152" s="251">
        <v>3.07</v>
      </c>
      <c r="AN152" s="251">
        <v>3.07</v>
      </c>
      <c r="AO152" s="251">
        <v>3.07</v>
      </c>
      <c r="AP152" s="251">
        <v>3.07</v>
      </c>
      <c r="AQ152" s="251">
        <v>3.07</v>
      </c>
      <c r="AR152" s="251">
        <v>3.07</v>
      </c>
      <c r="AS152" s="251">
        <v>3.07</v>
      </c>
      <c r="AT152" s="251">
        <v>3.07</v>
      </c>
      <c r="AU152" s="251">
        <v>3.07</v>
      </c>
      <c r="AV152" s="251">
        <v>3.07</v>
      </c>
      <c r="AW152" s="251">
        <v>3.07</v>
      </c>
      <c r="AX152" s="251">
        <v>3.07</v>
      </c>
      <c r="AY152" s="251">
        <v>3.07</v>
      </c>
      <c r="AZ152" s="251">
        <v>3.07</v>
      </c>
      <c r="BA152" s="251">
        <v>3.07</v>
      </c>
      <c r="BB152" s="251">
        <v>3.07</v>
      </c>
      <c r="BC152" s="251">
        <v>3.07</v>
      </c>
      <c r="BD152" s="251">
        <v>3.07</v>
      </c>
      <c r="BE152" s="251">
        <v>3.07</v>
      </c>
      <c r="BF152" s="251">
        <v>3.07</v>
      </c>
      <c r="BG152" s="251">
        <v>3.07</v>
      </c>
      <c r="BH152" s="251">
        <v>3.07</v>
      </c>
      <c r="BI152" s="251">
        <v>3.07</v>
      </c>
      <c r="BJ152" s="251">
        <v>3.07</v>
      </c>
      <c r="BK152" s="251">
        <v>3.07</v>
      </c>
      <c r="BL152" s="251">
        <v>3.07</v>
      </c>
      <c r="BM152" s="251">
        <v>3.07</v>
      </c>
      <c r="BN152" s="251">
        <v>3.07</v>
      </c>
      <c r="BO152" s="251">
        <v>3.07</v>
      </c>
      <c r="BP152" s="1188">
        <v>3.07</v>
      </c>
      <c r="BQ152" s="233">
        <v>3.07</v>
      </c>
      <c r="BR152" s="233">
        <v>3.07</v>
      </c>
      <c r="BS152" s="233">
        <v>3.07</v>
      </c>
      <c r="BT152" s="233">
        <v>3.07</v>
      </c>
      <c r="BU152" s="233">
        <v>3.07</v>
      </c>
      <c r="BV152" s="233">
        <v>3.07</v>
      </c>
      <c r="BW152" s="233">
        <v>3.07</v>
      </c>
      <c r="BX152" s="233">
        <v>3.07</v>
      </c>
      <c r="BY152" s="233">
        <v>3.07</v>
      </c>
      <c r="BZ152" s="233"/>
      <c r="CA152" s="233"/>
      <c r="CB152" s="233"/>
      <c r="CC152" s="233"/>
      <c r="CD152" s="233"/>
      <c r="CE152" s="233"/>
      <c r="CF152" s="233"/>
      <c r="CG152" s="233"/>
      <c r="CH152" s="233"/>
      <c r="CI152" s="233"/>
      <c r="CJ152" s="233"/>
      <c r="CK152" s="233"/>
      <c r="CL152" s="233"/>
      <c r="CM152" s="233"/>
      <c r="CN152" s="249"/>
    </row>
    <row r="153" spans="2:92" ht="30.75" thickBot="1" x14ac:dyDescent="0.25">
      <c r="B15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3" s="1044" t="s">
        <v>891</v>
      </c>
      <c r="D153" s="1044" t="s">
        <v>890</v>
      </c>
      <c r="E153" s="1045" t="s">
        <v>871</v>
      </c>
      <c r="F153" s="1189" t="str">
        <f>VLOOKUP(TBL5_OptBen[[#This Row],[Option Type (defined list)]],'Option Typs_Grps'!B$2:C$47, 2, FALSE)</f>
        <v>Distribution Options</v>
      </c>
      <c r="G153" s="1176" t="s">
        <v>766</v>
      </c>
      <c r="H153" s="1177" t="s">
        <v>1446</v>
      </c>
      <c r="I153" s="1181" t="s">
        <v>684</v>
      </c>
      <c r="J153" s="1182" t="s">
        <v>122</v>
      </c>
      <c r="K153" s="1183">
        <v>2</v>
      </c>
      <c r="L153" s="250"/>
      <c r="M153" s="250"/>
      <c r="N153" s="250"/>
      <c r="O153" s="1184"/>
      <c r="P153" s="1185"/>
      <c r="Q153" s="1186"/>
      <c r="R153" s="1187">
        <v>0</v>
      </c>
      <c r="S153" s="251">
        <v>0</v>
      </c>
      <c r="T153" s="251">
        <v>0</v>
      </c>
      <c r="U153" s="251">
        <v>0</v>
      </c>
      <c r="V153" s="251">
        <v>0</v>
      </c>
      <c r="W153" s="251">
        <v>0</v>
      </c>
      <c r="X153" s="251">
        <v>0</v>
      </c>
      <c r="Y153" s="251">
        <v>0</v>
      </c>
      <c r="Z153" s="251">
        <v>0</v>
      </c>
      <c r="AA153" s="251">
        <v>0</v>
      </c>
      <c r="AB153" s="251">
        <v>0.57999999999999996</v>
      </c>
      <c r="AC153" s="251">
        <v>1.02</v>
      </c>
      <c r="AD153" s="251">
        <v>1.41</v>
      </c>
      <c r="AE153" s="251">
        <v>1.7</v>
      </c>
      <c r="AF153" s="251">
        <v>1.8</v>
      </c>
      <c r="AG153" s="251">
        <v>1.8</v>
      </c>
      <c r="AH153" s="251">
        <v>1.8</v>
      </c>
      <c r="AI153" s="251">
        <v>1.8</v>
      </c>
      <c r="AJ153" s="251">
        <v>1.8</v>
      </c>
      <c r="AK153" s="251">
        <v>1.8</v>
      </c>
      <c r="AL153" s="251">
        <v>1.8</v>
      </c>
      <c r="AM153" s="251">
        <v>1.8</v>
      </c>
      <c r="AN153" s="251">
        <v>1.8</v>
      </c>
      <c r="AO153" s="251">
        <v>1.8</v>
      </c>
      <c r="AP153" s="251">
        <v>1.8</v>
      </c>
      <c r="AQ153" s="251">
        <v>1.8</v>
      </c>
      <c r="AR153" s="251">
        <v>1.8</v>
      </c>
      <c r="AS153" s="251">
        <v>1.8</v>
      </c>
      <c r="AT153" s="251">
        <v>1.8</v>
      </c>
      <c r="AU153" s="251">
        <v>1.8</v>
      </c>
      <c r="AV153" s="251">
        <v>1.8</v>
      </c>
      <c r="AW153" s="251">
        <v>1.8</v>
      </c>
      <c r="AX153" s="251">
        <v>1.8</v>
      </c>
      <c r="AY153" s="251">
        <v>1.8</v>
      </c>
      <c r="AZ153" s="251">
        <v>1.8</v>
      </c>
      <c r="BA153" s="251">
        <v>1.8</v>
      </c>
      <c r="BB153" s="251">
        <v>1.8</v>
      </c>
      <c r="BC153" s="251">
        <v>1.8</v>
      </c>
      <c r="BD153" s="251">
        <v>1.8</v>
      </c>
      <c r="BE153" s="251">
        <v>1.8</v>
      </c>
      <c r="BF153" s="251">
        <v>1.8</v>
      </c>
      <c r="BG153" s="251">
        <v>1.8</v>
      </c>
      <c r="BH153" s="251">
        <v>1.8</v>
      </c>
      <c r="BI153" s="251">
        <v>1.8</v>
      </c>
      <c r="BJ153" s="251">
        <v>1.8</v>
      </c>
      <c r="BK153" s="251">
        <v>1.8</v>
      </c>
      <c r="BL153" s="251">
        <v>1.8</v>
      </c>
      <c r="BM153" s="251">
        <v>1.8</v>
      </c>
      <c r="BN153" s="251">
        <v>1.8</v>
      </c>
      <c r="BO153" s="251">
        <v>1.8</v>
      </c>
      <c r="BP153" s="1188">
        <v>1.8</v>
      </c>
      <c r="BQ153" s="233">
        <v>1.8</v>
      </c>
      <c r="BR153" s="233">
        <v>1.8</v>
      </c>
      <c r="BS153" s="233">
        <v>1.8</v>
      </c>
      <c r="BT153" s="233">
        <v>1.8</v>
      </c>
      <c r="BU153" s="233">
        <v>1.8</v>
      </c>
      <c r="BV153" s="233">
        <v>1.8</v>
      </c>
      <c r="BW153" s="233">
        <v>1.8</v>
      </c>
      <c r="BX153" s="233">
        <v>1.8</v>
      </c>
      <c r="BY153" s="233">
        <v>1.8</v>
      </c>
      <c r="BZ153" s="233"/>
      <c r="CA153" s="233"/>
      <c r="CB153" s="233"/>
      <c r="CC153" s="233"/>
      <c r="CD153" s="233"/>
      <c r="CE153" s="233"/>
      <c r="CF153" s="233"/>
      <c r="CG153" s="233"/>
      <c r="CH153" s="233"/>
      <c r="CI153" s="233"/>
      <c r="CJ153" s="233"/>
      <c r="CK153" s="233"/>
      <c r="CL153" s="233"/>
      <c r="CM153" s="233"/>
      <c r="CN153" s="249"/>
    </row>
    <row r="154" spans="2:92" ht="30.75" thickBot="1" x14ac:dyDescent="0.25">
      <c r="B15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4" s="1044" t="s">
        <v>893</v>
      </c>
      <c r="D154" s="1044" t="s">
        <v>892</v>
      </c>
      <c r="E154" s="1045" t="s">
        <v>894</v>
      </c>
      <c r="F154" s="1189" t="str">
        <f>VLOOKUP(TBL5_OptBen[[#This Row],[Option Type (defined list)]],'Option Typs_Grps'!B$2:C$47, 2, FALSE)</f>
        <v>Distribution Options</v>
      </c>
      <c r="G154" s="1176" t="s">
        <v>766</v>
      </c>
      <c r="H154" s="1177" t="s">
        <v>1446</v>
      </c>
      <c r="I154" s="1181" t="s">
        <v>684</v>
      </c>
      <c r="J154" s="1182" t="s">
        <v>122</v>
      </c>
      <c r="K154" s="1183">
        <v>2</v>
      </c>
      <c r="L154" s="250"/>
      <c r="M154" s="250"/>
      <c r="N154" s="250"/>
      <c r="O154" s="1184"/>
      <c r="P154" s="1185"/>
      <c r="Q154" s="1186"/>
      <c r="R154" s="1187">
        <v>1.44</v>
      </c>
      <c r="S154" s="251">
        <v>4.34</v>
      </c>
      <c r="T154" s="251">
        <v>7.11</v>
      </c>
      <c r="U154" s="251">
        <v>9.26</v>
      </c>
      <c r="V154" s="251">
        <v>10.52</v>
      </c>
      <c r="W154" s="251">
        <v>10.52</v>
      </c>
      <c r="X154" s="251">
        <v>10.52</v>
      </c>
      <c r="Y154" s="251">
        <v>10.52</v>
      </c>
      <c r="Z154" s="251">
        <v>10.52</v>
      </c>
      <c r="AA154" s="251">
        <v>10.52</v>
      </c>
      <c r="AB154" s="251">
        <v>10.52</v>
      </c>
      <c r="AC154" s="251">
        <v>10.52</v>
      </c>
      <c r="AD154" s="251">
        <v>10.52</v>
      </c>
      <c r="AE154" s="251">
        <v>10.52</v>
      </c>
      <c r="AF154" s="251">
        <v>10.52</v>
      </c>
      <c r="AG154" s="251">
        <v>10.52</v>
      </c>
      <c r="AH154" s="251">
        <v>10.52</v>
      </c>
      <c r="AI154" s="251">
        <v>10.52</v>
      </c>
      <c r="AJ154" s="251">
        <v>10.52</v>
      </c>
      <c r="AK154" s="251">
        <v>10.52</v>
      </c>
      <c r="AL154" s="251">
        <v>10.52</v>
      </c>
      <c r="AM154" s="251">
        <v>10.52</v>
      </c>
      <c r="AN154" s="251">
        <v>10.52</v>
      </c>
      <c r="AO154" s="251">
        <v>10.52</v>
      </c>
      <c r="AP154" s="251">
        <v>10.52</v>
      </c>
      <c r="AQ154" s="251">
        <v>10.52</v>
      </c>
      <c r="AR154" s="251">
        <v>10.52</v>
      </c>
      <c r="AS154" s="251">
        <v>10.52</v>
      </c>
      <c r="AT154" s="251">
        <v>10.52</v>
      </c>
      <c r="AU154" s="251">
        <v>10.52</v>
      </c>
      <c r="AV154" s="251">
        <v>10.52</v>
      </c>
      <c r="AW154" s="251">
        <v>10.52</v>
      </c>
      <c r="AX154" s="251">
        <v>10.52</v>
      </c>
      <c r="AY154" s="251">
        <v>10.52</v>
      </c>
      <c r="AZ154" s="251">
        <v>10.52</v>
      </c>
      <c r="BA154" s="251">
        <v>10.52</v>
      </c>
      <c r="BB154" s="251">
        <v>10.52</v>
      </c>
      <c r="BC154" s="251">
        <v>10.52</v>
      </c>
      <c r="BD154" s="251">
        <v>10.52</v>
      </c>
      <c r="BE154" s="251">
        <v>10.52</v>
      </c>
      <c r="BF154" s="251">
        <v>10.52</v>
      </c>
      <c r="BG154" s="251">
        <v>10.52</v>
      </c>
      <c r="BH154" s="251">
        <v>10.52</v>
      </c>
      <c r="BI154" s="251">
        <v>10.52</v>
      </c>
      <c r="BJ154" s="251">
        <v>10.52</v>
      </c>
      <c r="BK154" s="251">
        <v>10.52</v>
      </c>
      <c r="BL154" s="251">
        <v>10.52</v>
      </c>
      <c r="BM154" s="251">
        <v>10.52</v>
      </c>
      <c r="BN154" s="251">
        <v>10.52</v>
      </c>
      <c r="BO154" s="251">
        <v>10.52</v>
      </c>
      <c r="BP154" s="1188">
        <v>10.52</v>
      </c>
      <c r="BQ154" s="233">
        <v>10.52</v>
      </c>
      <c r="BR154" s="233">
        <v>10.52</v>
      </c>
      <c r="BS154" s="233">
        <v>10.52</v>
      </c>
      <c r="BT154" s="233">
        <v>10.52</v>
      </c>
      <c r="BU154" s="233">
        <v>10.52</v>
      </c>
      <c r="BV154" s="233">
        <v>10.52</v>
      </c>
      <c r="BW154" s="233">
        <v>10.52</v>
      </c>
      <c r="BX154" s="233">
        <v>10.52</v>
      </c>
      <c r="BY154" s="233">
        <v>10.52</v>
      </c>
      <c r="BZ154" s="233"/>
      <c r="CA154" s="233"/>
      <c r="CB154" s="233"/>
      <c r="CC154" s="233"/>
      <c r="CD154" s="233"/>
      <c r="CE154" s="233"/>
      <c r="CF154" s="233"/>
      <c r="CG154" s="233"/>
      <c r="CH154" s="233"/>
      <c r="CI154" s="233"/>
      <c r="CJ154" s="233"/>
      <c r="CK154" s="233"/>
      <c r="CL154" s="233"/>
      <c r="CM154" s="233"/>
      <c r="CN154" s="249"/>
    </row>
    <row r="155" spans="2:92" ht="30.75" thickBot="1" x14ac:dyDescent="0.25">
      <c r="B15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5" s="1044" t="s">
        <v>896</v>
      </c>
      <c r="D155" s="1044" t="s">
        <v>895</v>
      </c>
      <c r="E155" s="1045" t="s">
        <v>894</v>
      </c>
      <c r="F155" s="1189" t="str">
        <f>VLOOKUP(TBL5_OptBen[[#This Row],[Option Type (defined list)]],'Option Typs_Grps'!B$2:C$47, 2, FALSE)</f>
        <v>Distribution Options</v>
      </c>
      <c r="G155" s="1176" t="s">
        <v>766</v>
      </c>
      <c r="H155" s="1177" t="s">
        <v>1446</v>
      </c>
      <c r="I155" s="1181" t="s">
        <v>684</v>
      </c>
      <c r="J155" s="1182" t="s">
        <v>122</v>
      </c>
      <c r="K155" s="1183">
        <v>2</v>
      </c>
      <c r="L155" s="250"/>
      <c r="M155" s="250"/>
      <c r="N155" s="250"/>
      <c r="O155" s="1184"/>
      <c r="P155" s="1185"/>
      <c r="Q155" s="1186"/>
      <c r="R155" s="1187">
        <v>0</v>
      </c>
      <c r="S155" s="251">
        <v>0</v>
      </c>
      <c r="T155" s="251">
        <v>0</v>
      </c>
      <c r="U155" s="251">
        <v>0</v>
      </c>
      <c r="V155" s="251">
        <v>0</v>
      </c>
      <c r="W155" s="251">
        <v>1.35</v>
      </c>
      <c r="X155" s="251">
        <v>3.56</v>
      </c>
      <c r="Y155" s="251">
        <v>6.14</v>
      </c>
      <c r="Z155" s="251">
        <v>8.44</v>
      </c>
      <c r="AA155" s="251">
        <v>9.9700000000000006</v>
      </c>
      <c r="AB155" s="251">
        <v>9.9700000000000006</v>
      </c>
      <c r="AC155" s="251">
        <v>9.9700000000000006</v>
      </c>
      <c r="AD155" s="251">
        <v>9.9700000000000006</v>
      </c>
      <c r="AE155" s="251">
        <v>9.9700000000000006</v>
      </c>
      <c r="AF155" s="251">
        <v>9.9700000000000006</v>
      </c>
      <c r="AG155" s="251">
        <v>9.9700000000000006</v>
      </c>
      <c r="AH155" s="251">
        <v>9.9700000000000006</v>
      </c>
      <c r="AI155" s="251">
        <v>9.9700000000000006</v>
      </c>
      <c r="AJ155" s="251">
        <v>9.9700000000000006</v>
      </c>
      <c r="AK155" s="251">
        <v>9.9700000000000006</v>
      </c>
      <c r="AL155" s="251">
        <v>9.9700000000000006</v>
      </c>
      <c r="AM155" s="251">
        <v>9.9700000000000006</v>
      </c>
      <c r="AN155" s="251">
        <v>9.9700000000000006</v>
      </c>
      <c r="AO155" s="251">
        <v>9.9700000000000006</v>
      </c>
      <c r="AP155" s="251">
        <v>9.9700000000000006</v>
      </c>
      <c r="AQ155" s="251">
        <v>9.9700000000000006</v>
      </c>
      <c r="AR155" s="251">
        <v>9.9700000000000006</v>
      </c>
      <c r="AS155" s="251">
        <v>9.9700000000000006</v>
      </c>
      <c r="AT155" s="251">
        <v>9.9700000000000006</v>
      </c>
      <c r="AU155" s="251">
        <v>9.9700000000000006</v>
      </c>
      <c r="AV155" s="251">
        <v>9.9700000000000006</v>
      </c>
      <c r="AW155" s="251">
        <v>9.9700000000000006</v>
      </c>
      <c r="AX155" s="251">
        <v>9.9700000000000006</v>
      </c>
      <c r="AY155" s="251">
        <v>9.9700000000000006</v>
      </c>
      <c r="AZ155" s="251">
        <v>9.9700000000000006</v>
      </c>
      <c r="BA155" s="251">
        <v>9.9700000000000006</v>
      </c>
      <c r="BB155" s="251">
        <v>9.9700000000000006</v>
      </c>
      <c r="BC155" s="251">
        <v>9.9700000000000006</v>
      </c>
      <c r="BD155" s="251">
        <v>9.9700000000000006</v>
      </c>
      <c r="BE155" s="251">
        <v>9.9700000000000006</v>
      </c>
      <c r="BF155" s="251">
        <v>9.9700000000000006</v>
      </c>
      <c r="BG155" s="251">
        <v>9.9700000000000006</v>
      </c>
      <c r="BH155" s="251">
        <v>9.9700000000000006</v>
      </c>
      <c r="BI155" s="251">
        <v>9.9700000000000006</v>
      </c>
      <c r="BJ155" s="251">
        <v>9.9700000000000006</v>
      </c>
      <c r="BK155" s="251">
        <v>9.9700000000000006</v>
      </c>
      <c r="BL155" s="251">
        <v>9.9700000000000006</v>
      </c>
      <c r="BM155" s="251">
        <v>9.9700000000000006</v>
      </c>
      <c r="BN155" s="251">
        <v>9.9700000000000006</v>
      </c>
      <c r="BO155" s="251">
        <v>9.9700000000000006</v>
      </c>
      <c r="BP155" s="1188">
        <v>9.9700000000000006</v>
      </c>
      <c r="BQ155" s="233">
        <v>9.9700000000000006</v>
      </c>
      <c r="BR155" s="233">
        <v>9.9700000000000006</v>
      </c>
      <c r="BS155" s="233">
        <v>9.9700000000000006</v>
      </c>
      <c r="BT155" s="233">
        <v>9.9700000000000006</v>
      </c>
      <c r="BU155" s="233">
        <v>9.9700000000000006</v>
      </c>
      <c r="BV155" s="233">
        <v>9.9700000000000006</v>
      </c>
      <c r="BW155" s="233">
        <v>9.9700000000000006</v>
      </c>
      <c r="BX155" s="233">
        <v>9.9700000000000006</v>
      </c>
      <c r="BY155" s="233">
        <v>9.9700000000000006</v>
      </c>
      <c r="BZ155" s="233"/>
      <c r="CA155" s="233"/>
      <c r="CB155" s="233"/>
      <c r="CC155" s="233"/>
      <c r="CD155" s="233"/>
      <c r="CE155" s="233"/>
      <c r="CF155" s="233"/>
      <c r="CG155" s="233"/>
      <c r="CH155" s="233"/>
      <c r="CI155" s="233"/>
      <c r="CJ155" s="233"/>
      <c r="CK155" s="233"/>
      <c r="CL155" s="233"/>
      <c r="CM155" s="233"/>
      <c r="CN155" s="249"/>
    </row>
    <row r="156" spans="2:92" ht="30.75" thickBot="1" x14ac:dyDescent="0.25">
      <c r="B15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6" s="1044" t="s">
        <v>899</v>
      </c>
      <c r="D156" s="1044" t="s">
        <v>898</v>
      </c>
      <c r="E156" s="1045" t="s">
        <v>894</v>
      </c>
      <c r="F156" s="1180" t="str">
        <f>VLOOKUP(TBL5_OptBen[[#This Row],[Option Type (defined list)]],'Option Typs_Grps'!B$2:C$47, 2, FALSE)</f>
        <v>Distribution Options</v>
      </c>
      <c r="G156" s="1176" t="s">
        <v>766</v>
      </c>
      <c r="H156" s="1177" t="s">
        <v>1446</v>
      </c>
      <c r="I156" s="1181" t="s">
        <v>684</v>
      </c>
      <c r="J156" s="1182" t="s">
        <v>122</v>
      </c>
      <c r="K156" s="1183">
        <v>2</v>
      </c>
      <c r="L156" s="250"/>
      <c r="M156" s="250"/>
      <c r="N156" s="250"/>
      <c r="O156" s="1184"/>
      <c r="P156" s="1185"/>
      <c r="Q156" s="1186"/>
      <c r="R156" s="1187">
        <v>0</v>
      </c>
      <c r="S156" s="251">
        <v>0</v>
      </c>
      <c r="T156" s="251">
        <v>0</v>
      </c>
      <c r="U156" s="251">
        <v>0</v>
      </c>
      <c r="V156" s="251">
        <v>0</v>
      </c>
      <c r="W156" s="251">
        <v>0</v>
      </c>
      <c r="X156" s="251">
        <v>0</v>
      </c>
      <c r="Y156" s="251">
        <v>0</v>
      </c>
      <c r="Z156" s="251">
        <v>0</v>
      </c>
      <c r="AA156" s="251">
        <v>0</v>
      </c>
      <c r="AB156" s="251">
        <v>1.02</v>
      </c>
      <c r="AC156" s="251">
        <v>2.21</v>
      </c>
      <c r="AD156" s="251">
        <v>3.46</v>
      </c>
      <c r="AE156" s="251">
        <v>4.53</v>
      </c>
      <c r="AF156" s="251">
        <v>5.28</v>
      </c>
      <c r="AG156" s="251">
        <v>5.28</v>
      </c>
      <c r="AH156" s="251">
        <v>5.28</v>
      </c>
      <c r="AI156" s="251">
        <v>5.28</v>
      </c>
      <c r="AJ156" s="251">
        <v>5.28</v>
      </c>
      <c r="AK156" s="251">
        <v>5.28</v>
      </c>
      <c r="AL156" s="251">
        <v>5.28</v>
      </c>
      <c r="AM156" s="251">
        <v>5.28</v>
      </c>
      <c r="AN156" s="251">
        <v>5.28</v>
      </c>
      <c r="AO156" s="251">
        <v>5.28</v>
      </c>
      <c r="AP156" s="251">
        <v>5.28</v>
      </c>
      <c r="AQ156" s="251">
        <v>5.28</v>
      </c>
      <c r="AR156" s="251">
        <v>5.28</v>
      </c>
      <c r="AS156" s="251">
        <v>5.28</v>
      </c>
      <c r="AT156" s="251">
        <v>5.28</v>
      </c>
      <c r="AU156" s="251">
        <v>5.28</v>
      </c>
      <c r="AV156" s="251">
        <v>5.28</v>
      </c>
      <c r="AW156" s="251">
        <v>5.28</v>
      </c>
      <c r="AX156" s="251">
        <v>5.28</v>
      </c>
      <c r="AY156" s="251">
        <v>5.28</v>
      </c>
      <c r="AZ156" s="251">
        <v>5.28</v>
      </c>
      <c r="BA156" s="251">
        <v>5.28</v>
      </c>
      <c r="BB156" s="251">
        <v>5.28</v>
      </c>
      <c r="BC156" s="251">
        <v>5.28</v>
      </c>
      <c r="BD156" s="251">
        <v>5.28</v>
      </c>
      <c r="BE156" s="251">
        <v>5.28</v>
      </c>
      <c r="BF156" s="251">
        <v>5.28</v>
      </c>
      <c r="BG156" s="251">
        <v>5.28</v>
      </c>
      <c r="BH156" s="251">
        <v>5.28</v>
      </c>
      <c r="BI156" s="251">
        <v>5.28</v>
      </c>
      <c r="BJ156" s="251">
        <v>5.28</v>
      </c>
      <c r="BK156" s="251">
        <v>5.28</v>
      </c>
      <c r="BL156" s="251">
        <v>5.28</v>
      </c>
      <c r="BM156" s="251">
        <v>5.28</v>
      </c>
      <c r="BN156" s="251">
        <v>5.28</v>
      </c>
      <c r="BO156" s="251">
        <v>5.28</v>
      </c>
      <c r="BP156" s="1188">
        <v>5.28</v>
      </c>
      <c r="BQ156" s="233">
        <v>5.28</v>
      </c>
      <c r="BR156" s="233">
        <v>5.28</v>
      </c>
      <c r="BS156" s="233">
        <v>5.28</v>
      </c>
      <c r="BT156" s="233">
        <v>5.28</v>
      </c>
      <c r="BU156" s="233">
        <v>5.28</v>
      </c>
      <c r="BV156" s="233">
        <v>5.28</v>
      </c>
      <c r="BW156" s="233">
        <v>5.28</v>
      </c>
      <c r="BX156" s="233">
        <v>5.28</v>
      </c>
      <c r="BY156" s="233">
        <v>5.28</v>
      </c>
      <c r="BZ156" s="233"/>
      <c r="CA156" s="233"/>
      <c r="CB156" s="233"/>
      <c r="CC156" s="233"/>
      <c r="CD156" s="233"/>
      <c r="CE156" s="233"/>
      <c r="CF156" s="233"/>
      <c r="CG156" s="233"/>
      <c r="CH156" s="233"/>
      <c r="CI156" s="233"/>
      <c r="CJ156" s="233"/>
      <c r="CK156" s="233"/>
      <c r="CL156" s="233"/>
      <c r="CM156" s="233"/>
      <c r="CN156" s="249"/>
    </row>
    <row r="157" spans="2:92" ht="30.75" thickBot="1" x14ac:dyDescent="0.25">
      <c r="B15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7" s="1044" t="s">
        <v>902</v>
      </c>
      <c r="D157" s="1044" t="s">
        <v>901</v>
      </c>
      <c r="E157" s="1045" t="s">
        <v>894</v>
      </c>
      <c r="F157" s="1189" t="str">
        <f>VLOOKUP(TBL5_OptBen[[#This Row],[Option Type (defined list)]],'Option Typs_Grps'!B$2:C$47, 2, FALSE)</f>
        <v>Distribution Options</v>
      </c>
      <c r="G157" s="1176" t="s">
        <v>766</v>
      </c>
      <c r="H157" s="1177" t="s">
        <v>1446</v>
      </c>
      <c r="I157" s="1181" t="s">
        <v>684</v>
      </c>
      <c r="J157" s="1182" t="s">
        <v>122</v>
      </c>
      <c r="K157" s="1183">
        <v>2</v>
      </c>
      <c r="L157" s="250"/>
      <c r="M157" s="250"/>
      <c r="N157" s="250"/>
      <c r="O157" s="1184"/>
      <c r="P157" s="1185"/>
      <c r="Q157" s="1186"/>
      <c r="R157" s="1187">
        <v>0</v>
      </c>
      <c r="S157" s="251">
        <v>0</v>
      </c>
      <c r="T157" s="251">
        <v>0</v>
      </c>
      <c r="U157" s="251">
        <v>0</v>
      </c>
      <c r="V157" s="251">
        <v>0</v>
      </c>
      <c r="W157" s="251">
        <v>0</v>
      </c>
      <c r="X157" s="251">
        <v>0</v>
      </c>
      <c r="Y157" s="251">
        <v>0</v>
      </c>
      <c r="Z157" s="251">
        <v>0</v>
      </c>
      <c r="AA157" s="251">
        <v>0</v>
      </c>
      <c r="AB157" s="251">
        <v>0</v>
      </c>
      <c r="AC157" s="251">
        <v>0</v>
      </c>
      <c r="AD157" s="251">
        <v>0</v>
      </c>
      <c r="AE157" s="251">
        <v>0</v>
      </c>
      <c r="AF157" s="251">
        <v>0</v>
      </c>
      <c r="AG157" s="251">
        <v>0.7</v>
      </c>
      <c r="AH157" s="251">
        <v>1.8</v>
      </c>
      <c r="AI157" s="251">
        <v>2.96</v>
      </c>
      <c r="AJ157" s="251">
        <v>3.84</v>
      </c>
      <c r="AK157" s="251">
        <v>4.4400000000000004</v>
      </c>
      <c r="AL157" s="251">
        <v>4.4400000000000004</v>
      </c>
      <c r="AM157" s="251">
        <v>4.4400000000000004</v>
      </c>
      <c r="AN157" s="251">
        <v>4.4400000000000004</v>
      </c>
      <c r="AO157" s="251">
        <v>4.4400000000000004</v>
      </c>
      <c r="AP157" s="251">
        <v>4.4400000000000004</v>
      </c>
      <c r="AQ157" s="251">
        <v>4.4400000000000004</v>
      </c>
      <c r="AR157" s="251">
        <v>4.4400000000000004</v>
      </c>
      <c r="AS157" s="251">
        <v>4.4400000000000004</v>
      </c>
      <c r="AT157" s="251">
        <v>4.4400000000000004</v>
      </c>
      <c r="AU157" s="251">
        <v>4.4400000000000004</v>
      </c>
      <c r="AV157" s="251">
        <v>4.4400000000000004</v>
      </c>
      <c r="AW157" s="251">
        <v>4.4400000000000004</v>
      </c>
      <c r="AX157" s="251">
        <v>4.4400000000000004</v>
      </c>
      <c r="AY157" s="251">
        <v>4.4400000000000004</v>
      </c>
      <c r="AZ157" s="251">
        <v>4.4400000000000004</v>
      </c>
      <c r="BA157" s="251">
        <v>4.4400000000000004</v>
      </c>
      <c r="BB157" s="251">
        <v>4.4400000000000004</v>
      </c>
      <c r="BC157" s="251">
        <v>4.4400000000000004</v>
      </c>
      <c r="BD157" s="251">
        <v>4.4400000000000004</v>
      </c>
      <c r="BE157" s="251">
        <v>4.4400000000000004</v>
      </c>
      <c r="BF157" s="251">
        <v>4.4400000000000004</v>
      </c>
      <c r="BG157" s="251">
        <v>4.4400000000000004</v>
      </c>
      <c r="BH157" s="251">
        <v>4.4400000000000004</v>
      </c>
      <c r="BI157" s="251">
        <v>4.4400000000000004</v>
      </c>
      <c r="BJ157" s="251">
        <v>4.4400000000000004</v>
      </c>
      <c r="BK157" s="251">
        <v>4.4400000000000004</v>
      </c>
      <c r="BL157" s="251">
        <v>4.4400000000000004</v>
      </c>
      <c r="BM157" s="251">
        <v>4.4400000000000004</v>
      </c>
      <c r="BN157" s="251">
        <v>4.4400000000000004</v>
      </c>
      <c r="BO157" s="251">
        <v>4.4400000000000004</v>
      </c>
      <c r="BP157" s="1188">
        <v>4.4400000000000004</v>
      </c>
      <c r="BQ157" s="233">
        <v>4.4400000000000004</v>
      </c>
      <c r="BR157" s="233">
        <v>4.4400000000000004</v>
      </c>
      <c r="BS157" s="233">
        <v>4.4400000000000004</v>
      </c>
      <c r="BT157" s="233">
        <v>4.4400000000000004</v>
      </c>
      <c r="BU157" s="233">
        <v>4.4400000000000004</v>
      </c>
      <c r="BV157" s="233">
        <v>4.4400000000000004</v>
      </c>
      <c r="BW157" s="233">
        <v>4.4400000000000004</v>
      </c>
      <c r="BX157" s="233">
        <v>4.4400000000000004</v>
      </c>
      <c r="BY157" s="233">
        <v>4.4400000000000004</v>
      </c>
      <c r="BZ157" s="233"/>
      <c r="CA157" s="233"/>
      <c r="CB157" s="233"/>
      <c r="CC157" s="233"/>
      <c r="CD157" s="233"/>
      <c r="CE157" s="233"/>
      <c r="CF157" s="233"/>
      <c r="CG157" s="233"/>
      <c r="CH157" s="233"/>
      <c r="CI157" s="233"/>
      <c r="CJ157" s="233"/>
      <c r="CK157" s="233"/>
      <c r="CL157" s="233"/>
      <c r="CM157" s="233"/>
      <c r="CN157" s="249"/>
    </row>
    <row r="158" spans="2:92" ht="30.75" thickBot="1" x14ac:dyDescent="0.25">
      <c r="B15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8" s="1044" t="s">
        <v>905</v>
      </c>
      <c r="D158" s="1044" t="s">
        <v>904</v>
      </c>
      <c r="E158" s="1045" t="s">
        <v>894</v>
      </c>
      <c r="F158" s="1189" t="str">
        <f>VLOOKUP(TBL5_OptBen[[#This Row],[Option Type (defined list)]],'Option Typs_Grps'!B$2:C$47, 2, FALSE)</f>
        <v>Distribution Options</v>
      </c>
      <c r="G158" s="1176" t="s">
        <v>766</v>
      </c>
      <c r="H158" s="1177" t="s">
        <v>1446</v>
      </c>
      <c r="I158" s="1181" t="s">
        <v>684</v>
      </c>
      <c r="J158" s="1182" t="s">
        <v>122</v>
      </c>
      <c r="K158" s="1183">
        <v>2</v>
      </c>
      <c r="L158" s="250"/>
      <c r="M158" s="250"/>
      <c r="N158" s="250"/>
      <c r="O158" s="1184"/>
      <c r="P158" s="1185"/>
      <c r="Q158" s="1186"/>
      <c r="R158" s="1187">
        <v>0</v>
      </c>
      <c r="S158" s="251">
        <v>0</v>
      </c>
      <c r="T158" s="251">
        <v>0</v>
      </c>
      <c r="U158" s="251">
        <v>0</v>
      </c>
      <c r="V158" s="251">
        <v>0</v>
      </c>
      <c r="W158" s="251">
        <v>0</v>
      </c>
      <c r="X158" s="251">
        <v>0</v>
      </c>
      <c r="Y158" s="251">
        <v>0</v>
      </c>
      <c r="Z158" s="251">
        <v>0</v>
      </c>
      <c r="AA158" s="251">
        <v>0</v>
      </c>
      <c r="AB158" s="251">
        <v>0</v>
      </c>
      <c r="AC158" s="251">
        <v>0</v>
      </c>
      <c r="AD158" s="251">
        <v>0</v>
      </c>
      <c r="AE158" s="251">
        <v>0</v>
      </c>
      <c r="AF158" s="251">
        <v>0</v>
      </c>
      <c r="AG158" s="251">
        <v>0</v>
      </c>
      <c r="AH158" s="251">
        <v>0</v>
      </c>
      <c r="AI158" s="251">
        <v>0</v>
      </c>
      <c r="AJ158" s="251">
        <v>0</v>
      </c>
      <c r="AK158" s="251">
        <v>0</v>
      </c>
      <c r="AL158" s="251">
        <v>0.71</v>
      </c>
      <c r="AM158" s="251">
        <v>1.89</v>
      </c>
      <c r="AN158" s="251">
        <v>3.05</v>
      </c>
      <c r="AO158" s="251">
        <v>3.05</v>
      </c>
      <c r="AP158" s="251">
        <v>3.05</v>
      </c>
      <c r="AQ158" s="251">
        <v>3.05</v>
      </c>
      <c r="AR158" s="251">
        <v>3.05</v>
      </c>
      <c r="AS158" s="251">
        <v>3.05</v>
      </c>
      <c r="AT158" s="251">
        <v>3.05</v>
      </c>
      <c r="AU158" s="251">
        <v>3.05</v>
      </c>
      <c r="AV158" s="251">
        <v>3.05</v>
      </c>
      <c r="AW158" s="251">
        <v>3.05</v>
      </c>
      <c r="AX158" s="251">
        <v>3.05</v>
      </c>
      <c r="AY158" s="251">
        <v>3.05</v>
      </c>
      <c r="AZ158" s="251">
        <v>3.05</v>
      </c>
      <c r="BA158" s="251">
        <v>3.05</v>
      </c>
      <c r="BB158" s="251">
        <v>3.05</v>
      </c>
      <c r="BC158" s="251">
        <v>3.05</v>
      </c>
      <c r="BD158" s="251">
        <v>3.05</v>
      </c>
      <c r="BE158" s="251">
        <v>3.05</v>
      </c>
      <c r="BF158" s="251">
        <v>3.05</v>
      </c>
      <c r="BG158" s="251">
        <v>3.05</v>
      </c>
      <c r="BH158" s="251">
        <v>3.05</v>
      </c>
      <c r="BI158" s="251">
        <v>3.05</v>
      </c>
      <c r="BJ158" s="251">
        <v>3.05</v>
      </c>
      <c r="BK158" s="251">
        <v>3.05</v>
      </c>
      <c r="BL158" s="251">
        <v>3.05</v>
      </c>
      <c r="BM158" s="251">
        <v>3.05</v>
      </c>
      <c r="BN158" s="251">
        <v>3.05</v>
      </c>
      <c r="BO158" s="251">
        <v>3.05</v>
      </c>
      <c r="BP158" s="1188">
        <v>3.05</v>
      </c>
      <c r="BQ158" s="233">
        <v>3.05</v>
      </c>
      <c r="BR158" s="233">
        <v>3.05</v>
      </c>
      <c r="BS158" s="233">
        <v>3.05</v>
      </c>
      <c r="BT158" s="233">
        <v>3.05</v>
      </c>
      <c r="BU158" s="233">
        <v>3.05</v>
      </c>
      <c r="BV158" s="233">
        <v>3.05</v>
      </c>
      <c r="BW158" s="233">
        <v>3.05</v>
      </c>
      <c r="BX158" s="233">
        <v>3.05</v>
      </c>
      <c r="BY158" s="233">
        <v>3.05</v>
      </c>
      <c r="BZ158" s="233"/>
      <c r="CA158" s="233"/>
      <c r="CB158" s="233"/>
      <c r="CC158" s="233"/>
      <c r="CD158" s="233"/>
      <c r="CE158" s="233"/>
      <c r="CF158" s="233"/>
      <c r="CG158" s="233"/>
      <c r="CH158" s="233"/>
      <c r="CI158" s="233"/>
      <c r="CJ158" s="233"/>
      <c r="CK158" s="233"/>
      <c r="CL158" s="233"/>
      <c r="CM158" s="233"/>
      <c r="CN158" s="249"/>
    </row>
    <row r="159" spans="2:92" ht="43.5" thickBot="1" x14ac:dyDescent="0.25">
      <c r="B15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9" s="1044" t="s">
        <v>935</v>
      </c>
      <c r="D159" s="1044" t="s">
        <v>934</v>
      </c>
      <c r="E159" s="1045" t="s">
        <v>871</v>
      </c>
      <c r="F159" s="1189" t="str">
        <f>VLOOKUP(TBL5_OptBen[[#This Row],[Option Type (defined list)]],'Option Typs_Grps'!B$2:C$47, 2, FALSE)</f>
        <v>Distribution Options</v>
      </c>
      <c r="G159" s="1176" t="s">
        <v>766</v>
      </c>
      <c r="H159" s="1177" t="s">
        <v>1446</v>
      </c>
      <c r="I159" s="1181" t="s">
        <v>684</v>
      </c>
      <c r="J159" s="1182" t="s">
        <v>122</v>
      </c>
      <c r="K159" s="1183">
        <v>2</v>
      </c>
      <c r="L159" s="250"/>
      <c r="M159" s="250"/>
      <c r="N159" s="250"/>
      <c r="O159" s="1184"/>
      <c r="P159" s="1185"/>
      <c r="Q159" s="1186"/>
      <c r="R159" s="1187">
        <v>0.04</v>
      </c>
      <c r="S159" s="251">
        <v>0.13</v>
      </c>
      <c r="T159" s="251">
        <v>0.23</v>
      </c>
      <c r="U159" s="251">
        <v>0.32</v>
      </c>
      <c r="V159" s="251">
        <v>0.37</v>
      </c>
      <c r="W159" s="251">
        <v>0.37</v>
      </c>
      <c r="X159" s="251">
        <v>0.37</v>
      </c>
      <c r="Y159" s="251">
        <v>0.37</v>
      </c>
      <c r="Z159" s="251">
        <v>0.37</v>
      </c>
      <c r="AA159" s="251">
        <v>0.37</v>
      </c>
      <c r="AB159" s="251">
        <v>0.37</v>
      </c>
      <c r="AC159" s="251">
        <v>0.37</v>
      </c>
      <c r="AD159" s="251">
        <v>0.37</v>
      </c>
      <c r="AE159" s="251">
        <v>0.37</v>
      </c>
      <c r="AF159" s="251">
        <v>0.37</v>
      </c>
      <c r="AG159" s="251">
        <v>0.37</v>
      </c>
      <c r="AH159" s="251">
        <v>0.37</v>
      </c>
      <c r="AI159" s="251">
        <v>0.37</v>
      </c>
      <c r="AJ159" s="251">
        <v>0.37</v>
      </c>
      <c r="AK159" s="251">
        <v>0.37</v>
      </c>
      <c r="AL159" s="251">
        <v>0.37</v>
      </c>
      <c r="AM159" s="251">
        <v>0.37</v>
      </c>
      <c r="AN159" s="251">
        <v>0.37</v>
      </c>
      <c r="AO159" s="251">
        <v>0.37</v>
      </c>
      <c r="AP159" s="251">
        <v>0.37</v>
      </c>
      <c r="AQ159" s="251">
        <v>0.37</v>
      </c>
      <c r="AR159" s="251">
        <v>0.37</v>
      </c>
      <c r="AS159" s="251">
        <v>0.37</v>
      </c>
      <c r="AT159" s="251">
        <v>0.37</v>
      </c>
      <c r="AU159" s="251">
        <v>0.37</v>
      </c>
      <c r="AV159" s="251">
        <v>0.37</v>
      </c>
      <c r="AW159" s="251">
        <v>0.37</v>
      </c>
      <c r="AX159" s="251">
        <v>0.37</v>
      </c>
      <c r="AY159" s="251">
        <v>0.37</v>
      </c>
      <c r="AZ159" s="251">
        <v>0.37</v>
      </c>
      <c r="BA159" s="251">
        <v>0.37</v>
      </c>
      <c r="BB159" s="251">
        <v>0.37</v>
      </c>
      <c r="BC159" s="251">
        <v>0.37</v>
      </c>
      <c r="BD159" s="251">
        <v>0.37</v>
      </c>
      <c r="BE159" s="251">
        <v>0.37</v>
      </c>
      <c r="BF159" s="251">
        <v>0.37</v>
      </c>
      <c r="BG159" s="251">
        <v>0.37</v>
      </c>
      <c r="BH159" s="251">
        <v>0.37</v>
      </c>
      <c r="BI159" s="251">
        <v>0.37</v>
      </c>
      <c r="BJ159" s="251">
        <v>0.37</v>
      </c>
      <c r="BK159" s="251">
        <v>0.37</v>
      </c>
      <c r="BL159" s="251">
        <v>0.37</v>
      </c>
      <c r="BM159" s="251">
        <v>0.37</v>
      </c>
      <c r="BN159" s="251">
        <v>0.37</v>
      </c>
      <c r="BO159" s="251">
        <v>0.37</v>
      </c>
      <c r="BP159" s="1188">
        <v>0.37</v>
      </c>
      <c r="BQ159" s="233">
        <v>0.37</v>
      </c>
      <c r="BR159" s="233">
        <v>0.37</v>
      </c>
      <c r="BS159" s="233">
        <v>0.37</v>
      </c>
      <c r="BT159" s="233">
        <v>0.37</v>
      </c>
      <c r="BU159" s="233">
        <v>0.37</v>
      </c>
      <c r="BV159" s="233">
        <v>0.37</v>
      </c>
      <c r="BW159" s="233">
        <v>0.37</v>
      </c>
      <c r="BX159" s="233">
        <v>0.37</v>
      </c>
      <c r="BY159" s="233">
        <v>0.37</v>
      </c>
      <c r="BZ159" s="233"/>
      <c r="CA159" s="233"/>
      <c r="CB159" s="233"/>
      <c r="CC159" s="233"/>
      <c r="CD159" s="233"/>
      <c r="CE159" s="233"/>
      <c r="CF159" s="233"/>
      <c r="CG159" s="233"/>
      <c r="CH159" s="233"/>
      <c r="CI159" s="233"/>
      <c r="CJ159" s="233"/>
      <c r="CK159" s="233"/>
      <c r="CL159" s="233"/>
      <c r="CM159" s="233"/>
      <c r="CN159" s="249"/>
    </row>
    <row r="160" spans="2:92" ht="43.5" thickBot="1" x14ac:dyDescent="0.25">
      <c r="B16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0" s="1044" t="s">
        <v>937</v>
      </c>
      <c r="D160" s="1044" t="s">
        <v>936</v>
      </c>
      <c r="E160" s="1045" t="s">
        <v>871</v>
      </c>
      <c r="F160" s="1189" t="str">
        <f>VLOOKUP(TBL5_OptBen[[#This Row],[Option Type (defined list)]],'Option Typs_Grps'!B$2:C$47, 2, FALSE)</f>
        <v>Distribution Options</v>
      </c>
      <c r="G160" s="1176" t="s">
        <v>766</v>
      </c>
      <c r="H160" s="1177" t="s">
        <v>1446</v>
      </c>
      <c r="I160" s="1181" t="s">
        <v>684</v>
      </c>
      <c r="J160" s="1182" t="s">
        <v>122</v>
      </c>
      <c r="K160" s="1183">
        <v>2</v>
      </c>
      <c r="L160" s="250"/>
      <c r="M160" s="250"/>
      <c r="N160" s="250"/>
      <c r="O160" s="1184"/>
      <c r="P160" s="1185"/>
      <c r="Q160" s="1186"/>
      <c r="R160" s="1187">
        <v>0.01</v>
      </c>
      <c r="S160" s="251">
        <v>0.03</v>
      </c>
      <c r="T160" s="251">
        <v>7.0000000000000007E-2</v>
      </c>
      <c r="U160" s="251">
        <v>0.13</v>
      </c>
      <c r="V160" s="251">
        <v>0.23</v>
      </c>
      <c r="W160" s="251">
        <v>0.23</v>
      </c>
      <c r="X160" s="251">
        <v>0.23</v>
      </c>
      <c r="Y160" s="251">
        <v>0.23</v>
      </c>
      <c r="Z160" s="251">
        <v>0.23</v>
      </c>
      <c r="AA160" s="251">
        <v>0.23</v>
      </c>
      <c r="AB160" s="251">
        <v>0.23</v>
      </c>
      <c r="AC160" s="251">
        <v>0.23</v>
      </c>
      <c r="AD160" s="251">
        <v>0.23</v>
      </c>
      <c r="AE160" s="251">
        <v>0.23</v>
      </c>
      <c r="AF160" s="251">
        <v>0.23</v>
      </c>
      <c r="AG160" s="251">
        <v>0.23</v>
      </c>
      <c r="AH160" s="251">
        <v>0.23</v>
      </c>
      <c r="AI160" s="251">
        <v>0.23</v>
      </c>
      <c r="AJ160" s="251">
        <v>0.23</v>
      </c>
      <c r="AK160" s="251">
        <v>0.23</v>
      </c>
      <c r="AL160" s="251">
        <v>0.23</v>
      </c>
      <c r="AM160" s="251">
        <v>0.23</v>
      </c>
      <c r="AN160" s="251">
        <v>0.23</v>
      </c>
      <c r="AO160" s="251">
        <v>0.23</v>
      </c>
      <c r="AP160" s="251">
        <v>0.23</v>
      </c>
      <c r="AQ160" s="251">
        <v>0.23</v>
      </c>
      <c r="AR160" s="251">
        <v>0.23</v>
      </c>
      <c r="AS160" s="251">
        <v>0.23</v>
      </c>
      <c r="AT160" s="251">
        <v>0.23</v>
      </c>
      <c r="AU160" s="251">
        <v>0.23</v>
      </c>
      <c r="AV160" s="251">
        <v>0.23</v>
      </c>
      <c r="AW160" s="251">
        <v>0.23</v>
      </c>
      <c r="AX160" s="251">
        <v>0.23</v>
      </c>
      <c r="AY160" s="251">
        <v>0.23</v>
      </c>
      <c r="AZ160" s="251">
        <v>0.23</v>
      </c>
      <c r="BA160" s="251">
        <v>0.23</v>
      </c>
      <c r="BB160" s="251">
        <v>0.23</v>
      </c>
      <c r="BC160" s="251">
        <v>0.23</v>
      </c>
      <c r="BD160" s="251">
        <v>0.23</v>
      </c>
      <c r="BE160" s="251">
        <v>0.23</v>
      </c>
      <c r="BF160" s="251">
        <v>0.23</v>
      </c>
      <c r="BG160" s="251">
        <v>0.23</v>
      </c>
      <c r="BH160" s="251">
        <v>0.23</v>
      </c>
      <c r="BI160" s="251">
        <v>0.23</v>
      </c>
      <c r="BJ160" s="251">
        <v>0.23</v>
      </c>
      <c r="BK160" s="251">
        <v>0.23</v>
      </c>
      <c r="BL160" s="251">
        <v>0.23</v>
      </c>
      <c r="BM160" s="251">
        <v>0.23</v>
      </c>
      <c r="BN160" s="251">
        <v>0.23</v>
      </c>
      <c r="BO160" s="251">
        <v>0.23</v>
      </c>
      <c r="BP160" s="1188">
        <v>0.23</v>
      </c>
      <c r="BQ160" s="233">
        <v>0.23</v>
      </c>
      <c r="BR160" s="233">
        <v>0.23</v>
      </c>
      <c r="BS160" s="233">
        <v>0.23</v>
      </c>
      <c r="BT160" s="233">
        <v>0.23</v>
      </c>
      <c r="BU160" s="233">
        <v>0.23</v>
      </c>
      <c r="BV160" s="233">
        <v>0.23</v>
      </c>
      <c r="BW160" s="233">
        <v>0.23</v>
      </c>
      <c r="BX160" s="233">
        <v>0.23</v>
      </c>
      <c r="BY160" s="233">
        <v>0.23</v>
      </c>
      <c r="BZ160" s="233"/>
      <c r="CA160" s="233"/>
      <c r="CB160" s="233"/>
      <c r="CC160" s="233"/>
      <c r="CD160" s="233"/>
      <c r="CE160" s="233"/>
      <c r="CF160" s="233"/>
      <c r="CG160" s="233"/>
      <c r="CH160" s="233"/>
      <c r="CI160" s="233"/>
      <c r="CJ160" s="233"/>
      <c r="CK160" s="233"/>
      <c r="CL160" s="233"/>
      <c r="CM160" s="233"/>
      <c r="CN160" s="249"/>
    </row>
    <row r="161" spans="2:92" ht="43.5" thickBot="1" x14ac:dyDescent="0.25">
      <c r="B16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1" s="1044" t="s">
        <v>939</v>
      </c>
      <c r="D161" s="1044" t="s">
        <v>938</v>
      </c>
      <c r="E161" s="1045" t="s">
        <v>871</v>
      </c>
      <c r="F161" s="1189" t="str">
        <f>VLOOKUP(TBL5_OptBen[[#This Row],[Option Type (defined list)]],'Option Typs_Grps'!B$2:C$47, 2, FALSE)</f>
        <v>Distribution Options</v>
      </c>
      <c r="G161" s="1176" t="s">
        <v>766</v>
      </c>
      <c r="H161" s="1177" t="s">
        <v>1446</v>
      </c>
      <c r="I161" s="1181" t="s">
        <v>684</v>
      </c>
      <c r="J161" s="1182" t="s">
        <v>122</v>
      </c>
      <c r="K161" s="1183">
        <v>2</v>
      </c>
      <c r="L161" s="250"/>
      <c r="M161" s="250"/>
      <c r="N161" s="250"/>
      <c r="O161" s="1184"/>
      <c r="P161" s="1185"/>
      <c r="Q161" s="1186"/>
      <c r="R161" s="1187">
        <v>0</v>
      </c>
      <c r="S161" s="251">
        <v>0</v>
      </c>
      <c r="T161" s="251">
        <v>0</v>
      </c>
      <c r="U161" s="251">
        <v>0</v>
      </c>
      <c r="V161" s="251">
        <v>0</v>
      </c>
      <c r="W161" s="251">
        <v>0.13</v>
      </c>
      <c r="X161" s="251">
        <v>0.27</v>
      </c>
      <c r="Y161" s="251">
        <v>0.4</v>
      </c>
      <c r="Z161" s="251">
        <v>0.56000000000000005</v>
      </c>
      <c r="AA161" s="251">
        <v>0.71</v>
      </c>
      <c r="AB161" s="251">
        <v>0.71</v>
      </c>
      <c r="AC161" s="251">
        <v>0.71</v>
      </c>
      <c r="AD161" s="251">
        <v>0.71</v>
      </c>
      <c r="AE161" s="251">
        <v>0.71</v>
      </c>
      <c r="AF161" s="251">
        <v>0.71</v>
      </c>
      <c r="AG161" s="251">
        <v>0.71</v>
      </c>
      <c r="AH161" s="251">
        <v>0.71</v>
      </c>
      <c r="AI161" s="251">
        <v>0.71</v>
      </c>
      <c r="AJ161" s="251">
        <v>0.71</v>
      </c>
      <c r="AK161" s="251">
        <v>0.71</v>
      </c>
      <c r="AL161" s="251">
        <v>0.71</v>
      </c>
      <c r="AM161" s="251">
        <v>0.71</v>
      </c>
      <c r="AN161" s="251">
        <v>0.71</v>
      </c>
      <c r="AO161" s="251">
        <v>0.71</v>
      </c>
      <c r="AP161" s="251">
        <v>0.71</v>
      </c>
      <c r="AQ161" s="251">
        <v>0.71</v>
      </c>
      <c r="AR161" s="251">
        <v>0.71</v>
      </c>
      <c r="AS161" s="251">
        <v>0.71</v>
      </c>
      <c r="AT161" s="251">
        <v>0.71</v>
      </c>
      <c r="AU161" s="251">
        <v>0.71</v>
      </c>
      <c r="AV161" s="251">
        <v>0.71</v>
      </c>
      <c r="AW161" s="251">
        <v>0.71</v>
      </c>
      <c r="AX161" s="251">
        <v>0.71</v>
      </c>
      <c r="AY161" s="251">
        <v>0.71</v>
      </c>
      <c r="AZ161" s="251">
        <v>0.71</v>
      </c>
      <c r="BA161" s="251">
        <v>0.71</v>
      </c>
      <c r="BB161" s="251">
        <v>0.71</v>
      </c>
      <c r="BC161" s="251">
        <v>0.71</v>
      </c>
      <c r="BD161" s="251">
        <v>0.71</v>
      </c>
      <c r="BE161" s="251">
        <v>0.71</v>
      </c>
      <c r="BF161" s="251">
        <v>0.71</v>
      </c>
      <c r="BG161" s="251">
        <v>0.71</v>
      </c>
      <c r="BH161" s="251">
        <v>0.71</v>
      </c>
      <c r="BI161" s="251">
        <v>0.71</v>
      </c>
      <c r="BJ161" s="251">
        <v>0.71</v>
      </c>
      <c r="BK161" s="251">
        <v>0.71</v>
      </c>
      <c r="BL161" s="251">
        <v>0.71</v>
      </c>
      <c r="BM161" s="251">
        <v>0.71</v>
      </c>
      <c r="BN161" s="251">
        <v>0.71</v>
      </c>
      <c r="BO161" s="251">
        <v>0.71</v>
      </c>
      <c r="BP161" s="1188">
        <v>0.71</v>
      </c>
      <c r="BQ161" s="233">
        <v>0.71</v>
      </c>
      <c r="BR161" s="233">
        <v>0.71</v>
      </c>
      <c r="BS161" s="233">
        <v>0.71</v>
      </c>
      <c r="BT161" s="233">
        <v>0.71</v>
      </c>
      <c r="BU161" s="233">
        <v>0.71</v>
      </c>
      <c r="BV161" s="233">
        <v>0.71</v>
      </c>
      <c r="BW161" s="233">
        <v>0.71</v>
      </c>
      <c r="BX161" s="233">
        <v>0.71</v>
      </c>
      <c r="BY161" s="233">
        <v>0.71</v>
      </c>
      <c r="BZ161" s="233"/>
      <c r="CA161" s="233"/>
      <c r="CB161" s="233"/>
      <c r="CC161" s="233"/>
      <c r="CD161" s="233"/>
      <c r="CE161" s="233"/>
      <c r="CF161" s="233"/>
      <c r="CG161" s="233"/>
      <c r="CH161" s="233"/>
      <c r="CI161" s="233"/>
      <c r="CJ161" s="233"/>
      <c r="CK161" s="233"/>
      <c r="CL161" s="233"/>
      <c r="CM161" s="233"/>
      <c r="CN161" s="249"/>
    </row>
    <row r="162" spans="2:92" ht="43.5" thickBot="1" x14ac:dyDescent="0.25">
      <c r="B16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2" s="1044" t="s">
        <v>942</v>
      </c>
      <c r="D162" s="1044" t="s">
        <v>941</v>
      </c>
      <c r="E162" s="1045" t="s">
        <v>871</v>
      </c>
      <c r="F162" s="1189" t="str">
        <f>VLOOKUP(TBL5_OptBen[[#This Row],[Option Type (defined list)]],'Option Typs_Grps'!B$2:C$47, 2, FALSE)</f>
        <v>Distribution Options</v>
      </c>
      <c r="G162" s="1176" t="s">
        <v>766</v>
      </c>
      <c r="H162" s="1177" t="s">
        <v>1446</v>
      </c>
      <c r="I162" s="1181" t="s">
        <v>684</v>
      </c>
      <c r="J162" s="1182" t="s">
        <v>122</v>
      </c>
      <c r="K162" s="1183">
        <v>2</v>
      </c>
      <c r="L162" s="250"/>
      <c r="M162" s="250"/>
      <c r="N162" s="250"/>
      <c r="O162" s="1184"/>
      <c r="P162" s="1185"/>
      <c r="Q162" s="1186"/>
      <c r="R162" s="1187">
        <v>0</v>
      </c>
      <c r="S162" s="251">
        <v>0</v>
      </c>
      <c r="T162" s="251">
        <v>0</v>
      </c>
      <c r="U162" s="251">
        <v>0</v>
      </c>
      <c r="V162" s="251">
        <v>0</v>
      </c>
      <c r="W162" s="251">
        <v>0</v>
      </c>
      <c r="X162" s="251">
        <v>0</v>
      </c>
      <c r="Y162" s="251">
        <v>0</v>
      </c>
      <c r="Z162" s="251">
        <v>0</v>
      </c>
      <c r="AA162" s="251">
        <v>0</v>
      </c>
      <c r="AB162" s="251">
        <v>0.13</v>
      </c>
      <c r="AC162" s="251">
        <v>0.25</v>
      </c>
      <c r="AD162" s="251">
        <v>0.38</v>
      </c>
      <c r="AE162" s="251">
        <v>0.51</v>
      </c>
      <c r="AF162" s="251">
        <v>0.64</v>
      </c>
      <c r="AG162" s="251">
        <v>0.64</v>
      </c>
      <c r="AH162" s="251">
        <v>0.64</v>
      </c>
      <c r="AI162" s="251">
        <v>0.64</v>
      </c>
      <c r="AJ162" s="251">
        <v>0.64</v>
      </c>
      <c r="AK162" s="251">
        <v>0.64</v>
      </c>
      <c r="AL162" s="251">
        <v>0.64</v>
      </c>
      <c r="AM162" s="251">
        <v>0.64</v>
      </c>
      <c r="AN162" s="251">
        <v>0.64</v>
      </c>
      <c r="AO162" s="251">
        <v>0.64</v>
      </c>
      <c r="AP162" s="251">
        <v>0.64</v>
      </c>
      <c r="AQ162" s="251">
        <v>0.64</v>
      </c>
      <c r="AR162" s="251">
        <v>0.64</v>
      </c>
      <c r="AS162" s="251">
        <v>0.64</v>
      </c>
      <c r="AT162" s="251">
        <v>0.64</v>
      </c>
      <c r="AU162" s="251">
        <v>0.64</v>
      </c>
      <c r="AV162" s="251">
        <v>0.64</v>
      </c>
      <c r="AW162" s="251">
        <v>0.64</v>
      </c>
      <c r="AX162" s="251">
        <v>0.64</v>
      </c>
      <c r="AY162" s="251">
        <v>0.64</v>
      </c>
      <c r="AZ162" s="251">
        <v>0.64</v>
      </c>
      <c r="BA162" s="251">
        <v>0.64</v>
      </c>
      <c r="BB162" s="251">
        <v>0.64</v>
      </c>
      <c r="BC162" s="251">
        <v>0.64</v>
      </c>
      <c r="BD162" s="251">
        <v>0.64</v>
      </c>
      <c r="BE162" s="251">
        <v>0.64</v>
      </c>
      <c r="BF162" s="251">
        <v>0.64</v>
      </c>
      <c r="BG162" s="251">
        <v>0.64</v>
      </c>
      <c r="BH162" s="251">
        <v>0.64</v>
      </c>
      <c r="BI162" s="251">
        <v>0.64</v>
      </c>
      <c r="BJ162" s="251">
        <v>0.64</v>
      </c>
      <c r="BK162" s="251">
        <v>0.64</v>
      </c>
      <c r="BL162" s="251">
        <v>0.64</v>
      </c>
      <c r="BM162" s="251">
        <v>0.64</v>
      </c>
      <c r="BN162" s="251">
        <v>0.64</v>
      </c>
      <c r="BO162" s="251">
        <v>0.64</v>
      </c>
      <c r="BP162" s="1188">
        <v>0.64</v>
      </c>
      <c r="BQ162" s="233">
        <v>0.64</v>
      </c>
      <c r="BR162" s="233">
        <v>0.64</v>
      </c>
      <c r="BS162" s="233">
        <v>0.64</v>
      </c>
      <c r="BT162" s="233">
        <v>0.64</v>
      </c>
      <c r="BU162" s="233">
        <v>0.64</v>
      </c>
      <c r="BV162" s="233">
        <v>0.64</v>
      </c>
      <c r="BW162" s="233">
        <v>0.64</v>
      </c>
      <c r="BX162" s="233">
        <v>0.64</v>
      </c>
      <c r="BY162" s="233">
        <v>0.64</v>
      </c>
      <c r="BZ162" s="233"/>
      <c r="CA162" s="233"/>
      <c r="CB162" s="233"/>
      <c r="CC162" s="233"/>
      <c r="CD162" s="233"/>
      <c r="CE162" s="233"/>
      <c r="CF162" s="233"/>
      <c r="CG162" s="233"/>
      <c r="CH162" s="233"/>
      <c r="CI162" s="233"/>
      <c r="CJ162" s="233"/>
      <c r="CK162" s="233"/>
      <c r="CL162" s="233"/>
      <c r="CM162" s="233"/>
      <c r="CN162" s="249"/>
    </row>
    <row r="163" spans="2:92" ht="43.5" thickBot="1" x14ac:dyDescent="0.25">
      <c r="B16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3" s="1044" t="s">
        <v>945</v>
      </c>
      <c r="D163" s="1044" t="s">
        <v>944</v>
      </c>
      <c r="E163" s="1045" t="s">
        <v>871</v>
      </c>
      <c r="F163" s="1189" t="str">
        <f>VLOOKUP(TBL5_OptBen[[#This Row],[Option Type (defined list)]],'Option Typs_Grps'!B$2:C$47, 2, FALSE)</f>
        <v>Distribution Options</v>
      </c>
      <c r="G163" s="1176" t="s">
        <v>766</v>
      </c>
      <c r="H163" s="1177" t="s">
        <v>1446</v>
      </c>
      <c r="I163" s="1181" t="s">
        <v>684</v>
      </c>
      <c r="J163" s="1182" t="s">
        <v>122</v>
      </c>
      <c r="K163" s="1183">
        <v>2</v>
      </c>
      <c r="L163" s="250"/>
      <c r="M163" s="250"/>
      <c r="N163" s="250"/>
      <c r="O163" s="1184"/>
      <c r="P163" s="1185"/>
      <c r="Q163" s="1186"/>
      <c r="R163" s="1187">
        <v>0</v>
      </c>
      <c r="S163" s="251">
        <v>0</v>
      </c>
      <c r="T163" s="251">
        <v>0</v>
      </c>
      <c r="U163" s="251">
        <v>0</v>
      </c>
      <c r="V163" s="251">
        <v>0</v>
      </c>
      <c r="W163" s="251">
        <v>0</v>
      </c>
      <c r="X163" s="251">
        <v>0</v>
      </c>
      <c r="Y163" s="251">
        <v>0</v>
      </c>
      <c r="Z163" s="251">
        <v>0</v>
      </c>
      <c r="AA163" s="251">
        <v>0</v>
      </c>
      <c r="AB163" s="251">
        <v>0</v>
      </c>
      <c r="AC163" s="251">
        <v>0</v>
      </c>
      <c r="AD163" s="251">
        <v>0</v>
      </c>
      <c r="AE163" s="251">
        <v>0</v>
      </c>
      <c r="AF163" s="251">
        <v>0</v>
      </c>
      <c r="AG163" s="251">
        <v>0.13</v>
      </c>
      <c r="AH163" s="251">
        <v>0.25</v>
      </c>
      <c r="AI163" s="251">
        <v>0.37</v>
      </c>
      <c r="AJ163" s="251">
        <v>0.49</v>
      </c>
      <c r="AK163" s="251">
        <v>0.59</v>
      </c>
      <c r="AL163" s="251">
        <v>0.59</v>
      </c>
      <c r="AM163" s="251">
        <v>0.59</v>
      </c>
      <c r="AN163" s="251">
        <v>0.59</v>
      </c>
      <c r="AO163" s="251">
        <v>0.59</v>
      </c>
      <c r="AP163" s="251">
        <v>0.59</v>
      </c>
      <c r="AQ163" s="251">
        <v>0.59</v>
      </c>
      <c r="AR163" s="251">
        <v>0.59</v>
      </c>
      <c r="AS163" s="251">
        <v>0.59</v>
      </c>
      <c r="AT163" s="251">
        <v>0.59</v>
      </c>
      <c r="AU163" s="251">
        <v>0.59</v>
      </c>
      <c r="AV163" s="251">
        <v>0.59</v>
      </c>
      <c r="AW163" s="251">
        <v>0.59</v>
      </c>
      <c r="AX163" s="251">
        <v>0.59</v>
      </c>
      <c r="AY163" s="251">
        <v>0.59</v>
      </c>
      <c r="AZ163" s="251">
        <v>0.59</v>
      </c>
      <c r="BA163" s="251">
        <v>0.59</v>
      </c>
      <c r="BB163" s="251">
        <v>0.59</v>
      </c>
      <c r="BC163" s="251">
        <v>0.59</v>
      </c>
      <c r="BD163" s="251">
        <v>0.59</v>
      </c>
      <c r="BE163" s="251">
        <v>0.59</v>
      </c>
      <c r="BF163" s="251">
        <v>0.59</v>
      </c>
      <c r="BG163" s="251">
        <v>0.59</v>
      </c>
      <c r="BH163" s="251">
        <v>0.59</v>
      </c>
      <c r="BI163" s="251">
        <v>0.59</v>
      </c>
      <c r="BJ163" s="251">
        <v>0.59</v>
      </c>
      <c r="BK163" s="251">
        <v>0.59</v>
      </c>
      <c r="BL163" s="251">
        <v>0.59</v>
      </c>
      <c r="BM163" s="251">
        <v>0.59</v>
      </c>
      <c r="BN163" s="251">
        <v>0.59</v>
      </c>
      <c r="BO163" s="251">
        <v>0.59</v>
      </c>
      <c r="BP163" s="1188">
        <v>0.59</v>
      </c>
      <c r="BQ163" s="233">
        <v>0.59</v>
      </c>
      <c r="BR163" s="233">
        <v>0.59</v>
      </c>
      <c r="BS163" s="233">
        <v>0.59</v>
      </c>
      <c r="BT163" s="233">
        <v>0.59</v>
      </c>
      <c r="BU163" s="233">
        <v>0.59</v>
      </c>
      <c r="BV163" s="233">
        <v>0.59</v>
      </c>
      <c r="BW163" s="233">
        <v>0.59</v>
      </c>
      <c r="BX163" s="233">
        <v>0.59</v>
      </c>
      <c r="BY163" s="233">
        <v>0.59</v>
      </c>
      <c r="BZ163" s="233"/>
      <c r="CA163" s="233"/>
      <c r="CB163" s="233"/>
      <c r="CC163" s="233"/>
      <c r="CD163" s="233"/>
      <c r="CE163" s="233"/>
      <c r="CF163" s="233"/>
      <c r="CG163" s="233"/>
      <c r="CH163" s="233"/>
      <c r="CI163" s="233"/>
      <c r="CJ163" s="233"/>
      <c r="CK163" s="233"/>
      <c r="CL163" s="233"/>
      <c r="CM163" s="233"/>
      <c r="CN163" s="249"/>
    </row>
    <row r="164" spans="2:92" ht="43.5" thickBot="1" x14ac:dyDescent="0.25">
      <c r="B16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4" s="1044" t="s">
        <v>948</v>
      </c>
      <c r="D164" s="1044" t="s">
        <v>947</v>
      </c>
      <c r="E164" s="1045" t="s">
        <v>871</v>
      </c>
      <c r="F164" s="1189" t="str">
        <f>VLOOKUP(TBL5_OptBen[[#This Row],[Option Type (defined list)]],'Option Typs_Grps'!B$2:C$47, 2, FALSE)</f>
        <v>Distribution Options</v>
      </c>
      <c r="G164" s="1176" t="s">
        <v>766</v>
      </c>
      <c r="H164" s="1177" t="s">
        <v>1446</v>
      </c>
      <c r="I164" s="1181" t="s">
        <v>684</v>
      </c>
      <c r="J164" s="1182" t="s">
        <v>122</v>
      </c>
      <c r="K164" s="1183">
        <v>2</v>
      </c>
      <c r="L164" s="250"/>
      <c r="M164" s="250"/>
      <c r="N164" s="250"/>
      <c r="O164" s="1184"/>
      <c r="P164" s="1185"/>
      <c r="Q164" s="1186"/>
      <c r="R164" s="1187">
        <v>0</v>
      </c>
      <c r="S164" s="251">
        <v>0</v>
      </c>
      <c r="T164" s="251">
        <v>0</v>
      </c>
      <c r="U164" s="251">
        <v>0</v>
      </c>
      <c r="V164" s="251">
        <v>0</v>
      </c>
      <c r="W164" s="251">
        <v>0</v>
      </c>
      <c r="X164" s="251">
        <v>0</v>
      </c>
      <c r="Y164" s="251">
        <v>0</v>
      </c>
      <c r="Z164" s="251">
        <v>0</v>
      </c>
      <c r="AA164" s="251">
        <v>0</v>
      </c>
      <c r="AB164" s="251">
        <v>0</v>
      </c>
      <c r="AC164" s="251">
        <v>0</v>
      </c>
      <c r="AD164" s="251">
        <v>0</v>
      </c>
      <c r="AE164" s="251">
        <v>0</v>
      </c>
      <c r="AF164" s="251">
        <v>0</v>
      </c>
      <c r="AG164" s="251">
        <v>0</v>
      </c>
      <c r="AH164" s="251">
        <v>0</v>
      </c>
      <c r="AI164" s="251">
        <v>0</v>
      </c>
      <c r="AJ164" s="251">
        <v>0</v>
      </c>
      <c r="AK164" s="251">
        <v>0</v>
      </c>
      <c r="AL164" s="251">
        <v>0.09</v>
      </c>
      <c r="AM164" s="251">
        <v>0.14000000000000001</v>
      </c>
      <c r="AN164" s="251">
        <v>0.14000000000000001</v>
      </c>
      <c r="AO164" s="251">
        <v>0.14000000000000001</v>
      </c>
      <c r="AP164" s="251">
        <v>0.14000000000000001</v>
      </c>
      <c r="AQ164" s="251">
        <v>0.14000000000000001</v>
      </c>
      <c r="AR164" s="251">
        <v>0.14000000000000001</v>
      </c>
      <c r="AS164" s="251">
        <v>0.14000000000000001</v>
      </c>
      <c r="AT164" s="251">
        <v>0.14000000000000001</v>
      </c>
      <c r="AU164" s="251">
        <v>0.14000000000000001</v>
      </c>
      <c r="AV164" s="251">
        <v>0.14000000000000001</v>
      </c>
      <c r="AW164" s="251">
        <v>0.14000000000000001</v>
      </c>
      <c r="AX164" s="251">
        <v>0.14000000000000001</v>
      </c>
      <c r="AY164" s="251">
        <v>0.14000000000000001</v>
      </c>
      <c r="AZ164" s="251">
        <v>0.14000000000000001</v>
      </c>
      <c r="BA164" s="251">
        <v>0.14000000000000001</v>
      </c>
      <c r="BB164" s="251">
        <v>0.14000000000000001</v>
      </c>
      <c r="BC164" s="251">
        <v>0.14000000000000001</v>
      </c>
      <c r="BD164" s="251">
        <v>0.14000000000000001</v>
      </c>
      <c r="BE164" s="251">
        <v>0.14000000000000001</v>
      </c>
      <c r="BF164" s="251">
        <v>0.14000000000000001</v>
      </c>
      <c r="BG164" s="251">
        <v>0.14000000000000001</v>
      </c>
      <c r="BH164" s="251">
        <v>0.14000000000000001</v>
      </c>
      <c r="BI164" s="251">
        <v>0.14000000000000001</v>
      </c>
      <c r="BJ164" s="251">
        <v>0.14000000000000001</v>
      </c>
      <c r="BK164" s="251">
        <v>0.14000000000000001</v>
      </c>
      <c r="BL164" s="251">
        <v>0.14000000000000001</v>
      </c>
      <c r="BM164" s="251">
        <v>0.14000000000000001</v>
      </c>
      <c r="BN164" s="251">
        <v>0.14000000000000001</v>
      </c>
      <c r="BO164" s="251">
        <v>0.14000000000000001</v>
      </c>
      <c r="BP164" s="1188">
        <v>0.14000000000000001</v>
      </c>
      <c r="BQ164" s="233">
        <v>0.14000000000000001</v>
      </c>
      <c r="BR164" s="233">
        <v>0.14000000000000001</v>
      </c>
      <c r="BS164" s="233">
        <v>0.14000000000000001</v>
      </c>
      <c r="BT164" s="233">
        <v>0.14000000000000001</v>
      </c>
      <c r="BU164" s="233">
        <v>0.14000000000000001</v>
      </c>
      <c r="BV164" s="233">
        <v>0.14000000000000001</v>
      </c>
      <c r="BW164" s="233">
        <v>0.14000000000000001</v>
      </c>
      <c r="BX164" s="233">
        <v>0.14000000000000001</v>
      </c>
      <c r="BY164" s="233">
        <v>0.14000000000000001</v>
      </c>
      <c r="BZ164" s="233"/>
      <c r="CA164" s="233"/>
      <c r="CB164" s="233"/>
      <c r="CC164" s="233"/>
      <c r="CD164" s="233"/>
      <c r="CE164" s="233"/>
      <c r="CF164" s="233"/>
      <c r="CG164" s="233"/>
      <c r="CH164" s="233"/>
      <c r="CI164" s="233"/>
      <c r="CJ164" s="233"/>
      <c r="CK164" s="233"/>
      <c r="CL164" s="233"/>
      <c r="CM164" s="233"/>
      <c r="CN164" s="249"/>
    </row>
    <row r="165" spans="2:92" ht="57.75" thickBot="1" x14ac:dyDescent="0.25">
      <c r="B16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5" s="1044" t="s">
        <v>987</v>
      </c>
      <c r="D165" s="1044" t="s">
        <v>986</v>
      </c>
      <c r="E165" s="1045" t="s">
        <v>979</v>
      </c>
      <c r="F165" s="1189" t="str">
        <f>VLOOKUP(TBL5_OptBen[[#This Row],[Option Type (defined list)]],'Option Typs_Grps'!B$2:C$47, 2, FALSE)</f>
        <v>Resource Options</v>
      </c>
      <c r="G165" s="1176" t="s">
        <v>755</v>
      </c>
      <c r="H165" s="1177" t="s">
        <v>1446</v>
      </c>
      <c r="I165" s="1181" t="s">
        <v>684</v>
      </c>
      <c r="J165" s="1182" t="s">
        <v>122</v>
      </c>
      <c r="K165" s="1183">
        <v>2</v>
      </c>
      <c r="L165" s="250"/>
      <c r="M165" s="250"/>
      <c r="N165" s="250"/>
      <c r="O165" s="1184"/>
      <c r="P165" s="1185"/>
      <c r="Q165" s="1186"/>
      <c r="R165" s="1187">
        <v>4.6500000000000004</v>
      </c>
      <c r="S165" s="251">
        <v>4.6399999999999997</v>
      </c>
      <c r="T165" s="251">
        <v>4.6399999999999997</v>
      </c>
      <c r="U165" s="251">
        <v>4.63</v>
      </c>
      <c r="V165" s="251">
        <v>4.63</v>
      </c>
      <c r="W165" s="251">
        <v>4.62</v>
      </c>
      <c r="X165" s="251">
        <v>4.6100000000000003</v>
      </c>
      <c r="Y165" s="251">
        <v>4.6100000000000003</v>
      </c>
      <c r="Z165" s="251">
        <v>4.5999999999999996</v>
      </c>
      <c r="AA165" s="251">
        <v>4.5999999999999996</v>
      </c>
      <c r="AB165" s="251">
        <v>4.53</v>
      </c>
      <c r="AC165" s="251">
        <v>4.5199999999999996</v>
      </c>
      <c r="AD165" s="251">
        <v>4.5199999999999996</v>
      </c>
      <c r="AE165" s="251">
        <v>4.51</v>
      </c>
      <c r="AF165" s="251">
        <v>0</v>
      </c>
      <c r="AG165" s="251">
        <v>0</v>
      </c>
      <c r="AH165" s="251">
        <v>0</v>
      </c>
      <c r="AI165" s="251">
        <v>0</v>
      </c>
      <c r="AJ165" s="251">
        <v>0</v>
      </c>
      <c r="AK165" s="251">
        <v>0</v>
      </c>
      <c r="AL165" s="251">
        <v>0</v>
      </c>
      <c r="AM165" s="251">
        <v>0</v>
      </c>
      <c r="AN165" s="251">
        <v>0</v>
      </c>
      <c r="AO165" s="251">
        <v>0</v>
      </c>
      <c r="AP165" s="251">
        <v>0</v>
      </c>
      <c r="AQ165" s="251">
        <v>0</v>
      </c>
      <c r="AR165" s="251">
        <v>0</v>
      </c>
      <c r="AS165" s="251">
        <v>0</v>
      </c>
      <c r="AT165" s="251">
        <v>0</v>
      </c>
      <c r="AU165" s="251">
        <v>0</v>
      </c>
      <c r="AV165" s="251">
        <v>0</v>
      </c>
      <c r="AW165" s="251">
        <v>0</v>
      </c>
      <c r="AX165" s="251">
        <v>0</v>
      </c>
      <c r="AY165" s="251">
        <v>0</v>
      </c>
      <c r="AZ165" s="251">
        <v>0</v>
      </c>
      <c r="BA165" s="251">
        <v>0</v>
      </c>
      <c r="BB165" s="251">
        <v>0</v>
      </c>
      <c r="BC165" s="251">
        <v>0</v>
      </c>
      <c r="BD165" s="251">
        <v>0</v>
      </c>
      <c r="BE165" s="251">
        <v>0</v>
      </c>
      <c r="BF165" s="251">
        <v>0</v>
      </c>
      <c r="BG165" s="251">
        <v>0</v>
      </c>
      <c r="BH165" s="251">
        <v>0</v>
      </c>
      <c r="BI165" s="251">
        <v>0</v>
      </c>
      <c r="BJ165" s="251">
        <v>0</v>
      </c>
      <c r="BK165" s="251">
        <v>0</v>
      </c>
      <c r="BL165" s="251">
        <v>0</v>
      </c>
      <c r="BM165" s="251">
        <v>0</v>
      </c>
      <c r="BN165" s="251">
        <v>0</v>
      </c>
      <c r="BO165" s="251">
        <v>0</v>
      </c>
      <c r="BP165" s="1188">
        <v>0</v>
      </c>
      <c r="BQ165" s="233">
        <v>0</v>
      </c>
      <c r="BR165" s="233">
        <v>0</v>
      </c>
      <c r="BS165" s="233">
        <v>0</v>
      </c>
      <c r="BT165" s="233">
        <v>0</v>
      </c>
      <c r="BU165" s="233">
        <v>0</v>
      </c>
      <c r="BV165" s="233">
        <v>0</v>
      </c>
      <c r="BW165" s="233">
        <v>0</v>
      </c>
      <c r="BX165" s="233">
        <v>0</v>
      </c>
      <c r="BY165" s="233">
        <v>0</v>
      </c>
      <c r="BZ165" s="233"/>
      <c r="CA165" s="233"/>
      <c r="CB165" s="233"/>
      <c r="CC165" s="233"/>
      <c r="CD165" s="233"/>
      <c r="CE165" s="233"/>
      <c r="CF165" s="233"/>
      <c r="CG165" s="233"/>
      <c r="CH165" s="233"/>
      <c r="CI165" s="233"/>
      <c r="CJ165" s="233"/>
      <c r="CK165" s="233"/>
      <c r="CL165" s="233"/>
      <c r="CM165" s="233"/>
      <c r="CN165" s="249"/>
    </row>
    <row r="166" spans="2:92" ht="72" thickBot="1" x14ac:dyDescent="0.25">
      <c r="B16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6" s="1044" t="s">
        <v>1007</v>
      </c>
      <c r="D166" s="1044" t="s">
        <v>1006</v>
      </c>
      <c r="E166" s="1045" t="s">
        <v>979</v>
      </c>
      <c r="F166" s="1189" t="str">
        <f>VLOOKUP(TBL5_OptBen[[#This Row],[Option Type (defined list)]],'Option Typs_Grps'!B$2:C$47, 2, FALSE)</f>
        <v>Resource Options</v>
      </c>
      <c r="G166" s="1176" t="s">
        <v>755</v>
      </c>
      <c r="H166" s="1177" t="s">
        <v>1446</v>
      </c>
      <c r="I166" s="1181" t="s">
        <v>684</v>
      </c>
      <c r="J166" s="1182" t="s">
        <v>122</v>
      </c>
      <c r="K166" s="1183">
        <v>2</v>
      </c>
      <c r="L166" s="250"/>
      <c r="M166" s="250"/>
      <c r="N166" s="250"/>
      <c r="O166" s="1184"/>
      <c r="P166" s="1185"/>
      <c r="Q166" s="1186"/>
      <c r="R166" s="1187">
        <v>18.010000000000002</v>
      </c>
      <c r="S166" s="251">
        <v>17.98</v>
      </c>
      <c r="T166" s="251">
        <v>17.96</v>
      </c>
      <c r="U166" s="251">
        <v>17.940000000000001</v>
      </c>
      <c r="V166" s="251">
        <v>17.91</v>
      </c>
      <c r="W166" s="251">
        <v>17.89</v>
      </c>
      <c r="X166" s="251">
        <v>17.87</v>
      </c>
      <c r="Y166" s="251">
        <v>17.850000000000001</v>
      </c>
      <c r="Z166" s="251">
        <v>17.82</v>
      </c>
      <c r="AA166" s="251">
        <v>17.8</v>
      </c>
      <c r="AB166" s="251">
        <v>17.55</v>
      </c>
      <c r="AC166" s="251">
        <v>17.52</v>
      </c>
      <c r="AD166" s="251">
        <v>17.489999999999998</v>
      </c>
      <c r="AE166" s="251">
        <v>17.47</v>
      </c>
      <c r="AF166" s="251">
        <v>0</v>
      </c>
      <c r="AG166" s="251">
        <v>0</v>
      </c>
      <c r="AH166" s="251">
        <v>0</v>
      </c>
      <c r="AI166" s="251">
        <v>0</v>
      </c>
      <c r="AJ166" s="251">
        <v>0</v>
      </c>
      <c r="AK166" s="251">
        <v>0</v>
      </c>
      <c r="AL166" s="251">
        <v>0</v>
      </c>
      <c r="AM166" s="251">
        <v>0</v>
      </c>
      <c r="AN166" s="251">
        <v>0</v>
      </c>
      <c r="AO166" s="251">
        <v>0</v>
      </c>
      <c r="AP166" s="251">
        <v>0</v>
      </c>
      <c r="AQ166" s="251">
        <v>0</v>
      </c>
      <c r="AR166" s="251">
        <v>0</v>
      </c>
      <c r="AS166" s="251">
        <v>0</v>
      </c>
      <c r="AT166" s="251">
        <v>0</v>
      </c>
      <c r="AU166" s="251">
        <v>0</v>
      </c>
      <c r="AV166" s="251">
        <v>0</v>
      </c>
      <c r="AW166" s="251">
        <v>0</v>
      </c>
      <c r="AX166" s="251">
        <v>0</v>
      </c>
      <c r="AY166" s="251">
        <v>0</v>
      </c>
      <c r="AZ166" s="251">
        <v>0</v>
      </c>
      <c r="BA166" s="251">
        <v>0</v>
      </c>
      <c r="BB166" s="251">
        <v>0</v>
      </c>
      <c r="BC166" s="251">
        <v>0</v>
      </c>
      <c r="BD166" s="251">
        <v>0</v>
      </c>
      <c r="BE166" s="251">
        <v>0</v>
      </c>
      <c r="BF166" s="251">
        <v>0</v>
      </c>
      <c r="BG166" s="251">
        <v>0</v>
      </c>
      <c r="BH166" s="251">
        <v>0</v>
      </c>
      <c r="BI166" s="251">
        <v>0</v>
      </c>
      <c r="BJ166" s="251">
        <v>0</v>
      </c>
      <c r="BK166" s="251">
        <v>0</v>
      </c>
      <c r="BL166" s="251">
        <v>0</v>
      </c>
      <c r="BM166" s="251">
        <v>0</v>
      </c>
      <c r="BN166" s="251">
        <v>0</v>
      </c>
      <c r="BO166" s="251">
        <v>0</v>
      </c>
      <c r="BP166" s="1188">
        <v>0</v>
      </c>
      <c r="BQ166" s="233">
        <v>0</v>
      </c>
      <c r="BR166" s="233">
        <v>0</v>
      </c>
      <c r="BS166" s="233">
        <v>0</v>
      </c>
      <c r="BT166" s="233">
        <v>0</v>
      </c>
      <c r="BU166" s="233">
        <v>0</v>
      </c>
      <c r="BV166" s="233">
        <v>0</v>
      </c>
      <c r="BW166" s="233">
        <v>0</v>
      </c>
      <c r="BX166" s="233">
        <v>0</v>
      </c>
      <c r="BY166" s="233">
        <v>0</v>
      </c>
      <c r="BZ166" s="233"/>
      <c r="CA166" s="233"/>
      <c r="CB166" s="233"/>
      <c r="CC166" s="233"/>
      <c r="CD166" s="233"/>
      <c r="CE166" s="233"/>
      <c r="CF166" s="233"/>
      <c r="CG166" s="233"/>
      <c r="CH166" s="233"/>
      <c r="CI166" s="233"/>
      <c r="CJ166" s="233"/>
      <c r="CK166" s="233"/>
      <c r="CL166" s="233"/>
      <c r="CM166" s="233"/>
      <c r="CN166" s="249"/>
    </row>
    <row r="167" spans="2:92" ht="57" x14ac:dyDescent="0.2">
      <c r="B16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7" s="1044" t="s">
        <v>1028</v>
      </c>
      <c r="D167" s="1044" t="s">
        <v>1027</v>
      </c>
      <c r="E167" s="1045" t="s">
        <v>1020</v>
      </c>
      <c r="F167" s="1189" t="str">
        <f>VLOOKUP(TBL5_OptBen[[#This Row],[Option Type (defined list)]],'Option Typs_Grps'!B$2:C$47, 2, FALSE)</f>
        <v>Customer Options</v>
      </c>
      <c r="G167" s="1176" t="s">
        <v>755</v>
      </c>
      <c r="H167" s="1177" t="s">
        <v>1446</v>
      </c>
      <c r="I167" s="1181" t="s">
        <v>684</v>
      </c>
      <c r="J167" s="1182" t="s">
        <v>122</v>
      </c>
      <c r="K167" s="1183">
        <v>2</v>
      </c>
      <c r="L167" s="250"/>
      <c r="M167" s="250"/>
      <c r="N167" s="250"/>
      <c r="O167" s="1184"/>
      <c r="P167" s="1185"/>
      <c r="Q167" s="1186"/>
      <c r="R167" s="1187">
        <v>19.25</v>
      </c>
      <c r="S167" s="251">
        <v>19.23</v>
      </c>
      <c r="T167" s="251">
        <v>19.2</v>
      </c>
      <c r="U167" s="251">
        <v>19.18</v>
      </c>
      <c r="V167" s="251">
        <v>19.149999999999999</v>
      </c>
      <c r="W167" s="251">
        <v>19.13</v>
      </c>
      <c r="X167" s="251">
        <v>19.100000000000001</v>
      </c>
      <c r="Y167" s="251">
        <v>19.079999999999998</v>
      </c>
      <c r="Z167" s="251">
        <v>19.05</v>
      </c>
      <c r="AA167" s="251">
        <v>19.03</v>
      </c>
      <c r="AB167" s="251">
        <v>18.760000000000002</v>
      </c>
      <c r="AC167" s="251">
        <v>18.73</v>
      </c>
      <c r="AD167" s="251">
        <v>18.7</v>
      </c>
      <c r="AE167" s="251">
        <v>18.670000000000002</v>
      </c>
      <c r="AF167" s="251">
        <v>0</v>
      </c>
      <c r="AG167" s="251">
        <v>0</v>
      </c>
      <c r="AH167" s="251">
        <v>0</v>
      </c>
      <c r="AI167" s="251">
        <v>0</v>
      </c>
      <c r="AJ167" s="251">
        <v>0</v>
      </c>
      <c r="AK167" s="251">
        <v>0</v>
      </c>
      <c r="AL167" s="251">
        <v>0</v>
      </c>
      <c r="AM167" s="251">
        <v>0</v>
      </c>
      <c r="AN167" s="251">
        <v>0</v>
      </c>
      <c r="AO167" s="251">
        <v>0</v>
      </c>
      <c r="AP167" s="251">
        <v>0</v>
      </c>
      <c r="AQ167" s="251">
        <v>0</v>
      </c>
      <c r="AR167" s="251">
        <v>0</v>
      </c>
      <c r="AS167" s="251">
        <v>0</v>
      </c>
      <c r="AT167" s="251">
        <v>0</v>
      </c>
      <c r="AU167" s="251">
        <v>0</v>
      </c>
      <c r="AV167" s="251">
        <v>0</v>
      </c>
      <c r="AW167" s="251">
        <v>0</v>
      </c>
      <c r="AX167" s="251">
        <v>0</v>
      </c>
      <c r="AY167" s="251">
        <v>0</v>
      </c>
      <c r="AZ167" s="251">
        <v>0</v>
      </c>
      <c r="BA167" s="251">
        <v>0</v>
      </c>
      <c r="BB167" s="251">
        <v>0</v>
      </c>
      <c r="BC167" s="251">
        <v>0</v>
      </c>
      <c r="BD167" s="251">
        <v>0</v>
      </c>
      <c r="BE167" s="251">
        <v>0</v>
      </c>
      <c r="BF167" s="251">
        <v>0</v>
      </c>
      <c r="BG167" s="251">
        <v>0</v>
      </c>
      <c r="BH167" s="251">
        <v>0</v>
      </c>
      <c r="BI167" s="251">
        <v>0</v>
      </c>
      <c r="BJ167" s="251">
        <v>0</v>
      </c>
      <c r="BK167" s="251">
        <v>0</v>
      </c>
      <c r="BL167" s="251">
        <v>0</v>
      </c>
      <c r="BM167" s="251">
        <v>0</v>
      </c>
      <c r="BN167" s="251">
        <v>0</v>
      </c>
      <c r="BO167" s="251">
        <v>0</v>
      </c>
      <c r="BP167" s="1188">
        <v>0</v>
      </c>
      <c r="BQ167" s="233">
        <v>0</v>
      </c>
      <c r="BR167" s="233">
        <v>0</v>
      </c>
      <c r="BS167" s="233">
        <v>0</v>
      </c>
      <c r="BT167" s="233">
        <v>0</v>
      </c>
      <c r="BU167" s="233">
        <v>0</v>
      </c>
      <c r="BV167" s="233">
        <v>0</v>
      </c>
      <c r="BW167" s="233">
        <v>0</v>
      </c>
      <c r="BX167" s="233">
        <v>0</v>
      </c>
      <c r="BY167" s="233">
        <v>0</v>
      </c>
      <c r="BZ167" s="233"/>
      <c r="CA167" s="233"/>
      <c r="CB167" s="233"/>
      <c r="CC167" s="233"/>
      <c r="CD167" s="233"/>
      <c r="CE167" s="233"/>
      <c r="CF167" s="233"/>
      <c r="CG167" s="233"/>
      <c r="CH167" s="233"/>
      <c r="CI167" s="233"/>
      <c r="CJ167" s="233"/>
      <c r="CK167" s="233"/>
      <c r="CL167" s="233"/>
      <c r="CM167" s="233"/>
      <c r="CN167" s="249"/>
    </row>
    <row r="168" spans="2:92" ht="43.5" thickBot="1" x14ac:dyDescent="0.25">
      <c r="B16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8" s="1044" t="s">
        <v>1061</v>
      </c>
      <c r="D168" s="1044" t="s">
        <v>1060</v>
      </c>
      <c r="E168" s="1045" t="s">
        <v>1062</v>
      </c>
      <c r="F168" s="1189" t="str">
        <f>VLOOKUP(TBL5_OptBen[[#This Row],[Option Type (defined list)]],'Option Typs_Grps'!B$2:C$47, 2, FALSE)</f>
        <v>Resource Options</v>
      </c>
      <c r="G168" s="1176" t="s">
        <v>755</v>
      </c>
      <c r="H168" s="1177" t="s">
        <v>1446</v>
      </c>
      <c r="I168" s="1181" t="s">
        <v>684</v>
      </c>
      <c r="J168" s="1182" t="s">
        <v>122</v>
      </c>
      <c r="K168" s="1183">
        <v>2</v>
      </c>
      <c r="L168" s="250"/>
      <c r="M168" s="250"/>
      <c r="N168" s="250"/>
      <c r="O168" s="1184"/>
      <c r="P168" s="1185"/>
      <c r="Q168" s="1186"/>
      <c r="R168" s="1187">
        <v>0</v>
      </c>
      <c r="S168" s="251">
        <v>0</v>
      </c>
      <c r="T168" s="251">
        <v>0</v>
      </c>
      <c r="U168" s="251">
        <v>0</v>
      </c>
      <c r="V168" s="251">
        <v>0</v>
      </c>
      <c r="W168" s="251">
        <v>0</v>
      </c>
      <c r="X168" s="251">
        <v>0</v>
      </c>
      <c r="Y168" s="251">
        <v>0</v>
      </c>
      <c r="Z168" s="251">
        <v>0</v>
      </c>
      <c r="AA168" s="251">
        <v>0</v>
      </c>
      <c r="AB168" s="251">
        <v>0</v>
      </c>
      <c r="AC168" s="251">
        <v>0</v>
      </c>
      <c r="AD168" s="251">
        <v>0</v>
      </c>
      <c r="AE168" s="251">
        <v>0</v>
      </c>
      <c r="AF168" s="251">
        <v>0</v>
      </c>
      <c r="AG168" s="251">
        <v>0</v>
      </c>
      <c r="AH168" s="251">
        <v>0</v>
      </c>
      <c r="AI168" s="251">
        <v>0</v>
      </c>
      <c r="AJ168" s="251">
        <v>0</v>
      </c>
      <c r="AK168" s="251">
        <v>0</v>
      </c>
      <c r="AL168" s="251">
        <v>0</v>
      </c>
      <c r="AM168" s="251">
        <v>0</v>
      </c>
      <c r="AN168" s="251">
        <v>0</v>
      </c>
      <c r="AO168" s="251">
        <v>0</v>
      </c>
      <c r="AP168" s="251">
        <v>0</v>
      </c>
      <c r="AQ168" s="251">
        <v>0</v>
      </c>
      <c r="AR168" s="251">
        <v>0</v>
      </c>
      <c r="AS168" s="251">
        <v>0</v>
      </c>
      <c r="AT168" s="251">
        <v>0</v>
      </c>
      <c r="AU168" s="251">
        <v>0</v>
      </c>
      <c r="AV168" s="251">
        <v>0</v>
      </c>
      <c r="AW168" s="251">
        <v>0</v>
      </c>
      <c r="AX168" s="251">
        <v>0</v>
      </c>
      <c r="AY168" s="251">
        <v>0</v>
      </c>
      <c r="AZ168" s="251">
        <v>0</v>
      </c>
      <c r="BA168" s="251">
        <v>0</v>
      </c>
      <c r="BB168" s="251">
        <v>0</v>
      </c>
      <c r="BC168" s="251">
        <v>0</v>
      </c>
      <c r="BD168" s="251">
        <v>0</v>
      </c>
      <c r="BE168" s="251">
        <v>0</v>
      </c>
      <c r="BF168" s="251">
        <v>0</v>
      </c>
      <c r="BG168" s="251">
        <v>0</v>
      </c>
      <c r="BH168" s="251">
        <v>0</v>
      </c>
      <c r="BI168" s="251">
        <v>0</v>
      </c>
      <c r="BJ168" s="251">
        <v>0</v>
      </c>
      <c r="BK168" s="251">
        <v>0</v>
      </c>
      <c r="BL168" s="251">
        <v>0</v>
      </c>
      <c r="BM168" s="251">
        <v>0</v>
      </c>
      <c r="BN168" s="251">
        <v>5</v>
      </c>
      <c r="BO168" s="251">
        <v>5</v>
      </c>
      <c r="BP168" s="1188">
        <v>5</v>
      </c>
      <c r="BQ168" s="233">
        <v>5</v>
      </c>
      <c r="BR168" s="233">
        <v>5</v>
      </c>
      <c r="BS168" s="233">
        <v>5</v>
      </c>
      <c r="BT168" s="233">
        <v>5</v>
      </c>
      <c r="BU168" s="233">
        <v>5</v>
      </c>
      <c r="BV168" s="233">
        <v>5</v>
      </c>
      <c r="BW168" s="233">
        <v>5</v>
      </c>
      <c r="BX168" s="233">
        <v>5</v>
      </c>
      <c r="BY168" s="233">
        <v>5</v>
      </c>
      <c r="BZ168" s="233"/>
      <c r="CA168" s="233"/>
      <c r="CB168" s="233"/>
      <c r="CC168" s="233"/>
      <c r="CD168" s="233"/>
      <c r="CE168" s="233"/>
      <c r="CF168" s="233"/>
      <c r="CG168" s="233"/>
      <c r="CH168" s="233"/>
      <c r="CI168" s="233"/>
      <c r="CJ168" s="233"/>
      <c r="CK168" s="233"/>
      <c r="CL168" s="233"/>
      <c r="CM168" s="233"/>
      <c r="CN168" s="249"/>
    </row>
    <row r="169" spans="2:92" ht="43.5" thickBot="1" x14ac:dyDescent="0.25">
      <c r="B16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69" s="1044" t="s">
        <v>1081</v>
      </c>
      <c r="D169" s="1044" t="s">
        <v>1080</v>
      </c>
      <c r="E169" s="1045" t="s">
        <v>1065</v>
      </c>
      <c r="F169" s="1189" t="str">
        <f>VLOOKUP(TBL5_OptBen[[#This Row],[Option Type (defined list)]],'Option Typs_Grps'!B$2:C$47, 2, FALSE)</f>
        <v>Resource Options</v>
      </c>
      <c r="G169" s="1176" t="s">
        <v>766</v>
      </c>
      <c r="H169" s="1177" t="s">
        <v>1446</v>
      </c>
      <c r="I169" s="1181" t="s">
        <v>684</v>
      </c>
      <c r="J169" s="1182" t="s">
        <v>122</v>
      </c>
      <c r="K169" s="1183">
        <v>2</v>
      </c>
      <c r="L169" s="250"/>
      <c r="M169" s="250"/>
      <c r="N169" s="250"/>
      <c r="O169" s="1184"/>
      <c r="P169" s="1185"/>
      <c r="Q169" s="1186"/>
      <c r="R169" s="1187">
        <v>0</v>
      </c>
      <c r="S169" s="251">
        <v>0</v>
      </c>
      <c r="T169" s="251">
        <v>0</v>
      </c>
      <c r="U169" s="251">
        <v>0</v>
      </c>
      <c r="V169" s="251">
        <v>0</v>
      </c>
      <c r="W169" s="251">
        <v>0</v>
      </c>
      <c r="X169" s="251">
        <v>0</v>
      </c>
      <c r="Y169" s="251">
        <v>0</v>
      </c>
      <c r="Z169" s="251">
        <v>0</v>
      </c>
      <c r="AA169" s="251">
        <v>0</v>
      </c>
      <c r="AB169" s="251">
        <v>0</v>
      </c>
      <c r="AC169" s="251">
        <v>0</v>
      </c>
      <c r="AD169" s="251">
        <v>0</v>
      </c>
      <c r="AE169" s="251">
        <v>0</v>
      </c>
      <c r="AF169" s="251">
        <v>140</v>
      </c>
      <c r="AG169" s="251">
        <v>140</v>
      </c>
      <c r="AH169" s="251">
        <v>140</v>
      </c>
      <c r="AI169" s="251">
        <v>140</v>
      </c>
      <c r="AJ169" s="251">
        <v>140</v>
      </c>
      <c r="AK169" s="251">
        <v>140</v>
      </c>
      <c r="AL169" s="251">
        <v>140</v>
      </c>
      <c r="AM169" s="251">
        <v>140</v>
      </c>
      <c r="AN169" s="251">
        <v>140</v>
      </c>
      <c r="AO169" s="251">
        <v>140</v>
      </c>
      <c r="AP169" s="251">
        <v>140</v>
      </c>
      <c r="AQ169" s="251">
        <v>140</v>
      </c>
      <c r="AR169" s="251">
        <v>140</v>
      </c>
      <c r="AS169" s="251">
        <v>140</v>
      </c>
      <c r="AT169" s="251">
        <v>140</v>
      </c>
      <c r="AU169" s="251">
        <v>140</v>
      </c>
      <c r="AV169" s="251">
        <v>140</v>
      </c>
      <c r="AW169" s="251">
        <v>140</v>
      </c>
      <c r="AX169" s="251">
        <v>140</v>
      </c>
      <c r="AY169" s="251">
        <v>140</v>
      </c>
      <c r="AZ169" s="251">
        <v>140</v>
      </c>
      <c r="BA169" s="251">
        <v>140</v>
      </c>
      <c r="BB169" s="251">
        <v>140</v>
      </c>
      <c r="BC169" s="251">
        <v>140</v>
      </c>
      <c r="BD169" s="251">
        <v>140</v>
      </c>
      <c r="BE169" s="251">
        <v>140</v>
      </c>
      <c r="BF169" s="251">
        <v>140</v>
      </c>
      <c r="BG169" s="251">
        <v>140</v>
      </c>
      <c r="BH169" s="251">
        <v>140</v>
      </c>
      <c r="BI169" s="251">
        <v>140</v>
      </c>
      <c r="BJ169" s="251">
        <v>140</v>
      </c>
      <c r="BK169" s="251">
        <v>140</v>
      </c>
      <c r="BL169" s="251">
        <v>140</v>
      </c>
      <c r="BM169" s="251">
        <v>140</v>
      </c>
      <c r="BN169" s="251">
        <v>140</v>
      </c>
      <c r="BO169" s="251">
        <v>140</v>
      </c>
      <c r="BP169" s="1188">
        <v>140</v>
      </c>
      <c r="BQ169" s="233">
        <v>140</v>
      </c>
      <c r="BR169" s="233">
        <v>140</v>
      </c>
      <c r="BS169" s="233">
        <v>140</v>
      </c>
      <c r="BT169" s="233">
        <v>140</v>
      </c>
      <c r="BU169" s="233">
        <v>140</v>
      </c>
      <c r="BV169" s="233">
        <v>140</v>
      </c>
      <c r="BW169" s="233">
        <v>140</v>
      </c>
      <c r="BX169" s="233">
        <v>140</v>
      </c>
      <c r="BY169" s="233">
        <v>140</v>
      </c>
      <c r="BZ169" s="233"/>
      <c r="CA169" s="233"/>
      <c r="CB169" s="233"/>
      <c r="CC169" s="233"/>
      <c r="CD169" s="233"/>
      <c r="CE169" s="233"/>
      <c r="CF169" s="233"/>
      <c r="CG169" s="233"/>
      <c r="CH169" s="233"/>
      <c r="CI169" s="233"/>
      <c r="CJ169" s="233"/>
      <c r="CK169" s="233"/>
      <c r="CL169" s="233"/>
      <c r="CM169" s="233"/>
      <c r="CN169" s="249"/>
    </row>
    <row r="170" spans="2:92" ht="57.75" thickBot="1" x14ac:dyDescent="0.25">
      <c r="B17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0" s="1044" t="s">
        <v>1086</v>
      </c>
      <c r="D170" s="1044" t="s">
        <v>1085</v>
      </c>
      <c r="E170" s="1045" t="s">
        <v>1087</v>
      </c>
      <c r="F170" s="1189" t="str">
        <f>VLOOKUP(TBL5_OptBen[[#This Row],[Option Type (defined list)]],'Option Typs_Grps'!B$2:C$47, 2, FALSE)</f>
        <v>Distribution Options</v>
      </c>
      <c r="G170" s="1176" t="s">
        <v>766</v>
      </c>
      <c r="H170" s="1177" t="s">
        <v>1446</v>
      </c>
      <c r="I170" s="1181" t="s">
        <v>684</v>
      </c>
      <c r="J170" s="1182" t="s">
        <v>122</v>
      </c>
      <c r="K170" s="1183">
        <v>2</v>
      </c>
      <c r="L170" s="250"/>
      <c r="M170" s="250"/>
      <c r="N170" s="250"/>
      <c r="O170" s="1184"/>
      <c r="P170" s="1185"/>
      <c r="Q170" s="1186"/>
      <c r="R170" s="1187">
        <v>0</v>
      </c>
      <c r="S170" s="251">
        <v>0</v>
      </c>
      <c r="T170" s="251">
        <v>0</v>
      </c>
      <c r="U170" s="251">
        <v>0</v>
      </c>
      <c r="V170" s="251">
        <v>0</v>
      </c>
      <c r="W170" s="251">
        <v>0</v>
      </c>
      <c r="X170" s="251">
        <v>0</v>
      </c>
      <c r="Y170" s="251">
        <v>0</v>
      </c>
      <c r="Z170" s="251">
        <v>0</v>
      </c>
      <c r="AA170" s="251">
        <v>0</v>
      </c>
      <c r="AB170" s="251">
        <v>39.72</v>
      </c>
      <c r="AC170" s="251">
        <v>39.72</v>
      </c>
      <c r="AD170" s="251">
        <v>39.72</v>
      </c>
      <c r="AE170" s="251">
        <v>39.72</v>
      </c>
      <c r="AF170" s="251">
        <v>39.72</v>
      </c>
      <c r="AG170" s="251">
        <v>39.72</v>
      </c>
      <c r="AH170" s="251">
        <v>39.72</v>
      </c>
      <c r="AI170" s="251">
        <v>39.72</v>
      </c>
      <c r="AJ170" s="251">
        <v>39.72</v>
      </c>
      <c r="AK170" s="251">
        <v>39.72</v>
      </c>
      <c r="AL170" s="251">
        <v>39.72</v>
      </c>
      <c r="AM170" s="251">
        <v>39.72</v>
      </c>
      <c r="AN170" s="251">
        <v>39.72</v>
      </c>
      <c r="AO170" s="251">
        <v>39.72</v>
      </c>
      <c r="AP170" s="251">
        <v>39.72</v>
      </c>
      <c r="AQ170" s="251">
        <v>39.72</v>
      </c>
      <c r="AR170" s="251">
        <v>39.72</v>
      </c>
      <c r="AS170" s="251">
        <v>39.72</v>
      </c>
      <c r="AT170" s="251">
        <v>39.72</v>
      </c>
      <c r="AU170" s="251">
        <v>39.72</v>
      </c>
      <c r="AV170" s="251">
        <v>39.72</v>
      </c>
      <c r="AW170" s="251">
        <v>39.72</v>
      </c>
      <c r="AX170" s="251">
        <v>39.72</v>
      </c>
      <c r="AY170" s="251">
        <v>39.72</v>
      </c>
      <c r="AZ170" s="251">
        <v>39.72</v>
      </c>
      <c r="BA170" s="251">
        <v>39.72</v>
      </c>
      <c r="BB170" s="251">
        <v>39.72</v>
      </c>
      <c r="BC170" s="251">
        <v>39.72</v>
      </c>
      <c r="BD170" s="251">
        <v>39.72</v>
      </c>
      <c r="BE170" s="251">
        <v>39.72</v>
      </c>
      <c r="BF170" s="251">
        <v>39.72</v>
      </c>
      <c r="BG170" s="251">
        <v>39.72</v>
      </c>
      <c r="BH170" s="251">
        <v>39.72</v>
      </c>
      <c r="BI170" s="251">
        <v>39.72</v>
      </c>
      <c r="BJ170" s="251">
        <v>39.72</v>
      </c>
      <c r="BK170" s="251">
        <v>39.72</v>
      </c>
      <c r="BL170" s="251">
        <v>39.72</v>
      </c>
      <c r="BM170" s="251">
        <v>39.72</v>
      </c>
      <c r="BN170" s="251">
        <v>39.72</v>
      </c>
      <c r="BO170" s="251">
        <v>39.72</v>
      </c>
      <c r="BP170" s="1188">
        <v>39.72</v>
      </c>
      <c r="BQ170" s="233">
        <v>39.72</v>
      </c>
      <c r="BR170" s="233">
        <v>39.72</v>
      </c>
      <c r="BS170" s="233">
        <v>39.72</v>
      </c>
      <c r="BT170" s="233">
        <v>39.72</v>
      </c>
      <c r="BU170" s="233">
        <v>39.72</v>
      </c>
      <c r="BV170" s="233">
        <v>39.72</v>
      </c>
      <c r="BW170" s="233">
        <v>39.72</v>
      </c>
      <c r="BX170" s="233">
        <v>39.72</v>
      </c>
      <c r="BY170" s="233">
        <v>39.72</v>
      </c>
      <c r="BZ170" s="233"/>
      <c r="CA170" s="233"/>
      <c r="CB170" s="233"/>
      <c r="CC170" s="233"/>
      <c r="CD170" s="233"/>
      <c r="CE170" s="233"/>
      <c r="CF170" s="233"/>
      <c r="CG170" s="233"/>
      <c r="CH170" s="233"/>
      <c r="CI170" s="233"/>
      <c r="CJ170" s="233"/>
      <c r="CK170" s="233"/>
      <c r="CL170" s="233"/>
      <c r="CM170" s="233"/>
      <c r="CN170" s="249"/>
    </row>
    <row r="171" spans="2:92" ht="30.75" thickBot="1" x14ac:dyDescent="0.25">
      <c r="B17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1" s="1044" t="s">
        <v>1095</v>
      </c>
      <c r="D171" s="1044" t="s">
        <v>1094</v>
      </c>
      <c r="E171" s="1045" t="s">
        <v>1096</v>
      </c>
      <c r="F171" s="1189" t="str">
        <f>VLOOKUP(TBL5_OptBen[[#This Row],[Option Type (defined list)]],'Option Typs_Grps'!B$2:C$47, 2, FALSE)</f>
        <v>Resource Options</v>
      </c>
      <c r="G171" s="1176" t="s">
        <v>766</v>
      </c>
      <c r="H171" s="1177" t="s">
        <v>1446</v>
      </c>
      <c r="I171" s="1181" t="s">
        <v>684</v>
      </c>
      <c r="J171" s="1182" t="s">
        <v>122</v>
      </c>
      <c r="K171" s="1183">
        <v>2</v>
      </c>
      <c r="L171" s="250"/>
      <c r="M171" s="250"/>
      <c r="N171" s="250"/>
      <c r="O171" s="1184"/>
      <c r="P171" s="1185"/>
      <c r="Q171" s="1186"/>
      <c r="R171" s="1187">
        <v>0</v>
      </c>
      <c r="S171" s="251">
        <v>0</v>
      </c>
      <c r="T171" s="251">
        <v>0</v>
      </c>
      <c r="U171" s="251">
        <v>0</v>
      </c>
      <c r="V171" s="251">
        <v>0</v>
      </c>
      <c r="W171" s="251">
        <v>0</v>
      </c>
      <c r="X171" s="251">
        <v>0</v>
      </c>
      <c r="Y171" s="251">
        <v>0</v>
      </c>
      <c r="Z171" s="251">
        <v>0</v>
      </c>
      <c r="AA171" s="251">
        <v>0</v>
      </c>
      <c r="AB171" s="251">
        <v>10.28</v>
      </c>
      <c r="AC171" s="251">
        <v>10.28</v>
      </c>
      <c r="AD171" s="251">
        <v>10.28</v>
      </c>
      <c r="AE171" s="251">
        <v>10.28</v>
      </c>
      <c r="AF171" s="251">
        <v>10.28</v>
      </c>
      <c r="AG171" s="251">
        <v>10.28</v>
      </c>
      <c r="AH171" s="251">
        <v>10.28</v>
      </c>
      <c r="AI171" s="251">
        <v>10.28</v>
      </c>
      <c r="AJ171" s="251">
        <v>10.28</v>
      </c>
      <c r="AK171" s="251">
        <v>10.28</v>
      </c>
      <c r="AL171" s="251">
        <v>10.28</v>
      </c>
      <c r="AM171" s="251">
        <v>10.28</v>
      </c>
      <c r="AN171" s="251">
        <v>10.28</v>
      </c>
      <c r="AO171" s="251">
        <v>10.28</v>
      </c>
      <c r="AP171" s="251">
        <v>10.28</v>
      </c>
      <c r="AQ171" s="251">
        <v>10.28</v>
      </c>
      <c r="AR171" s="251">
        <v>10.28</v>
      </c>
      <c r="AS171" s="251">
        <v>10.28</v>
      </c>
      <c r="AT171" s="251">
        <v>10.28</v>
      </c>
      <c r="AU171" s="251">
        <v>10.28</v>
      </c>
      <c r="AV171" s="251">
        <v>10.28</v>
      </c>
      <c r="AW171" s="251">
        <v>10.28</v>
      </c>
      <c r="AX171" s="251">
        <v>10.28</v>
      </c>
      <c r="AY171" s="251">
        <v>10.28</v>
      </c>
      <c r="AZ171" s="251">
        <v>10.28</v>
      </c>
      <c r="BA171" s="251">
        <v>10.28</v>
      </c>
      <c r="BB171" s="251">
        <v>10.28</v>
      </c>
      <c r="BC171" s="251">
        <v>10.28</v>
      </c>
      <c r="BD171" s="251">
        <v>10.28</v>
      </c>
      <c r="BE171" s="251">
        <v>10.28</v>
      </c>
      <c r="BF171" s="251">
        <v>10.28</v>
      </c>
      <c r="BG171" s="251">
        <v>10.28</v>
      </c>
      <c r="BH171" s="251">
        <v>10.28</v>
      </c>
      <c r="BI171" s="251">
        <v>10.28</v>
      </c>
      <c r="BJ171" s="251">
        <v>10.28</v>
      </c>
      <c r="BK171" s="251">
        <v>10.28</v>
      </c>
      <c r="BL171" s="251">
        <v>10.28</v>
      </c>
      <c r="BM171" s="251">
        <v>10.28</v>
      </c>
      <c r="BN171" s="251">
        <v>10.28</v>
      </c>
      <c r="BO171" s="251">
        <v>10.28</v>
      </c>
      <c r="BP171" s="1188">
        <v>10.28</v>
      </c>
      <c r="BQ171" s="233">
        <v>10.28</v>
      </c>
      <c r="BR171" s="233">
        <v>10.28</v>
      </c>
      <c r="BS171" s="233">
        <v>10.28</v>
      </c>
      <c r="BT171" s="233">
        <v>10.28</v>
      </c>
      <c r="BU171" s="233">
        <v>10.28</v>
      </c>
      <c r="BV171" s="233">
        <v>10.28</v>
      </c>
      <c r="BW171" s="233">
        <v>10.28</v>
      </c>
      <c r="BX171" s="233">
        <v>10.28</v>
      </c>
      <c r="BY171" s="233">
        <v>10.28</v>
      </c>
      <c r="BZ171" s="233"/>
      <c r="CA171" s="233"/>
      <c r="CB171" s="233"/>
      <c r="CC171" s="233"/>
      <c r="CD171" s="233"/>
      <c r="CE171" s="233"/>
      <c r="CF171" s="233"/>
      <c r="CG171" s="233"/>
      <c r="CH171" s="233"/>
      <c r="CI171" s="233"/>
      <c r="CJ171" s="233"/>
      <c r="CK171" s="233"/>
      <c r="CL171" s="233"/>
      <c r="CM171" s="233"/>
      <c r="CN171" s="249"/>
    </row>
    <row r="172" spans="2:92" ht="43.5" thickBot="1" x14ac:dyDescent="0.25">
      <c r="B17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2" s="1044" t="s">
        <v>1246</v>
      </c>
      <c r="D172" s="1044" t="s">
        <v>1245</v>
      </c>
      <c r="E172" s="1045" t="s">
        <v>1057</v>
      </c>
      <c r="F172" s="1189" t="str">
        <f>VLOOKUP(TBL5_OptBen[[#This Row],[Option Type (defined list)]],'Option Typs_Grps'!B$2:C$47, 2, FALSE)</f>
        <v>Resource Options</v>
      </c>
      <c r="G172" s="1176" t="s">
        <v>766</v>
      </c>
      <c r="H172" s="1177" t="s">
        <v>1446</v>
      </c>
      <c r="I172" s="1181" t="s">
        <v>684</v>
      </c>
      <c r="J172" s="1182" t="s">
        <v>122</v>
      </c>
      <c r="K172" s="1183">
        <v>2</v>
      </c>
      <c r="L172" s="250"/>
      <c r="M172" s="250"/>
      <c r="N172" s="250"/>
      <c r="O172" s="1184"/>
      <c r="P172" s="1185"/>
      <c r="Q172" s="1186"/>
      <c r="R172" s="1187">
        <v>0</v>
      </c>
      <c r="S172" s="251">
        <v>0</v>
      </c>
      <c r="T172" s="251">
        <v>0</v>
      </c>
      <c r="U172" s="251">
        <v>0</v>
      </c>
      <c r="V172" s="251">
        <v>0</v>
      </c>
      <c r="W172" s="251">
        <v>0</v>
      </c>
      <c r="X172" s="251">
        <v>0</v>
      </c>
      <c r="Y172" s="251">
        <v>0</v>
      </c>
      <c r="Z172" s="251">
        <v>0</v>
      </c>
      <c r="AA172" s="251">
        <v>0</v>
      </c>
      <c r="AB172" s="251">
        <v>0</v>
      </c>
      <c r="AC172" s="251">
        <v>0</v>
      </c>
      <c r="AD172" s="251">
        <v>0</v>
      </c>
      <c r="AE172" s="251">
        <v>0</v>
      </c>
      <c r="AF172" s="251">
        <v>0</v>
      </c>
      <c r="AG172" s="251">
        <v>0</v>
      </c>
      <c r="AH172" s="251">
        <v>0</v>
      </c>
      <c r="AI172" s="251">
        <v>0</v>
      </c>
      <c r="AJ172" s="251">
        <v>0</v>
      </c>
      <c r="AK172" s="251">
        <v>0</v>
      </c>
      <c r="AL172" s="251">
        <v>0</v>
      </c>
      <c r="AM172" s="251">
        <v>0</v>
      </c>
      <c r="AN172" s="251">
        <v>0</v>
      </c>
      <c r="AO172" s="251">
        <v>0</v>
      </c>
      <c r="AP172" s="251">
        <v>0</v>
      </c>
      <c r="AQ172" s="251">
        <v>0</v>
      </c>
      <c r="AR172" s="251">
        <v>0</v>
      </c>
      <c r="AS172" s="251">
        <v>0</v>
      </c>
      <c r="AT172" s="251">
        <v>0</v>
      </c>
      <c r="AU172" s="251">
        <v>0</v>
      </c>
      <c r="AV172" s="251">
        <v>0</v>
      </c>
      <c r="AW172" s="251">
        <v>0</v>
      </c>
      <c r="AX172" s="251">
        <v>0</v>
      </c>
      <c r="AY172" s="251">
        <v>0</v>
      </c>
      <c r="AZ172" s="251">
        <v>0</v>
      </c>
      <c r="BA172" s="251">
        <v>0</v>
      </c>
      <c r="BB172" s="251">
        <v>0</v>
      </c>
      <c r="BC172" s="251">
        <v>0</v>
      </c>
      <c r="BD172" s="251">
        <v>0</v>
      </c>
      <c r="BE172" s="251">
        <v>0</v>
      </c>
      <c r="BF172" s="251">
        <v>0</v>
      </c>
      <c r="BG172" s="251">
        <v>0</v>
      </c>
      <c r="BH172" s="251">
        <v>0</v>
      </c>
      <c r="BI172" s="251">
        <v>0</v>
      </c>
      <c r="BJ172" s="251">
        <v>0</v>
      </c>
      <c r="BK172" s="251">
        <v>0</v>
      </c>
      <c r="BL172" s="251">
        <v>0</v>
      </c>
      <c r="BM172" s="251">
        <v>0</v>
      </c>
      <c r="BN172" s="251">
        <v>0</v>
      </c>
      <c r="BO172" s="251">
        <v>0</v>
      </c>
      <c r="BP172" s="1188">
        <v>33.5</v>
      </c>
      <c r="BQ172" s="233">
        <v>33.5</v>
      </c>
      <c r="BR172" s="233">
        <v>33.5</v>
      </c>
      <c r="BS172" s="233">
        <v>33.5</v>
      </c>
      <c r="BT172" s="233">
        <v>33.5</v>
      </c>
      <c r="BU172" s="233">
        <v>33.5</v>
      </c>
      <c r="BV172" s="233">
        <v>33.5</v>
      </c>
      <c r="BW172" s="233">
        <v>33.5</v>
      </c>
      <c r="BX172" s="233">
        <v>33.5</v>
      </c>
      <c r="BY172" s="233">
        <v>33.5</v>
      </c>
      <c r="BZ172" s="233"/>
      <c r="CA172" s="233"/>
      <c r="CB172" s="233"/>
      <c r="CC172" s="233"/>
      <c r="CD172" s="233"/>
      <c r="CE172" s="233"/>
      <c r="CF172" s="233"/>
      <c r="CG172" s="233"/>
      <c r="CH172" s="233"/>
      <c r="CI172" s="233"/>
      <c r="CJ172" s="233"/>
      <c r="CK172" s="233"/>
      <c r="CL172" s="233"/>
      <c r="CM172" s="233"/>
      <c r="CN172" s="249"/>
    </row>
    <row r="173" spans="2:92" ht="30.75" thickBot="1" x14ac:dyDescent="0.25">
      <c r="B17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3" s="1044" t="s">
        <v>809</v>
      </c>
      <c r="D173" s="1044" t="s">
        <v>808</v>
      </c>
      <c r="E173" s="1045" t="s">
        <v>779</v>
      </c>
      <c r="F173" s="1189" t="str">
        <f>VLOOKUP(TBL5_OptBen[[#This Row],[Option Type (defined list)]],'Option Typs_Grps'!B$2:C$47, 2, FALSE)</f>
        <v>Customer Options</v>
      </c>
      <c r="G173" s="1176" t="s">
        <v>766</v>
      </c>
      <c r="H173" s="1177" t="s">
        <v>1446</v>
      </c>
      <c r="I173" s="1181" t="s">
        <v>684</v>
      </c>
      <c r="J173" s="1182" t="s">
        <v>122</v>
      </c>
      <c r="K173" s="1183">
        <v>2</v>
      </c>
      <c r="L173" s="250"/>
      <c r="M173" s="250"/>
      <c r="N173" s="250"/>
      <c r="O173" s="1184"/>
      <c r="P173" s="1185"/>
      <c r="Q173" s="1186"/>
      <c r="R173" s="1187">
        <v>0</v>
      </c>
      <c r="S173" s="251">
        <v>0</v>
      </c>
      <c r="T173" s="251">
        <v>0</v>
      </c>
      <c r="U173" s="251">
        <v>0.01</v>
      </c>
      <c r="V173" s="251">
        <v>0.02</v>
      </c>
      <c r="W173" s="251">
        <v>0.04</v>
      </c>
      <c r="X173" s="251">
        <v>0.08</v>
      </c>
      <c r="Y173" s="251">
        <v>0.42</v>
      </c>
      <c r="Z173" s="251">
        <v>1.47</v>
      </c>
      <c r="AA173" s="251">
        <v>4.24</v>
      </c>
      <c r="AB173" s="251">
        <v>6.43</v>
      </c>
      <c r="AC173" s="251">
        <v>8.65</v>
      </c>
      <c r="AD173" s="251">
        <v>10.89</v>
      </c>
      <c r="AE173" s="251">
        <v>13.15</v>
      </c>
      <c r="AF173" s="251">
        <v>15.43</v>
      </c>
      <c r="AG173" s="251">
        <v>17.73</v>
      </c>
      <c r="AH173" s="251">
        <v>20.04</v>
      </c>
      <c r="AI173" s="251">
        <v>22.37</v>
      </c>
      <c r="AJ173" s="251">
        <v>24.72</v>
      </c>
      <c r="AK173" s="251">
        <v>27.08</v>
      </c>
      <c r="AL173" s="251">
        <v>29.45</v>
      </c>
      <c r="AM173" s="251">
        <v>31.83</v>
      </c>
      <c r="AN173" s="251">
        <v>34.229999999999997</v>
      </c>
      <c r="AO173" s="251">
        <v>36.65</v>
      </c>
      <c r="AP173" s="251">
        <v>39.07</v>
      </c>
      <c r="AQ173" s="251">
        <v>39.17</v>
      </c>
      <c r="AR173" s="251">
        <v>39.26</v>
      </c>
      <c r="AS173" s="251">
        <v>39.35</v>
      </c>
      <c r="AT173" s="251">
        <v>39.43</v>
      </c>
      <c r="AU173" s="251">
        <v>39.51</v>
      </c>
      <c r="AV173" s="251">
        <v>39.6</v>
      </c>
      <c r="AW173" s="251">
        <v>39.6</v>
      </c>
      <c r="AX173" s="251">
        <v>39.6</v>
      </c>
      <c r="AY173" s="251">
        <v>39.6</v>
      </c>
      <c r="AZ173" s="251">
        <v>39.6</v>
      </c>
      <c r="BA173" s="251">
        <v>39.6</v>
      </c>
      <c r="BB173" s="251">
        <v>39.6</v>
      </c>
      <c r="BC173" s="251">
        <v>39.6</v>
      </c>
      <c r="BD173" s="251">
        <v>39.6</v>
      </c>
      <c r="BE173" s="251">
        <v>39.6</v>
      </c>
      <c r="BF173" s="251">
        <v>39.6</v>
      </c>
      <c r="BG173" s="251">
        <v>39.6</v>
      </c>
      <c r="BH173" s="251">
        <v>39.6</v>
      </c>
      <c r="BI173" s="251">
        <v>39.6</v>
      </c>
      <c r="BJ173" s="251">
        <v>39.6</v>
      </c>
      <c r="BK173" s="251">
        <v>39.6</v>
      </c>
      <c r="BL173" s="251">
        <v>39.6</v>
      </c>
      <c r="BM173" s="251">
        <v>39.6</v>
      </c>
      <c r="BN173" s="251">
        <v>39.6</v>
      </c>
      <c r="BO173" s="251">
        <v>39.6</v>
      </c>
      <c r="BP173" s="1188">
        <v>39.6</v>
      </c>
      <c r="BQ173" s="233">
        <v>39.6</v>
      </c>
      <c r="BR173" s="233">
        <v>39.6</v>
      </c>
      <c r="BS173" s="233">
        <v>39.6</v>
      </c>
      <c r="BT173" s="233">
        <v>39.6</v>
      </c>
      <c r="BU173" s="233">
        <v>39.6</v>
      </c>
      <c r="BV173" s="233">
        <v>39.6</v>
      </c>
      <c r="BW173" s="233">
        <v>39.6</v>
      </c>
      <c r="BX173" s="233">
        <v>39.6</v>
      </c>
      <c r="BY173" s="233">
        <v>39.6</v>
      </c>
      <c r="BZ173" s="233"/>
      <c r="CA173" s="233"/>
      <c r="CB173" s="233"/>
      <c r="CC173" s="233"/>
      <c r="CD173" s="233"/>
      <c r="CE173" s="233"/>
      <c r="CF173" s="233"/>
      <c r="CG173" s="233"/>
      <c r="CH173" s="233"/>
      <c r="CI173" s="233"/>
      <c r="CJ173" s="233"/>
      <c r="CK173" s="233"/>
      <c r="CL173" s="233"/>
      <c r="CM173" s="233"/>
      <c r="CN173" s="249"/>
    </row>
    <row r="174" spans="2:92" ht="30.75" thickBot="1" x14ac:dyDescent="0.25">
      <c r="B174"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4" s="1044" t="s">
        <v>809</v>
      </c>
      <c r="D174" s="1044" t="s">
        <v>1440</v>
      </c>
      <c r="E174" s="1045" t="s">
        <v>779</v>
      </c>
      <c r="F174" s="1189" t="str">
        <f>VLOOKUP(TBL5_OptBen[[#This Row],[Option Type (defined list)]],'Option Typs_Grps'!B$2:C$47, 2, FALSE)</f>
        <v>Customer Options</v>
      </c>
      <c r="G174" s="1176" t="s">
        <v>766</v>
      </c>
      <c r="H174" s="1177" t="s">
        <v>1446</v>
      </c>
      <c r="I174" s="1181" t="s">
        <v>331</v>
      </c>
      <c r="J174" s="1182" t="s">
        <v>122</v>
      </c>
      <c r="K174" s="1183">
        <v>2</v>
      </c>
      <c r="L174" s="250"/>
      <c r="M174" s="250"/>
      <c r="N174" s="250"/>
      <c r="O174" s="1184"/>
      <c r="P174" s="1185"/>
      <c r="Q174" s="1186"/>
      <c r="R174" s="1187">
        <v>0</v>
      </c>
      <c r="S174" s="251">
        <v>0</v>
      </c>
      <c r="T174" s="251">
        <v>0</v>
      </c>
      <c r="U174" s="251">
        <v>0</v>
      </c>
      <c r="V174" s="251">
        <v>0</v>
      </c>
      <c r="W174" s="251">
        <v>0</v>
      </c>
      <c r="X174" s="251">
        <v>0</v>
      </c>
      <c r="Y174" s="251">
        <v>0</v>
      </c>
      <c r="Z174" s="251">
        <v>0.01</v>
      </c>
      <c r="AA174" s="251">
        <v>0.03</v>
      </c>
      <c r="AB174" s="251">
        <v>0.04</v>
      </c>
      <c r="AC174" s="251">
        <v>0.06</v>
      </c>
      <c r="AD174" s="251">
        <v>7.0000000000000007E-2</v>
      </c>
      <c r="AE174" s="251">
        <v>0.08</v>
      </c>
      <c r="AF174" s="251">
        <v>0.1</v>
      </c>
      <c r="AG174" s="251">
        <v>0.11</v>
      </c>
      <c r="AH174" s="251">
        <v>0.13</v>
      </c>
      <c r="AI174" s="251">
        <v>0.14000000000000001</v>
      </c>
      <c r="AJ174" s="251">
        <v>0.16</v>
      </c>
      <c r="AK174" s="251">
        <v>0.17</v>
      </c>
      <c r="AL174" s="251">
        <v>0.19</v>
      </c>
      <c r="AM174" s="251">
        <v>0.2</v>
      </c>
      <c r="AN174" s="251">
        <v>0.22</v>
      </c>
      <c r="AO174" s="251">
        <v>0.23</v>
      </c>
      <c r="AP174" s="251">
        <v>0.25</v>
      </c>
      <c r="AQ174" s="251">
        <v>0.25</v>
      </c>
      <c r="AR174" s="251">
        <v>0.25</v>
      </c>
      <c r="AS174" s="251">
        <v>0.25</v>
      </c>
      <c r="AT174" s="251">
        <v>0.25</v>
      </c>
      <c r="AU174" s="251">
        <v>0.25</v>
      </c>
      <c r="AV174" s="251">
        <v>0.25</v>
      </c>
      <c r="AW174" s="251">
        <v>0.25</v>
      </c>
      <c r="AX174" s="251">
        <v>0.25</v>
      </c>
      <c r="AY174" s="251">
        <v>0.25</v>
      </c>
      <c r="AZ174" s="251">
        <v>0.25</v>
      </c>
      <c r="BA174" s="251">
        <v>0.25</v>
      </c>
      <c r="BB174" s="251">
        <v>0.26</v>
      </c>
      <c r="BC174" s="251">
        <v>0.26</v>
      </c>
      <c r="BD174" s="251">
        <v>0.26</v>
      </c>
      <c r="BE174" s="251">
        <v>0.26</v>
      </c>
      <c r="BF174" s="251">
        <v>0.26</v>
      </c>
      <c r="BG174" s="251">
        <v>0.26</v>
      </c>
      <c r="BH174" s="251">
        <v>0.26</v>
      </c>
      <c r="BI174" s="251">
        <v>0.26</v>
      </c>
      <c r="BJ174" s="251">
        <v>0.26</v>
      </c>
      <c r="BK174" s="251">
        <v>0.26</v>
      </c>
      <c r="BL174" s="251">
        <v>0.26</v>
      </c>
      <c r="BM174" s="251">
        <v>0.26</v>
      </c>
      <c r="BN174" s="251">
        <v>0.26</v>
      </c>
      <c r="BO174" s="251">
        <v>0.26</v>
      </c>
      <c r="BP174" s="1188">
        <v>0.26</v>
      </c>
      <c r="BQ174" s="233">
        <v>0.27</v>
      </c>
      <c r="BR174" s="233">
        <v>0.27</v>
      </c>
      <c r="BS174" s="233">
        <v>0.27</v>
      </c>
      <c r="BT174" s="233">
        <v>0.27</v>
      </c>
      <c r="BU174" s="233">
        <v>0.27</v>
      </c>
      <c r="BV174" s="233">
        <v>0.27</v>
      </c>
      <c r="BW174" s="233">
        <v>0.27</v>
      </c>
      <c r="BX174" s="233">
        <v>0.27</v>
      </c>
      <c r="BY174" s="233">
        <v>0.27</v>
      </c>
      <c r="BZ174" s="233"/>
      <c r="CA174" s="233"/>
      <c r="CB174" s="233"/>
      <c r="CC174" s="233"/>
      <c r="CD174" s="233"/>
      <c r="CE174" s="233"/>
      <c r="CF174" s="233"/>
      <c r="CG174" s="233"/>
      <c r="CH174" s="233"/>
      <c r="CI174" s="233"/>
      <c r="CJ174" s="233"/>
      <c r="CK174" s="233"/>
      <c r="CL174" s="233"/>
      <c r="CM174" s="233"/>
      <c r="CN174" s="249"/>
    </row>
    <row r="175" spans="2:92" ht="72" thickBot="1" x14ac:dyDescent="0.25">
      <c r="B17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5" s="1044" t="s">
        <v>813</v>
      </c>
      <c r="D175" s="1044" t="s">
        <v>812</v>
      </c>
      <c r="E175" s="1045" t="s">
        <v>761</v>
      </c>
      <c r="F175" s="1189" t="str">
        <f>VLOOKUP(TBL5_OptBen[[#This Row],[Option Type (defined list)]],'Option Typs_Grps'!B$2:C$47, 2, FALSE)</f>
        <v>Customer Options</v>
      </c>
      <c r="G175" s="1176" t="s">
        <v>755</v>
      </c>
      <c r="H175" s="1177" t="s">
        <v>1446</v>
      </c>
      <c r="I175" s="1181" t="s">
        <v>684</v>
      </c>
      <c r="J175" s="1182" t="s">
        <v>122</v>
      </c>
      <c r="K175" s="1183">
        <v>2</v>
      </c>
      <c r="L175" s="250"/>
      <c r="M175" s="250"/>
      <c r="N175" s="250"/>
      <c r="O175" s="1184"/>
      <c r="P175" s="1185"/>
      <c r="Q175" s="1186"/>
      <c r="R175" s="1187">
        <v>0</v>
      </c>
      <c r="S175" s="251">
        <v>0</v>
      </c>
      <c r="T175" s="251">
        <v>0</v>
      </c>
      <c r="U175" s="251">
        <v>0</v>
      </c>
      <c r="V175" s="251">
        <v>0</v>
      </c>
      <c r="W175" s="251">
        <v>0.05</v>
      </c>
      <c r="X175" s="251">
        <v>0.15</v>
      </c>
      <c r="Y175" s="251">
        <v>0.25</v>
      </c>
      <c r="Z175" s="251">
        <v>0.34</v>
      </c>
      <c r="AA175" s="251">
        <v>0.42</v>
      </c>
      <c r="AB175" s="251">
        <v>0.51</v>
      </c>
      <c r="AC175" s="251">
        <v>0.57999999999999996</v>
      </c>
      <c r="AD175" s="251">
        <v>0.66</v>
      </c>
      <c r="AE175" s="251">
        <v>0.74</v>
      </c>
      <c r="AF175" s="251">
        <v>0.81</v>
      </c>
      <c r="AG175" s="251">
        <v>0.88</v>
      </c>
      <c r="AH175" s="251">
        <v>0.94</v>
      </c>
      <c r="AI175" s="251">
        <v>1.01</v>
      </c>
      <c r="AJ175" s="251">
        <v>1.07</v>
      </c>
      <c r="AK175" s="251">
        <v>1.1299999999999999</v>
      </c>
      <c r="AL175" s="251">
        <v>1.19</v>
      </c>
      <c r="AM175" s="251">
        <v>1.25</v>
      </c>
      <c r="AN175" s="251">
        <v>1.31</v>
      </c>
      <c r="AO175" s="251">
        <v>1.36</v>
      </c>
      <c r="AP175" s="251">
        <v>1.41</v>
      </c>
      <c r="AQ175" s="251">
        <v>1.41</v>
      </c>
      <c r="AR175" s="251">
        <v>1.41</v>
      </c>
      <c r="AS175" s="251">
        <v>1.41</v>
      </c>
      <c r="AT175" s="251">
        <v>1.41</v>
      </c>
      <c r="AU175" s="251">
        <v>1.41</v>
      </c>
      <c r="AV175" s="251">
        <v>1.41</v>
      </c>
      <c r="AW175" s="251">
        <v>1.41</v>
      </c>
      <c r="AX175" s="251">
        <v>1.41</v>
      </c>
      <c r="AY175" s="251">
        <v>1.41</v>
      </c>
      <c r="AZ175" s="251">
        <v>1.41</v>
      </c>
      <c r="BA175" s="251">
        <v>1.41</v>
      </c>
      <c r="BB175" s="251">
        <v>1.41</v>
      </c>
      <c r="BC175" s="251">
        <v>1.41</v>
      </c>
      <c r="BD175" s="251">
        <v>1.41</v>
      </c>
      <c r="BE175" s="251">
        <v>1.41</v>
      </c>
      <c r="BF175" s="251">
        <v>1.41</v>
      </c>
      <c r="BG175" s="251">
        <v>1.41</v>
      </c>
      <c r="BH175" s="251">
        <v>1.41</v>
      </c>
      <c r="BI175" s="251">
        <v>1.41</v>
      </c>
      <c r="BJ175" s="251">
        <v>1.41</v>
      </c>
      <c r="BK175" s="251">
        <v>1.41</v>
      </c>
      <c r="BL175" s="251">
        <v>1.41</v>
      </c>
      <c r="BM175" s="251">
        <v>1.41</v>
      </c>
      <c r="BN175" s="251">
        <v>1.41</v>
      </c>
      <c r="BO175" s="251">
        <v>1.41</v>
      </c>
      <c r="BP175" s="1188">
        <v>1.41</v>
      </c>
      <c r="BQ175" s="233">
        <v>1.41</v>
      </c>
      <c r="BR175" s="233">
        <v>1.41</v>
      </c>
      <c r="BS175" s="233">
        <v>1.41</v>
      </c>
      <c r="BT175" s="233">
        <v>1.41</v>
      </c>
      <c r="BU175" s="233">
        <v>1.41</v>
      </c>
      <c r="BV175" s="233">
        <v>1.41</v>
      </c>
      <c r="BW175" s="233">
        <v>1.41</v>
      </c>
      <c r="BX175" s="233">
        <v>1.41</v>
      </c>
      <c r="BY175" s="233">
        <v>1.41</v>
      </c>
      <c r="BZ175" s="233"/>
      <c r="CA175" s="233"/>
      <c r="CB175" s="233"/>
      <c r="CC175" s="233"/>
      <c r="CD175" s="233"/>
      <c r="CE175" s="233"/>
      <c r="CF175" s="233"/>
      <c r="CG175" s="233"/>
      <c r="CH175" s="233"/>
      <c r="CI175" s="233"/>
      <c r="CJ175" s="233"/>
      <c r="CK175" s="233"/>
      <c r="CL175" s="233"/>
      <c r="CM175" s="233"/>
      <c r="CN175" s="249"/>
    </row>
    <row r="176" spans="2:92" ht="57.75" thickBot="1" x14ac:dyDescent="0.25">
      <c r="B17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6" s="1044" t="s">
        <v>815</v>
      </c>
      <c r="D176" s="1044" t="s">
        <v>814</v>
      </c>
      <c r="E176" s="1045" t="s">
        <v>779</v>
      </c>
      <c r="F176" s="1189" t="str">
        <f>VLOOKUP(TBL5_OptBen[[#This Row],[Option Type (defined list)]],'Option Typs_Grps'!B$2:C$47, 2, FALSE)</f>
        <v>Customer Options</v>
      </c>
      <c r="G176" s="1176" t="s">
        <v>755</v>
      </c>
      <c r="H176" s="1177" t="s">
        <v>1446</v>
      </c>
      <c r="I176" s="1181" t="s">
        <v>684</v>
      </c>
      <c r="J176" s="1182" t="s">
        <v>122</v>
      </c>
      <c r="K176" s="1183">
        <v>2</v>
      </c>
      <c r="L176" s="250"/>
      <c r="M176" s="250"/>
      <c r="N176" s="250"/>
      <c r="O176" s="1184"/>
      <c r="P176" s="1185"/>
      <c r="Q176" s="1186"/>
      <c r="R176" s="1187">
        <v>0.39</v>
      </c>
      <c r="S176" s="251">
        <v>0.77</v>
      </c>
      <c r="T176" s="251">
        <v>0.77</v>
      </c>
      <c r="U176" s="251">
        <v>0.77</v>
      </c>
      <c r="V176" s="251">
        <v>0.77</v>
      </c>
      <c r="W176" s="251">
        <v>0.77</v>
      </c>
      <c r="X176" s="251">
        <v>0.77</v>
      </c>
      <c r="Y176" s="251">
        <v>0.77</v>
      </c>
      <c r="Z176" s="251">
        <v>0.77</v>
      </c>
      <c r="AA176" s="251">
        <v>0.77</v>
      </c>
      <c r="AB176" s="251">
        <v>0.77</v>
      </c>
      <c r="AC176" s="251">
        <v>0.76</v>
      </c>
      <c r="AD176" s="251">
        <v>0.76</v>
      </c>
      <c r="AE176" s="251">
        <v>0.76</v>
      </c>
      <c r="AF176" s="251">
        <v>0.76</v>
      </c>
      <c r="AG176" s="251">
        <v>0.76</v>
      </c>
      <c r="AH176" s="251">
        <v>0.76</v>
      </c>
      <c r="AI176" s="251">
        <v>0.76</v>
      </c>
      <c r="AJ176" s="251">
        <v>0.76</v>
      </c>
      <c r="AK176" s="251">
        <v>0.76</v>
      </c>
      <c r="AL176" s="251">
        <v>0.76</v>
      </c>
      <c r="AM176" s="251">
        <v>0.76</v>
      </c>
      <c r="AN176" s="251">
        <v>0.76</v>
      </c>
      <c r="AO176" s="251">
        <v>0.76</v>
      </c>
      <c r="AP176" s="251">
        <v>0.76</v>
      </c>
      <c r="AQ176" s="251">
        <v>0.76</v>
      </c>
      <c r="AR176" s="251">
        <v>0.76</v>
      </c>
      <c r="AS176" s="251">
        <v>0.76</v>
      </c>
      <c r="AT176" s="251">
        <v>0.76</v>
      </c>
      <c r="AU176" s="251">
        <v>0.76</v>
      </c>
      <c r="AV176" s="251">
        <v>0.76</v>
      </c>
      <c r="AW176" s="251">
        <v>0.76</v>
      </c>
      <c r="AX176" s="251">
        <v>0.76</v>
      </c>
      <c r="AY176" s="251">
        <v>0.76</v>
      </c>
      <c r="AZ176" s="251">
        <v>0.76</v>
      </c>
      <c r="BA176" s="251">
        <v>0.76</v>
      </c>
      <c r="BB176" s="251">
        <v>0.76</v>
      </c>
      <c r="BC176" s="251">
        <v>0.76</v>
      </c>
      <c r="BD176" s="251">
        <v>0.76</v>
      </c>
      <c r="BE176" s="251">
        <v>0.76</v>
      </c>
      <c r="BF176" s="251">
        <v>0.76</v>
      </c>
      <c r="BG176" s="251">
        <v>0.76</v>
      </c>
      <c r="BH176" s="251">
        <v>0.76</v>
      </c>
      <c r="BI176" s="251">
        <v>0.76</v>
      </c>
      <c r="BJ176" s="251">
        <v>0.76</v>
      </c>
      <c r="BK176" s="251">
        <v>0.76</v>
      </c>
      <c r="BL176" s="251">
        <v>0.76</v>
      </c>
      <c r="BM176" s="251">
        <v>0.76</v>
      </c>
      <c r="BN176" s="251">
        <v>0.76</v>
      </c>
      <c r="BO176" s="251">
        <v>0.76</v>
      </c>
      <c r="BP176" s="1188">
        <v>0.76</v>
      </c>
      <c r="BQ176" s="233">
        <v>0.76</v>
      </c>
      <c r="BR176" s="233">
        <v>0.76</v>
      </c>
      <c r="BS176" s="233">
        <v>0.76</v>
      </c>
      <c r="BT176" s="233">
        <v>0.76</v>
      </c>
      <c r="BU176" s="233">
        <v>0.76</v>
      </c>
      <c r="BV176" s="233">
        <v>0.76</v>
      </c>
      <c r="BW176" s="233">
        <v>0.76</v>
      </c>
      <c r="BX176" s="233">
        <v>0.76</v>
      </c>
      <c r="BY176" s="233">
        <v>0.76</v>
      </c>
      <c r="BZ176" s="233"/>
      <c r="CA176" s="233"/>
      <c r="CB176" s="233"/>
      <c r="CC176" s="233"/>
      <c r="CD176" s="233"/>
      <c r="CE176" s="233"/>
      <c r="CF176" s="233"/>
      <c r="CG176" s="233"/>
      <c r="CH176" s="233"/>
      <c r="CI176" s="233"/>
      <c r="CJ176" s="233"/>
      <c r="CK176" s="233"/>
      <c r="CL176" s="233"/>
      <c r="CM176" s="233"/>
      <c r="CN176" s="249"/>
    </row>
    <row r="177" spans="2:92" ht="57.75" thickBot="1" x14ac:dyDescent="0.25">
      <c r="B17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7" s="1044" t="s">
        <v>817</v>
      </c>
      <c r="D177" s="1044" t="s">
        <v>816</v>
      </c>
      <c r="E177" s="1045" t="s">
        <v>779</v>
      </c>
      <c r="F177" s="1189" t="str">
        <f>VLOOKUP(TBL5_OptBen[[#This Row],[Option Type (defined list)]],'Option Typs_Grps'!B$2:C$47, 2, FALSE)</f>
        <v>Customer Options</v>
      </c>
      <c r="G177" s="1176" t="s">
        <v>755</v>
      </c>
      <c r="H177" s="1177" t="s">
        <v>1446</v>
      </c>
      <c r="I177" s="1181" t="s">
        <v>684</v>
      </c>
      <c r="J177" s="1182" t="s">
        <v>122</v>
      </c>
      <c r="K177" s="1183">
        <v>2</v>
      </c>
      <c r="L177" s="250"/>
      <c r="M177" s="250"/>
      <c r="N177" s="250"/>
      <c r="O177" s="1184"/>
      <c r="P177" s="1185"/>
      <c r="Q177" s="1186"/>
      <c r="R177" s="1187">
        <v>7.0000000000000007E-2</v>
      </c>
      <c r="S177" s="251">
        <v>0.15</v>
      </c>
      <c r="T177" s="251">
        <v>0.21</v>
      </c>
      <c r="U177" s="251">
        <v>0.27</v>
      </c>
      <c r="V177" s="251">
        <v>0.27</v>
      </c>
      <c r="W177" s="251">
        <v>0.27</v>
      </c>
      <c r="X177" s="251">
        <v>0.27</v>
      </c>
      <c r="Y177" s="251">
        <v>0.27</v>
      </c>
      <c r="Z177" s="251">
        <v>0.27</v>
      </c>
      <c r="AA177" s="251">
        <v>0.27</v>
      </c>
      <c r="AB177" s="251">
        <v>0.27</v>
      </c>
      <c r="AC177" s="251">
        <v>0.27</v>
      </c>
      <c r="AD177" s="251">
        <v>0.27</v>
      </c>
      <c r="AE177" s="251">
        <v>0.27</v>
      </c>
      <c r="AF177" s="251">
        <v>0.27</v>
      </c>
      <c r="AG177" s="251">
        <v>0.27</v>
      </c>
      <c r="AH177" s="251">
        <v>0.27</v>
      </c>
      <c r="AI177" s="251">
        <v>0.27</v>
      </c>
      <c r="AJ177" s="251">
        <v>0.27</v>
      </c>
      <c r="AK177" s="251">
        <v>0.27</v>
      </c>
      <c r="AL177" s="251">
        <v>0.27</v>
      </c>
      <c r="AM177" s="251">
        <v>0.27</v>
      </c>
      <c r="AN177" s="251">
        <v>0.27</v>
      </c>
      <c r="AO177" s="251">
        <v>0.27</v>
      </c>
      <c r="AP177" s="251">
        <v>0.27</v>
      </c>
      <c r="AQ177" s="251">
        <v>0.27</v>
      </c>
      <c r="AR177" s="251">
        <v>0.27</v>
      </c>
      <c r="AS177" s="251">
        <v>0.27</v>
      </c>
      <c r="AT177" s="251">
        <v>0.27</v>
      </c>
      <c r="AU177" s="251">
        <v>0.27</v>
      </c>
      <c r="AV177" s="251">
        <v>0.27</v>
      </c>
      <c r="AW177" s="251">
        <v>0.27</v>
      </c>
      <c r="AX177" s="251">
        <v>0.27</v>
      </c>
      <c r="AY177" s="251">
        <v>0.27</v>
      </c>
      <c r="AZ177" s="251">
        <v>0.27</v>
      </c>
      <c r="BA177" s="251">
        <v>0.27</v>
      </c>
      <c r="BB177" s="251">
        <v>0.27</v>
      </c>
      <c r="BC177" s="251">
        <v>0.27</v>
      </c>
      <c r="BD177" s="251">
        <v>0.27</v>
      </c>
      <c r="BE177" s="251">
        <v>0.27</v>
      </c>
      <c r="BF177" s="251">
        <v>0.27</v>
      </c>
      <c r="BG177" s="251">
        <v>0.27</v>
      </c>
      <c r="BH177" s="251">
        <v>0.27</v>
      </c>
      <c r="BI177" s="251">
        <v>0.27</v>
      </c>
      <c r="BJ177" s="251">
        <v>0.27</v>
      </c>
      <c r="BK177" s="251">
        <v>0.27</v>
      </c>
      <c r="BL177" s="251">
        <v>0.27</v>
      </c>
      <c r="BM177" s="251">
        <v>0.27</v>
      </c>
      <c r="BN177" s="251">
        <v>0.27</v>
      </c>
      <c r="BO177" s="251">
        <v>0.27</v>
      </c>
      <c r="BP177" s="1188">
        <v>0.27</v>
      </c>
      <c r="BQ177" s="233">
        <v>0.27</v>
      </c>
      <c r="BR177" s="233">
        <v>0.27</v>
      </c>
      <c r="BS177" s="233">
        <v>0.27</v>
      </c>
      <c r="BT177" s="233">
        <v>0.27</v>
      </c>
      <c r="BU177" s="233">
        <v>0.27</v>
      </c>
      <c r="BV177" s="233">
        <v>0.27</v>
      </c>
      <c r="BW177" s="233">
        <v>0.27</v>
      </c>
      <c r="BX177" s="233">
        <v>0.27</v>
      </c>
      <c r="BY177" s="233">
        <v>0.27</v>
      </c>
      <c r="BZ177" s="233"/>
      <c r="CA177" s="233"/>
      <c r="CB177" s="233"/>
      <c r="CC177" s="233"/>
      <c r="CD177" s="233"/>
      <c r="CE177" s="233"/>
      <c r="CF177" s="233"/>
      <c r="CG177" s="233"/>
      <c r="CH177" s="233"/>
      <c r="CI177" s="233"/>
      <c r="CJ177" s="233"/>
      <c r="CK177" s="233"/>
      <c r="CL177" s="233"/>
      <c r="CM177" s="233"/>
      <c r="CN177" s="249"/>
    </row>
    <row r="178" spans="2:92" ht="43.5" thickBot="1" x14ac:dyDescent="0.25">
      <c r="B17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8" s="1044" t="s">
        <v>821</v>
      </c>
      <c r="D178" s="1044" t="s">
        <v>820</v>
      </c>
      <c r="E178" s="1045" t="s">
        <v>779</v>
      </c>
      <c r="F178" s="1189" t="str">
        <f>VLOOKUP(TBL5_OptBen[[#This Row],[Option Type (defined list)]],'Option Typs_Grps'!B$2:C$47, 2, FALSE)</f>
        <v>Customer Options</v>
      </c>
      <c r="G178" s="1176" t="s">
        <v>755</v>
      </c>
      <c r="H178" s="1177" t="s">
        <v>1446</v>
      </c>
      <c r="I178" s="1181" t="s">
        <v>684</v>
      </c>
      <c r="J178" s="1182" t="s">
        <v>122</v>
      </c>
      <c r="K178" s="1183">
        <v>2</v>
      </c>
      <c r="L178" s="250"/>
      <c r="M178" s="250"/>
      <c r="N178" s="250"/>
      <c r="O178" s="1184"/>
      <c r="P178" s="1185"/>
      <c r="Q178" s="1186"/>
      <c r="R178" s="1187">
        <v>0.01</v>
      </c>
      <c r="S178" s="251">
        <v>0.01</v>
      </c>
      <c r="T178" s="251">
        <v>0.2</v>
      </c>
      <c r="U178" s="251">
        <v>0.46</v>
      </c>
      <c r="V178" s="251">
        <v>0.71</v>
      </c>
      <c r="W178" s="251">
        <v>0.96</v>
      </c>
      <c r="X178" s="251">
        <v>1.2</v>
      </c>
      <c r="Y178" s="251">
        <v>1.44</v>
      </c>
      <c r="Z178" s="251">
        <v>1.66</v>
      </c>
      <c r="AA178" s="251">
        <v>1.87</v>
      </c>
      <c r="AB178" s="251">
        <v>2.71</v>
      </c>
      <c r="AC178" s="251">
        <v>3.27</v>
      </c>
      <c r="AD178" s="251">
        <v>3.81</v>
      </c>
      <c r="AE178" s="251">
        <v>3.88</v>
      </c>
      <c r="AF178" s="251">
        <v>3.95</v>
      </c>
      <c r="AG178" s="251">
        <v>4</v>
      </c>
      <c r="AH178" s="251">
        <v>4.04</v>
      </c>
      <c r="AI178" s="251">
        <v>4.08</v>
      </c>
      <c r="AJ178" s="251">
        <v>4.12</v>
      </c>
      <c r="AK178" s="251">
        <v>4.16</v>
      </c>
      <c r="AL178" s="251">
        <v>4.1900000000000004</v>
      </c>
      <c r="AM178" s="251">
        <v>4.2300000000000004</v>
      </c>
      <c r="AN178" s="251">
        <v>4.26</v>
      </c>
      <c r="AO178" s="251">
        <v>4.29</v>
      </c>
      <c r="AP178" s="251">
        <v>4.3099999999999996</v>
      </c>
      <c r="AQ178" s="251">
        <v>4.3099999999999996</v>
      </c>
      <c r="AR178" s="251">
        <v>4.3099999999999996</v>
      </c>
      <c r="AS178" s="251">
        <v>4.3099999999999996</v>
      </c>
      <c r="AT178" s="251">
        <v>4.3099999999999996</v>
      </c>
      <c r="AU178" s="251">
        <v>4.3099999999999996</v>
      </c>
      <c r="AV178" s="251">
        <v>4.3099999999999996</v>
      </c>
      <c r="AW178" s="251">
        <v>4.3099999999999996</v>
      </c>
      <c r="AX178" s="251">
        <v>4.3099999999999996</v>
      </c>
      <c r="AY178" s="251">
        <v>4.3099999999999996</v>
      </c>
      <c r="AZ178" s="251">
        <v>4.3099999999999996</v>
      </c>
      <c r="BA178" s="251">
        <v>4.3099999999999996</v>
      </c>
      <c r="BB178" s="251">
        <v>4.3099999999999996</v>
      </c>
      <c r="BC178" s="251">
        <v>4.3099999999999996</v>
      </c>
      <c r="BD178" s="251">
        <v>4.3099999999999996</v>
      </c>
      <c r="BE178" s="251">
        <v>4.3099999999999996</v>
      </c>
      <c r="BF178" s="251">
        <v>4.3099999999999996</v>
      </c>
      <c r="BG178" s="251">
        <v>4.3099999999999996</v>
      </c>
      <c r="BH178" s="251">
        <v>4.3099999999999996</v>
      </c>
      <c r="BI178" s="251">
        <v>4.3099999999999996</v>
      </c>
      <c r="BJ178" s="251">
        <v>4.3099999999999996</v>
      </c>
      <c r="BK178" s="251">
        <v>4.3099999999999996</v>
      </c>
      <c r="BL178" s="251">
        <v>4.3099999999999996</v>
      </c>
      <c r="BM178" s="251">
        <v>4.3099999999999996</v>
      </c>
      <c r="BN178" s="251">
        <v>4.3099999999999996</v>
      </c>
      <c r="BO178" s="251">
        <v>4.3099999999999996</v>
      </c>
      <c r="BP178" s="1188">
        <v>4.3099999999999996</v>
      </c>
      <c r="BQ178" s="233">
        <v>4.3099999999999996</v>
      </c>
      <c r="BR178" s="233">
        <v>4.3099999999999996</v>
      </c>
      <c r="BS178" s="233">
        <v>4.3099999999999996</v>
      </c>
      <c r="BT178" s="233">
        <v>4.3099999999999996</v>
      </c>
      <c r="BU178" s="233">
        <v>4.3099999999999996</v>
      </c>
      <c r="BV178" s="233">
        <v>4.3099999999999996</v>
      </c>
      <c r="BW178" s="233">
        <v>4.3099999999999996</v>
      </c>
      <c r="BX178" s="233">
        <v>4.3099999999999996</v>
      </c>
      <c r="BY178" s="233">
        <v>4.3099999999999996</v>
      </c>
      <c r="BZ178" s="233"/>
      <c r="CA178" s="233"/>
      <c r="CB178" s="233"/>
      <c r="CC178" s="233"/>
      <c r="CD178" s="233"/>
      <c r="CE178" s="233"/>
      <c r="CF178" s="233"/>
      <c r="CG178" s="233"/>
      <c r="CH178" s="233"/>
      <c r="CI178" s="233"/>
      <c r="CJ178" s="233"/>
      <c r="CK178" s="233"/>
      <c r="CL178" s="233"/>
      <c r="CM178" s="233"/>
      <c r="CN178" s="249"/>
    </row>
    <row r="179" spans="2:92" ht="43.5" thickBot="1" x14ac:dyDescent="0.25">
      <c r="B17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9" s="1044" t="s">
        <v>821</v>
      </c>
      <c r="D179" s="1044" t="s">
        <v>1441</v>
      </c>
      <c r="E179" s="1045" t="s">
        <v>779</v>
      </c>
      <c r="F179" s="1189" t="str">
        <f>VLOOKUP(TBL5_OptBen[[#This Row],[Option Type (defined list)]],'Option Typs_Grps'!B$2:C$47, 2, FALSE)</f>
        <v>Customer Options</v>
      </c>
      <c r="G179" s="1176" t="s">
        <v>755</v>
      </c>
      <c r="H179" s="1177" t="s">
        <v>1446</v>
      </c>
      <c r="I179" s="1181" t="s">
        <v>331</v>
      </c>
      <c r="J179" s="1182" t="s">
        <v>122</v>
      </c>
      <c r="K179" s="1183">
        <v>2</v>
      </c>
      <c r="L179" s="250"/>
      <c r="M179" s="250"/>
      <c r="N179" s="250"/>
      <c r="O179" s="1184"/>
      <c r="P179" s="1185"/>
      <c r="Q179" s="1186"/>
      <c r="R179" s="1187">
        <v>0</v>
      </c>
      <c r="S179" s="251">
        <v>0</v>
      </c>
      <c r="T179" s="251">
        <v>0</v>
      </c>
      <c r="U179" s="251">
        <v>0</v>
      </c>
      <c r="V179" s="251">
        <v>0</v>
      </c>
      <c r="W179" s="251">
        <v>0.01</v>
      </c>
      <c r="X179" s="251">
        <v>0.01</v>
      </c>
      <c r="Y179" s="251">
        <v>0.01</v>
      </c>
      <c r="Z179" s="251">
        <v>0.01</v>
      </c>
      <c r="AA179" s="251">
        <v>0.01</v>
      </c>
      <c r="AB179" s="251">
        <v>0.02</v>
      </c>
      <c r="AC179" s="251">
        <v>0.02</v>
      </c>
      <c r="AD179" s="251">
        <v>0.03</v>
      </c>
      <c r="AE179" s="251">
        <v>0.03</v>
      </c>
      <c r="AF179" s="251">
        <v>0.03</v>
      </c>
      <c r="AG179" s="251">
        <v>0.03</v>
      </c>
      <c r="AH179" s="251">
        <v>0.03</v>
      </c>
      <c r="AI179" s="251">
        <v>0.03</v>
      </c>
      <c r="AJ179" s="251">
        <v>0.03</v>
      </c>
      <c r="AK179" s="251">
        <v>0.03</v>
      </c>
      <c r="AL179" s="251">
        <v>0.03</v>
      </c>
      <c r="AM179" s="251">
        <v>0.03</v>
      </c>
      <c r="AN179" s="251">
        <v>0.03</v>
      </c>
      <c r="AO179" s="251">
        <v>0.03</v>
      </c>
      <c r="AP179" s="251">
        <v>0.03</v>
      </c>
      <c r="AQ179" s="251">
        <v>0.03</v>
      </c>
      <c r="AR179" s="251">
        <v>0.03</v>
      </c>
      <c r="AS179" s="251">
        <v>0.03</v>
      </c>
      <c r="AT179" s="251">
        <v>0.03</v>
      </c>
      <c r="AU179" s="251">
        <v>0.03</v>
      </c>
      <c r="AV179" s="251">
        <v>0.03</v>
      </c>
      <c r="AW179" s="251">
        <v>0.03</v>
      </c>
      <c r="AX179" s="251">
        <v>0.03</v>
      </c>
      <c r="AY179" s="251">
        <v>0.03</v>
      </c>
      <c r="AZ179" s="251">
        <v>0.03</v>
      </c>
      <c r="BA179" s="251">
        <v>0.03</v>
      </c>
      <c r="BB179" s="251">
        <v>0.03</v>
      </c>
      <c r="BC179" s="251">
        <v>0.03</v>
      </c>
      <c r="BD179" s="251">
        <v>0.03</v>
      </c>
      <c r="BE179" s="251">
        <v>0.03</v>
      </c>
      <c r="BF179" s="251">
        <v>0.03</v>
      </c>
      <c r="BG179" s="251">
        <v>0.03</v>
      </c>
      <c r="BH179" s="251">
        <v>0.03</v>
      </c>
      <c r="BI179" s="251">
        <v>0.03</v>
      </c>
      <c r="BJ179" s="251">
        <v>0.03</v>
      </c>
      <c r="BK179" s="251">
        <v>0.03</v>
      </c>
      <c r="BL179" s="251">
        <v>0.03</v>
      </c>
      <c r="BM179" s="251">
        <v>0.03</v>
      </c>
      <c r="BN179" s="251">
        <v>0.03</v>
      </c>
      <c r="BO179" s="251">
        <v>0.03</v>
      </c>
      <c r="BP179" s="1188">
        <v>0.03</v>
      </c>
      <c r="BQ179" s="233">
        <v>0.03</v>
      </c>
      <c r="BR179" s="233">
        <v>0.03</v>
      </c>
      <c r="BS179" s="233">
        <v>0.03</v>
      </c>
      <c r="BT179" s="233">
        <v>0.03</v>
      </c>
      <c r="BU179" s="233">
        <v>0.03</v>
      </c>
      <c r="BV179" s="233">
        <v>0.03</v>
      </c>
      <c r="BW179" s="233">
        <v>0.03</v>
      </c>
      <c r="BX179" s="233">
        <v>0.03</v>
      </c>
      <c r="BY179" s="233">
        <v>0.03</v>
      </c>
      <c r="BZ179" s="233"/>
      <c r="CA179" s="233"/>
      <c r="CB179" s="233"/>
      <c r="CC179" s="233"/>
      <c r="CD179" s="233"/>
      <c r="CE179" s="233"/>
      <c r="CF179" s="233"/>
      <c r="CG179" s="233"/>
      <c r="CH179" s="233"/>
      <c r="CI179" s="233"/>
      <c r="CJ179" s="233"/>
      <c r="CK179" s="233"/>
      <c r="CL179" s="233"/>
      <c r="CM179" s="233"/>
      <c r="CN179" s="249"/>
    </row>
    <row r="180" spans="2:92" ht="43.5" thickBot="1" x14ac:dyDescent="0.25">
      <c r="B18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0" s="1044" t="s">
        <v>823</v>
      </c>
      <c r="D180" s="1044" t="s">
        <v>822</v>
      </c>
      <c r="E180" s="1045" t="s">
        <v>824</v>
      </c>
      <c r="F180" s="1189" t="str">
        <f>VLOOKUP(TBL5_OptBen[[#This Row],[Option Type (defined list)]],'Option Typs_Grps'!B$2:C$47, 2, FALSE)</f>
        <v>Customer Options</v>
      </c>
      <c r="G180" s="1176" t="s">
        <v>755</v>
      </c>
      <c r="H180" s="1177" t="s">
        <v>1446</v>
      </c>
      <c r="I180" s="1181" t="s">
        <v>684</v>
      </c>
      <c r="J180" s="1182" t="s">
        <v>122</v>
      </c>
      <c r="K180" s="1183">
        <v>2</v>
      </c>
      <c r="L180" s="250"/>
      <c r="M180" s="250"/>
      <c r="N180" s="250"/>
      <c r="O180" s="1184"/>
      <c r="P180" s="1185"/>
      <c r="Q180" s="1186"/>
      <c r="R180" s="1187">
        <v>1.68</v>
      </c>
      <c r="S180" s="251">
        <v>4.7</v>
      </c>
      <c r="T180" s="251">
        <v>8.06</v>
      </c>
      <c r="U180" s="251">
        <v>10.75</v>
      </c>
      <c r="V180" s="251">
        <v>12.91</v>
      </c>
      <c r="W180" s="251">
        <v>14.63</v>
      </c>
      <c r="X180" s="251">
        <v>16.010000000000002</v>
      </c>
      <c r="Y180" s="251">
        <v>17.12</v>
      </c>
      <c r="Z180" s="251">
        <v>18</v>
      </c>
      <c r="AA180" s="251">
        <v>18.7</v>
      </c>
      <c r="AB180" s="251">
        <v>18.7</v>
      </c>
      <c r="AC180" s="251">
        <v>18.7</v>
      </c>
      <c r="AD180" s="251">
        <v>18.7</v>
      </c>
      <c r="AE180" s="251">
        <v>18.7</v>
      </c>
      <c r="AF180" s="251">
        <v>18.7</v>
      </c>
      <c r="AG180" s="251">
        <v>18.7</v>
      </c>
      <c r="AH180" s="251">
        <v>18.7</v>
      </c>
      <c r="AI180" s="251">
        <v>18.7</v>
      </c>
      <c r="AJ180" s="251">
        <v>18.7</v>
      </c>
      <c r="AK180" s="251">
        <v>18.7</v>
      </c>
      <c r="AL180" s="251">
        <v>18.7</v>
      </c>
      <c r="AM180" s="251">
        <v>18.7</v>
      </c>
      <c r="AN180" s="251">
        <v>18.7</v>
      </c>
      <c r="AO180" s="251">
        <v>18.7</v>
      </c>
      <c r="AP180" s="251">
        <v>18.7</v>
      </c>
      <c r="AQ180" s="251">
        <v>18.7</v>
      </c>
      <c r="AR180" s="251">
        <v>18.7</v>
      </c>
      <c r="AS180" s="251">
        <v>18.7</v>
      </c>
      <c r="AT180" s="251">
        <v>18.7</v>
      </c>
      <c r="AU180" s="251">
        <v>18.7</v>
      </c>
      <c r="AV180" s="251">
        <v>18.7</v>
      </c>
      <c r="AW180" s="251">
        <v>18.7</v>
      </c>
      <c r="AX180" s="251">
        <v>18.7</v>
      </c>
      <c r="AY180" s="251">
        <v>18.7</v>
      </c>
      <c r="AZ180" s="251">
        <v>18.7</v>
      </c>
      <c r="BA180" s="251">
        <v>18.7</v>
      </c>
      <c r="BB180" s="251">
        <v>18.7</v>
      </c>
      <c r="BC180" s="251">
        <v>18.7</v>
      </c>
      <c r="BD180" s="251">
        <v>18.7</v>
      </c>
      <c r="BE180" s="251">
        <v>18.7</v>
      </c>
      <c r="BF180" s="251">
        <v>18.7</v>
      </c>
      <c r="BG180" s="251">
        <v>18.7</v>
      </c>
      <c r="BH180" s="251">
        <v>18.7</v>
      </c>
      <c r="BI180" s="251">
        <v>18.7</v>
      </c>
      <c r="BJ180" s="251">
        <v>18.7</v>
      </c>
      <c r="BK180" s="251">
        <v>18.7</v>
      </c>
      <c r="BL180" s="251">
        <v>18.7</v>
      </c>
      <c r="BM180" s="251">
        <v>18.7</v>
      </c>
      <c r="BN180" s="251">
        <v>18.7</v>
      </c>
      <c r="BO180" s="251">
        <v>18.7</v>
      </c>
      <c r="BP180" s="1188">
        <v>18.7</v>
      </c>
      <c r="BQ180" s="233">
        <v>18.7</v>
      </c>
      <c r="BR180" s="233">
        <v>18.7</v>
      </c>
      <c r="BS180" s="233">
        <v>18.7</v>
      </c>
      <c r="BT180" s="233">
        <v>18.7</v>
      </c>
      <c r="BU180" s="233">
        <v>18.7</v>
      </c>
      <c r="BV180" s="233">
        <v>18.7</v>
      </c>
      <c r="BW180" s="233">
        <v>18.7</v>
      </c>
      <c r="BX180" s="233">
        <v>18.7</v>
      </c>
      <c r="BY180" s="233">
        <v>18.7</v>
      </c>
      <c r="BZ180" s="233"/>
      <c r="CA180" s="233"/>
      <c r="CB180" s="233"/>
      <c r="CC180" s="233"/>
      <c r="CD180" s="233"/>
      <c r="CE180" s="233"/>
      <c r="CF180" s="233"/>
      <c r="CG180" s="233"/>
      <c r="CH180" s="233"/>
      <c r="CI180" s="233"/>
      <c r="CJ180" s="233"/>
      <c r="CK180" s="233"/>
      <c r="CL180" s="233"/>
      <c r="CM180" s="233"/>
      <c r="CN180" s="249"/>
    </row>
    <row r="181" spans="2:92" ht="30.75" thickBot="1" x14ac:dyDescent="0.25">
      <c r="B18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1" s="1044" t="s">
        <v>826</v>
      </c>
      <c r="D181" s="1044" t="s">
        <v>825</v>
      </c>
      <c r="E181" s="1045" t="s">
        <v>779</v>
      </c>
      <c r="F181" s="1189" t="str">
        <f>VLOOKUP(TBL5_OptBen[[#This Row],[Option Type (defined list)]],'Option Typs_Grps'!B$2:C$47, 2, FALSE)</f>
        <v>Customer Options</v>
      </c>
      <c r="G181" s="1176" t="s">
        <v>755</v>
      </c>
      <c r="H181" s="1177" t="s">
        <v>1446</v>
      </c>
      <c r="I181" s="1181" t="s">
        <v>684</v>
      </c>
      <c r="J181" s="1182" t="s">
        <v>122</v>
      </c>
      <c r="K181" s="1183">
        <v>2</v>
      </c>
      <c r="L181" s="250"/>
      <c r="M181" s="250"/>
      <c r="N181" s="250"/>
      <c r="O181" s="1184"/>
      <c r="P181" s="1185"/>
      <c r="Q181" s="1186"/>
      <c r="R181" s="1187">
        <v>0.72</v>
      </c>
      <c r="S181" s="251">
        <v>3.22</v>
      </c>
      <c r="T181" s="251">
        <v>7.28</v>
      </c>
      <c r="U181" s="251">
        <v>12.05</v>
      </c>
      <c r="V181" s="251">
        <v>16.100000000000001</v>
      </c>
      <c r="W181" s="251">
        <v>18.57</v>
      </c>
      <c r="X181" s="251">
        <v>19.68</v>
      </c>
      <c r="Y181" s="251">
        <v>20.23</v>
      </c>
      <c r="Z181" s="251">
        <v>20.78</v>
      </c>
      <c r="AA181" s="251">
        <v>21.34</v>
      </c>
      <c r="AB181" s="251">
        <v>21.41</v>
      </c>
      <c r="AC181" s="251">
        <v>21.49</v>
      </c>
      <c r="AD181" s="251">
        <v>21.56</v>
      </c>
      <c r="AE181" s="251">
        <v>21.64</v>
      </c>
      <c r="AF181" s="251">
        <v>21.71</v>
      </c>
      <c r="AG181" s="251">
        <v>21.74</v>
      </c>
      <c r="AH181" s="251">
        <v>21.77</v>
      </c>
      <c r="AI181" s="251">
        <v>21.79</v>
      </c>
      <c r="AJ181" s="251">
        <v>21.82</v>
      </c>
      <c r="AK181" s="251">
        <v>21.84</v>
      </c>
      <c r="AL181" s="251">
        <v>21.85</v>
      </c>
      <c r="AM181" s="251">
        <v>21.85</v>
      </c>
      <c r="AN181" s="251">
        <v>21.86</v>
      </c>
      <c r="AO181" s="251">
        <v>21.86</v>
      </c>
      <c r="AP181" s="251">
        <v>21.87</v>
      </c>
      <c r="AQ181" s="251">
        <v>21.87</v>
      </c>
      <c r="AR181" s="251">
        <v>21.87</v>
      </c>
      <c r="AS181" s="251">
        <v>21.87</v>
      </c>
      <c r="AT181" s="251">
        <v>21.87</v>
      </c>
      <c r="AU181" s="251">
        <v>21.87</v>
      </c>
      <c r="AV181" s="251">
        <v>21.87</v>
      </c>
      <c r="AW181" s="251">
        <v>21.87</v>
      </c>
      <c r="AX181" s="251">
        <v>21.87</v>
      </c>
      <c r="AY181" s="251">
        <v>21.87</v>
      </c>
      <c r="AZ181" s="251">
        <v>21.87</v>
      </c>
      <c r="BA181" s="251">
        <v>21.87</v>
      </c>
      <c r="BB181" s="251">
        <v>21.87</v>
      </c>
      <c r="BC181" s="251">
        <v>21.87</v>
      </c>
      <c r="BD181" s="251">
        <v>21.87</v>
      </c>
      <c r="BE181" s="251">
        <v>21.87</v>
      </c>
      <c r="BF181" s="251">
        <v>21.87</v>
      </c>
      <c r="BG181" s="251">
        <v>21.87</v>
      </c>
      <c r="BH181" s="251">
        <v>21.87</v>
      </c>
      <c r="BI181" s="251">
        <v>21.87</v>
      </c>
      <c r="BJ181" s="251">
        <v>21.87</v>
      </c>
      <c r="BK181" s="251">
        <v>21.87</v>
      </c>
      <c r="BL181" s="251">
        <v>21.87</v>
      </c>
      <c r="BM181" s="251">
        <v>21.87</v>
      </c>
      <c r="BN181" s="251">
        <v>21.87</v>
      </c>
      <c r="BO181" s="251">
        <v>21.87</v>
      </c>
      <c r="BP181" s="1188">
        <v>21.87</v>
      </c>
      <c r="BQ181" s="233">
        <v>21.87</v>
      </c>
      <c r="BR181" s="233">
        <v>21.87</v>
      </c>
      <c r="BS181" s="233">
        <v>21.87</v>
      </c>
      <c r="BT181" s="233">
        <v>21.87</v>
      </c>
      <c r="BU181" s="233">
        <v>21.87</v>
      </c>
      <c r="BV181" s="233">
        <v>21.87</v>
      </c>
      <c r="BW181" s="233">
        <v>21.87</v>
      </c>
      <c r="BX181" s="233">
        <v>21.87</v>
      </c>
      <c r="BY181" s="233">
        <v>21.87</v>
      </c>
      <c r="BZ181" s="233"/>
      <c r="CA181" s="233"/>
      <c r="CB181" s="233"/>
      <c r="CC181" s="233"/>
      <c r="CD181" s="233"/>
      <c r="CE181" s="233"/>
      <c r="CF181" s="233"/>
      <c r="CG181" s="233"/>
      <c r="CH181" s="233"/>
      <c r="CI181" s="233"/>
      <c r="CJ181" s="233"/>
      <c r="CK181" s="233"/>
      <c r="CL181" s="233"/>
      <c r="CM181" s="233"/>
      <c r="CN181" s="249"/>
    </row>
    <row r="182" spans="2:92" ht="30.75" thickBot="1" x14ac:dyDescent="0.25">
      <c r="B182"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2" s="1044" t="s">
        <v>826</v>
      </c>
      <c r="D182" s="1044" t="s">
        <v>1442</v>
      </c>
      <c r="E182" s="1045" t="s">
        <v>779</v>
      </c>
      <c r="F182" s="1189" t="str">
        <f>VLOOKUP(TBL5_OptBen[[#This Row],[Option Type (defined list)]],'Option Typs_Grps'!B$2:C$47, 2, FALSE)</f>
        <v>Customer Options</v>
      </c>
      <c r="G182" s="1176" t="s">
        <v>755</v>
      </c>
      <c r="H182" s="1177" t="s">
        <v>1446</v>
      </c>
      <c r="I182" s="1181" t="s">
        <v>331</v>
      </c>
      <c r="J182" s="1182" t="s">
        <v>122</v>
      </c>
      <c r="K182" s="1183">
        <v>2</v>
      </c>
      <c r="L182" s="250"/>
      <c r="M182" s="250"/>
      <c r="N182" s="250"/>
      <c r="O182" s="1184"/>
      <c r="P182" s="1185"/>
      <c r="Q182" s="1186"/>
      <c r="R182" s="1187">
        <v>0</v>
      </c>
      <c r="S182" s="251">
        <v>0.02</v>
      </c>
      <c r="T182" s="251">
        <v>0.05</v>
      </c>
      <c r="U182" s="251">
        <v>0.08</v>
      </c>
      <c r="V182" s="251">
        <v>0.11</v>
      </c>
      <c r="W182" s="251">
        <v>0.12</v>
      </c>
      <c r="X182" s="251">
        <v>0.13</v>
      </c>
      <c r="Y182" s="251">
        <v>0.14000000000000001</v>
      </c>
      <c r="Z182" s="251">
        <v>0.14000000000000001</v>
      </c>
      <c r="AA182" s="251">
        <v>0.14000000000000001</v>
      </c>
      <c r="AB182" s="251">
        <v>0.14000000000000001</v>
      </c>
      <c r="AC182" s="251">
        <v>0.14000000000000001</v>
      </c>
      <c r="AD182" s="251">
        <v>0.14000000000000001</v>
      </c>
      <c r="AE182" s="251">
        <v>0.14000000000000001</v>
      </c>
      <c r="AF182" s="251">
        <v>0.14000000000000001</v>
      </c>
      <c r="AG182" s="251">
        <v>0.14000000000000001</v>
      </c>
      <c r="AH182" s="251">
        <v>0.14000000000000001</v>
      </c>
      <c r="AI182" s="251">
        <v>0.14000000000000001</v>
      </c>
      <c r="AJ182" s="251">
        <v>0.14000000000000001</v>
      </c>
      <c r="AK182" s="251">
        <v>0.14000000000000001</v>
      </c>
      <c r="AL182" s="251">
        <v>0.14000000000000001</v>
      </c>
      <c r="AM182" s="251">
        <v>0.14000000000000001</v>
      </c>
      <c r="AN182" s="251">
        <v>0.14000000000000001</v>
      </c>
      <c r="AO182" s="251">
        <v>0.14000000000000001</v>
      </c>
      <c r="AP182" s="251">
        <v>0.14000000000000001</v>
      </c>
      <c r="AQ182" s="251">
        <v>0.14000000000000001</v>
      </c>
      <c r="AR182" s="251">
        <v>0.14000000000000001</v>
      </c>
      <c r="AS182" s="251">
        <v>0.14000000000000001</v>
      </c>
      <c r="AT182" s="251">
        <v>0.14000000000000001</v>
      </c>
      <c r="AU182" s="251">
        <v>0.14000000000000001</v>
      </c>
      <c r="AV182" s="251">
        <v>0.14000000000000001</v>
      </c>
      <c r="AW182" s="251">
        <v>0.14000000000000001</v>
      </c>
      <c r="AX182" s="251">
        <v>0.14000000000000001</v>
      </c>
      <c r="AY182" s="251">
        <v>0.14000000000000001</v>
      </c>
      <c r="AZ182" s="251">
        <v>0.14000000000000001</v>
      </c>
      <c r="BA182" s="251">
        <v>0.14000000000000001</v>
      </c>
      <c r="BB182" s="251">
        <v>0.14000000000000001</v>
      </c>
      <c r="BC182" s="251">
        <v>0.14000000000000001</v>
      </c>
      <c r="BD182" s="251">
        <v>0.14000000000000001</v>
      </c>
      <c r="BE182" s="251">
        <v>0.14000000000000001</v>
      </c>
      <c r="BF182" s="251">
        <v>0.14000000000000001</v>
      </c>
      <c r="BG182" s="251">
        <v>0.14000000000000001</v>
      </c>
      <c r="BH182" s="251">
        <v>0.14000000000000001</v>
      </c>
      <c r="BI182" s="251">
        <v>0.14000000000000001</v>
      </c>
      <c r="BJ182" s="251">
        <v>0.14000000000000001</v>
      </c>
      <c r="BK182" s="251">
        <v>0.14000000000000001</v>
      </c>
      <c r="BL182" s="251">
        <v>0.14000000000000001</v>
      </c>
      <c r="BM182" s="251">
        <v>0.14000000000000001</v>
      </c>
      <c r="BN182" s="251">
        <v>0.14000000000000001</v>
      </c>
      <c r="BO182" s="251">
        <v>0.14000000000000001</v>
      </c>
      <c r="BP182" s="1188">
        <v>0.14000000000000001</v>
      </c>
      <c r="BQ182" s="233">
        <v>0.14000000000000001</v>
      </c>
      <c r="BR182" s="233">
        <v>0.14000000000000001</v>
      </c>
      <c r="BS182" s="233">
        <v>0.14000000000000001</v>
      </c>
      <c r="BT182" s="233">
        <v>0.14000000000000001</v>
      </c>
      <c r="BU182" s="233">
        <v>0.14000000000000001</v>
      </c>
      <c r="BV182" s="233">
        <v>0.14000000000000001</v>
      </c>
      <c r="BW182" s="233">
        <v>0.14000000000000001</v>
      </c>
      <c r="BX182" s="233">
        <v>0.14000000000000001</v>
      </c>
      <c r="BY182" s="233">
        <v>0.14000000000000001</v>
      </c>
      <c r="BZ182" s="233"/>
      <c r="CA182" s="233"/>
      <c r="CB182" s="233"/>
      <c r="CC182" s="233"/>
      <c r="CD182" s="233"/>
      <c r="CE182" s="233"/>
      <c r="CF182" s="233"/>
      <c r="CG182" s="233"/>
      <c r="CH182" s="233"/>
      <c r="CI182" s="233"/>
      <c r="CJ182" s="233"/>
      <c r="CK182" s="233"/>
      <c r="CL182" s="233"/>
      <c r="CM182" s="233"/>
      <c r="CN182" s="249"/>
    </row>
    <row r="183" spans="2:92" ht="114.75" thickBot="1" x14ac:dyDescent="0.25">
      <c r="B18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3" s="1044" t="s">
        <v>828</v>
      </c>
      <c r="D183" s="1044" t="s">
        <v>827</v>
      </c>
      <c r="E183" s="1045" t="s">
        <v>829</v>
      </c>
      <c r="F183" s="1189" t="str">
        <f>VLOOKUP(TBL5_OptBen[[#This Row],[Option Type (defined list)]],'Option Typs_Grps'!B$2:C$47, 2, FALSE)</f>
        <v>Customer Options</v>
      </c>
      <c r="G183" s="1176" t="s">
        <v>766</v>
      </c>
      <c r="H183" s="1177" t="s">
        <v>1446</v>
      </c>
      <c r="I183" s="1181" t="s">
        <v>684</v>
      </c>
      <c r="J183" s="1182" t="s">
        <v>122</v>
      </c>
      <c r="K183" s="1183">
        <v>2</v>
      </c>
      <c r="L183" s="250"/>
      <c r="M183" s="250"/>
      <c r="N183" s="250"/>
      <c r="O183" s="1184"/>
      <c r="P183" s="1185"/>
      <c r="Q183" s="1186"/>
      <c r="R183" s="1187">
        <v>0.01</v>
      </c>
      <c r="S183" s="251">
        <v>0.03</v>
      </c>
      <c r="T183" s="251">
        <v>0.05</v>
      </c>
      <c r="U183" s="251">
        <v>7.0000000000000007E-2</v>
      </c>
      <c r="V183" s="251">
        <v>0.09</v>
      </c>
      <c r="W183" s="251">
        <v>0.11</v>
      </c>
      <c r="X183" s="251">
        <v>0.13</v>
      </c>
      <c r="Y183" s="251">
        <v>0.15</v>
      </c>
      <c r="Z183" s="251">
        <v>0.17</v>
      </c>
      <c r="AA183" s="251">
        <v>0.19</v>
      </c>
      <c r="AB183" s="251">
        <v>0.2</v>
      </c>
      <c r="AC183" s="251">
        <v>0.2</v>
      </c>
      <c r="AD183" s="251">
        <v>0.2</v>
      </c>
      <c r="AE183" s="251">
        <v>0.2</v>
      </c>
      <c r="AF183" s="251">
        <v>0.2</v>
      </c>
      <c r="AG183" s="251">
        <v>0.2</v>
      </c>
      <c r="AH183" s="251">
        <v>0.2</v>
      </c>
      <c r="AI183" s="251">
        <v>0.2</v>
      </c>
      <c r="AJ183" s="251">
        <v>0.2</v>
      </c>
      <c r="AK183" s="251">
        <v>0.2</v>
      </c>
      <c r="AL183" s="251">
        <v>0.2</v>
      </c>
      <c r="AM183" s="251">
        <v>0.2</v>
      </c>
      <c r="AN183" s="251">
        <v>0.2</v>
      </c>
      <c r="AO183" s="251">
        <v>0.2</v>
      </c>
      <c r="AP183" s="251">
        <v>0.2</v>
      </c>
      <c r="AQ183" s="251">
        <v>0.2</v>
      </c>
      <c r="AR183" s="251">
        <v>0.2</v>
      </c>
      <c r="AS183" s="251">
        <v>0.2</v>
      </c>
      <c r="AT183" s="251">
        <v>0.2</v>
      </c>
      <c r="AU183" s="251">
        <v>0.2</v>
      </c>
      <c r="AV183" s="251">
        <v>0.2</v>
      </c>
      <c r="AW183" s="251">
        <v>0.2</v>
      </c>
      <c r="AX183" s="251">
        <v>0.2</v>
      </c>
      <c r="AY183" s="251">
        <v>0.2</v>
      </c>
      <c r="AZ183" s="251">
        <v>0.2</v>
      </c>
      <c r="BA183" s="251">
        <v>0.2</v>
      </c>
      <c r="BB183" s="251">
        <v>0.2</v>
      </c>
      <c r="BC183" s="251">
        <v>0.2</v>
      </c>
      <c r="BD183" s="251">
        <v>0.2</v>
      </c>
      <c r="BE183" s="251">
        <v>0.2</v>
      </c>
      <c r="BF183" s="251">
        <v>0.2</v>
      </c>
      <c r="BG183" s="251">
        <v>0.2</v>
      </c>
      <c r="BH183" s="251">
        <v>0.2</v>
      </c>
      <c r="BI183" s="251">
        <v>0.2</v>
      </c>
      <c r="BJ183" s="251">
        <v>0.2</v>
      </c>
      <c r="BK183" s="251">
        <v>0.2</v>
      </c>
      <c r="BL183" s="251">
        <v>0.2</v>
      </c>
      <c r="BM183" s="251">
        <v>0.2</v>
      </c>
      <c r="BN183" s="251">
        <v>0.2</v>
      </c>
      <c r="BO183" s="251">
        <v>0.2</v>
      </c>
      <c r="BP183" s="1188">
        <v>0.2</v>
      </c>
      <c r="BQ183" s="233">
        <v>0.2</v>
      </c>
      <c r="BR183" s="233">
        <v>0.2</v>
      </c>
      <c r="BS183" s="233">
        <v>0.2</v>
      </c>
      <c r="BT183" s="233">
        <v>0.2</v>
      </c>
      <c r="BU183" s="233">
        <v>0.2</v>
      </c>
      <c r="BV183" s="233">
        <v>0.2</v>
      </c>
      <c r="BW183" s="233">
        <v>0.2</v>
      </c>
      <c r="BX183" s="233">
        <v>0.2</v>
      </c>
      <c r="BY183" s="233">
        <v>0.2</v>
      </c>
      <c r="BZ183" s="233"/>
      <c r="CA183" s="233"/>
      <c r="CB183" s="233"/>
      <c r="CC183" s="233"/>
      <c r="CD183" s="233"/>
      <c r="CE183" s="233"/>
      <c r="CF183" s="233"/>
      <c r="CG183" s="233"/>
      <c r="CH183" s="233"/>
      <c r="CI183" s="233"/>
      <c r="CJ183" s="233"/>
      <c r="CK183" s="233"/>
      <c r="CL183" s="233"/>
      <c r="CM183" s="233"/>
      <c r="CN183" s="249"/>
    </row>
    <row r="184" spans="2:92" ht="100.5" thickBot="1" x14ac:dyDescent="0.25">
      <c r="B18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4" s="1044" t="s">
        <v>831</v>
      </c>
      <c r="D184" s="1044" t="s">
        <v>830</v>
      </c>
      <c r="E184" s="1045" t="s">
        <v>829</v>
      </c>
      <c r="F184" s="1189" t="str">
        <f>VLOOKUP(TBL5_OptBen[[#This Row],[Option Type (defined list)]],'Option Typs_Grps'!B$2:C$47, 2, FALSE)</f>
        <v>Customer Options</v>
      </c>
      <c r="G184" s="1176" t="s">
        <v>766</v>
      </c>
      <c r="H184" s="1177" t="s">
        <v>1446</v>
      </c>
      <c r="I184" s="1181" t="s">
        <v>684</v>
      </c>
      <c r="J184" s="1182" t="s">
        <v>122</v>
      </c>
      <c r="K184" s="1183">
        <v>2</v>
      </c>
      <c r="L184" s="250"/>
      <c r="M184" s="250"/>
      <c r="N184" s="250"/>
      <c r="O184" s="1184"/>
      <c r="P184" s="1185"/>
      <c r="Q184" s="1186"/>
      <c r="R184" s="1187">
        <v>0.23</v>
      </c>
      <c r="S184" s="251">
        <v>0.46</v>
      </c>
      <c r="T184" s="251">
        <v>0.69</v>
      </c>
      <c r="U184" s="251">
        <v>0.92</v>
      </c>
      <c r="V184" s="251">
        <v>1.1499999999999999</v>
      </c>
      <c r="W184" s="251">
        <v>1.38</v>
      </c>
      <c r="X184" s="251">
        <v>1.62</v>
      </c>
      <c r="Y184" s="251">
        <v>1.85</v>
      </c>
      <c r="Z184" s="251">
        <v>2.08</v>
      </c>
      <c r="AA184" s="251">
        <v>2.31</v>
      </c>
      <c r="AB184" s="251">
        <v>2.54</v>
      </c>
      <c r="AC184" s="251">
        <v>2.77</v>
      </c>
      <c r="AD184" s="251">
        <v>3</v>
      </c>
      <c r="AE184" s="251">
        <v>3.21</v>
      </c>
      <c r="AF184" s="251">
        <v>3.42</v>
      </c>
      <c r="AG184" s="251">
        <v>3.63</v>
      </c>
      <c r="AH184" s="251">
        <v>3.84</v>
      </c>
      <c r="AI184" s="251">
        <v>4.05</v>
      </c>
      <c r="AJ184" s="251">
        <v>4.2699999999999996</v>
      </c>
      <c r="AK184" s="251">
        <v>4.49</v>
      </c>
      <c r="AL184" s="251">
        <v>4.49</v>
      </c>
      <c r="AM184" s="251">
        <v>4.49</v>
      </c>
      <c r="AN184" s="251">
        <v>4.49</v>
      </c>
      <c r="AO184" s="251">
        <v>4.49</v>
      </c>
      <c r="AP184" s="251">
        <v>4.49</v>
      </c>
      <c r="AQ184" s="251">
        <v>4.49</v>
      </c>
      <c r="AR184" s="251">
        <v>4.49</v>
      </c>
      <c r="AS184" s="251">
        <v>4.49</v>
      </c>
      <c r="AT184" s="251">
        <v>4.49</v>
      </c>
      <c r="AU184" s="251">
        <v>4.49</v>
      </c>
      <c r="AV184" s="251">
        <v>4.49</v>
      </c>
      <c r="AW184" s="251">
        <v>4.49</v>
      </c>
      <c r="AX184" s="251">
        <v>4.49</v>
      </c>
      <c r="AY184" s="251">
        <v>4.49</v>
      </c>
      <c r="AZ184" s="251">
        <v>4.49</v>
      </c>
      <c r="BA184" s="251">
        <v>4.49</v>
      </c>
      <c r="BB184" s="251">
        <v>4.49</v>
      </c>
      <c r="BC184" s="251">
        <v>4.49</v>
      </c>
      <c r="BD184" s="251">
        <v>4.49</v>
      </c>
      <c r="BE184" s="251">
        <v>4.49</v>
      </c>
      <c r="BF184" s="251">
        <v>4.49</v>
      </c>
      <c r="BG184" s="251">
        <v>4.49</v>
      </c>
      <c r="BH184" s="251">
        <v>4.49</v>
      </c>
      <c r="BI184" s="251">
        <v>4.49</v>
      </c>
      <c r="BJ184" s="251">
        <v>4.49</v>
      </c>
      <c r="BK184" s="251">
        <v>4.49</v>
      </c>
      <c r="BL184" s="251">
        <v>4.49</v>
      </c>
      <c r="BM184" s="251">
        <v>4.49</v>
      </c>
      <c r="BN184" s="251">
        <v>4.49</v>
      </c>
      <c r="BO184" s="251">
        <v>4.49</v>
      </c>
      <c r="BP184" s="1188">
        <v>4.49</v>
      </c>
      <c r="BQ184" s="233">
        <v>4.49</v>
      </c>
      <c r="BR184" s="233">
        <v>4.49</v>
      </c>
      <c r="BS184" s="233">
        <v>4.49</v>
      </c>
      <c r="BT184" s="233">
        <v>4.49</v>
      </c>
      <c r="BU184" s="233">
        <v>4.49</v>
      </c>
      <c r="BV184" s="233">
        <v>4.49</v>
      </c>
      <c r="BW184" s="233">
        <v>4.49</v>
      </c>
      <c r="BX184" s="233">
        <v>4.49</v>
      </c>
      <c r="BY184" s="233">
        <v>4.49</v>
      </c>
      <c r="BZ184" s="233"/>
      <c r="CA184" s="233"/>
      <c r="CB184" s="233"/>
      <c r="CC184" s="233"/>
      <c r="CD184" s="233"/>
      <c r="CE184" s="233"/>
      <c r="CF184" s="233"/>
      <c r="CG184" s="233"/>
      <c r="CH184" s="233"/>
      <c r="CI184" s="233"/>
      <c r="CJ184" s="233"/>
      <c r="CK184" s="233"/>
      <c r="CL184" s="233"/>
      <c r="CM184" s="233"/>
      <c r="CN184" s="249"/>
    </row>
    <row r="185" spans="2:92" ht="30.75" thickBot="1" x14ac:dyDescent="0.25">
      <c r="B18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5" s="1044" t="s">
        <v>1268</v>
      </c>
      <c r="D185" s="1044" t="s">
        <v>1267</v>
      </c>
      <c r="E185" s="1045" t="s">
        <v>1269</v>
      </c>
      <c r="F185" s="1189" t="str">
        <f>VLOOKUP(TBL5_OptBen[[#This Row],[Option Type (defined list)]],'Option Typs_Grps'!B$2:C$47, 2, FALSE)</f>
        <v>Customer Options</v>
      </c>
      <c r="G185" s="1176" t="s">
        <v>755</v>
      </c>
      <c r="H185" s="1177" t="s">
        <v>1446</v>
      </c>
      <c r="I185" s="1181" t="s">
        <v>684</v>
      </c>
      <c r="J185" s="1182" t="s">
        <v>122</v>
      </c>
      <c r="K185" s="1183">
        <v>2</v>
      </c>
      <c r="L185" s="250">
        <v>119.48095387741469</v>
      </c>
      <c r="M185" s="250">
        <v>119.33892895275713</v>
      </c>
      <c r="N185" s="250">
        <v>119.19603249964914</v>
      </c>
      <c r="O185" s="1184">
        <v>119.05228754924553</v>
      </c>
      <c r="P185" s="1185">
        <v>118.90771582088445</v>
      </c>
      <c r="Q185" s="1186">
        <v>118.76233783443504</v>
      </c>
      <c r="R185" s="1187">
        <v>118.61617300999271</v>
      </c>
      <c r="S185" s="251">
        <v>118.46923975666277</v>
      </c>
      <c r="T185" s="251">
        <v>70.556691972196731</v>
      </c>
      <c r="U185" s="251">
        <v>70.499480935108494</v>
      </c>
      <c r="V185" s="251">
        <v>70.441992931704561</v>
      </c>
      <c r="W185" s="251">
        <v>70.38423377548088</v>
      </c>
      <c r="X185" s="251">
        <v>70.326209015232251</v>
      </c>
      <c r="Y185" s="251">
        <v>70.267923953287564</v>
      </c>
      <c r="Z185" s="251">
        <v>70.209383662078309</v>
      </c>
      <c r="AA185" s="251">
        <v>70.150592999236835</v>
      </c>
      <c r="AB185" s="251">
        <v>68.124335024607717</v>
      </c>
      <c r="AC185" s="251">
        <v>68.031158578829945</v>
      </c>
      <c r="AD185" s="251">
        <v>67.937609671002747</v>
      </c>
      <c r="AE185" s="251">
        <v>67.843694785302432</v>
      </c>
      <c r="AF185" s="251">
        <v>0</v>
      </c>
      <c r="AG185" s="251">
        <v>0</v>
      </c>
      <c r="AH185" s="251">
        <v>0</v>
      </c>
      <c r="AI185" s="251">
        <v>0</v>
      </c>
      <c r="AJ185" s="251">
        <v>0</v>
      </c>
      <c r="AK185" s="251">
        <v>0</v>
      </c>
      <c r="AL185" s="251">
        <v>0</v>
      </c>
      <c r="AM185" s="251">
        <v>0</v>
      </c>
      <c r="AN185" s="251">
        <v>0</v>
      </c>
      <c r="AO185" s="251">
        <v>0</v>
      </c>
      <c r="AP185" s="251">
        <v>0</v>
      </c>
      <c r="AQ185" s="251">
        <v>0</v>
      </c>
      <c r="AR185" s="251">
        <v>0</v>
      </c>
      <c r="AS185" s="251">
        <v>0</v>
      </c>
      <c r="AT185" s="251">
        <v>0</v>
      </c>
      <c r="AU185" s="251">
        <v>0</v>
      </c>
      <c r="AV185" s="251">
        <v>0</v>
      </c>
      <c r="AW185" s="251">
        <v>0</v>
      </c>
      <c r="AX185" s="251">
        <v>0</v>
      </c>
      <c r="AY185" s="251">
        <v>0</v>
      </c>
      <c r="AZ185" s="251">
        <v>0</v>
      </c>
      <c r="BA185" s="251">
        <v>0</v>
      </c>
      <c r="BB185" s="251">
        <v>0</v>
      </c>
      <c r="BC185" s="251">
        <v>0</v>
      </c>
      <c r="BD185" s="251">
        <v>0</v>
      </c>
      <c r="BE185" s="251">
        <v>0</v>
      </c>
      <c r="BF185" s="251">
        <v>0</v>
      </c>
      <c r="BG185" s="251">
        <v>0</v>
      </c>
      <c r="BH185" s="251">
        <v>0</v>
      </c>
      <c r="BI185" s="251">
        <v>0</v>
      </c>
      <c r="BJ185" s="251">
        <v>0</v>
      </c>
      <c r="BK185" s="251">
        <v>0</v>
      </c>
      <c r="BL185" s="251">
        <v>0</v>
      </c>
      <c r="BM185" s="251">
        <v>0</v>
      </c>
      <c r="BN185" s="251">
        <v>0</v>
      </c>
      <c r="BO185" s="251">
        <v>0</v>
      </c>
      <c r="BP185" s="1188">
        <v>0</v>
      </c>
      <c r="BQ185" s="233">
        <v>0</v>
      </c>
      <c r="BR185" s="233">
        <v>0</v>
      </c>
      <c r="BS185" s="233">
        <v>0</v>
      </c>
      <c r="BT185" s="233">
        <v>0</v>
      </c>
      <c r="BU185" s="233">
        <v>0</v>
      </c>
      <c r="BV185" s="233">
        <v>0</v>
      </c>
      <c r="BW185" s="233">
        <v>0</v>
      </c>
      <c r="BX185" s="233">
        <v>0</v>
      </c>
      <c r="BY185" s="233">
        <v>0</v>
      </c>
      <c r="BZ185" s="233"/>
      <c r="CA185" s="233"/>
      <c r="CB185" s="233"/>
      <c r="CC185" s="233"/>
      <c r="CD185" s="233"/>
      <c r="CE185" s="233"/>
      <c r="CF185" s="233"/>
      <c r="CG185" s="233"/>
      <c r="CH185" s="233"/>
      <c r="CI185" s="233"/>
      <c r="CJ185" s="233"/>
      <c r="CK185" s="233"/>
      <c r="CL185" s="233"/>
      <c r="CM185" s="233"/>
      <c r="CN185" s="249"/>
    </row>
    <row r="186" spans="2:92" ht="57.75" thickBot="1" x14ac:dyDescent="0.25">
      <c r="B186"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6" s="1044" t="s">
        <v>764</v>
      </c>
      <c r="D186" s="1044" t="s">
        <v>763</v>
      </c>
      <c r="E186" s="1045" t="s">
        <v>761</v>
      </c>
      <c r="F186" s="1189" t="str">
        <f>VLOOKUP(TBL5_OptBen[[#This Row],[Option Type (defined list)]],'Option Typs_Grps'!B$2:C$47, 2, FALSE)</f>
        <v>Customer Options</v>
      </c>
      <c r="G186" s="1176" t="s">
        <v>755</v>
      </c>
      <c r="H186" s="1177" t="s">
        <v>1447</v>
      </c>
      <c r="I186" s="1181" t="s">
        <v>684</v>
      </c>
      <c r="J186" s="1182" t="s">
        <v>122</v>
      </c>
      <c r="K186" s="1183">
        <v>2</v>
      </c>
      <c r="L186" s="250"/>
      <c r="M186" s="250"/>
      <c r="N186" s="250"/>
      <c r="O186" s="1184"/>
      <c r="P186" s="1185"/>
      <c r="Q186" s="1186"/>
      <c r="R186" s="1187">
        <v>0.1</v>
      </c>
      <c r="S186" s="251">
        <v>0.24</v>
      </c>
      <c r="T186" s="251">
        <v>0.34</v>
      </c>
      <c r="U186" s="251">
        <v>0.44</v>
      </c>
      <c r="V186" s="251">
        <v>0.54</v>
      </c>
      <c r="W186" s="251">
        <v>0.64</v>
      </c>
      <c r="X186" s="251">
        <v>0.73</v>
      </c>
      <c r="Y186" s="251">
        <v>0.83</v>
      </c>
      <c r="Z186" s="251">
        <v>0.93</v>
      </c>
      <c r="AA186" s="251">
        <v>1.03</v>
      </c>
      <c r="AB186" s="251">
        <v>1.1299999999999999</v>
      </c>
      <c r="AC186" s="251">
        <v>1.23</v>
      </c>
      <c r="AD186" s="251">
        <v>1.32</v>
      </c>
      <c r="AE186" s="251">
        <v>1.42</v>
      </c>
      <c r="AF186" s="251">
        <v>1.52</v>
      </c>
      <c r="AG186" s="251">
        <v>1.62</v>
      </c>
      <c r="AH186" s="251">
        <v>1.72</v>
      </c>
      <c r="AI186" s="251">
        <v>1.82</v>
      </c>
      <c r="AJ186" s="251">
        <v>1.91</v>
      </c>
      <c r="AK186" s="251">
        <v>2.0099999999999998</v>
      </c>
      <c r="AL186" s="251">
        <v>2.0099999999999998</v>
      </c>
      <c r="AM186" s="251">
        <v>2.0099999999999998</v>
      </c>
      <c r="AN186" s="251">
        <v>2.0099999999999998</v>
      </c>
      <c r="AO186" s="251">
        <v>2.0099999999999998</v>
      </c>
      <c r="AP186" s="251">
        <v>2.0099999999999998</v>
      </c>
      <c r="AQ186" s="251">
        <v>2.0099999999999998</v>
      </c>
      <c r="AR186" s="251">
        <v>2.0099999999999998</v>
      </c>
      <c r="AS186" s="251">
        <v>2.0099999999999998</v>
      </c>
      <c r="AT186" s="251">
        <v>2.0099999999999998</v>
      </c>
      <c r="AU186" s="251">
        <v>2.0099999999999998</v>
      </c>
      <c r="AV186" s="251">
        <v>2.0099999999999998</v>
      </c>
      <c r="AW186" s="251">
        <v>2.0099999999999998</v>
      </c>
      <c r="AX186" s="251">
        <v>2.0099999999999998</v>
      </c>
      <c r="AY186" s="251">
        <v>2.0099999999999998</v>
      </c>
      <c r="AZ186" s="251">
        <v>2.0099999999999998</v>
      </c>
      <c r="BA186" s="251">
        <v>2.0099999999999998</v>
      </c>
      <c r="BB186" s="251">
        <v>2.0099999999999998</v>
      </c>
      <c r="BC186" s="251">
        <v>2.0099999999999998</v>
      </c>
      <c r="BD186" s="251">
        <v>2.0099999999999998</v>
      </c>
      <c r="BE186" s="251">
        <v>2.0099999999999998</v>
      </c>
      <c r="BF186" s="251">
        <v>2.0099999999999998</v>
      </c>
      <c r="BG186" s="251">
        <v>2.0099999999999998</v>
      </c>
      <c r="BH186" s="251">
        <v>2.0099999999999998</v>
      </c>
      <c r="BI186" s="251">
        <v>2.0099999999999998</v>
      </c>
      <c r="BJ186" s="251">
        <v>2.0099999999999998</v>
      </c>
      <c r="BK186" s="251">
        <v>2.0099999999999998</v>
      </c>
      <c r="BL186" s="251">
        <v>2.0099999999999998</v>
      </c>
      <c r="BM186" s="251">
        <v>2.0099999999999998</v>
      </c>
      <c r="BN186" s="251">
        <v>2.0099999999999998</v>
      </c>
      <c r="BO186" s="251">
        <v>2.0099999999999998</v>
      </c>
      <c r="BP186" s="1188">
        <v>2.0099999999999998</v>
      </c>
      <c r="BQ186" s="233">
        <v>2.0099999999999998</v>
      </c>
      <c r="BR186" s="233">
        <v>2.0099999999999998</v>
      </c>
      <c r="BS186" s="233">
        <v>2.0099999999999998</v>
      </c>
      <c r="BT186" s="233">
        <v>2.0099999999999998</v>
      </c>
      <c r="BU186" s="233">
        <v>2.0099999999999998</v>
      </c>
      <c r="BV186" s="233">
        <v>2.0099999999999998</v>
      </c>
      <c r="BW186" s="233">
        <v>2.0099999999999998</v>
      </c>
      <c r="BX186" s="233">
        <v>2.0099999999999998</v>
      </c>
      <c r="BY186" s="233">
        <v>2.0099999999999998</v>
      </c>
      <c r="BZ186" s="233"/>
      <c r="CA186" s="233"/>
      <c r="CB186" s="233"/>
      <c r="CC186" s="233"/>
      <c r="CD186" s="233"/>
      <c r="CE186" s="233"/>
      <c r="CF186" s="233"/>
      <c r="CG186" s="233"/>
      <c r="CH186" s="233"/>
      <c r="CI186" s="233"/>
      <c r="CJ186" s="233"/>
      <c r="CK186" s="233"/>
      <c r="CL186" s="233"/>
      <c r="CM186" s="233"/>
      <c r="CN186" s="249"/>
    </row>
    <row r="187" spans="2:92" ht="29.25" thickBot="1" x14ac:dyDescent="0.25">
      <c r="B187"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7" s="1044" t="s">
        <v>768</v>
      </c>
      <c r="D187" s="1044" t="s">
        <v>767</v>
      </c>
      <c r="E187" s="1045" t="s">
        <v>769</v>
      </c>
      <c r="F187" s="1189" t="str">
        <f>VLOOKUP(TBL5_OptBen[[#This Row],[Option Type (defined list)]],'Option Typs_Grps'!B$2:C$47, 2, FALSE)</f>
        <v>Customer Options</v>
      </c>
      <c r="G187" s="1176" t="s">
        <v>755</v>
      </c>
      <c r="H187" s="1177" t="s">
        <v>1447</v>
      </c>
      <c r="I187" s="1181" t="s">
        <v>684</v>
      </c>
      <c r="J187" s="1182" t="s">
        <v>122</v>
      </c>
      <c r="K187" s="1183">
        <v>2</v>
      </c>
      <c r="L187" s="250"/>
      <c r="M187" s="250"/>
      <c r="N187" s="250"/>
      <c r="O187" s="1184"/>
      <c r="P187" s="1185"/>
      <c r="Q187" s="1186"/>
      <c r="R187" s="1187">
        <v>0</v>
      </c>
      <c r="S187" s="251">
        <v>0</v>
      </c>
      <c r="T187" s="251">
        <v>0</v>
      </c>
      <c r="U187" s="251">
        <v>0</v>
      </c>
      <c r="V187" s="251">
        <v>0</v>
      </c>
      <c r="W187" s="251">
        <v>0.01</v>
      </c>
      <c r="X187" s="251">
        <v>0.04</v>
      </c>
      <c r="Y187" s="251">
        <v>7.0000000000000007E-2</v>
      </c>
      <c r="Z187" s="251">
        <v>0.1</v>
      </c>
      <c r="AA187" s="251">
        <v>0.13</v>
      </c>
      <c r="AB187" s="251">
        <v>0.15</v>
      </c>
      <c r="AC187" s="251">
        <v>0.17</v>
      </c>
      <c r="AD187" s="251">
        <v>0.19</v>
      </c>
      <c r="AE187" s="251">
        <v>0.21</v>
      </c>
      <c r="AF187" s="251">
        <v>0.23</v>
      </c>
      <c r="AG187" s="251">
        <v>0.25</v>
      </c>
      <c r="AH187" s="251">
        <v>0.27</v>
      </c>
      <c r="AI187" s="251">
        <v>0.28999999999999998</v>
      </c>
      <c r="AJ187" s="251">
        <v>0.31</v>
      </c>
      <c r="AK187" s="251">
        <v>0.32</v>
      </c>
      <c r="AL187" s="251">
        <v>0.34</v>
      </c>
      <c r="AM187" s="251">
        <v>0.35</v>
      </c>
      <c r="AN187" s="251">
        <v>0.37</v>
      </c>
      <c r="AO187" s="251">
        <v>0.38</v>
      </c>
      <c r="AP187" s="251">
        <v>0.39</v>
      </c>
      <c r="AQ187" s="251">
        <v>0.39</v>
      </c>
      <c r="AR187" s="251">
        <v>0.39</v>
      </c>
      <c r="AS187" s="251">
        <v>0.39</v>
      </c>
      <c r="AT187" s="251">
        <v>0.39</v>
      </c>
      <c r="AU187" s="251">
        <v>0.39</v>
      </c>
      <c r="AV187" s="251">
        <v>0.39</v>
      </c>
      <c r="AW187" s="251">
        <v>0.39</v>
      </c>
      <c r="AX187" s="251">
        <v>0.39</v>
      </c>
      <c r="AY187" s="251">
        <v>0.39</v>
      </c>
      <c r="AZ187" s="251">
        <v>0.39</v>
      </c>
      <c r="BA187" s="251">
        <v>0.39</v>
      </c>
      <c r="BB187" s="251">
        <v>0.39</v>
      </c>
      <c r="BC187" s="251">
        <v>0.39</v>
      </c>
      <c r="BD187" s="251">
        <v>0.39</v>
      </c>
      <c r="BE187" s="251">
        <v>0.39</v>
      </c>
      <c r="BF187" s="251">
        <v>0.39</v>
      </c>
      <c r="BG187" s="251">
        <v>0.39</v>
      </c>
      <c r="BH187" s="251">
        <v>0.39</v>
      </c>
      <c r="BI187" s="251">
        <v>0.39</v>
      </c>
      <c r="BJ187" s="251">
        <v>0.39</v>
      </c>
      <c r="BK187" s="251">
        <v>0.39</v>
      </c>
      <c r="BL187" s="251">
        <v>0.39</v>
      </c>
      <c r="BM187" s="251">
        <v>0.39</v>
      </c>
      <c r="BN187" s="251">
        <v>0.39</v>
      </c>
      <c r="BO187" s="251">
        <v>0.39</v>
      </c>
      <c r="BP187" s="1188">
        <v>0.39</v>
      </c>
      <c r="BQ187" s="233">
        <v>0.39</v>
      </c>
      <c r="BR187" s="233">
        <v>0.39</v>
      </c>
      <c r="BS187" s="233">
        <v>0.39</v>
      </c>
      <c r="BT187" s="233">
        <v>0.39</v>
      </c>
      <c r="BU187" s="233">
        <v>0.39</v>
      </c>
      <c r="BV187" s="233">
        <v>0.39</v>
      </c>
      <c r="BW187" s="233">
        <v>0.39</v>
      </c>
      <c r="BX187" s="233">
        <v>0.39</v>
      </c>
      <c r="BY187" s="233">
        <v>0.39</v>
      </c>
      <c r="BZ187" s="233"/>
      <c r="CA187" s="233"/>
      <c r="CB187" s="233"/>
      <c r="CC187" s="233"/>
      <c r="CD187" s="233"/>
      <c r="CE187" s="233"/>
      <c r="CF187" s="233"/>
      <c r="CG187" s="233"/>
      <c r="CH187" s="233"/>
      <c r="CI187" s="233"/>
      <c r="CJ187" s="233"/>
      <c r="CK187" s="233"/>
      <c r="CL187" s="233"/>
      <c r="CM187" s="233"/>
      <c r="CN187" s="249"/>
    </row>
    <row r="188" spans="2:92" ht="57.75" thickBot="1" x14ac:dyDescent="0.25">
      <c r="B188"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8" s="1044" t="s">
        <v>775</v>
      </c>
      <c r="D188" s="1044" t="s">
        <v>774</v>
      </c>
      <c r="E188" s="1045" t="s">
        <v>776</v>
      </c>
      <c r="F188" s="1189" t="str">
        <f>VLOOKUP(TBL5_OptBen[[#This Row],[Option Type (defined list)]],'Option Typs_Grps'!B$2:C$47, 2, FALSE)</f>
        <v>Customer Options</v>
      </c>
      <c r="G188" s="1176" t="s">
        <v>755</v>
      </c>
      <c r="H188" s="1177" t="s">
        <v>1447</v>
      </c>
      <c r="I188" s="1181" t="s">
        <v>684</v>
      </c>
      <c r="J188" s="1182" t="s">
        <v>122</v>
      </c>
      <c r="K188" s="1183">
        <v>2</v>
      </c>
      <c r="L188" s="250"/>
      <c r="M188" s="250"/>
      <c r="N188" s="250"/>
      <c r="O188" s="1184"/>
      <c r="P188" s="1185"/>
      <c r="Q188" s="1186"/>
      <c r="R188" s="1187">
        <v>0.04</v>
      </c>
      <c r="S188" s="251">
        <v>0.12</v>
      </c>
      <c r="T188" s="251">
        <v>0.21</v>
      </c>
      <c r="U188" s="251">
        <v>0.28999999999999998</v>
      </c>
      <c r="V188" s="251">
        <v>0.35</v>
      </c>
      <c r="W188" s="251">
        <v>0.36</v>
      </c>
      <c r="X188" s="251">
        <v>0.37</v>
      </c>
      <c r="Y188" s="251">
        <v>0.38</v>
      </c>
      <c r="Z188" s="251">
        <v>0.39</v>
      </c>
      <c r="AA188" s="251">
        <v>0.4</v>
      </c>
      <c r="AB188" s="251">
        <v>0.41</v>
      </c>
      <c r="AC188" s="251">
        <v>0.42</v>
      </c>
      <c r="AD188" s="251">
        <v>0.42</v>
      </c>
      <c r="AE188" s="251">
        <v>0.43</v>
      </c>
      <c r="AF188" s="251">
        <v>0.43</v>
      </c>
      <c r="AG188" s="251">
        <v>0.44</v>
      </c>
      <c r="AH188" s="251">
        <v>0.44</v>
      </c>
      <c r="AI188" s="251">
        <v>0.45</v>
      </c>
      <c r="AJ188" s="251">
        <v>0.45</v>
      </c>
      <c r="AK188" s="251">
        <v>0.46</v>
      </c>
      <c r="AL188" s="251">
        <v>0.46</v>
      </c>
      <c r="AM188" s="251">
        <v>0.46</v>
      </c>
      <c r="AN188" s="251">
        <v>0.47</v>
      </c>
      <c r="AO188" s="251">
        <v>0.47</v>
      </c>
      <c r="AP188" s="251">
        <v>0.48</v>
      </c>
      <c r="AQ188" s="251">
        <v>0.48</v>
      </c>
      <c r="AR188" s="251">
        <v>0.48</v>
      </c>
      <c r="AS188" s="251">
        <v>0.48</v>
      </c>
      <c r="AT188" s="251">
        <v>0.48</v>
      </c>
      <c r="AU188" s="251">
        <v>0.48</v>
      </c>
      <c r="AV188" s="251">
        <v>0.48</v>
      </c>
      <c r="AW188" s="251">
        <v>0.48</v>
      </c>
      <c r="AX188" s="251">
        <v>0.48</v>
      </c>
      <c r="AY188" s="251">
        <v>0.48</v>
      </c>
      <c r="AZ188" s="251">
        <v>0.48</v>
      </c>
      <c r="BA188" s="251">
        <v>0.48</v>
      </c>
      <c r="BB188" s="251">
        <v>0.48</v>
      </c>
      <c r="BC188" s="251">
        <v>0.48</v>
      </c>
      <c r="BD188" s="251">
        <v>0.48</v>
      </c>
      <c r="BE188" s="251">
        <v>0.48</v>
      </c>
      <c r="BF188" s="251">
        <v>0.48</v>
      </c>
      <c r="BG188" s="251">
        <v>0.48</v>
      </c>
      <c r="BH188" s="251">
        <v>0.48</v>
      </c>
      <c r="BI188" s="251">
        <v>0.48</v>
      </c>
      <c r="BJ188" s="251">
        <v>0.48</v>
      </c>
      <c r="BK188" s="251">
        <v>0.48</v>
      </c>
      <c r="BL188" s="251">
        <v>0.48</v>
      </c>
      <c r="BM188" s="251">
        <v>0.48</v>
      </c>
      <c r="BN188" s="251">
        <v>0.48</v>
      </c>
      <c r="BO188" s="251">
        <v>0.48</v>
      </c>
      <c r="BP188" s="1188">
        <v>0.48</v>
      </c>
      <c r="BQ188" s="233">
        <v>0.48</v>
      </c>
      <c r="BR188" s="233">
        <v>0.48</v>
      </c>
      <c r="BS188" s="233">
        <v>0.48</v>
      </c>
      <c r="BT188" s="233">
        <v>0.48</v>
      </c>
      <c r="BU188" s="233">
        <v>0.48</v>
      </c>
      <c r="BV188" s="233">
        <v>0.48</v>
      </c>
      <c r="BW188" s="233">
        <v>0.48</v>
      </c>
      <c r="BX188" s="233">
        <v>0.48</v>
      </c>
      <c r="BY188" s="233">
        <v>0.48</v>
      </c>
      <c r="BZ188" s="233"/>
      <c r="CA188" s="233"/>
      <c r="CB188" s="233"/>
      <c r="CC188" s="233"/>
      <c r="CD188" s="233"/>
      <c r="CE188" s="233"/>
      <c r="CF188" s="233"/>
      <c r="CG188" s="233"/>
      <c r="CH188" s="233"/>
      <c r="CI188" s="233"/>
      <c r="CJ188" s="233"/>
      <c r="CK188" s="233"/>
      <c r="CL188" s="233"/>
      <c r="CM188" s="233"/>
      <c r="CN188" s="249"/>
    </row>
    <row r="189" spans="2:92" ht="72" thickBot="1" x14ac:dyDescent="0.25">
      <c r="B18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9" s="1044" t="s">
        <v>788</v>
      </c>
      <c r="D189" s="1044" t="s">
        <v>787</v>
      </c>
      <c r="E189" s="1045" t="s">
        <v>789</v>
      </c>
      <c r="F189" s="1189" t="str">
        <f>VLOOKUP(TBL5_OptBen[[#This Row],[Option Type (defined list)]],'Option Typs_Grps'!B$2:C$47, 2, FALSE)</f>
        <v>Customer Options</v>
      </c>
      <c r="G189" s="1176" t="s">
        <v>755</v>
      </c>
      <c r="H189" s="1177" t="s">
        <v>1447</v>
      </c>
      <c r="I189" s="1181" t="s">
        <v>684</v>
      </c>
      <c r="J189" s="1182" t="s">
        <v>122</v>
      </c>
      <c r="K189" s="1183">
        <v>2</v>
      </c>
      <c r="L189" s="250"/>
      <c r="M189" s="250"/>
      <c r="N189" s="250"/>
      <c r="O189" s="1184"/>
      <c r="P189" s="1185"/>
      <c r="Q189" s="1186"/>
      <c r="R189" s="1187">
        <v>0.09</v>
      </c>
      <c r="S189" s="251">
        <v>0.28000000000000003</v>
      </c>
      <c r="T189" s="251">
        <v>0.46</v>
      </c>
      <c r="U189" s="251">
        <v>0.65</v>
      </c>
      <c r="V189" s="251">
        <v>0.8</v>
      </c>
      <c r="W189" s="251">
        <v>0.92</v>
      </c>
      <c r="X189" s="251">
        <v>1.03</v>
      </c>
      <c r="Y189" s="251">
        <v>1.1499999999999999</v>
      </c>
      <c r="Z189" s="251">
        <v>1.27</v>
      </c>
      <c r="AA189" s="251">
        <v>1.4</v>
      </c>
      <c r="AB189" s="251">
        <v>1.51</v>
      </c>
      <c r="AC189" s="251">
        <v>1.63</v>
      </c>
      <c r="AD189" s="251">
        <v>1.75</v>
      </c>
      <c r="AE189" s="251">
        <v>1.87</v>
      </c>
      <c r="AF189" s="251">
        <v>2</v>
      </c>
      <c r="AG189" s="251">
        <v>2.12</v>
      </c>
      <c r="AH189" s="251">
        <v>2.2400000000000002</v>
      </c>
      <c r="AI189" s="251">
        <v>2.37</v>
      </c>
      <c r="AJ189" s="251">
        <v>2.4900000000000002</v>
      </c>
      <c r="AK189" s="251">
        <v>2.62</v>
      </c>
      <c r="AL189" s="251">
        <v>2.75</v>
      </c>
      <c r="AM189" s="251">
        <v>2.87</v>
      </c>
      <c r="AN189" s="251">
        <v>3</v>
      </c>
      <c r="AO189" s="251">
        <v>3.13</v>
      </c>
      <c r="AP189" s="251">
        <v>3.26</v>
      </c>
      <c r="AQ189" s="251">
        <v>3.26</v>
      </c>
      <c r="AR189" s="251">
        <v>3.26</v>
      </c>
      <c r="AS189" s="251">
        <v>3.26</v>
      </c>
      <c r="AT189" s="251">
        <v>3.26</v>
      </c>
      <c r="AU189" s="251">
        <v>3.26</v>
      </c>
      <c r="AV189" s="251">
        <v>3.26</v>
      </c>
      <c r="AW189" s="251">
        <v>3.26</v>
      </c>
      <c r="AX189" s="251">
        <v>3.26</v>
      </c>
      <c r="AY189" s="251">
        <v>3.26</v>
      </c>
      <c r="AZ189" s="251">
        <v>3.26</v>
      </c>
      <c r="BA189" s="251">
        <v>3.26</v>
      </c>
      <c r="BB189" s="251">
        <v>3.26</v>
      </c>
      <c r="BC189" s="251">
        <v>3.26</v>
      </c>
      <c r="BD189" s="251">
        <v>3.26</v>
      </c>
      <c r="BE189" s="251">
        <v>3.26</v>
      </c>
      <c r="BF189" s="251">
        <v>3.26</v>
      </c>
      <c r="BG189" s="251">
        <v>3.26</v>
      </c>
      <c r="BH189" s="251">
        <v>3.26</v>
      </c>
      <c r="BI189" s="251">
        <v>3.26</v>
      </c>
      <c r="BJ189" s="251">
        <v>3.26</v>
      </c>
      <c r="BK189" s="251">
        <v>3.26</v>
      </c>
      <c r="BL189" s="251">
        <v>3.26</v>
      </c>
      <c r="BM189" s="251">
        <v>3.26</v>
      </c>
      <c r="BN189" s="251">
        <v>3.26</v>
      </c>
      <c r="BO189" s="251">
        <v>3.26</v>
      </c>
      <c r="BP189" s="1188">
        <v>3.26</v>
      </c>
      <c r="BQ189" s="233">
        <v>3.26</v>
      </c>
      <c r="BR189" s="233">
        <v>3.26</v>
      </c>
      <c r="BS189" s="233">
        <v>3.26</v>
      </c>
      <c r="BT189" s="233">
        <v>3.26</v>
      </c>
      <c r="BU189" s="233">
        <v>3.26</v>
      </c>
      <c r="BV189" s="233">
        <v>3.26</v>
      </c>
      <c r="BW189" s="233">
        <v>3.26</v>
      </c>
      <c r="BX189" s="233">
        <v>3.26</v>
      </c>
      <c r="BY189" s="233">
        <v>3.26</v>
      </c>
      <c r="BZ189" s="233"/>
      <c r="CA189" s="233"/>
      <c r="CB189" s="233"/>
      <c r="CC189" s="233"/>
      <c r="CD189" s="233"/>
      <c r="CE189" s="233"/>
      <c r="CF189" s="233"/>
      <c r="CG189" s="233"/>
      <c r="CH189" s="233"/>
      <c r="CI189" s="233"/>
      <c r="CJ189" s="233"/>
      <c r="CK189" s="233"/>
      <c r="CL189" s="233"/>
      <c r="CM189" s="233"/>
      <c r="CN189" s="249"/>
    </row>
    <row r="190" spans="2:92" ht="43.5" thickBot="1" x14ac:dyDescent="0.25">
      <c r="B190"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0" s="1044" t="s">
        <v>791</v>
      </c>
      <c r="D190" s="1044" t="s">
        <v>790</v>
      </c>
      <c r="E190" s="1045" t="s">
        <v>779</v>
      </c>
      <c r="F190" s="1189" t="str">
        <f>VLOOKUP(TBL5_OptBen[[#This Row],[Option Type (defined list)]],'Option Typs_Grps'!B$2:C$47, 2, FALSE)</f>
        <v>Customer Options</v>
      </c>
      <c r="G190" s="1176" t="s">
        <v>755</v>
      </c>
      <c r="H190" s="1177" t="s">
        <v>1447</v>
      </c>
      <c r="I190" s="1181" t="s">
        <v>684</v>
      </c>
      <c r="J190" s="1182" t="s">
        <v>122</v>
      </c>
      <c r="K190" s="1183">
        <v>2</v>
      </c>
      <c r="L190" s="250"/>
      <c r="M190" s="250"/>
      <c r="N190" s="250"/>
      <c r="O190" s="1184"/>
      <c r="P190" s="1185"/>
      <c r="Q190" s="1186"/>
      <c r="R190" s="1187">
        <v>0.5</v>
      </c>
      <c r="S190" s="251">
        <v>1.5</v>
      </c>
      <c r="T190" s="251">
        <v>2.63</v>
      </c>
      <c r="U190" s="251">
        <v>3.77</v>
      </c>
      <c r="V190" s="251">
        <v>4.9000000000000004</v>
      </c>
      <c r="W190" s="251">
        <v>5.98</v>
      </c>
      <c r="X190" s="251">
        <v>6.96</v>
      </c>
      <c r="Y190" s="251">
        <v>7.89</v>
      </c>
      <c r="Z190" s="251">
        <v>8.7799999999999994</v>
      </c>
      <c r="AA190" s="251">
        <v>9.6300000000000008</v>
      </c>
      <c r="AB190" s="251">
        <v>9.61</v>
      </c>
      <c r="AC190" s="251">
        <v>9.85</v>
      </c>
      <c r="AD190" s="251">
        <v>10.11</v>
      </c>
      <c r="AE190" s="251">
        <v>10.84</v>
      </c>
      <c r="AF190" s="251">
        <v>11.58</v>
      </c>
      <c r="AG190" s="251">
        <v>12.3</v>
      </c>
      <c r="AH190" s="251">
        <v>13.03</v>
      </c>
      <c r="AI190" s="251">
        <v>13.76</v>
      </c>
      <c r="AJ190" s="251">
        <v>14.5</v>
      </c>
      <c r="AK190" s="251">
        <v>15.23</v>
      </c>
      <c r="AL190" s="251">
        <v>15.82</v>
      </c>
      <c r="AM190" s="251">
        <v>16.38</v>
      </c>
      <c r="AN190" s="251">
        <v>16.989999999999998</v>
      </c>
      <c r="AO190" s="251">
        <v>17.57</v>
      </c>
      <c r="AP190" s="251">
        <v>18.14</v>
      </c>
      <c r="AQ190" s="251">
        <v>18.14</v>
      </c>
      <c r="AR190" s="251">
        <v>18.14</v>
      </c>
      <c r="AS190" s="251">
        <v>18.14</v>
      </c>
      <c r="AT190" s="251">
        <v>18.14</v>
      </c>
      <c r="AU190" s="251">
        <v>18.14</v>
      </c>
      <c r="AV190" s="251">
        <v>18.14</v>
      </c>
      <c r="AW190" s="251">
        <v>18.14</v>
      </c>
      <c r="AX190" s="251">
        <v>18.14</v>
      </c>
      <c r="AY190" s="251">
        <v>18.14</v>
      </c>
      <c r="AZ190" s="251">
        <v>18.14</v>
      </c>
      <c r="BA190" s="251">
        <v>18.14</v>
      </c>
      <c r="BB190" s="251">
        <v>18.14</v>
      </c>
      <c r="BC190" s="251">
        <v>18.14</v>
      </c>
      <c r="BD190" s="251">
        <v>18.14</v>
      </c>
      <c r="BE190" s="251">
        <v>18.14</v>
      </c>
      <c r="BF190" s="251">
        <v>18.14</v>
      </c>
      <c r="BG190" s="251">
        <v>18.14</v>
      </c>
      <c r="BH190" s="251">
        <v>18.14</v>
      </c>
      <c r="BI190" s="251">
        <v>18.14</v>
      </c>
      <c r="BJ190" s="251">
        <v>18.14</v>
      </c>
      <c r="BK190" s="251">
        <v>18.14</v>
      </c>
      <c r="BL190" s="251">
        <v>18.14</v>
      </c>
      <c r="BM190" s="251">
        <v>18.14</v>
      </c>
      <c r="BN190" s="251">
        <v>18.14</v>
      </c>
      <c r="BO190" s="251">
        <v>18.14</v>
      </c>
      <c r="BP190" s="1188">
        <v>18.14</v>
      </c>
      <c r="BQ190" s="233">
        <v>18.14</v>
      </c>
      <c r="BR190" s="233">
        <v>18.14</v>
      </c>
      <c r="BS190" s="233">
        <v>18.14</v>
      </c>
      <c r="BT190" s="233">
        <v>18.14</v>
      </c>
      <c r="BU190" s="233">
        <v>18.14</v>
      </c>
      <c r="BV190" s="233">
        <v>18.14</v>
      </c>
      <c r="BW190" s="233">
        <v>18.14</v>
      </c>
      <c r="BX190" s="233">
        <v>18.14</v>
      </c>
      <c r="BY190" s="233">
        <v>18.14</v>
      </c>
      <c r="BZ190" s="233"/>
      <c r="CA190" s="233"/>
      <c r="CB190" s="233"/>
      <c r="CC190" s="233"/>
      <c r="CD190" s="233"/>
      <c r="CE190" s="233"/>
      <c r="CF190" s="233"/>
      <c r="CG190" s="233"/>
      <c r="CH190" s="233"/>
      <c r="CI190" s="233"/>
      <c r="CJ190" s="233"/>
      <c r="CK190" s="233"/>
      <c r="CL190" s="233"/>
      <c r="CM190" s="233"/>
      <c r="CN190" s="249"/>
    </row>
    <row r="191" spans="2:92" ht="43.5" thickBot="1" x14ac:dyDescent="0.25">
      <c r="B191"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1" s="1044" t="s">
        <v>791</v>
      </c>
      <c r="D191" s="1044" t="s">
        <v>1439</v>
      </c>
      <c r="E191" s="1045" t="s">
        <v>779</v>
      </c>
      <c r="F191" s="1189" t="str">
        <f>VLOOKUP(TBL5_OptBen[[#This Row],[Option Type (defined list)]],'Option Typs_Grps'!B$2:C$47, 2, FALSE)</f>
        <v>Customer Options</v>
      </c>
      <c r="G191" s="1176" t="s">
        <v>755</v>
      </c>
      <c r="H191" s="1177" t="s">
        <v>1447</v>
      </c>
      <c r="I191" s="1181" t="s">
        <v>331</v>
      </c>
      <c r="J191" s="1182" t="s">
        <v>122</v>
      </c>
      <c r="K191" s="1183">
        <v>2</v>
      </c>
      <c r="L191" s="250"/>
      <c r="M191" s="250"/>
      <c r="N191" s="250"/>
      <c r="O191" s="1184"/>
      <c r="P191" s="1185"/>
      <c r="Q191" s="1186"/>
      <c r="R191" s="1187">
        <v>0</v>
      </c>
      <c r="S191" s="251">
        <v>0.01</v>
      </c>
      <c r="T191" s="251">
        <v>0.02</v>
      </c>
      <c r="U191" s="251">
        <v>0.03</v>
      </c>
      <c r="V191" s="251">
        <v>0.03</v>
      </c>
      <c r="W191" s="251">
        <v>0.04</v>
      </c>
      <c r="X191" s="251">
        <v>0.05</v>
      </c>
      <c r="Y191" s="251">
        <v>0.05</v>
      </c>
      <c r="Z191" s="251">
        <v>0.06</v>
      </c>
      <c r="AA191" s="251">
        <v>0.06</v>
      </c>
      <c r="AB191" s="251">
        <v>7.0000000000000007E-2</v>
      </c>
      <c r="AC191" s="251">
        <v>7.0000000000000007E-2</v>
      </c>
      <c r="AD191" s="251">
        <v>0.08</v>
      </c>
      <c r="AE191" s="251">
        <v>0.08</v>
      </c>
      <c r="AF191" s="251">
        <v>0.08</v>
      </c>
      <c r="AG191" s="251">
        <v>0.09</v>
      </c>
      <c r="AH191" s="251">
        <v>0.09</v>
      </c>
      <c r="AI191" s="251">
        <v>0.1</v>
      </c>
      <c r="AJ191" s="251">
        <v>0.1</v>
      </c>
      <c r="AK191" s="251">
        <v>0.1</v>
      </c>
      <c r="AL191" s="251">
        <v>0.11</v>
      </c>
      <c r="AM191" s="251">
        <v>0.11</v>
      </c>
      <c r="AN191" s="251">
        <v>0.11</v>
      </c>
      <c r="AO191" s="251">
        <v>0.12</v>
      </c>
      <c r="AP191" s="251">
        <v>0.12</v>
      </c>
      <c r="AQ191" s="251">
        <v>0.12</v>
      </c>
      <c r="AR191" s="251">
        <v>0.12</v>
      </c>
      <c r="AS191" s="251">
        <v>0.12</v>
      </c>
      <c r="AT191" s="251">
        <v>0.12</v>
      </c>
      <c r="AU191" s="251">
        <v>0.12</v>
      </c>
      <c r="AV191" s="251">
        <v>0.12</v>
      </c>
      <c r="AW191" s="251">
        <v>0.12</v>
      </c>
      <c r="AX191" s="251">
        <v>0.12</v>
      </c>
      <c r="AY191" s="251">
        <v>0.12</v>
      </c>
      <c r="AZ191" s="251">
        <v>0.12</v>
      </c>
      <c r="BA191" s="251">
        <v>0.12</v>
      </c>
      <c r="BB191" s="251">
        <v>0.12</v>
      </c>
      <c r="BC191" s="251">
        <v>0.12</v>
      </c>
      <c r="BD191" s="251">
        <v>0.12</v>
      </c>
      <c r="BE191" s="251">
        <v>0.12</v>
      </c>
      <c r="BF191" s="251">
        <v>0.12</v>
      </c>
      <c r="BG191" s="251">
        <v>0.12</v>
      </c>
      <c r="BH191" s="251">
        <v>0.12</v>
      </c>
      <c r="BI191" s="251">
        <v>0.12</v>
      </c>
      <c r="BJ191" s="251">
        <v>0.12</v>
      </c>
      <c r="BK191" s="251">
        <v>0.12</v>
      </c>
      <c r="BL191" s="251">
        <v>0.12</v>
      </c>
      <c r="BM191" s="251">
        <v>0.12</v>
      </c>
      <c r="BN191" s="251">
        <v>0.12</v>
      </c>
      <c r="BO191" s="251">
        <v>0.12</v>
      </c>
      <c r="BP191" s="1188">
        <v>0.12</v>
      </c>
      <c r="BQ191" s="233">
        <v>0.12</v>
      </c>
      <c r="BR191" s="233">
        <v>0.12</v>
      </c>
      <c r="BS191" s="233">
        <v>0.12</v>
      </c>
      <c r="BT191" s="233">
        <v>0.12</v>
      </c>
      <c r="BU191" s="233">
        <v>0.12</v>
      </c>
      <c r="BV191" s="233">
        <v>0.12</v>
      </c>
      <c r="BW191" s="233">
        <v>0.12</v>
      </c>
      <c r="BX191" s="233">
        <v>0.12</v>
      </c>
      <c r="BY191" s="233">
        <v>0.12</v>
      </c>
      <c r="BZ191" s="233"/>
      <c r="CA191" s="233"/>
      <c r="CB191" s="233"/>
      <c r="CC191" s="233"/>
      <c r="CD191" s="233"/>
      <c r="CE191" s="233"/>
      <c r="CF191" s="233"/>
      <c r="CG191" s="233"/>
      <c r="CH191" s="233"/>
      <c r="CI191" s="233"/>
      <c r="CJ191" s="233"/>
      <c r="CK191" s="233"/>
      <c r="CL191" s="233"/>
      <c r="CM191" s="233"/>
      <c r="CN191" s="249"/>
    </row>
    <row r="192" spans="2:92" ht="43.5" thickBot="1" x14ac:dyDescent="0.25">
      <c r="B192"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2" s="1044" t="s">
        <v>795</v>
      </c>
      <c r="D192" s="1044" t="s">
        <v>794</v>
      </c>
      <c r="E192" s="1045" t="s">
        <v>761</v>
      </c>
      <c r="F192" s="1189" t="str">
        <f>VLOOKUP(TBL5_OptBen[[#This Row],[Option Type (defined list)]],'Option Typs_Grps'!B$2:C$47, 2, FALSE)</f>
        <v>Customer Options</v>
      </c>
      <c r="G192" s="1176" t="s">
        <v>755</v>
      </c>
      <c r="H192" s="1177" t="s">
        <v>1447</v>
      </c>
      <c r="I192" s="1181" t="s">
        <v>331</v>
      </c>
      <c r="J192" s="1182" t="s">
        <v>122</v>
      </c>
      <c r="K192" s="1183">
        <v>2</v>
      </c>
      <c r="L192" s="250"/>
      <c r="M192" s="250"/>
      <c r="N192" s="250"/>
      <c r="O192" s="1184"/>
      <c r="P192" s="1185"/>
      <c r="Q192" s="1186"/>
      <c r="R192" s="1187">
        <v>0</v>
      </c>
      <c r="S192" s="251">
        <v>0</v>
      </c>
      <c r="T192" s="251">
        <v>0</v>
      </c>
      <c r="U192" s="251">
        <v>0</v>
      </c>
      <c r="V192" s="251">
        <v>0</v>
      </c>
      <c r="W192" s="251">
        <v>0.04</v>
      </c>
      <c r="X192" s="251">
        <v>0.1</v>
      </c>
      <c r="Y192" s="251">
        <v>0.15</v>
      </c>
      <c r="Z192" s="251">
        <v>0.2</v>
      </c>
      <c r="AA192" s="251">
        <v>0.25</v>
      </c>
      <c r="AB192" s="251">
        <v>0.3</v>
      </c>
      <c r="AC192" s="251">
        <v>0.35</v>
      </c>
      <c r="AD192" s="251">
        <v>0.4</v>
      </c>
      <c r="AE192" s="251">
        <v>0.45</v>
      </c>
      <c r="AF192" s="251">
        <v>0.5</v>
      </c>
      <c r="AG192" s="251">
        <v>0.55000000000000004</v>
      </c>
      <c r="AH192" s="251">
        <v>0.6</v>
      </c>
      <c r="AI192" s="251">
        <v>0.65</v>
      </c>
      <c r="AJ192" s="251">
        <v>0.7</v>
      </c>
      <c r="AK192" s="251">
        <v>0.75</v>
      </c>
      <c r="AL192" s="251">
        <v>0.8</v>
      </c>
      <c r="AM192" s="251">
        <v>0.85</v>
      </c>
      <c r="AN192" s="251">
        <v>0.9</v>
      </c>
      <c r="AO192" s="251">
        <v>0.95</v>
      </c>
      <c r="AP192" s="251">
        <v>1</v>
      </c>
      <c r="AQ192" s="251">
        <v>1</v>
      </c>
      <c r="AR192" s="251">
        <v>1</v>
      </c>
      <c r="AS192" s="251">
        <v>1</v>
      </c>
      <c r="AT192" s="251">
        <v>1</v>
      </c>
      <c r="AU192" s="251">
        <v>1</v>
      </c>
      <c r="AV192" s="251">
        <v>1</v>
      </c>
      <c r="AW192" s="251">
        <v>1</v>
      </c>
      <c r="AX192" s="251">
        <v>1</v>
      </c>
      <c r="AY192" s="251">
        <v>1</v>
      </c>
      <c r="AZ192" s="251">
        <v>1</v>
      </c>
      <c r="BA192" s="251">
        <v>1</v>
      </c>
      <c r="BB192" s="251">
        <v>1</v>
      </c>
      <c r="BC192" s="251">
        <v>1</v>
      </c>
      <c r="BD192" s="251">
        <v>1</v>
      </c>
      <c r="BE192" s="251">
        <v>1</v>
      </c>
      <c r="BF192" s="251">
        <v>1</v>
      </c>
      <c r="BG192" s="251">
        <v>1</v>
      </c>
      <c r="BH192" s="251">
        <v>1</v>
      </c>
      <c r="BI192" s="251">
        <v>1</v>
      </c>
      <c r="BJ192" s="251">
        <v>1</v>
      </c>
      <c r="BK192" s="251">
        <v>1</v>
      </c>
      <c r="BL192" s="251">
        <v>1</v>
      </c>
      <c r="BM192" s="251">
        <v>1</v>
      </c>
      <c r="BN192" s="251">
        <v>1</v>
      </c>
      <c r="BO192" s="251">
        <v>1</v>
      </c>
      <c r="BP192" s="1188">
        <v>1</v>
      </c>
      <c r="BQ192" s="233">
        <v>1</v>
      </c>
      <c r="BR192" s="233">
        <v>1</v>
      </c>
      <c r="BS192" s="233">
        <v>1</v>
      </c>
      <c r="BT192" s="233">
        <v>1</v>
      </c>
      <c r="BU192" s="233">
        <v>1</v>
      </c>
      <c r="BV192" s="233">
        <v>1</v>
      </c>
      <c r="BW192" s="233">
        <v>1</v>
      </c>
      <c r="BX192" s="233">
        <v>1</v>
      </c>
      <c r="BY192" s="233">
        <v>1</v>
      </c>
      <c r="BZ192" s="233"/>
      <c r="CA192" s="233"/>
      <c r="CB192" s="233"/>
      <c r="CC192" s="233"/>
      <c r="CD192" s="233"/>
      <c r="CE192" s="233"/>
      <c r="CF192" s="233"/>
      <c r="CG192" s="233"/>
      <c r="CH192" s="233"/>
      <c r="CI192" s="233"/>
      <c r="CJ192" s="233"/>
      <c r="CK192" s="233"/>
      <c r="CL192" s="233"/>
      <c r="CM192" s="233"/>
      <c r="CN192" s="249"/>
    </row>
    <row r="193" spans="2:92" ht="30.75" thickBot="1" x14ac:dyDescent="0.25">
      <c r="B193"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3" s="1044" t="s">
        <v>797</v>
      </c>
      <c r="D193" s="1044" t="s">
        <v>796</v>
      </c>
      <c r="E193" s="1045" t="s">
        <v>779</v>
      </c>
      <c r="F193" s="1189" t="str">
        <f>VLOOKUP(TBL5_OptBen[[#This Row],[Option Type (defined list)]],'Option Typs_Grps'!B$2:C$47, 2, FALSE)</f>
        <v>Customer Options</v>
      </c>
      <c r="G193" s="1176" t="s">
        <v>755</v>
      </c>
      <c r="H193" s="1177" t="s">
        <v>1447</v>
      </c>
      <c r="I193" s="1181" t="s">
        <v>684</v>
      </c>
      <c r="J193" s="1182" t="s">
        <v>122</v>
      </c>
      <c r="K193" s="1183">
        <v>2</v>
      </c>
      <c r="L193" s="250"/>
      <c r="M193" s="250"/>
      <c r="N193" s="250"/>
      <c r="O193" s="1184"/>
      <c r="P193" s="1185"/>
      <c r="Q193" s="1186"/>
      <c r="R193" s="1187">
        <v>0.43</v>
      </c>
      <c r="S193" s="251">
        <v>0.87</v>
      </c>
      <c r="T193" s="251">
        <v>0.87</v>
      </c>
      <c r="U193" s="251">
        <v>0.88</v>
      </c>
      <c r="V193" s="251">
        <v>0.89</v>
      </c>
      <c r="W193" s="251">
        <v>0.9</v>
      </c>
      <c r="X193" s="251">
        <v>0.9</v>
      </c>
      <c r="Y193" s="251">
        <v>0.91</v>
      </c>
      <c r="Z193" s="251">
        <v>0.92</v>
      </c>
      <c r="AA193" s="251">
        <v>0.92</v>
      </c>
      <c r="AB193" s="251">
        <v>0.93</v>
      </c>
      <c r="AC193" s="251">
        <v>0.94</v>
      </c>
      <c r="AD193" s="251">
        <v>0.94</v>
      </c>
      <c r="AE193" s="251">
        <v>0.95</v>
      </c>
      <c r="AF193" s="251">
        <v>0.95</v>
      </c>
      <c r="AG193" s="251">
        <v>0.96</v>
      </c>
      <c r="AH193" s="251">
        <v>0.96</v>
      </c>
      <c r="AI193" s="251">
        <v>0.97</v>
      </c>
      <c r="AJ193" s="251">
        <v>0.97</v>
      </c>
      <c r="AK193" s="251">
        <v>0.98</v>
      </c>
      <c r="AL193" s="251">
        <v>0.98</v>
      </c>
      <c r="AM193" s="251">
        <v>0.99</v>
      </c>
      <c r="AN193" s="251">
        <v>0.99</v>
      </c>
      <c r="AO193" s="251">
        <v>1</v>
      </c>
      <c r="AP193" s="251">
        <v>1</v>
      </c>
      <c r="AQ193" s="251">
        <v>1</v>
      </c>
      <c r="AR193" s="251">
        <v>1</v>
      </c>
      <c r="AS193" s="251">
        <v>1</v>
      </c>
      <c r="AT193" s="251">
        <v>1</v>
      </c>
      <c r="AU193" s="251">
        <v>1</v>
      </c>
      <c r="AV193" s="251">
        <v>1</v>
      </c>
      <c r="AW193" s="251">
        <v>1</v>
      </c>
      <c r="AX193" s="251">
        <v>1</v>
      </c>
      <c r="AY193" s="251">
        <v>1</v>
      </c>
      <c r="AZ193" s="251">
        <v>1</v>
      </c>
      <c r="BA193" s="251">
        <v>1</v>
      </c>
      <c r="BB193" s="251">
        <v>1</v>
      </c>
      <c r="BC193" s="251">
        <v>1</v>
      </c>
      <c r="BD193" s="251">
        <v>1</v>
      </c>
      <c r="BE193" s="251">
        <v>1</v>
      </c>
      <c r="BF193" s="251">
        <v>1</v>
      </c>
      <c r="BG193" s="251">
        <v>1</v>
      </c>
      <c r="BH193" s="251">
        <v>1</v>
      </c>
      <c r="BI193" s="251">
        <v>1</v>
      </c>
      <c r="BJ193" s="251">
        <v>1</v>
      </c>
      <c r="BK193" s="251">
        <v>1</v>
      </c>
      <c r="BL193" s="251">
        <v>1</v>
      </c>
      <c r="BM193" s="251">
        <v>1</v>
      </c>
      <c r="BN193" s="251">
        <v>1</v>
      </c>
      <c r="BO193" s="251">
        <v>1</v>
      </c>
      <c r="BP193" s="1188">
        <v>1</v>
      </c>
      <c r="BQ193" s="233">
        <v>1</v>
      </c>
      <c r="BR193" s="233">
        <v>1</v>
      </c>
      <c r="BS193" s="233">
        <v>1</v>
      </c>
      <c r="BT193" s="233">
        <v>1</v>
      </c>
      <c r="BU193" s="233">
        <v>1</v>
      </c>
      <c r="BV193" s="233">
        <v>1</v>
      </c>
      <c r="BW193" s="233">
        <v>1</v>
      </c>
      <c r="BX193" s="233">
        <v>1</v>
      </c>
      <c r="BY193" s="233">
        <v>1</v>
      </c>
      <c r="BZ193" s="233"/>
      <c r="CA193" s="233"/>
      <c r="CB193" s="233"/>
      <c r="CC193" s="233"/>
      <c r="CD193" s="233"/>
      <c r="CE193" s="233"/>
      <c r="CF193" s="233"/>
      <c r="CG193" s="233"/>
      <c r="CH193" s="233"/>
      <c r="CI193" s="233"/>
      <c r="CJ193" s="233"/>
      <c r="CK193" s="233"/>
      <c r="CL193" s="233"/>
      <c r="CM193" s="233"/>
      <c r="CN193" s="249"/>
    </row>
    <row r="194" spans="2:92" ht="57.75" thickBot="1" x14ac:dyDescent="0.25">
      <c r="B194"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4" s="1044" t="s">
        <v>799</v>
      </c>
      <c r="D194" s="1044" t="s">
        <v>798</v>
      </c>
      <c r="E194" s="1045" t="s">
        <v>779</v>
      </c>
      <c r="F194" s="1189" t="str">
        <f>VLOOKUP(TBL5_OptBen[[#This Row],[Option Type (defined list)]],'Option Typs_Grps'!B$2:C$47, 2, FALSE)</f>
        <v>Customer Options</v>
      </c>
      <c r="G194" s="1176" t="s">
        <v>755</v>
      </c>
      <c r="H194" s="1177" t="s">
        <v>1447</v>
      </c>
      <c r="I194" s="1181" t="s">
        <v>684</v>
      </c>
      <c r="J194" s="1182" t="s">
        <v>122</v>
      </c>
      <c r="K194" s="1183">
        <v>2</v>
      </c>
      <c r="L194" s="250"/>
      <c r="M194" s="250"/>
      <c r="N194" s="250"/>
      <c r="O194" s="1184"/>
      <c r="P194" s="1185"/>
      <c r="Q194" s="1186"/>
      <c r="R194" s="1187">
        <v>0.5</v>
      </c>
      <c r="S194" s="251">
        <v>1</v>
      </c>
      <c r="T194" s="251">
        <v>1.05</v>
      </c>
      <c r="U194" s="251">
        <v>1.1000000000000001</v>
      </c>
      <c r="V194" s="251">
        <v>1.1399999999999999</v>
      </c>
      <c r="W194" s="251">
        <v>1.19</v>
      </c>
      <c r="X194" s="251">
        <v>1.23</v>
      </c>
      <c r="Y194" s="251">
        <v>1.27</v>
      </c>
      <c r="Z194" s="251">
        <v>1.3</v>
      </c>
      <c r="AA194" s="251">
        <v>1.33</v>
      </c>
      <c r="AB194" s="251">
        <v>1.37</v>
      </c>
      <c r="AC194" s="251">
        <v>1.4</v>
      </c>
      <c r="AD194" s="251">
        <v>1.43</v>
      </c>
      <c r="AE194" s="251">
        <v>1.46</v>
      </c>
      <c r="AF194" s="251">
        <v>1.49</v>
      </c>
      <c r="AG194" s="251">
        <v>1.52</v>
      </c>
      <c r="AH194" s="251">
        <v>1.54</v>
      </c>
      <c r="AI194" s="251">
        <v>1.57</v>
      </c>
      <c r="AJ194" s="251">
        <v>1.59</v>
      </c>
      <c r="AK194" s="251">
        <v>1.61</v>
      </c>
      <c r="AL194" s="251">
        <v>1.64</v>
      </c>
      <c r="AM194" s="251">
        <v>1.66</v>
      </c>
      <c r="AN194" s="251">
        <v>1.68</v>
      </c>
      <c r="AO194" s="251">
        <v>1.69</v>
      </c>
      <c r="AP194" s="251">
        <v>1.71</v>
      </c>
      <c r="AQ194" s="251">
        <v>1.71</v>
      </c>
      <c r="AR194" s="251">
        <v>1.71</v>
      </c>
      <c r="AS194" s="251">
        <v>1.71</v>
      </c>
      <c r="AT194" s="251">
        <v>1.71</v>
      </c>
      <c r="AU194" s="251">
        <v>1.71</v>
      </c>
      <c r="AV194" s="251">
        <v>1.71</v>
      </c>
      <c r="AW194" s="251">
        <v>1.71</v>
      </c>
      <c r="AX194" s="251">
        <v>1.71</v>
      </c>
      <c r="AY194" s="251">
        <v>1.71</v>
      </c>
      <c r="AZ194" s="251">
        <v>1.71</v>
      </c>
      <c r="BA194" s="251">
        <v>1.71</v>
      </c>
      <c r="BB194" s="251">
        <v>1.71</v>
      </c>
      <c r="BC194" s="251">
        <v>1.71</v>
      </c>
      <c r="BD194" s="251">
        <v>1.71</v>
      </c>
      <c r="BE194" s="251">
        <v>1.71</v>
      </c>
      <c r="BF194" s="251">
        <v>1.71</v>
      </c>
      <c r="BG194" s="251">
        <v>1.71</v>
      </c>
      <c r="BH194" s="251">
        <v>1.71</v>
      </c>
      <c r="BI194" s="251">
        <v>1.71</v>
      </c>
      <c r="BJ194" s="251">
        <v>1.71</v>
      </c>
      <c r="BK194" s="251">
        <v>1.71</v>
      </c>
      <c r="BL194" s="251">
        <v>1.71</v>
      </c>
      <c r="BM194" s="251">
        <v>1.71</v>
      </c>
      <c r="BN194" s="251">
        <v>1.71</v>
      </c>
      <c r="BO194" s="251">
        <v>1.71</v>
      </c>
      <c r="BP194" s="1188">
        <v>1.71</v>
      </c>
      <c r="BQ194" s="233">
        <v>1.71</v>
      </c>
      <c r="BR194" s="233">
        <v>1.71</v>
      </c>
      <c r="BS194" s="233">
        <v>1.71</v>
      </c>
      <c r="BT194" s="233">
        <v>1.71</v>
      </c>
      <c r="BU194" s="233">
        <v>1.71</v>
      </c>
      <c r="BV194" s="233">
        <v>1.71</v>
      </c>
      <c r="BW194" s="233">
        <v>1.71</v>
      </c>
      <c r="BX194" s="233">
        <v>1.71</v>
      </c>
      <c r="BY194" s="233">
        <v>1.71</v>
      </c>
      <c r="BZ194" s="233"/>
      <c r="CA194" s="233"/>
      <c r="CB194" s="233"/>
      <c r="CC194" s="233"/>
      <c r="CD194" s="233"/>
      <c r="CE194" s="233"/>
      <c r="CF194" s="233"/>
      <c r="CG194" s="233"/>
      <c r="CH194" s="233"/>
      <c r="CI194" s="233"/>
      <c r="CJ194" s="233"/>
      <c r="CK194" s="233"/>
      <c r="CL194" s="233"/>
      <c r="CM194" s="233"/>
      <c r="CN194" s="249"/>
    </row>
    <row r="195" spans="2:92" ht="43.5" thickBot="1" x14ac:dyDescent="0.25">
      <c r="B195"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5" s="1044" t="s">
        <v>842</v>
      </c>
      <c r="D195" s="1044" t="s">
        <v>841</v>
      </c>
      <c r="E195" s="1045" t="s">
        <v>843</v>
      </c>
      <c r="F195" s="1189" t="str">
        <f>VLOOKUP(TBL5_OptBen[[#This Row],[Option Type (defined list)]],'Option Typs_Grps'!B$2:C$47, 2, FALSE)</f>
        <v>Distribution Options</v>
      </c>
      <c r="G195" s="1176" t="s">
        <v>755</v>
      </c>
      <c r="H195" s="1177" t="s">
        <v>1447</v>
      </c>
      <c r="I195" s="1181" t="s">
        <v>684</v>
      </c>
      <c r="J195" s="1182" t="s">
        <v>122</v>
      </c>
      <c r="K195" s="1183">
        <v>2</v>
      </c>
      <c r="L195" s="250"/>
      <c r="M195" s="250"/>
      <c r="N195" s="250"/>
      <c r="O195" s="1184"/>
      <c r="P195" s="1185"/>
      <c r="Q195" s="1186"/>
      <c r="R195" s="1187">
        <v>0.16</v>
      </c>
      <c r="S195" s="251">
        <v>0.4</v>
      </c>
      <c r="T195" s="251">
        <v>0.57999999999999996</v>
      </c>
      <c r="U195" s="251">
        <v>0.71</v>
      </c>
      <c r="V195" s="251">
        <v>0.77</v>
      </c>
      <c r="W195" s="251">
        <v>0.77</v>
      </c>
      <c r="X195" s="251">
        <v>0.77</v>
      </c>
      <c r="Y195" s="251">
        <v>0.77</v>
      </c>
      <c r="Z195" s="251">
        <v>0.77</v>
      </c>
      <c r="AA195" s="251">
        <v>0.77</v>
      </c>
      <c r="AB195" s="251">
        <v>0.77</v>
      </c>
      <c r="AC195" s="251">
        <v>0.77</v>
      </c>
      <c r="AD195" s="251">
        <v>0.77</v>
      </c>
      <c r="AE195" s="251">
        <v>0.77</v>
      </c>
      <c r="AF195" s="251">
        <v>0.77</v>
      </c>
      <c r="AG195" s="251">
        <v>0.77</v>
      </c>
      <c r="AH195" s="251">
        <v>0.77</v>
      </c>
      <c r="AI195" s="251">
        <v>0.77</v>
      </c>
      <c r="AJ195" s="251">
        <v>0.77</v>
      </c>
      <c r="AK195" s="251">
        <v>0.77</v>
      </c>
      <c r="AL195" s="251">
        <v>0.77</v>
      </c>
      <c r="AM195" s="251">
        <v>0.77</v>
      </c>
      <c r="AN195" s="251">
        <v>0.77</v>
      </c>
      <c r="AO195" s="251">
        <v>0.77</v>
      </c>
      <c r="AP195" s="251">
        <v>0.77</v>
      </c>
      <c r="AQ195" s="251">
        <v>0.77</v>
      </c>
      <c r="AR195" s="251">
        <v>0.77</v>
      </c>
      <c r="AS195" s="251">
        <v>0.77</v>
      </c>
      <c r="AT195" s="251">
        <v>0.77</v>
      </c>
      <c r="AU195" s="251">
        <v>0.77</v>
      </c>
      <c r="AV195" s="251">
        <v>0.77</v>
      </c>
      <c r="AW195" s="251">
        <v>0.77</v>
      </c>
      <c r="AX195" s="251">
        <v>0.77</v>
      </c>
      <c r="AY195" s="251">
        <v>0.77</v>
      </c>
      <c r="AZ195" s="251">
        <v>0.77</v>
      </c>
      <c r="BA195" s="251">
        <v>0.77</v>
      </c>
      <c r="BB195" s="251">
        <v>0.77</v>
      </c>
      <c r="BC195" s="251">
        <v>0.77</v>
      </c>
      <c r="BD195" s="251">
        <v>0.77</v>
      </c>
      <c r="BE195" s="251">
        <v>0.77</v>
      </c>
      <c r="BF195" s="251">
        <v>0.77</v>
      </c>
      <c r="BG195" s="251">
        <v>0.77</v>
      </c>
      <c r="BH195" s="251">
        <v>0.77</v>
      </c>
      <c r="BI195" s="251">
        <v>0.77</v>
      </c>
      <c r="BJ195" s="251">
        <v>0.77</v>
      </c>
      <c r="BK195" s="251">
        <v>0.77</v>
      </c>
      <c r="BL195" s="251">
        <v>0.77</v>
      </c>
      <c r="BM195" s="251">
        <v>0.77</v>
      </c>
      <c r="BN195" s="251">
        <v>0.77</v>
      </c>
      <c r="BO195" s="251">
        <v>0.77</v>
      </c>
      <c r="BP195" s="1188">
        <v>0.77</v>
      </c>
      <c r="BQ195" s="233">
        <v>0.77</v>
      </c>
      <c r="BR195" s="233">
        <v>0.77</v>
      </c>
      <c r="BS195" s="233">
        <v>0.77</v>
      </c>
      <c r="BT195" s="233">
        <v>0.77</v>
      </c>
      <c r="BU195" s="233">
        <v>0.77</v>
      </c>
      <c r="BV195" s="233">
        <v>0.77</v>
      </c>
      <c r="BW195" s="233">
        <v>0.77</v>
      </c>
      <c r="BX195" s="233">
        <v>0.77</v>
      </c>
      <c r="BY195" s="233">
        <v>0.77</v>
      </c>
      <c r="BZ195" s="233"/>
      <c r="CA195" s="233"/>
      <c r="CB195" s="233"/>
      <c r="CC195" s="233"/>
      <c r="CD195" s="233"/>
      <c r="CE195" s="233"/>
      <c r="CF195" s="233"/>
      <c r="CG195" s="233"/>
      <c r="CH195" s="233"/>
      <c r="CI195" s="233"/>
      <c r="CJ195" s="233"/>
      <c r="CK195" s="233"/>
      <c r="CL195" s="233"/>
      <c r="CM195" s="233"/>
      <c r="CN195" s="249"/>
    </row>
    <row r="196" spans="2:92" ht="43.5" thickBot="1" x14ac:dyDescent="0.25">
      <c r="B196"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6" s="1044" t="s">
        <v>845</v>
      </c>
      <c r="D196" s="1044" t="s">
        <v>844</v>
      </c>
      <c r="E196" s="1045" t="s">
        <v>843</v>
      </c>
      <c r="F196" s="1189" t="str">
        <f>VLOOKUP(TBL5_OptBen[[#This Row],[Option Type (defined list)]],'Option Typs_Grps'!B$2:C$47, 2, FALSE)</f>
        <v>Distribution Options</v>
      </c>
      <c r="G196" s="1176" t="s">
        <v>755</v>
      </c>
      <c r="H196" s="1177" t="s">
        <v>1447</v>
      </c>
      <c r="I196" s="1181" t="s">
        <v>331</v>
      </c>
      <c r="J196" s="1182" t="s">
        <v>122</v>
      </c>
      <c r="K196" s="1183">
        <v>2</v>
      </c>
      <c r="L196" s="250"/>
      <c r="M196" s="250"/>
      <c r="N196" s="250"/>
      <c r="O196" s="1184"/>
      <c r="P196" s="1185"/>
      <c r="Q196" s="1186"/>
      <c r="R196" s="1187">
        <v>0</v>
      </c>
      <c r="S196" s="251">
        <v>0</v>
      </c>
      <c r="T196" s="251">
        <v>0</v>
      </c>
      <c r="U196" s="251">
        <v>0</v>
      </c>
      <c r="V196" s="251">
        <v>0</v>
      </c>
      <c r="W196" s="251">
        <v>0.06</v>
      </c>
      <c r="X196" s="251">
        <v>0.12</v>
      </c>
      <c r="Y196" s="251">
        <v>0.17</v>
      </c>
      <c r="Z196" s="251">
        <v>0.21</v>
      </c>
      <c r="AA196" s="251">
        <v>0.27</v>
      </c>
      <c r="AB196" s="251">
        <v>0.27</v>
      </c>
      <c r="AC196" s="251">
        <v>0.27</v>
      </c>
      <c r="AD196" s="251">
        <v>0.27</v>
      </c>
      <c r="AE196" s="251">
        <v>0.27</v>
      </c>
      <c r="AF196" s="251">
        <v>0.27</v>
      </c>
      <c r="AG196" s="251">
        <v>0.27</v>
      </c>
      <c r="AH196" s="251">
        <v>0.27</v>
      </c>
      <c r="AI196" s="251">
        <v>0.27</v>
      </c>
      <c r="AJ196" s="251">
        <v>0.27</v>
      </c>
      <c r="AK196" s="251">
        <v>0.27</v>
      </c>
      <c r="AL196" s="251">
        <v>0.27</v>
      </c>
      <c r="AM196" s="251">
        <v>0.27</v>
      </c>
      <c r="AN196" s="251">
        <v>0.27</v>
      </c>
      <c r="AO196" s="251">
        <v>0.27</v>
      </c>
      <c r="AP196" s="251">
        <v>0.27</v>
      </c>
      <c r="AQ196" s="251">
        <v>0.27</v>
      </c>
      <c r="AR196" s="251">
        <v>0.27</v>
      </c>
      <c r="AS196" s="251">
        <v>0.27</v>
      </c>
      <c r="AT196" s="251">
        <v>0.27</v>
      </c>
      <c r="AU196" s="251">
        <v>0.27</v>
      </c>
      <c r="AV196" s="251">
        <v>0.27</v>
      </c>
      <c r="AW196" s="251">
        <v>0.27</v>
      </c>
      <c r="AX196" s="251">
        <v>0.27</v>
      </c>
      <c r="AY196" s="251">
        <v>0.27</v>
      </c>
      <c r="AZ196" s="251">
        <v>0.27</v>
      </c>
      <c r="BA196" s="251">
        <v>0.27</v>
      </c>
      <c r="BB196" s="251">
        <v>0.27</v>
      </c>
      <c r="BC196" s="251">
        <v>0.27</v>
      </c>
      <c r="BD196" s="251">
        <v>0.27</v>
      </c>
      <c r="BE196" s="251">
        <v>0.27</v>
      </c>
      <c r="BF196" s="251">
        <v>0.27</v>
      </c>
      <c r="BG196" s="251">
        <v>0.27</v>
      </c>
      <c r="BH196" s="251">
        <v>0.27</v>
      </c>
      <c r="BI196" s="251">
        <v>0.27</v>
      </c>
      <c r="BJ196" s="251">
        <v>0.27</v>
      </c>
      <c r="BK196" s="251">
        <v>0.27</v>
      </c>
      <c r="BL196" s="251">
        <v>0.27</v>
      </c>
      <c r="BM196" s="251">
        <v>0.27</v>
      </c>
      <c r="BN196" s="251">
        <v>0.27</v>
      </c>
      <c r="BO196" s="251">
        <v>0.27</v>
      </c>
      <c r="BP196" s="1188">
        <v>0.27</v>
      </c>
      <c r="BQ196" s="233">
        <v>0.27</v>
      </c>
      <c r="BR196" s="233">
        <v>0.27</v>
      </c>
      <c r="BS196" s="233">
        <v>0.27</v>
      </c>
      <c r="BT196" s="233">
        <v>0.27</v>
      </c>
      <c r="BU196" s="233">
        <v>0.27</v>
      </c>
      <c r="BV196" s="233">
        <v>0.27</v>
      </c>
      <c r="BW196" s="233">
        <v>0.27</v>
      </c>
      <c r="BX196" s="233">
        <v>0.27</v>
      </c>
      <c r="BY196" s="233">
        <v>0.27</v>
      </c>
      <c r="BZ196" s="233"/>
      <c r="CA196" s="233"/>
      <c r="CB196" s="233"/>
      <c r="CC196" s="233"/>
      <c r="CD196" s="233"/>
      <c r="CE196" s="233"/>
      <c r="CF196" s="233"/>
      <c r="CG196" s="233"/>
      <c r="CH196" s="233"/>
      <c r="CI196" s="233"/>
      <c r="CJ196" s="233"/>
      <c r="CK196" s="233"/>
      <c r="CL196" s="233"/>
      <c r="CM196" s="233"/>
      <c r="CN196" s="249"/>
    </row>
    <row r="197" spans="2:92" ht="43.5" thickBot="1" x14ac:dyDescent="0.25">
      <c r="B197"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7" s="1044" t="s">
        <v>848</v>
      </c>
      <c r="D197" s="1044" t="s">
        <v>847</v>
      </c>
      <c r="E197" s="1045" t="s">
        <v>843</v>
      </c>
      <c r="F197" s="1189" t="str">
        <f>VLOOKUP(TBL5_OptBen[[#This Row],[Option Type (defined list)]],'Option Typs_Grps'!B$2:C$47, 2, FALSE)</f>
        <v>Distribution Options</v>
      </c>
      <c r="G197" s="1176" t="s">
        <v>766</v>
      </c>
      <c r="H197" s="1177" t="s">
        <v>1447</v>
      </c>
      <c r="I197" s="1181" t="s">
        <v>684</v>
      </c>
      <c r="J197" s="1182" t="s">
        <v>122</v>
      </c>
      <c r="K197" s="1183">
        <v>2</v>
      </c>
      <c r="L197" s="250"/>
      <c r="M197" s="250"/>
      <c r="N197" s="250"/>
      <c r="O197" s="1184"/>
      <c r="P197" s="1185"/>
      <c r="Q197" s="1186"/>
      <c r="R197" s="1187">
        <v>0</v>
      </c>
      <c r="S197" s="251">
        <v>0</v>
      </c>
      <c r="T197" s="251">
        <v>0</v>
      </c>
      <c r="U197" s="251">
        <v>0</v>
      </c>
      <c r="V197" s="251">
        <v>0</v>
      </c>
      <c r="W197" s="251">
        <v>0</v>
      </c>
      <c r="X197" s="251">
        <v>0</v>
      </c>
      <c r="Y197" s="251">
        <v>0</v>
      </c>
      <c r="Z197" s="251">
        <v>0</v>
      </c>
      <c r="AA197" s="251">
        <v>0</v>
      </c>
      <c r="AB197" s="251">
        <v>7.0000000000000007E-2</v>
      </c>
      <c r="AC197" s="251">
        <v>0.11</v>
      </c>
      <c r="AD197" s="251">
        <v>0.16</v>
      </c>
      <c r="AE197" s="251">
        <v>0.2</v>
      </c>
      <c r="AF197" s="251">
        <v>0.25</v>
      </c>
      <c r="AG197" s="251">
        <v>0.25</v>
      </c>
      <c r="AH197" s="251">
        <v>0.25</v>
      </c>
      <c r="AI197" s="251">
        <v>0.25</v>
      </c>
      <c r="AJ197" s="251">
        <v>0.25</v>
      </c>
      <c r="AK197" s="251">
        <v>0.25</v>
      </c>
      <c r="AL197" s="251">
        <v>0.25</v>
      </c>
      <c r="AM197" s="251">
        <v>0.25</v>
      </c>
      <c r="AN197" s="251">
        <v>0.25</v>
      </c>
      <c r="AO197" s="251">
        <v>0.25</v>
      </c>
      <c r="AP197" s="251">
        <v>0.25</v>
      </c>
      <c r="AQ197" s="251">
        <v>0.25</v>
      </c>
      <c r="AR197" s="251">
        <v>0.25</v>
      </c>
      <c r="AS197" s="251">
        <v>0.25</v>
      </c>
      <c r="AT197" s="251">
        <v>0.25</v>
      </c>
      <c r="AU197" s="251">
        <v>0.25</v>
      </c>
      <c r="AV197" s="251">
        <v>0.25</v>
      </c>
      <c r="AW197" s="251">
        <v>0.25</v>
      </c>
      <c r="AX197" s="251">
        <v>0.25</v>
      </c>
      <c r="AY197" s="251">
        <v>0.25</v>
      </c>
      <c r="AZ197" s="251">
        <v>0.25</v>
      </c>
      <c r="BA197" s="251">
        <v>0.25</v>
      </c>
      <c r="BB197" s="251">
        <v>0.25</v>
      </c>
      <c r="BC197" s="251">
        <v>0.25</v>
      </c>
      <c r="BD197" s="251">
        <v>0.25</v>
      </c>
      <c r="BE197" s="251">
        <v>0.25</v>
      </c>
      <c r="BF197" s="251">
        <v>0.25</v>
      </c>
      <c r="BG197" s="251">
        <v>0.25</v>
      </c>
      <c r="BH197" s="251">
        <v>0.25</v>
      </c>
      <c r="BI197" s="251">
        <v>0.25</v>
      </c>
      <c r="BJ197" s="251">
        <v>0.25</v>
      </c>
      <c r="BK197" s="251">
        <v>0.25</v>
      </c>
      <c r="BL197" s="251">
        <v>0.25</v>
      </c>
      <c r="BM197" s="251">
        <v>0.25</v>
      </c>
      <c r="BN197" s="251">
        <v>0.25</v>
      </c>
      <c r="BO197" s="251">
        <v>0.25</v>
      </c>
      <c r="BP197" s="1188">
        <v>0.25</v>
      </c>
      <c r="BQ197" s="233">
        <v>0.25</v>
      </c>
      <c r="BR197" s="233">
        <v>0.25</v>
      </c>
      <c r="BS197" s="233">
        <v>0.25</v>
      </c>
      <c r="BT197" s="233">
        <v>0.25</v>
      </c>
      <c r="BU197" s="233">
        <v>0.25</v>
      </c>
      <c r="BV197" s="233">
        <v>0.25</v>
      </c>
      <c r="BW197" s="233">
        <v>0.25</v>
      </c>
      <c r="BX197" s="233">
        <v>0.25</v>
      </c>
      <c r="BY197" s="233">
        <v>0.25</v>
      </c>
      <c r="BZ197" s="233"/>
      <c r="CA197" s="233"/>
      <c r="CB197" s="233"/>
      <c r="CC197" s="233"/>
      <c r="CD197" s="233"/>
      <c r="CE197" s="233"/>
      <c r="CF197" s="233"/>
      <c r="CG197" s="233"/>
      <c r="CH197" s="233"/>
      <c r="CI197" s="233"/>
      <c r="CJ197" s="233"/>
      <c r="CK197" s="233"/>
      <c r="CL197" s="233"/>
      <c r="CM197" s="233"/>
      <c r="CN197" s="249"/>
    </row>
    <row r="198" spans="2:92" ht="43.5" thickBot="1" x14ac:dyDescent="0.25">
      <c r="B198"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8" s="1044" t="s">
        <v>851</v>
      </c>
      <c r="D198" s="1044" t="s">
        <v>850</v>
      </c>
      <c r="E198" s="1045" t="s">
        <v>843</v>
      </c>
      <c r="F198" s="1189" t="str">
        <f>VLOOKUP(TBL5_OptBen[[#This Row],[Option Type (defined list)]],'Option Typs_Grps'!B$2:C$47, 2, FALSE)</f>
        <v>Distribution Options</v>
      </c>
      <c r="G198" s="1176" t="s">
        <v>766</v>
      </c>
      <c r="H198" s="1177" t="s">
        <v>1447</v>
      </c>
      <c r="I198" s="1181" t="s">
        <v>684</v>
      </c>
      <c r="J198" s="1182" t="s">
        <v>122</v>
      </c>
      <c r="K198" s="1183">
        <v>2</v>
      </c>
      <c r="L198" s="250"/>
      <c r="M198" s="250"/>
      <c r="N198" s="250"/>
      <c r="O198" s="1184"/>
      <c r="P198" s="1185"/>
      <c r="Q198" s="1186"/>
      <c r="R198" s="1187">
        <v>0</v>
      </c>
      <c r="S198" s="251">
        <v>0</v>
      </c>
      <c r="T198" s="251">
        <v>0</v>
      </c>
      <c r="U198" s="251">
        <v>0</v>
      </c>
      <c r="V198" s="251">
        <v>0</v>
      </c>
      <c r="W198" s="251">
        <v>0</v>
      </c>
      <c r="X198" s="251">
        <v>0</v>
      </c>
      <c r="Y198" s="251">
        <v>0</v>
      </c>
      <c r="Z198" s="251">
        <v>0</v>
      </c>
      <c r="AA198" s="251">
        <v>0</v>
      </c>
      <c r="AB198" s="251">
        <v>0</v>
      </c>
      <c r="AC198" s="251">
        <v>0</v>
      </c>
      <c r="AD198" s="251">
        <v>0</v>
      </c>
      <c r="AE198" s="251">
        <v>0</v>
      </c>
      <c r="AF198" s="251">
        <v>0</v>
      </c>
      <c r="AG198" s="251">
        <v>0.05</v>
      </c>
      <c r="AH198" s="251">
        <v>0.08</v>
      </c>
      <c r="AI198" s="251">
        <v>0.11</v>
      </c>
      <c r="AJ198" s="251">
        <v>0.14000000000000001</v>
      </c>
      <c r="AK198" s="251">
        <v>0.16</v>
      </c>
      <c r="AL198" s="251">
        <v>0.16</v>
      </c>
      <c r="AM198" s="251">
        <v>0.16</v>
      </c>
      <c r="AN198" s="251">
        <v>0.16</v>
      </c>
      <c r="AO198" s="251">
        <v>0.16</v>
      </c>
      <c r="AP198" s="251">
        <v>0.16</v>
      </c>
      <c r="AQ198" s="251">
        <v>0.16</v>
      </c>
      <c r="AR198" s="251">
        <v>0.16</v>
      </c>
      <c r="AS198" s="251">
        <v>0.16</v>
      </c>
      <c r="AT198" s="251">
        <v>0.16</v>
      </c>
      <c r="AU198" s="251">
        <v>0.16</v>
      </c>
      <c r="AV198" s="251">
        <v>0.16</v>
      </c>
      <c r="AW198" s="251">
        <v>0.16</v>
      </c>
      <c r="AX198" s="251">
        <v>0.16</v>
      </c>
      <c r="AY198" s="251">
        <v>0.16</v>
      </c>
      <c r="AZ198" s="251">
        <v>0.16</v>
      </c>
      <c r="BA198" s="251">
        <v>0.16</v>
      </c>
      <c r="BB198" s="251">
        <v>0.16</v>
      </c>
      <c r="BC198" s="251">
        <v>0.16</v>
      </c>
      <c r="BD198" s="251">
        <v>0.16</v>
      </c>
      <c r="BE198" s="251">
        <v>0.16</v>
      </c>
      <c r="BF198" s="251">
        <v>0.16</v>
      </c>
      <c r="BG198" s="251">
        <v>0.16</v>
      </c>
      <c r="BH198" s="251">
        <v>0.16</v>
      </c>
      <c r="BI198" s="251">
        <v>0.16</v>
      </c>
      <c r="BJ198" s="251">
        <v>0.16</v>
      </c>
      <c r="BK198" s="251">
        <v>0.16</v>
      </c>
      <c r="BL198" s="251">
        <v>0.16</v>
      </c>
      <c r="BM198" s="251">
        <v>0.16</v>
      </c>
      <c r="BN198" s="251">
        <v>0.16</v>
      </c>
      <c r="BO198" s="251">
        <v>0.16</v>
      </c>
      <c r="BP198" s="1188">
        <v>0.16</v>
      </c>
      <c r="BQ198" s="233">
        <v>0.16</v>
      </c>
      <c r="BR198" s="233">
        <v>0.16</v>
      </c>
      <c r="BS198" s="233">
        <v>0.16</v>
      </c>
      <c r="BT198" s="233">
        <v>0.16</v>
      </c>
      <c r="BU198" s="233">
        <v>0.16</v>
      </c>
      <c r="BV198" s="233">
        <v>0.16</v>
      </c>
      <c r="BW198" s="233">
        <v>0.16</v>
      </c>
      <c r="BX198" s="233">
        <v>0.16</v>
      </c>
      <c r="BY198" s="233">
        <v>0.16</v>
      </c>
      <c r="BZ198" s="233"/>
      <c r="CA198" s="233"/>
      <c r="CB198" s="233"/>
      <c r="CC198" s="233"/>
      <c r="CD198" s="233"/>
      <c r="CE198" s="233"/>
      <c r="CF198" s="233"/>
      <c r="CG198" s="233"/>
      <c r="CH198" s="233"/>
      <c r="CI198" s="233"/>
      <c r="CJ198" s="233"/>
      <c r="CK198" s="233"/>
      <c r="CL198" s="233"/>
      <c r="CM198" s="233"/>
      <c r="CN198" s="249"/>
    </row>
    <row r="199" spans="2:92" ht="43.5" thickBot="1" x14ac:dyDescent="0.25">
      <c r="B19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9" s="1044" t="s">
        <v>854</v>
      </c>
      <c r="D199" s="1044" t="s">
        <v>853</v>
      </c>
      <c r="E199" s="1045" t="s">
        <v>843</v>
      </c>
      <c r="F199" s="1189" t="str">
        <f>VLOOKUP(TBL5_OptBen[[#This Row],[Option Type (defined list)]],'Option Typs_Grps'!B$2:C$47, 2, FALSE)</f>
        <v>Distribution Options</v>
      </c>
      <c r="G199" s="1176" t="s">
        <v>766</v>
      </c>
      <c r="H199" s="1177" t="s">
        <v>1447</v>
      </c>
      <c r="I199" s="1181" t="s">
        <v>684</v>
      </c>
      <c r="J199" s="1182" t="s">
        <v>122</v>
      </c>
      <c r="K199" s="1183">
        <v>2</v>
      </c>
      <c r="L199" s="250"/>
      <c r="M199" s="250"/>
      <c r="N199" s="250"/>
      <c r="O199" s="1184"/>
      <c r="P199" s="1185"/>
      <c r="Q199" s="1186"/>
      <c r="R199" s="1187">
        <v>0</v>
      </c>
      <c r="S199" s="251">
        <v>0</v>
      </c>
      <c r="T199" s="251">
        <v>0</v>
      </c>
      <c r="U199" s="251">
        <v>0</v>
      </c>
      <c r="V199" s="251">
        <v>0</v>
      </c>
      <c r="W199" s="251">
        <v>0</v>
      </c>
      <c r="X199" s="251">
        <v>0</v>
      </c>
      <c r="Y199" s="251">
        <v>0</v>
      </c>
      <c r="Z199" s="251">
        <v>0</v>
      </c>
      <c r="AA199" s="251">
        <v>0</v>
      </c>
      <c r="AB199" s="251">
        <v>0</v>
      </c>
      <c r="AC199" s="251">
        <v>0</v>
      </c>
      <c r="AD199" s="251">
        <v>0</v>
      </c>
      <c r="AE199" s="251">
        <v>0</v>
      </c>
      <c r="AF199" s="251">
        <v>0</v>
      </c>
      <c r="AG199" s="251">
        <v>0</v>
      </c>
      <c r="AH199" s="251">
        <v>0</v>
      </c>
      <c r="AI199" s="251">
        <v>0</v>
      </c>
      <c r="AJ199" s="251">
        <v>0</v>
      </c>
      <c r="AK199" s="251">
        <v>0</v>
      </c>
      <c r="AL199" s="251">
        <v>0.02</v>
      </c>
      <c r="AM199" s="251">
        <v>0.03</v>
      </c>
      <c r="AN199" s="251">
        <v>0.03</v>
      </c>
      <c r="AO199" s="251">
        <v>0.03</v>
      </c>
      <c r="AP199" s="251">
        <v>0.03</v>
      </c>
      <c r="AQ199" s="251">
        <v>0.03</v>
      </c>
      <c r="AR199" s="251">
        <v>0.03</v>
      </c>
      <c r="AS199" s="251">
        <v>0.03</v>
      </c>
      <c r="AT199" s="251">
        <v>0.03</v>
      </c>
      <c r="AU199" s="251">
        <v>0.03</v>
      </c>
      <c r="AV199" s="251">
        <v>0.03</v>
      </c>
      <c r="AW199" s="251">
        <v>0.03</v>
      </c>
      <c r="AX199" s="251">
        <v>0.03</v>
      </c>
      <c r="AY199" s="251">
        <v>0.03</v>
      </c>
      <c r="AZ199" s="251">
        <v>0.03</v>
      </c>
      <c r="BA199" s="251">
        <v>0.03</v>
      </c>
      <c r="BB199" s="251">
        <v>0.03</v>
      </c>
      <c r="BC199" s="251">
        <v>0.03</v>
      </c>
      <c r="BD199" s="251">
        <v>0.03</v>
      </c>
      <c r="BE199" s="251">
        <v>0.03</v>
      </c>
      <c r="BF199" s="251">
        <v>0.03</v>
      </c>
      <c r="BG199" s="251">
        <v>0.03</v>
      </c>
      <c r="BH199" s="251">
        <v>0.03</v>
      </c>
      <c r="BI199" s="251">
        <v>0.03</v>
      </c>
      <c r="BJ199" s="251">
        <v>0.03</v>
      </c>
      <c r="BK199" s="251">
        <v>0.03</v>
      </c>
      <c r="BL199" s="251">
        <v>0.03</v>
      </c>
      <c r="BM199" s="251">
        <v>0.03</v>
      </c>
      <c r="BN199" s="251">
        <v>0.03</v>
      </c>
      <c r="BO199" s="251">
        <v>0.03</v>
      </c>
      <c r="BP199" s="1188">
        <v>0.03</v>
      </c>
      <c r="BQ199" s="233">
        <v>0.03</v>
      </c>
      <c r="BR199" s="233">
        <v>0.03</v>
      </c>
      <c r="BS199" s="233">
        <v>0.03</v>
      </c>
      <c r="BT199" s="233">
        <v>0.03</v>
      </c>
      <c r="BU199" s="233">
        <v>0.03</v>
      </c>
      <c r="BV199" s="233">
        <v>0.03</v>
      </c>
      <c r="BW199" s="233">
        <v>0.03</v>
      </c>
      <c r="BX199" s="233">
        <v>0.03</v>
      </c>
      <c r="BY199" s="233">
        <v>0.03</v>
      </c>
      <c r="BZ199" s="233"/>
      <c r="CA199" s="233"/>
      <c r="CB199" s="233"/>
      <c r="CC199" s="233"/>
      <c r="CD199" s="233"/>
      <c r="CE199" s="233"/>
      <c r="CF199" s="233"/>
      <c r="CG199" s="233"/>
      <c r="CH199" s="233"/>
      <c r="CI199" s="233"/>
      <c r="CJ199" s="233"/>
      <c r="CK199" s="233"/>
      <c r="CL199" s="233"/>
      <c r="CM199" s="233"/>
      <c r="CN199" s="249"/>
    </row>
    <row r="200" spans="2:92" ht="30.75" thickBot="1" x14ac:dyDescent="0.25">
      <c r="B200"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0" s="1044" t="s">
        <v>873</v>
      </c>
      <c r="D200" s="1044" t="s">
        <v>872</v>
      </c>
      <c r="E200" s="1045" t="s">
        <v>843</v>
      </c>
      <c r="F200" s="1189" t="str">
        <f>VLOOKUP(TBL5_OptBen[[#This Row],[Option Type (defined list)]],'Option Typs_Grps'!B$2:C$47, 2, FALSE)</f>
        <v>Distribution Options</v>
      </c>
      <c r="G200" s="1176" t="s">
        <v>766</v>
      </c>
      <c r="H200" s="1177" t="s">
        <v>1447</v>
      </c>
      <c r="I200" s="1181" t="s">
        <v>684</v>
      </c>
      <c r="J200" s="1182" t="s">
        <v>122</v>
      </c>
      <c r="K200" s="1183">
        <v>2</v>
      </c>
      <c r="L200" s="250"/>
      <c r="M200" s="250"/>
      <c r="N200" s="250"/>
      <c r="O200" s="1184"/>
      <c r="P200" s="1185"/>
      <c r="Q200" s="1186"/>
      <c r="R200" s="1187">
        <v>0.62</v>
      </c>
      <c r="S200" s="251">
        <v>1.86</v>
      </c>
      <c r="T200" s="251">
        <v>3.09</v>
      </c>
      <c r="U200" s="251">
        <v>4.33</v>
      </c>
      <c r="V200" s="251">
        <v>5.57</v>
      </c>
      <c r="W200" s="251">
        <v>5.57</v>
      </c>
      <c r="X200" s="251">
        <v>5.57</v>
      </c>
      <c r="Y200" s="251">
        <v>5.57</v>
      </c>
      <c r="Z200" s="251">
        <v>5.57</v>
      </c>
      <c r="AA200" s="251">
        <v>5.57</v>
      </c>
      <c r="AB200" s="251">
        <v>5.57</v>
      </c>
      <c r="AC200" s="251">
        <v>5.57</v>
      </c>
      <c r="AD200" s="251">
        <v>5.57</v>
      </c>
      <c r="AE200" s="251">
        <v>5.57</v>
      </c>
      <c r="AF200" s="251">
        <v>5.57</v>
      </c>
      <c r="AG200" s="251">
        <v>5.57</v>
      </c>
      <c r="AH200" s="251">
        <v>5.57</v>
      </c>
      <c r="AI200" s="251">
        <v>5.57</v>
      </c>
      <c r="AJ200" s="251">
        <v>5.57</v>
      </c>
      <c r="AK200" s="251">
        <v>5.57</v>
      </c>
      <c r="AL200" s="251">
        <v>5.57</v>
      </c>
      <c r="AM200" s="251">
        <v>5.57</v>
      </c>
      <c r="AN200" s="251">
        <v>5.57</v>
      </c>
      <c r="AO200" s="251">
        <v>5.57</v>
      </c>
      <c r="AP200" s="251">
        <v>5.57</v>
      </c>
      <c r="AQ200" s="251">
        <v>5.57</v>
      </c>
      <c r="AR200" s="251">
        <v>5.57</v>
      </c>
      <c r="AS200" s="251">
        <v>5.57</v>
      </c>
      <c r="AT200" s="251">
        <v>5.57</v>
      </c>
      <c r="AU200" s="251">
        <v>5.57</v>
      </c>
      <c r="AV200" s="251">
        <v>5.57</v>
      </c>
      <c r="AW200" s="251">
        <v>5.57</v>
      </c>
      <c r="AX200" s="251">
        <v>5.57</v>
      </c>
      <c r="AY200" s="251">
        <v>5.57</v>
      </c>
      <c r="AZ200" s="251">
        <v>5.57</v>
      </c>
      <c r="BA200" s="251">
        <v>5.57</v>
      </c>
      <c r="BB200" s="251">
        <v>5.57</v>
      </c>
      <c r="BC200" s="251">
        <v>5.57</v>
      </c>
      <c r="BD200" s="251">
        <v>5.57</v>
      </c>
      <c r="BE200" s="251">
        <v>5.57</v>
      </c>
      <c r="BF200" s="251">
        <v>5.57</v>
      </c>
      <c r="BG200" s="251">
        <v>5.57</v>
      </c>
      <c r="BH200" s="251">
        <v>5.57</v>
      </c>
      <c r="BI200" s="251">
        <v>5.57</v>
      </c>
      <c r="BJ200" s="251">
        <v>5.57</v>
      </c>
      <c r="BK200" s="251">
        <v>5.57</v>
      </c>
      <c r="BL200" s="251">
        <v>5.57</v>
      </c>
      <c r="BM200" s="251">
        <v>5.57</v>
      </c>
      <c r="BN200" s="251">
        <v>5.57</v>
      </c>
      <c r="BO200" s="251">
        <v>5.57</v>
      </c>
      <c r="BP200" s="1188">
        <v>5.57</v>
      </c>
      <c r="BQ200" s="233">
        <v>5.57</v>
      </c>
      <c r="BR200" s="233">
        <v>5.57</v>
      </c>
      <c r="BS200" s="233">
        <v>5.57</v>
      </c>
      <c r="BT200" s="233">
        <v>5.57</v>
      </c>
      <c r="BU200" s="233">
        <v>5.57</v>
      </c>
      <c r="BV200" s="233">
        <v>5.57</v>
      </c>
      <c r="BW200" s="233">
        <v>5.57</v>
      </c>
      <c r="BX200" s="233">
        <v>5.57</v>
      </c>
      <c r="BY200" s="233">
        <v>5.57</v>
      </c>
      <c r="BZ200" s="233"/>
      <c r="CA200" s="233"/>
      <c r="CB200" s="233"/>
      <c r="CC200" s="233"/>
      <c r="CD200" s="233"/>
      <c r="CE200" s="233"/>
      <c r="CF200" s="233"/>
      <c r="CG200" s="233"/>
      <c r="CH200" s="233"/>
      <c r="CI200" s="233"/>
      <c r="CJ200" s="233"/>
      <c r="CK200" s="233"/>
      <c r="CL200" s="233"/>
      <c r="CM200" s="233"/>
      <c r="CN200" s="249"/>
    </row>
    <row r="201" spans="2:92" ht="30.75" thickBot="1" x14ac:dyDescent="0.25">
      <c r="B201"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1" s="1044" t="s">
        <v>875</v>
      </c>
      <c r="D201" s="1044" t="s">
        <v>874</v>
      </c>
      <c r="E201" s="1045" t="s">
        <v>843</v>
      </c>
      <c r="F201" s="1189" t="str">
        <f>VLOOKUP(TBL5_OptBen[[#This Row],[Option Type (defined list)]],'Option Typs_Grps'!B$2:C$47, 2, FALSE)</f>
        <v>Distribution Options</v>
      </c>
      <c r="G201" s="1176" t="s">
        <v>766</v>
      </c>
      <c r="H201" s="1177" t="s">
        <v>1447</v>
      </c>
      <c r="I201" s="1181" t="s">
        <v>684</v>
      </c>
      <c r="J201" s="1182" t="s">
        <v>122</v>
      </c>
      <c r="K201" s="1183">
        <v>2</v>
      </c>
      <c r="L201" s="250"/>
      <c r="M201" s="250"/>
      <c r="N201" s="250"/>
      <c r="O201" s="1184"/>
      <c r="P201" s="1185"/>
      <c r="Q201" s="1186"/>
      <c r="R201" s="1187">
        <v>0</v>
      </c>
      <c r="S201" s="251">
        <v>0</v>
      </c>
      <c r="T201" s="251">
        <v>0</v>
      </c>
      <c r="U201" s="251">
        <v>0</v>
      </c>
      <c r="V201" s="251">
        <v>0</v>
      </c>
      <c r="W201" s="251">
        <v>1.24</v>
      </c>
      <c r="X201" s="251">
        <v>2.4700000000000002</v>
      </c>
      <c r="Y201" s="251">
        <v>3.71</v>
      </c>
      <c r="Z201" s="251">
        <v>4.95</v>
      </c>
      <c r="AA201" s="251">
        <v>6.18</v>
      </c>
      <c r="AB201" s="251">
        <v>6.18</v>
      </c>
      <c r="AC201" s="251">
        <v>6.18</v>
      </c>
      <c r="AD201" s="251">
        <v>6.18</v>
      </c>
      <c r="AE201" s="251">
        <v>6.18</v>
      </c>
      <c r="AF201" s="251">
        <v>6.18</v>
      </c>
      <c r="AG201" s="251">
        <v>6.18</v>
      </c>
      <c r="AH201" s="251">
        <v>6.18</v>
      </c>
      <c r="AI201" s="251">
        <v>6.18</v>
      </c>
      <c r="AJ201" s="251">
        <v>6.18</v>
      </c>
      <c r="AK201" s="251">
        <v>6.18</v>
      </c>
      <c r="AL201" s="251">
        <v>6.18</v>
      </c>
      <c r="AM201" s="251">
        <v>6.18</v>
      </c>
      <c r="AN201" s="251">
        <v>6.18</v>
      </c>
      <c r="AO201" s="251">
        <v>6.18</v>
      </c>
      <c r="AP201" s="251">
        <v>6.18</v>
      </c>
      <c r="AQ201" s="251">
        <v>6.18</v>
      </c>
      <c r="AR201" s="251">
        <v>6.18</v>
      </c>
      <c r="AS201" s="251">
        <v>6.18</v>
      </c>
      <c r="AT201" s="251">
        <v>6.18</v>
      </c>
      <c r="AU201" s="251">
        <v>6.18</v>
      </c>
      <c r="AV201" s="251">
        <v>6.18</v>
      </c>
      <c r="AW201" s="251">
        <v>6.18</v>
      </c>
      <c r="AX201" s="251">
        <v>6.18</v>
      </c>
      <c r="AY201" s="251">
        <v>6.18</v>
      </c>
      <c r="AZ201" s="251">
        <v>6.18</v>
      </c>
      <c r="BA201" s="251">
        <v>6.18</v>
      </c>
      <c r="BB201" s="251">
        <v>6.18</v>
      </c>
      <c r="BC201" s="251">
        <v>6.18</v>
      </c>
      <c r="BD201" s="251">
        <v>6.18</v>
      </c>
      <c r="BE201" s="251">
        <v>6.18</v>
      </c>
      <c r="BF201" s="251">
        <v>6.18</v>
      </c>
      <c r="BG201" s="251">
        <v>6.18</v>
      </c>
      <c r="BH201" s="251">
        <v>6.18</v>
      </c>
      <c r="BI201" s="251">
        <v>6.18</v>
      </c>
      <c r="BJ201" s="251">
        <v>6.18</v>
      </c>
      <c r="BK201" s="251">
        <v>6.18</v>
      </c>
      <c r="BL201" s="251">
        <v>6.18</v>
      </c>
      <c r="BM201" s="251">
        <v>6.18</v>
      </c>
      <c r="BN201" s="251">
        <v>6.18</v>
      </c>
      <c r="BO201" s="251">
        <v>6.18</v>
      </c>
      <c r="BP201" s="1188">
        <v>6.18</v>
      </c>
      <c r="BQ201" s="233">
        <v>6.18</v>
      </c>
      <c r="BR201" s="233">
        <v>6.18</v>
      </c>
      <c r="BS201" s="233">
        <v>6.18</v>
      </c>
      <c r="BT201" s="233">
        <v>6.18</v>
      </c>
      <c r="BU201" s="233">
        <v>6.18</v>
      </c>
      <c r="BV201" s="233">
        <v>6.18</v>
      </c>
      <c r="BW201" s="233">
        <v>6.18</v>
      </c>
      <c r="BX201" s="233">
        <v>6.18</v>
      </c>
      <c r="BY201" s="233">
        <v>6.18</v>
      </c>
      <c r="BZ201" s="233"/>
      <c r="CA201" s="233"/>
      <c r="CB201" s="233"/>
      <c r="CC201" s="233"/>
      <c r="CD201" s="233"/>
      <c r="CE201" s="233"/>
      <c r="CF201" s="233"/>
      <c r="CG201" s="233"/>
      <c r="CH201" s="233"/>
      <c r="CI201" s="233"/>
      <c r="CJ201" s="233"/>
      <c r="CK201" s="233"/>
      <c r="CL201" s="233"/>
      <c r="CM201" s="233"/>
      <c r="CN201" s="249"/>
    </row>
    <row r="202" spans="2:92" ht="30.75" thickBot="1" x14ac:dyDescent="0.25">
      <c r="B202"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2" s="1044" t="s">
        <v>878</v>
      </c>
      <c r="D202" s="1044" t="s">
        <v>877</v>
      </c>
      <c r="E202" s="1045" t="s">
        <v>843</v>
      </c>
      <c r="F202" s="1189" t="str">
        <f>VLOOKUP(TBL5_OptBen[[#This Row],[Option Type (defined list)]],'Option Typs_Grps'!B$2:C$47, 2, FALSE)</f>
        <v>Distribution Options</v>
      </c>
      <c r="G202" s="1176" t="s">
        <v>766</v>
      </c>
      <c r="H202" s="1177" t="s">
        <v>1447</v>
      </c>
      <c r="I202" s="1181" t="s">
        <v>684</v>
      </c>
      <c r="J202" s="1182" t="s">
        <v>122</v>
      </c>
      <c r="K202" s="1183">
        <v>2</v>
      </c>
      <c r="L202" s="250"/>
      <c r="M202" s="250"/>
      <c r="N202" s="250"/>
      <c r="O202" s="1184"/>
      <c r="P202" s="1185"/>
      <c r="Q202" s="1186"/>
      <c r="R202" s="1187">
        <v>0</v>
      </c>
      <c r="S202" s="251">
        <v>0</v>
      </c>
      <c r="T202" s="251">
        <v>0</v>
      </c>
      <c r="U202" s="251">
        <v>0</v>
      </c>
      <c r="V202" s="251">
        <v>0</v>
      </c>
      <c r="W202" s="251">
        <v>0</v>
      </c>
      <c r="X202" s="251">
        <v>0</v>
      </c>
      <c r="Y202" s="251">
        <v>0</v>
      </c>
      <c r="Z202" s="251">
        <v>0</v>
      </c>
      <c r="AA202" s="251">
        <v>0</v>
      </c>
      <c r="AB202" s="251">
        <v>1.24</v>
      </c>
      <c r="AC202" s="251">
        <v>2.4700000000000002</v>
      </c>
      <c r="AD202" s="251">
        <v>3.71</v>
      </c>
      <c r="AE202" s="251">
        <v>4.95</v>
      </c>
      <c r="AF202" s="251">
        <v>6.18</v>
      </c>
      <c r="AG202" s="251">
        <v>6.18</v>
      </c>
      <c r="AH202" s="251">
        <v>6.18</v>
      </c>
      <c r="AI202" s="251">
        <v>6.18</v>
      </c>
      <c r="AJ202" s="251">
        <v>6.18</v>
      </c>
      <c r="AK202" s="251">
        <v>6.18</v>
      </c>
      <c r="AL202" s="251">
        <v>6.18</v>
      </c>
      <c r="AM202" s="251">
        <v>6.18</v>
      </c>
      <c r="AN202" s="251">
        <v>6.18</v>
      </c>
      <c r="AO202" s="251">
        <v>6.18</v>
      </c>
      <c r="AP202" s="251">
        <v>6.18</v>
      </c>
      <c r="AQ202" s="251">
        <v>6.18</v>
      </c>
      <c r="AR202" s="251">
        <v>6.18</v>
      </c>
      <c r="AS202" s="251">
        <v>6.18</v>
      </c>
      <c r="AT202" s="251">
        <v>6.18</v>
      </c>
      <c r="AU202" s="251">
        <v>6.18</v>
      </c>
      <c r="AV202" s="251">
        <v>6.18</v>
      </c>
      <c r="AW202" s="251">
        <v>6.18</v>
      </c>
      <c r="AX202" s="251">
        <v>6.18</v>
      </c>
      <c r="AY202" s="251">
        <v>6.18</v>
      </c>
      <c r="AZ202" s="251">
        <v>6.18</v>
      </c>
      <c r="BA202" s="251">
        <v>6.18</v>
      </c>
      <c r="BB202" s="251">
        <v>6.18</v>
      </c>
      <c r="BC202" s="251">
        <v>6.18</v>
      </c>
      <c r="BD202" s="251">
        <v>6.18</v>
      </c>
      <c r="BE202" s="251">
        <v>6.18</v>
      </c>
      <c r="BF202" s="251">
        <v>6.18</v>
      </c>
      <c r="BG202" s="251">
        <v>6.18</v>
      </c>
      <c r="BH202" s="251">
        <v>6.18</v>
      </c>
      <c r="BI202" s="251">
        <v>6.18</v>
      </c>
      <c r="BJ202" s="251">
        <v>6.18</v>
      </c>
      <c r="BK202" s="251">
        <v>6.18</v>
      </c>
      <c r="BL202" s="251">
        <v>6.18</v>
      </c>
      <c r="BM202" s="251">
        <v>6.18</v>
      </c>
      <c r="BN202" s="251">
        <v>6.18</v>
      </c>
      <c r="BO202" s="251">
        <v>6.18</v>
      </c>
      <c r="BP202" s="1188">
        <v>6.18</v>
      </c>
      <c r="BQ202" s="233">
        <v>6.18</v>
      </c>
      <c r="BR202" s="233">
        <v>6.18</v>
      </c>
      <c r="BS202" s="233">
        <v>6.18</v>
      </c>
      <c r="BT202" s="233">
        <v>6.18</v>
      </c>
      <c r="BU202" s="233">
        <v>6.18</v>
      </c>
      <c r="BV202" s="233">
        <v>6.18</v>
      </c>
      <c r="BW202" s="233">
        <v>6.18</v>
      </c>
      <c r="BX202" s="233">
        <v>6.18</v>
      </c>
      <c r="BY202" s="233">
        <v>6.18</v>
      </c>
      <c r="BZ202" s="233"/>
      <c r="CA202" s="233"/>
      <c r="CB202" s="233"/>
      <c r="CC202" s="233"/>
      <c r="CD202" s="233"/>
      <c r="CE202" s="233"/>
      <c r="CF202" s="233"/>
      <c r="CG202" s="233"/>
      <c r="CH202" s="233"/>
      <c r="CI202" s="233"/>
      <c r="CJ202" s="233"/>
      <c r="CK202" s="233"/>
      <c r="CL202" s="233"/>
      <c r="CM202" s="233"/>
      <c r="CN202" s="249"/>
    </row>
    <row r="203" spans="2:92" ht="30.75" thickBot="1" x14ac:dyDescent="0.25">
      <c r="B203"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3" s="1044" t="s">
        <v>881</v>
      </c>
      <c r="D203" s="1044" t="s">
        <v>880</v>
      </c>
      <c r="E203" s="1045" t="s">
        <v>843</v>
      </c>
      <c r="F203" s="1189" t="str">
        <f>VLOOKUP(TBL5_OptBen[[#This Row],[Option Type (defined list)]],'Option Typs_Grps'!B$2:C$47, 2, FALSE)</f>
        <v>Distribution Options</v>
      </c>
      <c r="G203" s="1176" t="s">
        <v>766</v>
      </c>
      <c r="H203" s="1177" t="s">
        <v>1447</v>
      </c>
      <c r="I203" s="1181" t="s">
        <v>684</v>
      </c>
      <c r="J203" s="1182" t="s">
        <v>122</v>
      </c>
      <c r="K203" s="1183">
        <v>2</v>
      </c>
      <c r="L203" s="250"/>
      <c r="M203" s="250"/>
      <c r="N203" s="250"/>
      <c r="O203" s="1184"/>
      <c r="P203" s="1185"/>
      <c r="Q203" s="1186"/>
      <c r="R203" s="1187">
        <v>0</v>
      </c>
      <c r="S203" s="251">
        <v>0</v>
      </c>
      <c r="T203" s="251">
        <v>0</v>
      </c>
      <c r="U203" s="251">
        <v>0</v>
      </c>
      <c r="V203" s="251">
        <v>0</v>
      </c>
      <c r="W203" s="251">
        <v>0</v>
      </c>
      <c r="X203" s="251">
        <v>0</v>
      </c>
      <c r="Y203" s="251">
        <v>0</v>
      </c>
      <c r="Z203" s="251">
        <v>0</v>
      </c>
      <c r="AA203" s="251">
        <v>0</v>
      </c>
      <c r="AB203" s="251">
        <v>0</v>
      </c>
      <c r="AC203" s="251">
        <v>0</v>
      </c>
      <c r="AD203" s="251">
        <v>0</v>
      </c>
      <c r="AE203" s="251">
        <v>0</v>
      </c>
      <c r="AF203" s="251">
        <v>0</v>
      </c>
      <c r="AG203" s="251">
        <v>1.24</v>
      </c>
      <c r="AH203" s="251">
        <v>2.4700000000000002</v>
      </c>
      <c r="AI203" s="251">
        <v>3.71</v>
      </c>
      <c r="AJ203" s="251">
        <v>4.95</v>
      </c>
      <c r="AK203" s="251">
        <v>6.18</v>
      </c>
      <c r="AL203" s="251">
        <v>6.18</v>
      </c>
      <c r="AM203" s="251">
        <v>6.18</v>
      </c>
      <c r="AN203" s="251">
        <v>6.18</v>
      </c>
      <c r="AO203" s="251">
        <v>6.18</v>
      </c>
      <c r="AP203" s="251">
        <v>6.18</v>
      </c>
      <c r="AQ203" s="251">
        <v>6.18</v>
      </c>
      <c r="AR203" s="251">
        <v>6.18</v>
      </c>
      <c r="AS203" s="251">
        <v>6.18</v>
      </c>
      <c r="AT203" s="251">
        <v>6.18</v>
      </c>
      <c r="AU203" s="251">
        <v>6.18</v>
      </c>
      <c r="AV203" s="251">
        <v>6.18</v>
      </c>
      <c r="AW203" s="251">
        <v>6.18</v>
      </c>
      <c r="AX203" s="251">
        <v>6.18</v>
      </c>
      <c r="AY203" s="251">
        <v>6.18</v>
      </c>
      <c r="AZ203" s="251">
        <v>6.18</v>
      </c>
      <c r="BA203" s="251">
        <v>6.18</v>
      </c>
      <c r="BB203" s="251">
        <v>6.18</v>
      </c>
      <c r="BC203" s="251">
        <v>6.18</v>
      </c>
      <c r="BD203" s="251">
        <v>6.18</v>
      </c>
      <c r="BE203" s="251">
        <v>6.18</v>
      </c>
      <c r="BF203" s="251">
        <v>6.18</v>
      </c>
      <c r="BG203" s="251">
        <v>6.18</v>
      </c>
      <c r="BH203" s="251">
        <v>6.18</v>
      </c>
      <c r="BI203" s="251">
        <v>6.18</v>
      </c>
      <c r="BJ203" s="251">
        <v>6.18</v>
      </c>
      <c r="BK203" s="251">
        <v>6.18</v>
      </c>
      <c r="BL203" s="251">
        <v>6.18</v>
      </c>
      <c r="BM203" s="251">
        <v>6.18</v>
      </c>
      <c r="BN203" s="251">
        <v>6.18</v>
      </c>
      <c r="BO203" s="251">
        <v>6.18</v>
      </c>
      <c r="BP203" s="1188">
        <v>6.18</v>
      </c>
      <c r="BQ203" s="233">
        <v>6.18</v>
      </c>
      <c r="BR203" s="233">
        <v>6.18</v>
      </c>
      <c r="BS203" s="233">
        <v>6.18</v>
      </c>
      <c r="BT203" s="233">
        <v>6.18</v>
      </c>
      <c r="BU203" s="233">
        <v>6.18</v>
      </c>
      <c r="BV203" s="233">
        <v>6.18</v>
      </c>
      <c r="BW203" s="233">
        <v>6.18</v>
      </c>
      <c r="BX203" s="233">
        <v>6.18</v>
      </c>
      <c r="BY203" s="233">
        <v>6.18</v>
      </c>
      <c r="BZ203" s="233"/>
      <c r="CA203" s="233"/>
      <c r="CB203" s="233"/>
      <c r="CC203" s="233"/>
      <c r="CD203" s="233"/>
      <c r="CE203" s="233"/>
      <c r="CF203" s="233"/>
      <c r="CG203" s="233"/>
      <c r="CH203" s="233"/>
      <c r="CI203" s="233"/>
      <c r="CJ203" s="233"/>
      <c r="CK203" s="233"/>
      <c r="CL203" s="233"/>
      <c r="CM203" s="233"/>
      <c r="CN203" s="249"/>
    </row>
    <row r="204" spans="2:92" ht="30.75" thickBot="1" x14ac:dyDescent="0.25">
      <c r="B204"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4" s="1044" t="s">
        <v>884</v>
      </c>
      <c r="D204" s="1044" t="s">
        <v>883</v>
      </c>
      <c r="E204" s="1045" t="s">
        <v>843</v>
      </c>
      <c r="F204" s="1189" t="str">
        <f>VLOOKUP(TBL5_OptBen[[#This Row],[Option Type (defined list)]],'Option Typs_Grps'!B$2:C$47, 2, FALSE)</f>
        <v>Distribution Options</v>
      </c>
      <c r="G204" s="1176" t="s">
        <v>766</v>
      </c>
      <c r="H204" s="1177" t="s">
        <v>1447</v>
      </c>
      <c r="I204" s="1181" t="s">
        <v>684</v>
      </c>
      <c r="J204" s="1182" t="s">
        <v>122</v>
      </c>
      <c r="K204" s="1183">
        <v>2</v>
      </c>
      <c r="L204" s="250"/>
      <c r="M204" s="250"/>
      <c r="N204" s="250"/>
      <c r="O204" s="1184"/>
      <c r="P204" s="1185"/>
      <c r="Q204" s="1186"/>
      <c r="R204" s="1187">
        <v>0</v>
      </c>
      <c r="S204" s="251">
        <v>0</v>
      </c>
      <c r="T204" s="251">
        <v>0</v>
      </c>
      <c r="U204" s="251">
        <v>0</v>
      </c>
      <c r="V204" s="251">
        <v>0</v>
      </c>
      <c r="W204" s="251">
        <v>0</v>
      </c>
      <c r="X204" s="251">
        <v>0</v>
      </c>
      <c r="Y204" s="251">
        <v>0</v>
      </c>
      <c r="Z204" s="251">
        <v>0</v>
      </c>
      <c r="AA204" s="251">
        <v>0</v>
      </c>
      <c r="AB204" s="251">
        <v>0</v>
      </c>
      <c r="AC204" s="251">
        <v>0</v>
      </c>
      <c r="AD204" s="251">
        <v>0</v>
      </c>
      <c r="AE204" s="251">
        <v>0</v>
      </c>
      <c r="AF204" s="251">
        <v>0</v>
      </c>
      <c r="AG204" s="251">
        <v>0</v>
      </c>
      <c r="AH204" s="251">
        <v>0</v>
      </c>
      <c r="AI204" s="251">
        <v>0</v>
      </c>
      <c r="AJ204" s="251">
        <v>0</v>
      </c>
      <c r="AK204" s="251">
        <v>0</v>
      </c>
      <c r="AL204" s="251">
        <v>1.24</v>
      </c>
      <c r="AM204" s="251">
        <v>2.4700000000000002</v>
      </c>
      <c r="AN204" s="251">
        <v>3.71</v>
      </c>
      <c r="AO204" s="251">
        <v>4.33</v>
      </c>
      <c r="AP204" s="251">
        <v>4.33</v>
      </c>
      <c r="AQ204" s="251">
        <v>4.33</v>
      </c>
      <c r="AR204" s="251">
        <v>4.33</v>
      </c>
      <c r="AS204" s="251">
        <v>4.33</v>
      </c>
      <c r="AT204" s="251">
        <v>4.33</v>
      </c>
      <c r="AU204" s="251">
        <v>4.33</v>
      </c>
      <c r="AV204" s="251">
        <v>4.33</v>
      </c>
      <c r="AW204" s="251">
        <v>4.33</v>
      </c>
      <c r="AX204" s="251">
        <v>4.33</v>
      </c>
      <c r="AY204" s="251">
        <v>4.33</v>
      </c>
      <c r="AZ204" s="251">
        <v>4.33</v>
      </c>
      <c r="BA204" s="251">
        <v>4.33</v>
      </c>
      <c r="BB204" s="251">
        <v>4.33</v>
      </c>
      <c r="BC204" s="251">
        <v>4.33</v>
      </c>
      <c r="BD204" s="251">
        <v>4.33</v>
      </c>
      <c r="BE204" s="251">
        <v>4.33</v>
      </c>
      <c r="BF204" s="251">
        <v>4.33</v>
      </c>
      <c r="BG204" s="251">
        <v>4.33</v>
      </c>
      <c r="BH204" s="251">
        <v>4.33</v>
      </c>
      <c r="BI204" s="251">
        <v>4.33</v>
      </c>
      <c r="BJ204" s="251">
        <v>4.33</v>
      </c>
      <c r="BK204" s="251">
        <v>4.33</v>
      </c>
      <c r="BL204" s="251">
        <v>4.33</v>
      </c>
      <c r="BM204" s="251">
        <v>4.33</v>
      </c>
      <c r="BN204" s="251">
        <v>4.33</v>
      </c>
      <c r="BO204" s="251">
        <v>4.33</v>
      </c>
      <c r="BP204" s="1188">
        <v>4.33</v>
      </c>
      <c r="BQ204" s="233">
        <v>4.33</v>
      </c>
      <c r="BR204" s="233">
        <v>4.33</v>
      </c>
      <c r="BS204" s="233">
        <v>4.33</v>
      </c>
      <c r="BT204" s="233">
        <v>4.33</v>
      </c>
      <c r="BU204" s="233">
        <v>4.33</v>
      </c>
      <c r="BV204" s="233">
        <v>4.33</v>
      </c>
      <c r="BW204" s="233">
        <v>4.33</v>
      </c>
      <c r="BX204" s="233">
        <v>4.33</v>
      </c>
      <c r="BY204" s="233">
        <v>4.33</v>
      </c>
      <c r="BZ204" s="233"/>
      <c r="CA204" s="233"/>
      <c r="CB204" s="233"/>
      <c r="CC204" s="233"/>
      <c r="CD204" s="233"/>
      <c r="CE204" s="233"/>
      <c r="CF204" s="233"/>
      <c r="CG204" s="233"/>
      <c r="CH204" s="233"/>
      <c r="CI204" s="233"/>
      <c r="CJ204" s="233"/>
      <c r="CK204" s="233"/>
      <c r="CL204" s="233"/>
      <c r="CM204" s="233"/>
      <c r="CN204" s="249"/>
    </row>
    <row r="205" spans="2:92" ht="30.75" thickBot="1" x14ac:dyDescent="0.25">
      <c r="B205"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5" s="1044" t="s">
        <v>886</v>
      </c>
      <c r="D205" s="1044" t="s">
        <v>885</v>
      </c>
      <c r="E205" s="1045" t="s">
        <v>871</v>
      </c>
      <c r="F205" s="1189" t="str">
        <f>VLOOKUP(TBL5_OptBen[[#This Row],[Option Type (defined list)]],'Option Typs_Grps'!B$2:C$47, 2, FALSE)</f>
        <v>Distribution Options</v>
      </c>
      <c r="G205" s="1176" t="s">
        <v>766</v>
      </c>
      <c r="H205" s="1177" t="s">
        <v>1447</v>
      </c>
      <c r="I205" s="1181" t="s">
        <v>684</v>
      </c>
      <c r="J205" s="1182" t="s">
        <v>122</v>
      </c>
      <c r="K205" s="1183">
        <v>2</v>
      </c>
      <c r="L205" s="250"/>
      <c r="M205" s="250"/>
      <c r="N205" s="250"/>
      <c r="O205" s="1184"/>
      <c r="P205" s="1185"/>
      <c r="Q205" s="1186"/>
      <c r="R205" s="1187">
        <v>1.6</v>
      </c>
      <c r="S205" s="251">
        <v>3.98</v>
      </c>
      <c r="T205" s="251">
        <v>5.33</v>
      </c>
      <c r="U205" s="251">
        <v>6.42</v>
      </c>
      <c r="V205" s="251">
        <v>7.27</v>
      </c>
      <c r="W205" s="251">
        <v>7.27</v>
      </c>
      <c r="X205" s="251">
        <v>7.27</v>
      </c>
      <c r="Y205" s="251">
        <v>7.27</v>
      </c>
      <c r="Z205" s="251">
        <v>7.27</v>
      </c>
      <c r="AA205" s="251">
        <v>7.27</v>
      </c>
      <c r="AB205" s="251">
        <v>7.27</v>
      </c>
      <c r="AC205" s="251">
        <v>7.27</v>
      </c>
      <c r="AD205" s="251">
        <v>7.27</v>
      </c>
      <c r="AE205" s="251">
        <v>7.27</v>
      </c>
      <c r="AF205" s="251">
        <v>7.27</v>
      </c>
      <c r="AG205" s="251">
        <v>7.27</v>
      </c>
      <c r="AH205" s="251">
        <v>7.27</v>
      </c>
      <c r="AI205" s="251">
        <v>7.27</v>
      </c>
      <c r="AJ205" s="251">
        <v>7.27</v>
      </c>
      <c r="AK205" s="251">
        <v>7.27</v>
      </c>
      <c r="AL205" s="251">
        <v>7.27</v>
      </c>
      <c r="AM205" s="251">
        <v>7.27</v>
      </c>
      <c r="AN205" s="251">
        <v>7.27</v>
      </c>
      <c r="AO205" s="251">
        <v>7.27</v>
      </c>
      <c r="AP205" s="251">
        <v>7.27</v>
      </c>
      <c r="AQ205" s="251">
        <v>7.27</v>
      </c>
      <c r="AR205" s="251">
        <v>7.27</v>
      </c>
      <c r="AS205" s="251">
        <v>7.27</v>
      </c>
      <c r="AT205" s="251">
        <v>7.27</v>
      </c>
      <c r="AU205" s="251">
        <v>7.27</v>
      </c>
      <c r="AV205" s="251">
        <v>7.27</v>
      </c>
      <c r="AW205" s="251">
        <v>7.27</v>
      </c>
      <c r="AX205" s="251">
        <v>7.27</v>
      </c>
      <c r="AY205" s="251">
        <v>7.27</v>
      </c>
      <c r="AZ205" s="251">
        <v>7.27</v>
      </c>
      <c r="BA205" s="251">
        <v>7.27</v>
      </c>
      <c r="BB205" s="251">
        <v>7.27</v>
      </c>
      <c r="BC205" s="251">
        <v>7.27</v>
      </c>
      <c r="BD205" s="251">
        <v>7.27</v>
      </c>
      <c r="BE205" s="251">
        <v>7.27</v>
      </c>
      <c r="BF205" s="251">
        <v>7.27</v>
      </c>
      <c r="BG205" s="251">
        <v>7.27</v>
      </c>
      <c r="BH205" s="251">
        <v>7.27</v>
      </c>
      <c r="BI205" s="251">
        <v>7.27</v>
      </c>
      <c r="BJ205" s="251">
        <v>7.27</v>
      </c>
      <c r="BK205" s="251">
        <v>7.27</v>
      </c>
      <c r="BL205" s="251">
        <v>7.27</v>
      </c>
      <c r="BM205" s="251">
        <v>7.27</v>
      </c>
      <c r="BN205" s="251">
        <v>7.27</v>
      </c>
      <c r="BO205" s="251">
        <v>7.27</v>
      </c>
      <c r="BP205" s="1188">
        <v>7.27</v>
      </c>
      <c r="BQ205" s="233">
        <v>7.27</v>
      </c>
      <c r="BR205" s="233">
        <v>7.27</v>
      </c>
      <c r="BS205" s="233">
        <v>7.27</v>
      </c>
      <c r="BT205" s="233">
        <v>7.27</v>
      </c>
      <c r="BU205" s="233">
        <v>7.27</v>
      </c>
      <c r="BV205" s="233">
        <v>7.27</v>
      </c>
      <c r="BW205" s="233">
        <v>7.27</v>
      </c>
      <c r="BX205" s="233">
        <v>7.27</v>
      </c>
      <c r="BY205" s="233">
        <v>7.27</v>
      </c>
      <c r="BZ205" s="233"/>
      <c r="CA205" s="233"/>
      <c r="CB205" s="233"/>
      <c r="CC205" s="233"/>
      <c r="CD205" s="233"/>
      <c r="CE205" s="233"/>
      <c r="CF205" s="233"/>
      <c r="CG205" s="233"/>
      <c r="CH205" s="233"/>
      <c r="CI205" s="233"/>
      <c r="CJ205" s="233"/>
      <c r="CK205" s="233"/>
      <c r="CL205" s="233"/>
      <c r="CM205" s="233"/>
      <c r="CN205" s="249"/>
    </row>
    <row r="206" spans="2:92" ht="30.75" thickBot="1" x14ac:dyDescent="0.25">
      <c r="B206"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6" s="1044" t="s">
        <v>888</v>
      </c>
      <c r="D206" s="1044" t="s">
        <v>887</v>
      </c>
      <c r="E206" s="1045" t="s">
        <v>871</v>
      </c>
      <c r="F206" s="1189" t="str">
        <f>VLOOKUP(TBL5_OptBen[[#This Row],[Option Type (defined list)]],'Option Typs_Grps'!B$2:C$47, 2, FALSE)</f>
        <v>Distribution Options</v>
      </c>
      <c r="G206" s="1176" t="s">
        <v>766</v>
      </c>
      <c r="H206" s="1177" t="s">
        <v>1447</v>
      </c>
      <c r="I206" s="1181" t="s">
        <v>684</v>
      </c>
      <c r="J206" s="1182" t="s">
        <v>122</v>
      </c>
      <c r="K206" s="1183">
        <v>2</v>
      </c>
      <c r="L206" s="250"/>
      <c r="M206" s="250"/>
      <c r="N206" s="250"/>
      <c r="O206" s="1184"/>
      <c r="P206" s="1185"/>
      <c r="Q206" s="1186"/>
      <c r="R206" s="1188">
        <v>0</v>
      </c>
      <c r="S206" s="1188">
        <v>0</v>
      </c>
      <c r="T206" s="1188">
        <v>0</v>
      </c>
      <c r="U206" s="1188">
        <v>0</v>
      </c>
      <c r="V206" s="1188">
        <v>0</v>
      </c>
      <c r="W206" s="1188">
        <v>0.74</v>
      </c>
      <c r="X206" s="1188">
        <v>1.46</v>
      </c>
      <c r="Y206" s="1188">
        <v>2.11</v>
      </c>
      <c r="Z206" s="1188">
        <v>2.58</v>
      </c>
      <c r="AA206" s="1188">
        <v>3.07</v>
      </c>
      <c r="AB206" s="1188">
        <v>3.07</v>
      </c>
      <c r="AC206" s="1188">
        <v>3.07</v>
      </c>
      <c r="AD206" s="1188">
        <v>3.07</v>
      </c>
      <c r="AE206" s="1188">
        <v>3.07</v>
      </c>
      <c r="AF206" s="1188">
        <v>3.07</v>
      </c>
      <c r="AG206" s="1188">
        <v>3.07</v>
      </c>
      <c r="AH206" s="1188">
        <v>3.07</v>
      </c>
      <c r="AI206" s="1188">
        <v>3.07</v>
      </c>
      <c r="AJ206" s="1188">
        <v>3.07</v>
      </c>
      <c r="AK206" s="1188">
        <v>3.07</v>
      </c>
      <c r="AL206" s="1188">
        <v>3.07</v>
      </c>
      <c r="AM206" s="1188">
        <v>3.07</v>
      </c>
      <c r="AN206" s="1188">
        <v>3.07</v>
      </c>
      <c r="AO206" s="1188">
        <v>3.07</v>
      </c>
      <c r="AP206" s="1188">
        <v>3.07</v>
      </c>
      <c r="AQ206" s="1188">
        <v>3.07</v>
      </c>
      <c r="AR206" s="1188">
        <v>3.07</v>
      </c>
      <c r="AS206" s="1188">
        <v>3.07</v>
      </c>
      <c r="AT206" s="1188">
        <v>3.07</v>
      </c>
      <c r="AU206" s="1188">
        <v>3.07</v>
      </c>
      <c r="AV206" s="1188">
        <v>3.07</v>
      </c>
      <c r="AW206" s="1188">
        <v>3.07</v>
      </c>
      <c r="AX206" s="1188">
        <v>3.07</v>
      </c>
      <c r="AY206" s="1188">
        <v>3.07</v>
      </c>
      <c r="AZ206" s="1188">
        <v>3.07</v>
      </c>
      <c r="BA206" s="1188">
        <v>3.07</v>
      </c>
      <c r="BB206" s="1188">
        <v>3.07</v>
      </c>
      <c r="BC206" s="1188">
        <v>3.07</v>
      </c>
      <c r="BD206" s="1188">
        <v>3.07</v>
      </c>
      <c r="BE206" s="1188">
        <v>3.07</v>
      </c>
      <c r="BF206" s="1188">
        <v>3.07</v>
      </c>
      <c r="BG206" s="1188">
        <v>3.07</v>
      </c>
      <c r="BH206" s="1188">
        <v>3.07</v>
      </c>
      <c r="BI206" s="1188">
        <v>3.07</v>
      </c>
      <c r="BJ206" s="1188">
        <v>3.07</v>
      </c>
      <c r="BK206" s="1188">
        <v>3.07</v>
      </c>
      <c r="BL206" s="1188">
        <v>3.07</v>
      </c>
      <c r="BM206" s="1188">
        <v>3.07</v>
      </c>
      <c r="BN206" s="1188">
        <v>3.07</v>
      </c>
      <c r="BO206" s="1188">
        <v>3.07</v>
      </c>
      <c r="BP206" s="1188">
        <v>3.07</v>
      </c>
      <c r="BQ206" s="233">
        <v>3.07</v>
      </c>
      <c r="BR206" s="233">
        <v>3.07</v>
      </c>
      <c r="BS206" s="233">
        <v>3.07</v>
      </c>
      <c r="BT206" s="233">
        <v>3.07</v>
      </c>
      <c r="BU206" s="233">
        <v>3.07</v>
      </c>
      <c r="BV206" s="233">
        <v>3.07</v>
      </c>
      <c r="BW206" s="233">
        <v>3.07</v>
      </c>
      <c r="BX206" s="233">
        <v>3.07</v>
      </c>
      <c r="BY206" s="233">
        <v>3.07</v>
      </c>
      <c r="BZ206" s="233"/>
      <c r="CA206" s="233"/>
      <c r="CB206" s="233"/>
      <c r="CC206" s="233"/>
      <c r="CD206" s="233"/>
      <c r="CE206" s="233"/>
      <c r="CF206" s="233"/>
      <c r="CG206" s="233"/>
      <c r="CH206" s="233"/>
      <c r="CI206" s="233"/>
      <c r="CJ206" s="233"/>
      <c r="CK206" s="233"/>
      <c r="CL206" s="233"/>
      <c r="CM206" s="233"/>
      <c r="CN206" s="249"/>
    </row>
    <row r="207" spans="2:92" ht="30.75" thickBot="1" x14ac:dyDescent="0.25">
      <c r="B207"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7" s="1044" t="s">
        <v>891</v>
      </c>
      <c r="D207" s="1044" t="s">
        <v>890</v>
      </c>
      <c r="E207" s="1045" t="s">
        <v>871</v>
      </c>
      <c r="F207" s="1189" t="str">
        <f>VLOOKUP(TBL5_OptBen[[#This Row],[Option Type (defined list)]],'Option Typs_Grps'!B$2:C$47, 2, FALSE)</f>
        <v>Distribution Options</v>
      </c>
      <c r="G207" s="1176" t="s">
        <v>766</v>
      </c>
      <c r="H207" s="1177" t="s">
        <v>1447</v>
      </c>
      <c r="I207" s="1181" t="s">
        <v>684</v>
      </c>
      <c r="J207" s="1182" t="s">
        <v>122</v>
      </c>
      <c r="K207" s="1183">
        <v>2</v>
      </c>
      <c r="L207" s="250"/>
      <c r="M207" s="250"/>
      <c r="N207" s="250"/>
      <c r="O207" s="1184"/>
      <c r="P207" s="1185"/>
      <c r="Q207" s="1186"/>
      <c r="R207" s="1187">
        <v>0</v>
      </c>
      <c r="S207" s="251">
        <v>0</v>
      </c>
      <c r="T207" s="251">
        <v>0</v>
      </c>
      <c r="U207" s="251">
        <v>0</v>
      </c>
      <c r="V207" s="251">
        <v>0</v>
      </c>
      <c r="W207" s="251">
        <v>0</v>
      </c>
      <c r="X207" s="251">
        <v>0</v>
      </c>
      <c r="Y207" s="251">
        <v>0</v>
      </c>
      <c r="Z207" s="251">
        <v>0</v>
      </c>
      <c r="AA207" s="251">
        <v>0</v>
      </c>
      <c r="AB207" s="251">
        <v>0.57999999999999996</v>
      </c>
      <c r="AC207" s="251">
        <v>1.02</v>
      </c>
      <c r="AD207" s="251">
        <v>1.41</v>
      </c>
      <c r="AE207" s="251">
        <v>1.7</v>
      </c>
      <c r="AF207" s="251">
        <v>1.8</v>
      </c>
      <c r="AG207" s="251">
        <v>1.8</v>
      </c>
      <c r="AH207" s="251">
        <v>1.8</v>
      </c>
      <c r="AI207" s="251">
        <v>1.8</v>
      </c>
      <c r="AJ207" s="251">
        <v>1.8</v>
      </c>
      <c r="AK207" s="251">
        <v>1.8</v>
      </c>
      <c r="AL207" s="251">
        <v>1.8</v>
      </c>
      <c r="AM207" s="251">
        <v>1.8</v>
      </c>
      <c r="AN207" s="251">
        <v>1.8</v>
      </c>
      <c r="AO207" s="251">
        <v>1.8</v>
      </c>
      <c r="AP207" s="251">
        <v>1.8</v>
      </c>
      <c r="AQ207" s="251">
        <v>1.8</v>
      </c>
      <c r="AR207" s="251">
        <v>1.8</v>
      </c>
      <c r="AS207" s="251">
        <v>1.8</v>
      </c>
      <c r="AT207" s="251">
        <v>1.8</v>
      </c>
      <c r="AU207" s="251">
        <v>1.8</v>
      </c>
      <c r="AV207" s="251">
        <v>1.8</v>
      </c>
      <c r="AW207" s="251">
        <v>1.8</v>
      </c>
      <c r="AX207" s="251">
        <v>1.8</v>
      </c>
      <c r="AY207" s="251">
        <v>1.8</v>
      </c>
      <c r="AZ207" s="251">
        <v>1.8</v>
      </c>
      <c r="BA207" s="251">
        <v>1.8</v>
      </c>
      <c r="BB207" s="251">
        <v>1.8</v>
      </c>
      <c r="BC207" s="251">
        <v>1.8</v>
      </c>
      <c r="BD207" s="251">
        <v>1.8</v>
      </c>
      <c r="BE207" s="251">
        <v>1.8</v>
      </c>
      <c r="BF207" s="251">
        <v>1.8</v>
      </c>
      <c r="BG207" s="251">
        <v>1.8</v>
      </c>
      <c r="BH207" s="251">
        <v>1.8</v>
      </c>
      <c r="BI207" s="251">
        <v>1.8</v>
      </c>
      <c r="BJ207" s="251">
        <v>1.8</v>
      </c>
      <c r="BK207" s="251">
        <v>1.8</v>
      </c>
      <c r="BL207" s="251">
        <v>1.8</v>
      </c>
      <c r="BM207" s="251">
        <v>1.8</v>
      </c>
      <c r="BN207" s="251">
        <v>1.8</v>
      </c>
      <c r="BO207" s="251">
        <v>1.8</v>
      </c>
      <c r="BP207" s="1188">
        <v>1.8</v>
      </c>
      <c r="BQ207" s="233">
        <v>1.8</v>
      </c>
      <c r="BR207" s="233">
        <v>1.8</v>
      </c>
      <c r="BS207" s="233">
        <v>1.8</v>
      </c>
      <c r="BT207" s="233">
        <v>1.8</v>
      </c>
      <c r="BU207" s="233">
        <v>1.8</v>
      </c>
      <c r="BV207" s="233">
        <v>1.8</v>
      </c>
      <c r="BW207" s="233">
        <v>1.8</v>
      </c>
      <c r="BX207" s="233">
        <v>1.8</v>
      </c>
      <c r="BY207" s="233">
        <v>1.8</v>
      </c>
      <c r="BZ207" s="233"/>
      <c r="CA207" s="233"/>
      <c r="CB207" s="233"/>
      <c r="CC207" s="233"/>
      <c r="CD207" s="233"/>
      <c r="CE207" s="233"/>
      <c r="CF207" s="233"/>
      <c r="CG207" s="233"/>
      <c r="CH207" s="233"/>
      <c r="CI207" s="233"/>
      <c r="CJ207" s="233"/>
      <c r="CK207" s="233"/>
      <c r="CL207" s="233"/>
      <c r="CM207" s="233"/>
      <c r="CN207" s="249"/>
    </row>
    <row r="208" spans="2:92" ht="30.75" thickBot="1" x14ac:dyDescent="0.25">
      <c r="B208"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8" s="1044" t="s">
        <v>893</v>
      </c>
      <c r="D208" s="1044" t="s">
        <v>892</v>
      </c>
      <c r="E208" s="1045" t="s">
        <v>894</v>
      </c>
      <c r="F208" s="1189" t="str">
        <f>VLOOKUP(TBL5_OptBen[[#This Row],[Option Type (defined list)]],'Option Typs_Grps'!B$2:C$47, 2, FALSE)</f>
        <v>Distribution Options</v>
      </c>
      <c r="G208" s="1176" t="s">
        <v>766</v>
      </c>
      <c r="H208" s="1177" t="s">
        <v>1447</v>
      </c>
      <c r="I208" s="1181" t="s">
        <v>684</v>
      </c>
      <c r="J208" s="1182" t="s">
        <v>122</v>
      </c>
      <c r="K208" s="1183">
        <v>2</v>
      </c>
      <c r="L208" s="250"/>
      <c r="M208" s="250"/>
      <c r="N208" s="250"/>
      <c r="O208" s="1184"/>
      <c r="P208" s="1185"/>
      <c r="Q208" s="1186"/>
      <c r="R208" s="1187">
        <v>1.44</v>
      </c>
      <c r="S208" s="251">
        <v>4.34</v>
      </c>
      <c r="T208" s="251">
        <v>7.11</v>
      </c>
      <c r="U208" s="251">
        <v>9.26</v>
      </c>
      <c r="V208" s="251">
        <v>10.52</v>
      </c>
      <c r="W208" s="251">
        <v>10.52</v>
      </c>
      <c r="X208" s="251">
        <v>10.52</v>
      </c>
      <c r="Y208" s="251">
        <v>10.52</v>
      </c>
      <c r="Z208" s="251">
        <v>10.52</v>
      </c>
      <c r="AA208" s="251">
        <v>10.52</v>
      </c>
      <c r="AB208" s="251">
        <v>10.52</v>
      </c>
      <c r="AC208" s="251">
        <v>10.52</v>
      </c>
      <c r="AD208" s="251">
        <v>10.52</v>
      </c>
      <c r="AE208" s="251">
        <v>10.52</v>
      </c>
      <c r="AF208" s="251">
        <v>10.52</v>
      </c>
      <c r="AG208" s="251">
        <v>10.52</v>
      </c>
      <c r="AH208" s="251">
        <v>10.52</v>
      </c>
      <c r="AI208" s="251">
        <v>10.52</v>
      </c>
      <c r="AJ208" s="251">
        <v>10.52</v>
      </c>
      <c r="AK208" s="251">
        <v>10.52</v>
      </c>
      <c r="AL208" s="251">
        <v>10.52</v>
      </c>
      <c r="AM208" s="251">
        <v>10.52</v>
      </c>
      <c r="AN208" s="251">
        <v>10.52</v>
      </c>
      <c r="AO208" s="251">
        <v>10.52</v>
      </c>
      <c r="AP208" s="251">
        <v>10.52</v>
      </c>
      <c r="AQ208" s="251">
        <v>10.52</v>
      </c>
      <c r="AR208" s="251">
        <v>10.52</v>
      </c>
      <c r="AS208" s="251">
        <v>10.52</v>
      </c>
      <c r="AT208" s="251">
        <v>10.52</v>
      </c>
      <c r="AU208" s="251">
        <v>10.52</v>
      </c>
      <c r="AV208" s="251">
        <v>10.52</v>
      </c>
      <c r="AW208" s="251">
        <v>10.52</v>
      </c>
      <c r="AX208" s="251">
        <v>10.52</v>
      </c>
      <c r="AY208" s="251">
        <v>10.52</v>
      </c>
      <c r="AZ208" s="251">
        <v>10.52</v>
      </c>
      <c r="BA208" s="251">
        <v>10.52</v>
      </c>
      <c r="BB208" s="251">
        <v>10.52</v>
      </c>
      <c r="BC208" s="251">
        <v>10.52</v>
      </c>
      <c r="BD208" s="251">
        <v>10.52</v>
      </c>
      <c r="BE208" s="251">
        <v>10.52</v>
      </c>
      <c r="BF208" s="251">
        <v>10.52</v>
      </c>
      <c r="BG208" s="251">
        <v>10.52</v>
      </c>
      <c r="BH208" s="251">
        <v>10.52</v>
      </c>
      <c r="BI208" s="251">
        <v>10.52</v>
      </c>
      <c r="BJ208" s="251">
        <v>10.52</v>
      </c>
      <c r="BK208" s="251">
        <v>10.52</v>
      </c>
      <c r="BL208" s="251">
        <v>10.52</v>
      </c>
      <c r="BM208" s="251">
        <v>10.52</v>
      </c>
      <c r="BN208" s="251">
        <v>10.52</v>
      </c>
      <c r="BO208" s="251">
        <v>10.52</v>
      </c>
      <c r="BP208" s="1188">
        <v>10.52</v>
      </c>
      <c r="BQ208" s="233">
        <v>10.52</v>
      </c>
      <c r="BR208" s="233">
        <v>10.52</v>
      </c>
      <c r="BS208" s="233">
        <v>10.52</v>
      </c>
      <c r="BT208" s="233">
        <v>10.52</v>
      </c>
      <c r="BU208" s="233">
        <v>10.52</v>
      </c>
      <c r="BV208" s="233">
        <v>10.52</v>
      </c>
      <c r="BW208" s="233">
        <v>10.52</v>
      </c>
      <c r="BX208" s="233">
        <v>10.52</v>
      </c>
      <c r="BY208" s="233">
        <v>10.52</v>
      </c>
      <c r="BZ208" s="233"/>
      <c r="CA208" s="233"/>
      <c r="CB208" s="233"/>
      <c r="CC208" s="233"/>
      <c r="CD208" s="233"/>
      <c r="CE208" s="233"/>
      <c r="CF208" s="233"/>
      <c r="CG208" s="233"/>
      <c r="CH208" s="233"/>
      <c r="CI208" s="233"/>
      <c r="CJ208" s="233"/>
      <c r="CK208" s="233"/>
      <c r="CL208" s="233"/>
      <c r="CM208" s="233"/>
      <c r="CN208" s="249"/>
    </row>
    <row r="209" spans="2:92" ht="30.75" thickBot="1" x14ac:dyDescent="0.25">
      <c r="B20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9" s="1044" t="s">
        <v>896</v>
      </c>
      <c r="D209" s="1044" t="s">
        <v>895</v>
      </c>
      <c r="E209" s="1045" t="s">
        <v>894</v>
      </c>
      <c r="F209" s="1189" t="str">
        <f>VLOOKUP(TBL5_OptBen[[#This Row],[Option Type (defined list)]],'Option Typs_Grps'!B$2:C$47, 2, FALSE)</f>
        <v>Distribution Options</v>
      </c>
      <c r="G209" s="1176" t="s">
        <v>766</v>
      </c>
      <c r="H209" s="1177" t="s">
        <v>1447</v>
      </c>
      <c r="I209" s="1181" t="s">
        <v>684</v>
      </c>
      <c r="J209" s="1182" t="s">
        <v>122</v>
      </c>
      <c r="K209" s="1183">
        <v>2</v>
      </c>
      <c r="L209" s="250"/>
      <c r="M209" s="250"/>
      <c r="N209" s="250"/>
      <c r="O209" s="1184"/>
      <c r="P209" s="1185"/>
      <c r="Q209" s="1186"/>
      <c r="R209" s="1187">
        <v>0</v>
      </c>
      <c r="S209" s="251">
        <v>0</v>
      </c>
      <c r="T209" s="251">
        <v>0</v>
      </c>
      <c r="U209" s="251">
        <v>0</v>
      </c>
      <c r="V209" s="251">
        <v>0</v>
      </c>
      <c r="W209" s="251">
        <v>1.35</v>
      </c>
      <c r="X209" s="251">
        <v>3.56</v>
      </c>
      <c r="Y209" s="251">
        <v>6.14</v>
      </c>
      <c r="Z209" s="251">
        <v>8.44</v>
      </c>
      <c r="AA209" s="251">
        <v>9.9700000000000006</v>
      </c>
      <c r="AB209" s="251">
        <v>9.9700000000000006</v>
      </c>
      <c r="AC209" s="251">
        <v>9.9700000000000006</v>
      </c>
      <c r="AD209" s="251">
        <v>9.9700000000000006</v>
      </c>
      <c r="AE209" s="251">
        <v>9.9700000000000006</v>
      </c>
      <c r="AF209" s="251">
        <v>9.9700000000000006</v>
      </c>
      <c r="AG209" s="251">
        <v>9.9700000000000006</v>
      </c>
      <c r="AH209" s="251">
        <v>9.9700000000000006</v>
      </c>
      <c r="AI209" s="251">
        <v>9.9700000000000006</v>
      </c>
      <c r="AJ209" s="251">
        <v>9.9700000000000006</v>
      </c>
      <c r="AK209" s="251">
        <v>9.9700000000000006</v>
      </c>
      <c r="AL209" s="251">
        <v>9.9700000000000006</v>
      </c>
      <c r="AM209" s="251">
        <v>9.9700000000000006</v>
      </c>
      <c r="AN209" s="251">
        <v>9.9700000000000006</v>
      </c>
      <c r="AO209" s="251">
        <v>9.9700000000000006</v>
      </c>
      <c r="AP209" s="251">
        <v>9.9700000000000006</v>
      </c>
      <c r="AQ209" s="251">
        <v>9.9700000000000006</v>
      </c>
      <c r="AR209" s="251">
        <v>9.9700000000000006</v>
      </c>
      <c r="AS209" s="251">
        <v>9.9700000000000006</v>
      </c>
      <c r="AT209" s="251">
        <v>9.9700000000000006</v>
      </c>
      <c r="AU209" s="251">
        <v>9.9700000000000006</v>
      </c>
      <c r="AV209" s="251">
        <v>9.9700000000000006</v>
      </c>
      <c r="AW209" s="251">
        <v>9.9700000000000006</v>
      </c>
      <c r="AX209" s="251">
        <v>9.9700000000000006</v>
      </c>
      <c r="AY209" s="251">
        <v>9.9700000000000006</v>
      </c>
      <c r="AZ209" s="251">
        <v>9.9700000000000006</v>
      </c>
      <c r="BA209" s="251">
        <v>9.9700000000000006</v>
      </c>
      <c r="BB209" s="251">
        <v>9.9700000000000006</v>
      </c>
      <c r="BC209" s="251">
        <v>9.9700000000000006</v>
      </c>
      <c r="BD209" s="251">
        <v>9.9700000000000006</v>
      </c>
      <c r="BE209" s="251">
        <v>9.9700000000000006</v>
      </c>
      <c r="BF209" s="251">
        <v>9.9700000000000006</v>
      </c>
      <c r="BG209" s="251">
        <v>9.9700000000000006</v>
      </c>
      <c r="BH209" s="251">
        <v>9.9700000000000006</v>
      </c>
      <c r="BI209" s="251">
        <v>9.9700000000000006</v>
      </c>
      <c r="BJ209" s="251">
        <v>9.9700000000000006</v>
      </c>
      <c r="BK209" s="251">
        <v>9.9700000000000006</v>
      </c>
      <c r="BL209" s="251">
        <v>9.9700000000000006</v>
      </c>
      <c r="BM209" s="251">
        <v>9.9700000000000006</v>
      </c>
      <c r="BN209" s="251">
        <v>9.9700000000000006</v>
      </c>
      <c r="BO209" s="251">
        <v>9.9700000000000006</v>
      </c>
      <c r="BP209" s="1188">
        <v>9.9700000000000006</v>
      </c>
      <c r="BQ209" s="233">
        <v>9.9700000000000006</v>
      </c>
      <c r="BR209" s="233">
        <v>9.9700000000000006</v>
      </c>
      <c r="BS209" s="233">
        <v>9.9700000000000006</v>
      </c>
      <c r="BT209" s="233">
        <v>9.9700000000000006</v>
      </c>
      <c r="BU209" s="233">
        <v>9.9700000000000006</v>
      </c>
      <c r="BV209" s="233">
        <v>9.9700000000000006</v>
      </c>
      <c r="BW209" s="233">
        <v>9.9700000000000006</v>
      </c>
      <c r="BX209" s="233">
        <v>9.9700000000000006</v>
      </c>
      <c r="BY209" s="233">
        <v>9.9700000000000006</v>
      </c>
      <c r="BZ209" s="233"/>
      <c r="CA209" s="233"/>
      <c r="CB209" s="233"/>
      <c r="CC209" s="233"/>
      <c r="CD209" s="233"/>
      <c r="CE209" s="233"/>
      <c r="CF209" s="233"/>
      <c r="CG209" s="233"/>
      <c r="CH209" s="233"/>
      <c r="CI209" s="233"/>
      <c r="CJ209" s="233"/>
      <c r="CK209" s="233"/>
      <c r="CL209" s="233"/>
      <c r="CM209" s="233"/>
      <c r="CN209" s="249"/>
    </row>
    <row r="210" spans="2:92" ht="30.75" thickBot="1" x14ac:dyDescent="0.25">
      <c r="B210"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0" s="1044" t="s">
        <v>899</v>
      </c>
      <c r="D210" s="1044" t="s">
        <v>898</v>
      </c>
      <c r="E210" s="1045" t="s">
        <v>894</v>
      </c>
      <c r="F210" s="1189" t="str">
        <f>VLOOKUP(TBL5_OptBen[[#This Row],[Option Type (defined list)]],'Option Typs_Grps'!B$2:C$47, 2, FALSE)</f>
        <v>Distribution Options</v>
      </c>
      <c r="G210" s="1176" t="s">
        <v>766</v>
      </c>
      <c r="H210" s="1177" t="s">
        <v>1447</v>
      </c>
      <c r="I210" s="1181" t="s">
        <v>684</v>
      </c>
      <c r="J210" s="1182" t="s">
        <v>122</v>
      </c>
      <c r="K210" s="1183">
        <v>2</v>
      </c>
      <c r="L210" s="250"/>
      <c r="M210" s="250"/>
      <c r="N210" s="250"/>
      <c r="O210" s="1184"/>
      <c r="P210" s="1185"/>
      <c r="Q210" s="1186"/>
      <c r="R210" s="1187">
        <v>0</v>
      </c>
      <c r="S210" s="251">
        <v>0</v>
      </c>
      <c r="T210" s="251">
        <v>0</v>
      </c>
      <c r="U210" s="251">
        <v>0</v>
      </c>
      <c r="V210" s="251">
        <v>0</v>
      </c>
      <c r="W210" s="251">
        <v>0</v>
      </c>
      <c r="X210" s="251">
        <v>0</v>
      </c>
      <c r="Y210" s="251">
        <v>0</v>
      </c>
      <c r="Z210" s="251">
        <v>0</v>
      </c>
      <c r="AA210" s="251">
        <v>0</v>
      </c>
      <c r="AB210" s="251">
        <v>1.02</v>
      </c>
      <c r="AC210" s="251">
        <v>2.21</v>
      </c>
      <c r="AD210" s="251">
        <v>3.46</v>
      </c>
      <c r="AE210" s="251">
        <v>4.53</v>
      </c>
      <c r="AF210" s="251">
        <v>5.28</v>
      </c>
      <c r="AG210" s="251">
        <v>5.28</v>
      </c>
      <c r="AH210" s="251">
        <v>5.28</v>
      </c>
      <c r="AI210" s="251">
        <v>5.28</v>
      </c>
      <c r="AJ210" s="251">
        <v>5.28</v>
      </c>
      <c r="AK210" s="251">
        <v>5.28</v>
      </c>
      <c r="AL210" s="251">
        <v>5.28</v>
      </c>
      <c r="AM210" s="251">
        <v>5.28</v>
      </c>
      <c r="AN210" s="251">
        <v>5.28</v>
      </c>
      <c r="AO210" s="251">
        <v>5.28</v>
      </c>
      <c r="AP210" s="251">
        <v>5.28</v>
      </c>
      <c r="AQ210" s="251">
        <v>5.28</v>
      </c>
      <c r="AR210" s="251">
        <v>5.28</v>
      </c>
      <c r="AS210" s="251">
        <v>5.28</v>
      </c>
      <c r="AT210" s="251">
        <v>5.28</v>
      </c>
      <c r="AU210" s="251">
        <v>5.28</v>
      </c>
      <c r="AV210" s="251">
        <v>5.28</v>
      </c>
      <c r="AW210" s="251">
        <v>5.28</v>
      </c>
      <c r="AX210" s="251">
        <v>5.28</v>
      </c>
      <c r="AY210" s="251">
        <v>5.28</v>
      </c>
      <c r="AZ210" s="251">
        <v>5.28</v>
      </c>
      <c r="BA210" s="251">
        <v>5.28</v>
      </c>
      <c r="BB210" s="251">
        <v>5.28</v>
      </c>
      <c r="BC210" s="251">
        <v>5.28</v>
      </c>
      <c r="BD210" s="251">
        <v>5.28</v>
      </c>
      <c r="BE210" s="251">
        <v>5.28</v>
      </c>
      <c r="BF210" s="251">
        <v>5.28</v>
      </c>
      <c r="BG210" s="251">
        <v>5.28</v>
      </c>
      <c r="BH210" s="251">
        <v>5.28</v>
      </c>
      <c r="BI210" s="251">
        <v>5.28</v>
      </c>
      <c r="BJ210" s="251">
        <v>5.28</v>
      </c>
      <c r="BK210" s="251">
        <v>5.28</v>
      </c>
      <c r="BL210" s="251">
        <v>5.28</v>
      </c>
      <c r="BM210" s="251">
        <v>5.28</v>
      </c>
      <c r="BN210" s="251">
        <v>5.28</v>
      </c>
      <c r="BO210" s="251">
        <v>5.28</v>
      </c>
      <c r="BP210" s="1188">
        <v>5.28</v>
      </c>
      <c r="BQ210" s="233">
        <v>5.28</v>
      </c>
      <c r="BR210" s="233">
        <v>5.28</v>
      </c>
      <c r="BS210" s="233">
        <v>5.28</v>
      </c>
      <c r="BT210" s="233">
        <v>5.28</v>
      </c>
      <c r="BU210" s="233">
        <v>5.28</v>
      </c>
      <c r="BV210" s="233">
        <v>5.28</v>
      </c>
      <c r="BW210" s="233">
        <v>5.28</v>
      </c>
      <c r="BX210" s="233">
        <v>5.28</v>
      </c>
      <c r="BY210" s="233">
        <v>5.28</v>
      </c>
      <c r="BZ210" s="233"/>
      <c r="CA210" s="233"/>
      <c r="CB210" s="233"/>
      <c r="CC210" s="233"/>
      <c r="CD210" s="233"/>
      <c r="CE210" s="233"/>
      <c r="CF210" s="233"/>
      <c r="CG210" s="233"/>
      <c r="CH210" s="233"/>
      <c r="CI210" s="233"/>
      <c r="CJ210" s="233"/>
      <c r="CK210" s="233"/>
      <c r="CL210" s="233"/>
      <c r="CM210" s="233"/>
      <c r="CN210" s="249"/>
    </row>
    <row r="211" spans="2:92" ht="30.75" thickBot="1" x14ac:dyDescent="0.25">
      <c r="B211"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1" s="1044" t="s">
        <v>902</v>
      </c>
      <c r="D211" s="1044" t="s">
        <v>901</v>
      </c>
      <c r="E211" s="1045" t="s">
        <v>894</v>
      </c>
      <c r="F211" s="1189" t="str">
        <f>VLOOKUP(TBL5_OptBen[[#This Row],[Option Type (defined list)]],'Option Typs_Grps'!B$2:C$47, 2, FALSE)</f>
        <v>Distribution Options</v>
      </c>
      <c r="G211" s="1176" t="s">
        <v>766</v>
      </c>
      <c r="H211" s="1177" t="s">
        <v>1447</v>
      </c>
      <c r="I211" s="1181" t="s">
        <v>684</v>
      </c>
      <c r="J211" s="1182" t="s">
        <v>122</v>
      </c>
      <c r="K211" s="1183">
        <v>2</v>
      </c>
      <c r="L211" s="250"/>
      <c r="M211" s="250"/>
      <c r="N211" s="250"/>
      <c r="O211" s="1184"/>
      <c r="P211" s="1185"/>
      <c r="Q211" s="1186"/>
      <c r="R211" s="1187">
        <v>0</v>
      </c>
      <c r="S211" s="251">
        <v>0</v>
      </c>
      <c r="T211" s="251">
        <v>0</v>
      </c>
      <c r="U211" s="251">
        <v>0</v>
      </c>
      <c r="V211" s="251">
        <v>0</v>
      </c>
      <c r="W211" s="251">
        <v>0</v>
      </c>
      <c r="X211" s="251">
        <v>0</v>
      </c>
      <c r="Y211" s="251">
        <v>0</v>
      </c>
      <c r="Z211" s="251">
        <v>0</v>
      </c>
      <c r="AA211" s="251">
        <v>0</v>
      </c>
      <c r="AB211" s="251">
        <v>0</v>
      </c>
      <c r="AC211" s="251">
        <v>0</v>
      </c>
      <c r="AD211" s="251">
        <v>0</v>
      </c>
      <c r="AE211" s="251">
        <v>0</v>
      </c>
      <c r="AF211" s="251">
        <v>0</v>
      </c>
      <c r="AG211" s="251">
        <v>0.7</v>
      </c>
      <c r="AH211" s="251">
        <v>1.8</v>
      </c>
      <c r="AI211" s="251">
        <v>2.96</v>
      </c>
      <c r="AJ211" s="251">
        <v>3.84</v>
      </c>
      <c r="AK211" s="251">
        <v>4.4400000000000004</v>
      </c>
      <c r="AL211" s="251">
        <v>4.4400000000000004</v>
      </c>
      <c r="AM211" s="251">
        <v>4.4400000000000004</v>
      </c>
      <c r="AN211" s="251">
        <v>4.4400000000000004</v>
      </c>
      <c r="AO211" s="251">
        <v>4.4400000000000004</v>
      </c>
      <c r="AP211" s="251">
        <v>4.4400000000000004</v>
      </c>
      <c r="AQ211" s="251">
        <v>4.4400000000000004</v>
      </c>
      <c r="AR211" s="251">
        <v>4.4400000000000004</v>
      </c>
      <c r="AS211" s="251">
        <v>4.4400000000000004</v>
      </c>
      <c r="AT211" s="251">
        <v>4.4400000000000004</v>
      </c>
      <c r="AU211" s="251">
        <v>4.4400000000000004</v>
      </c>
      <c r="AV211" s="251">
        <v>4.4400000000000004</v>
      </c>
      <c r="AW211" s="251">
        <v>4.4400000000000004</v>
      </c>
      <c r="AX211" s="251">
        <v>4.4400000000000004</v>
      </c>
      <c r="AY211" s="251">
        <v>4.4400000000000004</v>
      </c>
      <c r="AZ211" s="251">
        <v>4.4400000000000004</v>
      </c>
      <c r="BA211" s="251">
        <v>4.4400000000000004</v>
      </c>
      <c r="BB211" s="251">
        <v>4.4400000000000004</v>
      </c>
      <c r="BC211" s="251">
        <v>4.4400000000000004</v>
      </c>
      <c r="BD211" s="251">
        <v>4.4400000000000004</v>
      </c>
      <c r="BE211" s="251">
        <v>4.4400000000000004</v>
      </c>
      <c r="BF211" s="251">
        <v>4.4400000000000004</v>
      </c>
      <c r="BG211" s="251">
        <v>4.4400000000000004</v>
      </c>
      <c r="BH211" s="251">
        <v>4.4400000000000004</v>
      </c>
      <c r="BI211" s="251">
        <v>4.4400000000000004</v>
      </c>
      <c r="BJ211" s="251">
        <v>4.4400000000000004</v>
      </c>
      <c r="BK211" s="251">
        <v>4.4400000000000004</v>
      </c>
      <c r="BL211" s="251">
        <v>4.4400000000000004</v>
      </c>
      <c r="BM211" s="251">
        <v>4.4400000000000004</v>
      </c>
      <c r="BN211" s="251">
        <v>4.4400000000000004</v>
      </c>
      <c r="BO211" s="251">
        <v>4.4400000000000004</v>
      </c>
      <c r="BP211" s="1188">
        <v>4.4400000000000004</v>
      </c>
      <c r="BQ211" s="233">
        <v>4.4400000000000004</v>
      </c>
      <c r="BR211" s="233">
        <v>4.4400000000000004</v>
      </c>
      <c r="BS211" s="233">
        <v>4.4400000000000004</v>
      </c>
      <c r="BT211" s="233">
        <v>4.4400000000000004</v>
      </c>
      <c r="BU211" s="233">
        <v>4.4400000000000004</v>
      </c>
      <c r="BV211" s="233">
        <v>4.4400000000000004</v>
      </c>
      <c r="BW211" s="233">
        <v>4.4400000000000004</v>
      </c>
      <c r="BX211" s="233">
        <v>4.4400000000000004</v>
      </c>
      <c r="BY211" s="233">
        <v>4.4400000000000004</v>
      </c>
      <c r="BZ211" s="233"/>
      <c r="CA211" s="233"/>
      <c r="CB211" s="233"/>
      <c r="CC211" s="233"/>
      <c r="CD211" s="233"/>
      <c r="CE211" s="233"/>
      <c r="CF211" s="233"/>
      <c r="CG211" s="233"/>
      <c r="CH211" s="233"/>
      <c r="CI211" s="233"/>
      <c r="CJ211" s="233"/>
      <c r="CK211" s="233"/>
      <c r="CL211" s="233"/>
      <c r="CM211" s="233"/>
      <c r="CN211" s="249"/>
    </row>
    <row r="212" spans="2:92" ht="30.75" thickBot="1" x14ac:dyDescent="0.25">
      <c r="B212"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2" s="1044" t="s">
        <v>905</v>
      </c>
      <c r="D212" s="1044" t="s">
        <v>904</v>
      </c>
      <c r="E212" s="1045" t="s">
        <v>894</v>
      </c>
      <c r="F212" s="1189" t="str">
        <f>VLOOKUP(TBL5_OptBen[[#This Row],[Option Type (defined list)]],'Option Typs_Grps'!B$2:C$47, 2, FALSE)</f>
        <v>Distribution Options</v>
      </c>
      <c r="G212" s="1176" t="s">
        <v>766</v>
      </c>
      <c r="H212" s="1177" t="s">
        <v>1447</v>
      </c>
      <c r="I212" s="1181" t="s">
        <v>684</v>
      </c>
      <c r="J212" s="1182" t="s">
        <v>122</v>
      </c>
      <c r="K212" s="1183">
        <v>2</v>
      </c>
      <c r="L212" s="250"/>
      <c r="M212" s="250"/>
      <c r="N212" s="250"/>
      <c r="O212" s="1184"/>
      <c r="P212" s="1185"/>
      <c r="Q212" s="1186"/>
      <c r="R212" s="1187">
        <v>0</v>
      </c>
      <c r="S212" s="251">
        <v>0</v>
      </c>
      <c r="T212" s="251">
        <v>0</v>
      </c>
      <c r="U212" s="251">
        <v>0</v>
      </c>
      <c r="V212" s="251">
        <v>0</v>
      </c>
      <c r="W212" s="251">
        <v>0</v>
      </c>
      <c r="X212" s="251">
        <v>0</v>
      </c>
      <c r="Y212" s="251">
        <v>0</v>
      </c>
      <c r="Z212" s="251">
        <v>0</v>
      </c>
      <c r="AA212" s="251">
        <v>0</v>
      </c>
      <c r="AB212" s="251">
        <v>0</v>
      </c>
      <c r="AC212" s="251">
        <v>0</v>
      </c>
      <c r="AD212" s="251">
        <v>0</v>
      </c>
      <c r="AE212" s="251">
        <v>0</v>
      </c>
      <c r="AF212" s="251">
        <v>0</v>
      </c>
      <c r="AG212" s="251">
        <v>0</v>
      </c>
      <c r="AH212" s="251">
        <v>0</v>
      </c>
      <c r="AI212" s="251">
        <v>0</v>
      </c>
      <c r="AJ212" s="251">
        <v>0</v>
      </c>
      <c r="AK212" s="251">
        <v>0</v>
      </c>
      <c r="AL212" s="251">
        <v>0.71</v>
      </c>
      <c r="AM212" s="251">
        <v>1.89</v>
      </c>
      <c r="AN212" s="251">
        <v>3.05</v>
      </c>
      <c r="AO212" s="251">
        <v>3.05</v>
      </c>
      <c r="AP212" s="251">
        <v>3.05</v>
      </c>
      <c r="AQ212" s="251">
        <v>3.05</v>
      </c>
      <c r="AR212" s="251">
        <v>3.05</v>
      </c>
      <c r="AS212" s="251">
        <v>3.05</v>
      </c>
      <c r="AT212" s="251">
        <v>3.05</v>
      </c>
      <c r="AU212" s="251">
        <v>3.05</v>
      </c>
      <c r="AV212" s="251">
        <v>3.05</v>
      </c>
      <c r="AW212" s="251">
        <v>3.05</v>
      </c>
      <c r="AX212" s="251">
        <v>3.05</v>
      </c>
      <c r="AY212" s="251">
        <v>3.05</v>
      </c>
      <c r="AZ212" s="251">
        <v>3.05</v>
      </c>
      <c r="BA212" s="251">
        <v>3.05</v>
      </c>
      <c r="BB212" s="251">
        <v>3.05</v>
      </c>
      <c r="BC212" s="251">
        <v>3.05</v>
      </c>
      <c r="BD212" s="251">
        <v>3.05</v>
      </c>
      <c r="BE212" s="251">
        <v>3.05</v>
      </c>
      <c r="BF212" s="251">
        <v>3.05</v>
      </c>
      <c r="BG212" s="251">
        <v>3.05</v>
      </c>
      <c r="BH212" s="251">
        <v>3.05</v>
      </c>
      <c r="BI212" s="251">
        <v>3.05</v>
      </c>
      <c r="BJ212" s="251">
        <v>3.05</v>
      </c>
      <c r="BK212" s="251">
        <v>3.05</v>
      </c>
      <c r="BL212" s="251">
        <v>3.05</v>
      </c>
      <c r="BM212" s="251">
        <v>3.05</v>
      </c>
      <c r="BN212" s="251">
        <v>3.05</v>
      </c>
      <c r="BO212" s="251">
        <v>3.05</v>
      </c>
      <c r="BP212" s="1188">
        <v>3.05</v>
      </c>
      <c r="BQ212" s="233">
        <v>3.05</v>
      </c>
      <c r="BR212" s="233">
        <v>3.05</v>
      </c>
      <c r="BS212" s="233">
        <v>3.05</v>
      </c>
      <c r="BT212" s="233">
        <v>3.05</v>
      </c>
      <c r="BU212" s="233">
        <v>3.05</v>
      </c>
      <c r="BV212" s="233">
        <v>3.05</v>
      </c>
      <c r="BW212" s="233">
        <v>3.05</v>
      </c>
      <c r="BX212" s="233">
        <v>3.05</v>
      </c>
      <c r="BY212" s="233">
        <v>3.05</v>
      </c>
      <c r="BZ212" s="233"/>
      <c r="CA212" s="233"/>
      <c r="CB212" s="233"/>
      <c r="CC212" s="233"/>
      <c r="CD212" s="233"/>
      <c r="CE212" s="233"/>
      <c r="CF212" s="233"/>
      <c r="CG212" s="233"/>
      <c r="CH212" s="233"/>
      <c r="CI212" s="233"/>
      <c r="CJ212" s="233"/>
      <c r="CK212" s="233"/>
      <c r="CL212" s="233"/>
      <c r="CM212" s="233"/>
      <c r="CN212" s="249"/>
    </row>
    <row r="213" spans="2:92" ht="43.5" thickBot="1" x14ac:dyDescent="0.25">
      <c r="B213"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3" s="1044" t="s">
        <v>935</v>
      </c>
      <c r="D213" s="1044" t="s">
        <v>934</v>
      </c>
      <c r="E213" s="1045" t="s">
        <v>871</v>
      </c>
      <c r="F213" s="1189" t="str">
        <f>VLOOKUP(TBL5_OptBen[[#This Row],[Option Type (defined list)]],'Option Typs_Grps'!B$2:C$47, 2, FALSE)</f>
        <v>Distribution Options</v>
      </c>
      <c r="G213" s="1176" t="s">
        <v>766</v>
      </c>
      <c r="H213" s="1177" t="s">
        <v>1447</v>
      </c>
      <c r="I213" s="1181" t="s">
        <v>684</v>
      </c>
      <c r="J213" s="1182" t="s">
        <v>122</v>
      </c>
      <c r="K213" s="1183">
        <v>2</v>
      </c>
      <c r="L213" s="250"/>
      <c r="M213" s="250"/>
      <c r="N213" s="250"/>
      <c r="O213" s="1184"/>
      <c r="P213" s="1185"/>
      <c r="Q213" s="1186"/>
      <c r="R213" s="1187">
        <v>0.04</v>
      </c>
      <c r="S213" s="251">
        <v>0.13</v>
      </c>
      <c r="T213" s="251">
        <v>0.23</v>
      </c>
      <c r="U213" s="251">
        <v>0.32</v>
      </c>
      <c r="V213" s="251">
        <v>0.37</v>
      </c>
      <c r="W213" s="251">
        <v>0.37</v>
      </c>
      <c r="X213" s="251">
        <v>0.37</v>
      </c>
      <c r="Y213" s="251">
        <v>0.37</v>
      </c>
      <c r="Z213" s="251">
        <v>0.37</v>
      </c>
      <c r="AA213" s="251">
        <v>0.37</v>
      </c>
      <c r="AB213" s="251">
        <v>0.37</v>
      </c>
      <c r="AC213" s="251">
        <v>0.37</v>
      </c>
      <c r="AD213" s="251">
        <v>0.37</v>
      </c>
      <c r="AE213" s="251">
        <v>0.37</v>
      </c>
      <c r="AF213" s="251">
        <v>0.37</v>
      </c>
      <c r="AG213" s="251">
        <v>0.37</v>
      </c>
      <c r="AH213" s="251">
        <v>0.37</v>
      </c>
      <c r="AI213" s="251">
        <v>0.37</v>
      </c>
      <c r="AJ213" s="251">
        <v>0.37</v>
      </c>
      <c r="AK213" s="251">
        <v>0.37</v>
      </c>
      <c r="AL213" s="251">
        <v>0.37</v>
      </c>
      <c r="AM213" s="251">
        <v>0.37</v>
      </c>
      <c r="AN213" s="251">
        <v>0.37</v>
      </c>
      <c r="AO213" s="251">
        <v>0.37</v>
      </c>
      <c r="AP213" s="251">
        <v>0.37</v>
      </c>
      <c r="AQ213" s="251">
        <v>0.37</v>
      </c>
      <c r="AR213" s="251">
        <v>0.37</v>
      </c>
      <c r="AS213" s="251">
        <v>0.37</v>
      </c>
      <c r="AT213" s="251">
        <v>0.37</v>
      </c>
      <c r="AU213" s="251">
        <v>0.37</v>
      </c>
      <c r="AV213" s="251">
        <v>0.37</v>
      </c>
      <c r="AW213" s="251">
        <v>0.37</v>
      </c>
      <c r="AX213" s="251">
        <v>0.37</v>
      </c>
      <c r="AY213" s="251">
        <v>0.37</v>
      </c>
      <c r="AZ213" s="251">
        <v>0.37</v>
      </c>
      <c r="BA213" s="251">
        <v>0.37</v>
      </c>
      <c r="BB213" s="251">
        <v>0.37</v>
      </c>
      <c r="BC213" s="251">
        <v>0.37</v>
      </c>
      <c r="BD213" s="251">
        <v>0.37</v>
      </c>
      <c r="BE213" s="251">
        <v>0.37</v>
      </c>
      <c r="BF213" s="251">
        <v>0.37</v>
      </c>
      <c r="BG213" s="251">
        <v>0.37</v>
      </c>
      <c r="BH213" s="251">
        <v>0.37</v>
      </c>
      <c r="BI213" s="251">
        <v>0.37</v>
      </c>
      <c r="BJ213" s="251">
        <v>0.37</v>
      </c>
      <c r="BK213" s="251">
        <v>0.37</v>
      </c>
      <c r="BL213" s="251">
        <v>0.37</v>
      </c>
      <c r="BM213" s="251">
        <v>0.37</v>
      </c>
      <c r="BN213" s="251">
        <v>0.37</v>
      </c>
      <c r="BO213" s="251">
        <v>0.37</v>
      </c>
      <c r="BP213" s="1188">
        <v>0.37</v>
      </c>
      <c r="BQ213" s="233">
        <v>0.37</v>
      </c>
      <c r="BR213" s="233">
        <v>0.37</v>
      </c>
      <c r="BS213" s="233">
        <v>0.37</v>
      </c>
      <c r="BT213" s="233">
        <v>0.37</v>
      </c>
      <c r="BU213" s="233">
        <v>0.37</v>
      </c>
      <c r="BV213" s="233">
        <v>0.37</v>
      </c>
      <c r="BW213" s="233">
        <v>0.37</v>
      </c>
      <c r="BX213" s="233">
        <v>0.37</v>
      </c>
      <c r="BY213" s="233">
        <v>0.37</v>
      </c>
      <c r="BZ213" s="233"/>
      <c r="CA213" s="233"/>
      <c r="CB213" s="233"/>
      <c r="CC213" s="233"/>
      <c r="CD213" s="233"/>
      <c r="CE213" s="233"/>
      <c r="CF213" s="233"/>
      <c r="CG213" s="233"/>
      <c r="CH213" s="233"/>
      <c r="CI213" s="233"/>
      <c r="CJ213" s="233"/>
      <c r="CK213" s="233"/>
      <c r="CL213" s="233"/>
      <c r="CM213" s="233"/>
      <c r="CN213" s="249"/>
    </row>
    <row r="214" spans="2:92" ht="43.5" thickBot="1" x14ac:dyDescent="0.25">
      <c r="B214"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4" s="1044" t="s">
        <v>937</v>
      </c>
      <c r="D214" s="1044" t="s">
        <v>936</v>
      </c>
      <c r="E214" s="1045" t="s">
        <v>871</v>
      </c>
      <c r="F214" s="1189" t="str">
        <f>VLOOKUP(TBL5_OptBen[[#This Row],[Option Type (defined list)]],'Option Typs_Grps'!B$2:C$47, 2, FALSE)</f>
        <v>Distribution Options</v>
      </c>
      <c r="G214" s="1176" t="s">
        <v>766</v>
      </c>
      <c r="H214" s="1177" t="s">
        <v>1447</v>
      </c>
      <c r="I214" s="1181" t="s">
        <v>684</v>
      </c>
      <c r="J214" s="1182" t="s">
        <v>122</v>
      </c>
      <c r="K214" s="1183">
        <v>2</v>
      </c>
      <c r="L214" s="250"/>
      <c r="M214" s="250"/>
      <c r="N214" s="250"/>
      <c r="O214" s="1184"/>
      <c r="P214" s="1185"/>
      <c r="Q214" s="1186"/>
      <c r="R214" s="1187">
        <v>0.01</v>
      </c>
      <c r="S214" s="251">
        <v>0.03</v>
      </c>
      <c r="T214" s="251">
        <v>7.0000000000000007E-2</v>
      </c>
      <c r="U214" s="251">
        <v>0.13</v>
      </c>
      <c r="V214" s="251">
        <v>0.23</v>
      </c>
      <c r="W214" s="251">
        <v>0.23</v>
      </c>
      <c r="X214" s="251">
        <v>0.23</v>
      </c>
      <c r="Y214" s="251">
        <v>0.23</v>
      </c>
      <c r="Z214" s="251">
        <v>0.23</v>
      </c>
      <c r="AA214" s="251">
        <v>0.23</v>
      </c>
      <c r="AB214" s="251">
        <v>0.23</v>
      </c>
      <c r="AC214" s="251">
        <v>0.23</v>
      </c>
      <c r="AD214" s="251">
        <v>0.23</v>
      </c>
      <c r="AE214" s="251">
        <v>0.23</v>
      </c>
      <c r="AF214" s="251">
        <v>0.23</v>
      </c>
      <c r="AG214" s="251">
        <v>0.23</v>
      </c>
      <c r="AH214" s="251">
        <v>0.23</v>
      </c>
      <c r="AI214" s="251">
        <v>0.23</v>
      </c>
      <c r="AJ214" s="251">
        <v>0.23</v>
      </c>
      <c r="AK214" s="251">
        <v>0.23</v>
      </c>
      <c r="AL214" s="251">
        <v>0.23</v>
      </c>
      <c r="AM214" s="251">
        <v>0.23</v>
      </c>
      <c r="AN214" s="251">
        <v>0.23</v>
      </c>
      <c r="AO214" s="251">
        <v>0.23</v>
      </c>
      <c r="AP214" s="251">
        <v>0.23</v>
      </c>
      <c r="AQ214" s="251">
        <v>0.23</v>
      </c>
      <c r="AR214" s="251">
        <v>0.23</v>
      </c>
      <c r="AS214" s="251">
        <v>0.23</v>
      </c>
      <c r="AT214" s="251">
        <v>0.23</v>
      </c>
      <c r="AU214" s="251">
        <v>0.23</v>
      </c>
      <c r="AV214" s="251">
        <v>0.23</v>
      </c>
      <c r="AW214" s="251">
        <v>0.23</v>
      </c>
      <c r="AX214" s="251">
        <v>0.23</v>
      </c>
      <c r="AY214" s="251">
        <v>0.23</v>
      </c>
      <c r="AZ214" s="251">
        <v>0.23</v>
      </c>
      <c r="BA214" s="251">
        <v>0.23</v>
      </c>
      <c r="BB214" s="251">
        <v>0.23</v>
      </c>
      <c r="BC214" s="251">
        <v>0.23</v>
      </c>
      <c r="BD214" s="251">
        <v>0.23</v>
      </c>
      <c r="BE214" s="251">
        <v>0.23</v>
      </c>
      <c r="BF214" s="251">
        <v>0.23</v>
      </c>
      <c r="BG214" s="251">
        <v>0.23</v>
      </c>
      <c r="BH214" s="251">
        <v>0.23</v>
      </c>
      <c r="BI214" s="251">
        <v>0.23</v>
      </c>
      <c r="BJ214" s="251">
        <v>0.23</v>
      </c>
      <c r="BK214" s="251">
        <v>0.23</v>
      </c>
      <c r="BL214" s="251">
        <v>0.23</v>
      </c>
      <c r="BM214" s="251">
        <v>0.23</v>
      </c>
      <c r="BN214" s="251">
        <v>0.23</v>
      </c>
      <c r="BO214" s="251">
        <v>0.23</v>
      </c>
      <c r="BP214" s="1188">
        <v>0.23</v>
      </c>
      <c r="BQ214" s="233">
        <v>0.23</v>
      </c>
      <c r="BR214" s="233">
        <v>0.23</v>
      </c>
      <c r="BS214" s="233">
        <v>0.23</v>
      </c>
      <c r="BT214" s="233">
        <v>0.23</v>
      </c>
      <c r="BU214" s="233">
        <v>0.23</v>
      </c>
      <c r="BV214" s="233">
        <v>0.23</v>
      </c>
      <c r="BW214" s="233">
        <v>0.23</v>
      </c>
      <c r="BX214" s="233">
        <v>0.23</v>
      </c>
      <c r="BY214" s="233">
        <v>0.23</v>
      </c>
      <c r="BZ214" s="233"/>
      <c r="CA214" s="233"/>
      <c r="CB214" s="233"/>
      <c r="CC214" s="233"/>
      <c r="CD214" s="233"/>
      <c r="CE214" s="233"/>
      <c r="CF214" s="233"/>
      <c r="CG214" s="233"/>
      <c r="CH214" s="233"/>
      <c r="CI214" s="233"/>
      <c r="CJ214" s="233"/>
      <c r="CK214" s="233"/>
      <c r="CL214" s="233"/>
      <c r="CM214" s="233"/>
      <c r="CN214" s="249"/>
    </row>
    <row r="215" spans="2:92" ht="43.5" thickBot="1" x14ac:dyDescent="0.25">
      <c r="B215"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5" s="1044" t="s">
        <v>939</v>
      </c>
      <c r="D215" s="1044" t="s">
        <v>938</v>
      </c>
      <c r="E215" s="1045" t="s">
        <v>871</v>
      </c>
      <c r="F215" s="1189" t="str">
        <f>VLOOKUP(TBL5_OptBen[[#This Row],[Option Type (defined list)]],'Option Typs_Grps'!B$2:C$47, 2, FALSE)</f>
        <v>Distribution Options</v>
      </c>
      <c r="G215" s="1176" t="s">
        <v>766</v>
      </c>
      <c r="H215" s="1177" t="s">
        <v>1447</v>
      </c>
      <c r="I215" s="1181" t="s">
        <v>684</v>
      </c>
      <c r="J215" s="1182" t="s">
        <v>122</v>
      </c>
      <c r="K215" s="1183">
        <v>2</v>
      </c>
      <c r="L215" s="250"/>
      <c r="M215" s="250"/>
      <c r="N215" s="250"/>
      <c r="O215" s="1184"/>
      <c r="P215" s="1185"/>
      <c r="Q215" s="1186"/>
      <c r="R215" s="1187">
        <v>0</v>
      </c>
      <c r="S215" s="251">
        <v>0</v>
      </c>
      <c r="T215" s="251">
        <v>0</v>
      </c>
      <c r="U215" s="251">
        <v>0</v>
      </c>
      <c r="V215" s="251">
        <v>0</v>
      </c>
      <c r="W215" s="251">
        <v>0.13</v>
      </c>
      <c r="X215" s="251">
        <v>0.27</v>
      </c>
      <c r="Y215" s="251">
        <v>0.4</v>
      </c>
      <c r="Z215" s="251">
        <v>0.56000000000000005</v>
      </c>
      <c r="AA215" s="251">
        <v>0.71</v>
      </c>
      <c r="AB215" s="251">
        <v>0.71</v>
      </c>
      <c r="AC215" s="251">
        <v>0.71</v>
      </c>
      <c r="AD215" s="251">
        <v>0.71</v>
      </c>
      <c r="AE215" s="251">
        <v>0.71</v>
      </c>
      <c r="AF215" s="251">
        <v>0.71</v>
      </c>
      <c r="AG215" s="251">
        <v>0.71</v>
      </c>
      <c r="AH215" s="251">
        <v>0.71</v>
      </c>
      <c r="AI215" s="251">
        <v>0.71</v>
      </c>
      <c r="AJ215" s="251">
        <v>0.71</v>
      </c>
      <c r="AK215" s="251">
        <v>0.71</v>
      </c>
      <c r="AL215" s="251">
        <v>0.71</v>
      </c>
      <c r="AM215" s="251">
        <v>0.71</v>
      </c>
      <c r="AN215" s="251">
        <v>0.71</v>
      </c>
      <c r="AO215" s="251">
        <v>0.71</v>
      </c>
      <c r="AP215" s="251">
        <v>0.71</v>
      </c>
      <c r="AQ215" s="251">
        <v>0.71</v>
      </c>
      <c r="AR215" s="251">
        <v>0.71</v>
      </c>
      <c r="AS215" s="251">
        <v>0.71</v>
      </c>
      <c r="AT215" s="251">
        <v>0.71</v>
      </c>
      <c r="AU215" s="251">
        <v>0.71</v>
      </c>
      <c r="AV215" s="251">
        <v>0.71</v>
      </c>
      <c r="AW215" s="251">
        <v>0.71</v>
      </c>
      <c r="AX215" s="251">
        <v>0.71</v>
      </c>
      <c r="AY215" s="251">
        <v>0.71</v>
      </c>
      <c r="AZ215" s="251">
        <v>0.71</v>
      </c>
      <c r="BA215" s="251">
        <v>0.71</v>
      </c>
      <c r="BB215" s="251">
        <v>0.71</v>
      </c>
      <c r="BC215" s="251">
        <v>0.71</v>
      </c>
      <c r="BD215" s="251">
        <v>0.71</v>
      </c>
      <c r="BE215" s="251">
        <v>0.71</v>
      </c>
      <c r="BF215" s="251">
        <v>0.71</v>
      </c>
      <c r="BG215" s="251">
        <v>0.71</v>
      </c>
      <c r="BH215" s="251">
        <v>0.71</v>
      </c>
      <c r="BI215" s="251">
        <v>0.71</v>
      </c>
      <c r="BJ215" s="251">
        <v>0.71</v>
      </c>
      <c r="BK215" s="251">
        <v>0.71</v>
      </c>
      <c r="BL215" s="251">
        <v>0.71</v>
      </c>
      <c r="BM215" s="251">
        <v>0.71</v>
      </c>
      <c r="BN215" s="251">
        <v>0.71</v>
      </c>
      <c r="BO215" s="251">
        <v>0.71</v>
      </c>
      <c r="BP215" s="1188">
        <v>0.71</v>
      </c>
      <c r="BQ215" s="233">
        <v>0.71</v>
      </c>
      <c r="BR215" s="233">
        <v>0.71</v>
      </c>
      <c r="BS215" s="233">
        <v>0.71</v>
      </c>
      <c r="BT215" s="233">
        <v>0.71</v>
      </c>
      <c r="BU215" s="233">
        <v>0.71</v>
      </c>
      <c r="BV215" s="233">
        <v>0.71</v>
      </c>
      <c r="BW215" s="233">
        <v>0.71</v>
      </c>
      <c r="BX215" s="233">
        <v>0.71</v>
      </c>
      <c r="BY215" s="233">
        <v>0.71</v>
      </c>
      <c r="BZ215" s="233"/>
      <c r="CA215" s="233"/>
      <c r="CB215" s="233"/>
      <c r="CC215" s="233"/>
      <c r="CD215" s="233"/>
      <c r="CE215" s="233"/>
      <c r="CF215" s="233"/>
      <c r="CG215" s="233"/>
      <c r="CH215" s="233"/>
      <c r="CI215" s="233"/>
      <c r="CJ215" s="233"/>
      <c r="CK215" s="233"/>
      <c r="CL215" s="233"/>
      <c r="CM215" s="233"/>
      <c r="CN215" s="249"/>
    </row>
    <row r="216" spans="2:92" ht="43.5" thickBot="1" x14ac:dyDescent="0.25">
      <c r="B216"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6" s="1044" t="s">
        <v>942</v>
      </c>
      <c r="D216" s="1044" t="s">
        <v>941</v>
      </c>
      <c r="E216" s="1045" t="s">
        <v>871</v>
      </c>
      <c r="F216" s="1189" t="str">
        <f>VLOOKUP(TBL5_OptBen[[#This Row],[Option Type (defined list)]],'Option Typs_Grps'!B$2:C$47, 2, FALSE)</f>
        <v>Distribution Options</v>
      </c>
      <c r="G216" s="1176" t="s">
        <v>766</v>
      </c>
      <c r="H216" s="1177" t="s">
        <v>1447</v>
      </c>
      <c r="I216" s="1181" t="s">
        <v>684</v>
      </c>
      <c r="J216" s="1182" t="s">
        <v>122</v>
      </c>
      <c r="K216" s="1183">
        <v>2</v>
      </c>
      <c r="L216" s="250"/>
      <c r="M216" s="250"/>
      <c r="N216" s="250"/>
      <c r="O216" s="1184"/>
      <c r="P216" s="1185"/>
      <c r="Q216" s="1186"/>
      <c r="R216" s="1187">
        <v>0</v>
      </c>
      <c r="S216" s="251">
        <v>0</v>
      </c>
      <c r="T216" s="251">
        <v>0</v>
      </c>
      <c r="U216" s="251">
        <v>0</v>
      </c>
      <c r="V216" s="251">
        <v>0</v>
      </c>
      <c r="W216" s="251">
        <v>0</v>
      </c>
      <c r="X216" s="251">
        <v>0</v>
      </c>
      <c r="Y216" s="251">
        <v>0</v>
      </c>
      <c r="Z216" s="251">
        <v>0</v>
      </c>
      <c r="AA216" s="251">
        <v>0</v>
      </c>
      <c r="AB216" s="251">
        <v>0.13</v>
      </c>
      <c r="AC216" s="251">
        <v>0.25</v>
      </c>
      <c r="AD216" s="251">
        <v>0.38</v>
      </c>
      <c r="AE216" s="251">
        <v>0.51</v>
      </c>
      <c r="AF216" s="251">
        <v>0.64</v>
      </c>
      <c r="AG216" s="251">
        <v>0.64</v>
      </c>
      <c r="AH216" s="251">
        <v>0.64</v>
      </c>
      <c r="AI216" s="251">
        <v>0.64</v>
      </c>
      <c r="AJ216" s="251">
        <v>0.64</v>
      </c>
      <c r="AK216" s="251">
        <v>0.64</v>
      </c>
      <c r="AL216" s="251">
        <v>0.64</v>
      </c>
      <c r="AM216" s="251">
        <v>0.64</v>
      </c>
      <c r="AN216" s="251">
        <v>0.64</v>
      </c>
      <c r="AO216" s="251">
        <v>0.64</v>
      </c>
      <c r="AP216" s="251">
        <v>0.64</v>
      </c>
      <c r="AQ216" s="251">
        <v>0.64</v>
      </c>
      <c r="AR216" s="251">
        <v>0.64</v>
      </c>
      <c r="AS216" s="251">
        <v>0.64</v>
      </c>
      <c r="AT216" s="251">
        <v>0.64</v>
      </c>
      <c r="AU216" s="251">
        <v>0.64</v>
      </c>
      <c r="AV216" s="251">
        <v>0.64</v>
      </c>
      <c r="AW216" s="251">
        <v>0.64</v>
      </c>
      <c r="AX216" s="251">
        <v>0.64</v>
      </c>
      <c r="AY216" s="251">
        <v>0.64</v>
      </c>
      <c r="AZ216" s="251">
        <v>0.64</v>
      </c>
      <c r="BA216" s="251">
        <v>0.64</v>
      </c>
      <c r="BB216" s="251">
        <v>0.64</v>
      </c>
      <c r="BC216" s="251">
        <v>0.64</v>
      </c>
      <c r="BD216" s="251">
        <v>0.64</v>
      </c>
      <c r="BE216" s="251">
        <v>0.64</v>
      </c>
      <c r="BF216" s="251">
        <v>0.64</v>
      </c>
      <c r="BG216" s="251">
        <v>0.64</v>
      </c>
      <c r="BH216" s="251">
        <v>0.64</v>
      </c>
      <c r="BI216" s="251">
        <v>0.64</v>
      </c>
      <c r="BJ216" s="251">
        <v>0.64</v>
      </c>
      <c r="BK216" s="251">
        <v>0.64</v>
      </c>
      <c r="BL216" s="251">
        <v>0.64</v>
      </c>
      <c r="BM216" s="251">
        <v>0.64</v>
      </c>
      <c r="BN216" s="251">
        <v>0.64</v>
      </c>
      <c r="BO216" s="251">
        <v>0.64</v>
      </c>
      <c r="BP216" s="1188">
        <v>0.64</v>
      </c>
      <c r="BQ216" s="233">
        <v>0.64</v>
      </c>
      <c r="BR216" s="233">
        <v>0.64</v>
      </c>
      <c r="BS216" s="233">
        <v>0.64</v>
      </c>
      <c r="BT216" s="233">
        <v>0.64</v>
      </c>
      <c r="BU216" s="233">
        <v>0.64</v>
      </c>
      <c r="BV216" s="233">
        <v>0.64</v>
      </c>
      <c r="BW216" s="233">
        <v>0.64</v>
      </c>
      <c r="BX216" s="233">
        <v>0.64</v>
      </c>
      <c r="BY216" s="233">
        <v>0.64</v>
      </c>
      <c r="BZ216" s="233"/>
      <c r="CA216" s="233"/>
      <c r="CB216" s="233"/>
      <c r="CC216" s="233"/>
      <c r="CD216" s="233"/>
      <c r="CE216" s="233"/>
      <c r="CF216" s="233"/>
      <c r="CG216" s="233"/>
      <c r="CH216" s="233"/>
      <c r="CI216" s="233"/>
      <c r="CJ216" s="233"/>
      <c r="CK216" s="233"/>
      <c r="CL216" s="233"/>
      <c r="CM216" s="233"/>
      <c r="CN216" s="249"/>
    </row>
    <row r="217" spans="2:92" ht="43.5" thickBot="1" x14ac:dyDescent="0.25">
      <c r="B217"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7" s="1044" t="s">
        <v>945</v>
      </c>
      <c r="D217" s="1044" t="s">
        <v>944</v>
      </c>
      <c r="E217" s="1045" t="s">
        <v>871</v>
      </c>
      <c r="F217" s="1189" t="str">
        <f>VLOOKUP(TBL5_OptBen[[#This Row],[Option Type (defined list)]],'Option Typs_Grps'!B$2:C$47, 2, FALSE)</f>
        <v>Distribution Options</v>
      </c>
      <c r="G217" s="1176" t="s">
        <v>766</v>
      </c>
      <c r="H217" s="1177" t="s">
        <v>1447</v>
      </c>
      <c r="I217" s="1181" t="s">
        <v>684</v>
      </c>
      <c r="J217" s="1182" t="s">
        <v>122</v>
      </c>
      <c r="K217" s="1183">
        <v>2</v>
      </c>
      <c r="L217" s="250"/>
      <c r="M217" s="250"/>
      <c r="N217" s="250"/>
      <c r="O217" s="1184"/>
      <c r="P217" s="1185"/>
      <c r="Q217" s="1186"/>
      <c r="R217" s="1263">
        <v>0</v>
      </c>
      <c r="S217" s="246">
        <v>0</v>
      </c>
      <c r="T217" s="246">
        <v>0</v>
      </c>
      <c r="U217" s="246">
        <v>0</v>
      </c>
      <c r="V217" s="246">
        <v>0</v>
      </c>
      <c r="W217" s="246">
        <v>0</v>
      </c>
      <c r="X217" s="246">
        <v>0</v>
      </c>
      <c r="Y217" s="246">
        <v>0</v>
      </c>
      <c r="Z217" s="246">
        <v>0</v>
      </c>
      <c r="AA217" s="246">
        <v>0</v>
      </c>
      <c r="AB217" s="246">
        <v>0</v>
      </c>
      <c r="AC217" s="246">
        <v>0</v>
      </c>
      <c r="AD217" s="246">
        <v>0</v>
      </c>
      <c r="AE217" s="246">
        <v>0</v>
      </c>
      <c r="AF217" s="246">
        <v>0</v>
      </c>
      <c r="AG217" s="246">
        <v>0.13</v>
      </c>
      <c r="AH217" s="246">
        <v>0.25</v>
      </c>
      <c r="AI217" s="246">
        <v>0.37</v>
      </c>
      <c r="AJ217" s="246">
        <v>0.49</v>
      </c>
      <c r="AK217" s="246">
        <v>0.59</v>
      </c>
      <c r="AL217" s="246">
        <v>0.59</v>
      </c>
      <c r="AM217" s="246">
        <v>0.59</v>
      </c>
      <c r="AN217" s="246">
        <v>0.59</v>
      </c>
      <c r="AO217" s="246">
        <v>0.59</v>
      </c>
      <c r="AP217" s="246">
        <v>0.59</v>
      </c>
      <c r="AQ217" s="246">
        <v>0.59</v>
      </c>
      <c r="AR217" s="246">
        <v>0.59</v>
      </c>
      <c r="AS217" s="246">
        <v>0.59</v>
      </c>
      <c r="AT217" s="246">
        <v>0.59</v>
      </c>
      <c r="AU217" s="246">
        <v>0.59</v>
      </c>
      <c r="AV217" s="246">
        <v>0.59</v>
      </c>
      <c r="AW217" s="246">
        <v>0.59</v>
      </c>
      <c r="AX217" s="246">
        <v>0.59</v>
      </c>
      <c r="AY217" s="246">
        <v>0.59</v>
      </c>
      <c r="AZ217" s="246">
        <v>0.59</v>
      </c>
      <c r="BA217" s="246">
        <v>0.59</v>
      </c>
      <c r="BB217" s="246">
        <v>0.59</v>
      </c>
      <c r="BC217" s="246">
        <v>0.59</v>
      </c>
      <c r="BD217" s="246">
        <v>0.59</v>
      </c>
      <c r="BE217" s="246">
        <v>0.59</v>
      </c>
      <c r="BF217" s="246">
        <v>0.59</v>
      </c>
      <c r="BG217" s="246">
        <v>0.59</v>
      </c>
      <c r="BH217" s="246">
        <v>0.59</v>
      </c>
      <c r="BI217" s="246">
        <v>0.59</v>
      </c>
      <c r="BJ217" s="246">
        <v>0.59</v>
      </c>
      <c r="BK217" s="246">
        <v>0.59</v>
      </c>
      <c r="BL217" s="246">
        <v>0.59</v>
      </c>
      <c r="BM217" s="246">
        <v>0.59</v>
      </c>
      <c r="BN217" s="246">
        <v>0.59</v>
      </c>
      <c r="BO217" s="246">
        <v>0.59</v>
      </c>
      <c r="BP217" s="247">
        <v>0.59</v>
      </c>
      <c r="BQ217" s="233">
        <v>0.59</v>
      </c>
      <c r="BR217" s="233">
        <v>0.59</v>
      </c>
      <c r="BS217" s="233">
        <v>0.59</v>
      </c>
      <c r="BT217" s="233">
        <v>0.59</v>
      </c>
      <c r="BU217" s="233">
        <v>0.59</v>
      </c>
      <c r="BV217" s="233">
        <v>0.59</v>
      </c>
      <c r="BW217" s="233">
        <v>0.59</v>
      </c>
      <c r="BX217" s="233">
        <v>0.59</v>
      </c>
      <c r="BY217" s="233">
        <v>0.59</v>
      </c>
      <c r="BZ217" s="233"/>
      <c r="CA217" s="233"/>
      <c r="CB217" s="233"/>
      <c r="CC217" s="233"/>
      <c r="CD217" s="233"/>
      <c r="CE217" s="233"/>
      <c r="CF217" s="233"/>
      <c r="CG217" s="233"/>
      <c r="CH217" s="233"/>
      <c r="CI217" s="233"/>
      <c r="CJ217" s="233"/>
      <c r="CK217" s="233"/>
      <c r="CL217" s="233"/>
      <c r="CM217" s="233"/>
      <c r="CN217" s="249"/>
    </row>
    <row r="218" spans="2:92" ht="43.5" thickBot="1" x14ac:dyDescent="0.25">
      <c r="B218"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8" s="1044" t="s">
        <v>948</v>
      </c>
      <c r="D218" s="1044" t="s">
        <v>947</v>
      </c>
      <c r="E218" s="1045" t="s">
        <v>871</v>
      </c>
      <c r="F218" s="1189" t="str">
        <f>VLOOKUP(TBL5_OptBen[[#This Row],[Option Type (defined list)]],'Option Typs_Grps'!B$2:C$47, 2, FALSE)</f>
        <v>Distribution Options</v>
      </c>
      <c r="G218" s="1176" t="s">
        <v>766</v>
      </c>
      <c r="H218" s="1177" t="s">
        <v>1447</v>
      </c>
      <c r="I218" s="1181" t="s">
        <v>684</v>
      </c>
      <c r="J218" s="1182" t="s">
        <v>122</v>
      </c>
      <c r="K218" s="1183">
        <v>2</v>
      </c>
      <c r="L218" s="250"/>
      <c r="M218" s="250"/>
      <c r="N218" s="250"/>
      <c r="O218" s="1184"/>
      <c r="P218" s="1185"/>
      <c r="Q218" s="1186"/>
      <c r="R218" s="1187">
        <v>0</v>
      </c>
      <c r="S218" s="251">
        <v>0</v>
      </c>
      <c r="T218" s="251">
        <v>0</v>
      </c>
      <c r="U218" s="251">
        <v>0</v>
      </c>
      <c r="V218" s="251">
        <v>0</v>
      </c>
      <c r="W218" s="251">
        <v>0</v>
      </c>
      <c r="X218" s="251">
        <v>0</v>
      </c>
      <c r="Y218" s="251">
        <v>0</v>
      </c>
      <c r="Z218" s="251">
        <v>0</v>
      </c>
      <c r="AA218" s="251">
        <v>0</v>
      </c>
      <c r="AB218" s="251">
        <v>0</v>
      </c>
      <c r="AC218" s="251">
        <v>0</v>
      </c>
      <c r="AD218" s="251">
        <v>0</v>
      </c>
      <c r="AE218" s="251">
        <v>0</v>
      </c>
      <c r="AF218" s="251">
        <v>0</v>
      </c>
      <c r="AG218" s="251">
        <v>0</v>
      </c>
      <c r="AH218" s="251">
        <v>0</v>
      </c>
      <c r="AI218" s="251">
        <v>0</v>
      </c>
      <c r="AJ218" s="251">
        <v>0</v>
      </c>
      <c r="AK218" s="251">
        <v>0</v>
      </c>
      <c r="AL218" s="251">
        <v>0.09</v>
      </c>
      <c r="AM218" s="251">
        <v>0.14000000000000001</v>
      </c>
      <c r="AN218" s="251">
        <v>0.14000000000000001</v>
      </c>
      <c r="AO218" s="251">
        <v>0.14000000000000001</v>
      </c>
      <c r="AP218" s="251">
        <v>0.14000000000000001</v>
      </c>
      <c r="AQ218" s="251">
        <v>0.14000000000000001</v>
      </c>
      <c r="AR218" s="251">
        <v>0.14000000000000001</v>
      </c>
      <c r="AS218" s="251">
        <v>0.14000000000000001</v>
      </c>
      <c r="AT218" s="251">
        <v>0.14000000000000001</v>
      </c>
      <c r="AU218" s="251">
        <v>0.14000000000000001</v>
      </c>
      <c r="AV218" s="251">
        <v>0.14000000000000001</v>
      </c>
      <c r="AW218" s="251">
        <v>0.14000000000000001</v>
      </c>
      <c r="AX218" s="251">
        <v>0.14000000000000001</v>
      </c>
      <c r="AY218" s="251">
        <v>0.14000000000000001</v>
      </c>
      <c r="AZ218" s="251">
        <v>0.14000000000000001</v>
      </c>
      <c r="BA218" s="251">
        <v>0.14000000000000001</v>
      </c>
      <c r="BB218" s="251">
        <v>0.14000000000000001</v>
      </c>
      <c r="BC218" s="251">
        <v>0.14000000000000001</v>
      </c>
      <c r="BD218" s="251">
        <v>0.14000000000000001</v>
      </c>
      <c r="BE218" s="251">
        <v>0.14000000000000001</v>
      </c>
      <c r="BF218" s="251">
        <v>0.14000000000000001</v>
      </c>
      <c r="BG218" s="251">
        <v>0.14000000000000001</v>
      </c>
      <c r="BH218" s="251">
        <v>0.14000000000000001</v>
      </c>
      <c r="BI218" s="251">
        <v>0.14000000000000001</v>
      </c>
      <c r="BJ218" s="251">
        <v>0.14000000000000001</v>
      </c>
      <c r="BK218" s="251">
        <v>0.14000000000000001</v>
      </c>
      <c r="BL218" s="251">
        <v>0.14000000000000001</v>
      </c>
      <c r="BM218" s="251">
        <v>0.14000000000000001</v>
      </c>
      <c r="BN218" s="251">
        <v>0.14000000000000001</v>
      </c>
      <c r="BO218" s="251">
        <v>0.14000000000000001</v>
      </c>
      <c r="BP218" s="1188">
        <v>0.14000000000000001</v>
      </c>
      <c r="BQ218" s="233">
        <v>0.14000000000000001</v>
      </c>
      <c r="BR218" s="233">
        <v>0.14000000000000001</v>
      </c>
      <c r="BS218" s="233">
        <v>0.14000000000000001</v>
      </c>
      <c r="BT218" s="233">
        <v>0.14000000000000001</v>
      </c>
      <c r="BU218" s="233">
        <v>0.14000000000000001</v>
      </c>
      <c r="BV218" s="233">
        <v>0.14000000000000001</v>
      </c>
      <c r="BW218" s="233">
        <v>0.14000000000000001</v>
      </c>
      <c r="BX218" s="233">
        <v>0.14000000000000001</v>
      </c>
      <c r="BY218" s="233">
        <v>0.14000000000000001</v>
      </c>
      <c r="BZ218" s="233"/>
      <c r="CA218" s="233"/>
      <c r="CB218" s="233"/>
      <c r="CC218" s="233"/>
      <c r="CD218" s="233"/>
      <c r="CE218" s="233"/>
      <c r="CF218" s="233"/>
      <c r="CG218" s="233"/>
      <c r="CH218" s="233"/>
      <c r="CI218" s="233"/>
      <c r="CJ218" s="233"/>
      <c r="CK218" s="233"/>
      <c r="CL218" s="233"/>
      <c r="CM218" s="233"/>
      <c r="CN218" s="249"/>
    </row>
    <row r="219" spans="2:92" ht="57.75" thickBot="1" x14ac:dyDescent="0.25">
      <c r="B21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9" s="1044" t="s">
        <v>1040</v>
      </c>
      <c r="D219" s="1044" t="s">
        <v>1039</v>
      </c>
      <c r="E219" s="1045" t="s">
        <v>979</v>
      </c>
      <c r="F219" s="1189" t="str">
        <f>VLOOKUP(TBL5_OptBen[[#This Row],[Option Type (defined list)]],'Option Typs_Grps'!B$2:C$47, 2, FALSE)</f>
        <v>Resource Options</v>
      </c>
      <c r="G219" s="1176" t="s">
        <v>766</v>
      </c>
      <c r="H219" s="1177" t="s">
        <v>1447</v>
      </c>
      <c r="I219" s="1181" t="s">
        <v>684</v>
      </c>
      <c r="J219" s="1182" t="s">
        <v>122</v>
      </c>
      <c r="K219" s="1183">
        <v>2</v>
      </c>
      <c r="L219" s="250"/>
      <c r="M219" s="250"/>
      <c r="N219" s="250"/>
      <c r="O219" s="1184"/>
      <c r="P219" s="1185"/>
      <c r="Q219" s="1186"/>
      <c r="R219" s="1187">
        <v>4.6500000000000004</v>
      </c>
      <c r="S219" s="251">
        <v>4.6399999999999997</v>
      </c>
      <c r="T219" s="251">
        <v>4.6399999999999997</v>
      </c>
      <c r="U219" s="251">
        <v>4.63</v>
      </c>
      <c r="V219" s="251">
        <v>0</v>
      </c>
      <c r="W219" s="251">
        <v>0</v>
      </c>
      <c r="X219" s="251">
        <v>0</v>
      </c>
      <c r="Y219" s="251">
        <v>0</v>
      </c>
      <c r="Z219" s="251">
        <v>0</v>
      </c>
      <c r="AA219" s="251">
        <v>0</v>
      </c>
      <c r="AB219" s="251">
        <v>0</v>
      </c>
      <c r="AC219" s="251">
        <v>0</v>
      </c>
      <c r="AD219" s="251">
        <v>0</v>
      </c>
      <c r="AE219" s="251">
        <v>0</v>
      </c>
      <c r="AF219" s="251">
        <v>0</v>
      </c>
      <c r="AG219" s="251">
        <v>0</v>
      </c>
      <c r="AH219" s="251">
        <v>0</v>
      </c>
      <c r="AI219" s="251">
        <v>0</v>
      </c>
      <c r="AJ219" s="251">
        <v>0</v>
      </c>
      <c r="AK219" s="251">
        <v>0</v>
      </c>
      <c r="AL219" s="251">
        <v>0</v>
      </c>
      <c r="AM219" s="251">
        <v>0</v>
      </c>
      <c r="AN219" s="251">
        <v>0</v>
      </c>
      <c r="AO219" s="251">
        <v>0</v>
      </c>
      <c r="AP219" s="251">
        <v>0</v>
      </c>
      <c r="AQ219" s="251">
        <v>0</v>
      </c>
      <c r="AR219" s="251">
        <v>0</v>
      </c>
      <c r="AS219" s="251">
        <v>0</v>
      </c>
      <c r="AT219" s="251">
        <v>0</v>
      </c>
      <c r="AU219" s="251">
        <v>0</v>
      </c>
      <c r="AV219" s="251">
        <v>0</v>
      </c>
      <c r="AW219" s="251">
        <v>0</v>
      </c>
      <c r="AX219" s="251">
        <v>0</v>
      </c>
      <c r="AY219" s="251">
        <v>0</v>
      </c>
      <c r="AZ219" s="251">
        <v>0</v>
      </c>
      <c r="BA219" s="251">
        <v>0</v>
      </c>
      <c r="BB219" s="251">
        <v>0</v>
      </c>
      <c r="BC219" s="251">
        <v>0</v>
      </c>
      <c r="BD219" s="251">
        <v>0</v>
      </c>
      <c r="BE219" s="251">
        <v>0</v>
      </c>
      <c r="BF219" s="251">
        <v>0</v>
      </c>
      <c r="BG219" s="251">
        <v>0</v>
      </c>
      <c r="BH219" s="251">
        <v>0</v>
      </c>
      <c r="BI219" s="251">
        <v>0</v>
      </c>
      <c r="BJ219" s="251">
        <v>0</v>
      </c>
      <c r="BK219" s="251">
        <v>0</v>
      </c>
      <c r="BL219" s="251">
        <v>0</v>
      </c>
      <c r="BM219" s="251">
        <v>0</v>
      </c>
      <c r="BN219" s="251">
        <v>0</v>
      </c>
      <c r="BO219" s="251">
        <v>0</v>
      </c>
      <c r="BP219" s="1188">
        <v>0</v>
      </c>
      <c r="BQ219" s="233">
        <v>0</v>
      </c>
      <c r="BR219" s="233">
        <v>0</v>
      </c>
      <c r="BS219" s="233">
        <v>0</v>
      </c>
      <c r="BT219" s="233">
        <v>0</v>
      </c>
      <c r="BU219" s="233">
        <v>0</v>
      </c>
      <c r="BV219" s="233">
        <v>0</v>
      </c>
      <c r="BW219" s="233">
        <v>0</v>
      </c>
      <c r="BX219" s="233">
        <v>0</v>
      </c>
      <c r="BY219" s="233">
        <v>0</v>
      </c>
      <c r="BZ219" s="233"/>
      <c r="CA219" s="233"/>
      <c r="CB219" s="233"/>
      <c r="CC219" s="233"/>
      <c r="CD219" s="233"/>
      <c r="CE219" s="233"/>
      <c r="CF219" s="233"/>
      <c r="CG219" s="233"/>
      <c r="CH219" s="233"/>
      <c r="CI219" s="233"/>
      <c r="CJ219" s="233"/>
      <c r="CK219" s="233"/>
      <c r="CL219" s="233"/>
      <c r="CM219" s="233"/>
      <c r="CN219" s="249"/>
    </row>
    <row r="220" spans="2:92" ht="72" thickBot="1" x14ac:dyDescent="0.25">
      <c r="B220"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0" s="1044" t="s">
        <v>1048</v>
      </c>
      <c r="D220" s="1044" t="s">
        <v>1047</v>
      </c>
      <c r="E220" s="1045" t="s">
        <v>979</v>
      </c>
      <c r="F220" s="1189" t="str">
        <f>VLOOKUP(TBL5_OptBen[[#This Row],[Option Type (defined list)]],'Option Typs_Grps'!B$2:C$47, 2, FALSE)</f>
        <v>Resource Options</v>
      </c>
      <c r="G220" s="1176" t="s">
        <v>766</v>
      </c>
      <c r="H220" s="1177" t="s">
        <v>1447</v>
      </c>
      <c r="I220" s="1181" t="s">
        <v>684</v>
      </c>
      <c r="J220" s="1182" t="s">
        <v>122</v>
      </c>
      <c r="K220" s="1183">
        <v>2</v>
      </c>
      <c r="L220" s="250"/>
      <c r="M220" s="250"/>
      <c r="N220" s="250"/>
      <c r="O220" s="1184"/>
      <c r="P220" s="1185"/>
      <c r="Q220" s="1186"/>
      <c r="R220" s="1187">
        <v>18.010000000000002</v>
      </c>
      <c r="S220" s="251">
        <v>17.98</v>
      </c>
      <c r="T220" s="251">
        <v>17.96</v>
      </c>
      <c r="U220" s="251">
        <v>17.940000000000001</v>
      </c>
      <c r="V220" s="251">
        <v>0</v>
      </c>
      <c r="W220" s="251">
        <v>0</v>
      </c>
      <c r="X220" s="251">
        <v>0</v>
      </c>
      <c r="Y220" s="251">
        <v>0</v>
      </c>
      <c r="Z220" s="251">
        <v>0</v>
      </c>
      <c r="AA220" s="251">
        <v>0</v>
      </c>
      <c r="AB220" s="251">
        <v>0</v>
      </c>
      <c r="AC220" s="251">
        <v>0</v>
      </c>
      <c r="AD220" s="251">
        <v>0</v>
      </c>
      <c r="AE220" s="251">
        <v>0</v>
      </c>
      <c r="AF220" s="251">
        <v>0</v>
      </c>
      <c r="AG220" s="251">
        <v>0</v>
      </c>
      <c r="AH220" s="251">
        <v>0</v>
      </c>
      <c r="AI220" s="251">
        <v>0</v>
      </c>
      <c r="AJ220" s="251">
        <v>0</v>
      </c>
      <c r="AK220" s="251">
        <v>0</v>
      </c>
      <c r="AL220" s="251">
        <v>0</v>
      </c>
      <c r="AM220" s="251">
        <v>0</v>
      </c>
      <c r="AN220" s="251">
        <v>0</v>
      </c>
      <c r="AO220" s="251">
        <v>0</v>
      </c>
      <c r="AP220" s="251">
        <v>0</v>
      </c>
      <c r="AQ220" s="251">
        <v>0</v>
      </c>
      <c r="AR220" s="251">
        <v>0</v>
      </c>
      <c r="AS220" s="251">
        <v>0</v>
      </c>
      <c r="AT220" s="251">
        <v>0</v>
      </c>
      <c r="AU220" s="251">
        <v>0</v>
      </c>
      <c r="AV220" s="251">
        <v>0</v>
      </c>
      <c r="AW220" s="251">
        <v>0</v>
      </c>
      <c r="AX220" s="251">
        <v>0</v>
      </c>
      <c r="AY220" s="251">
        <v>0</v>
      </c>
      <c r="AZ220" s="251">
        <v>0</v>
      </c>
      <c r="BA220" s="251">
        <v>0</v>
      </c>
      <c r="BB220" s="251">
        <v>0</v>
      </c>
      <c r="BC220" s="251">
        <v>0</v>
      </c>
      <c r="BD220" s="251">
        <v>0</v>
      </c>
      <c r="BE220" s="251">
        <v>0</v>
      </c>
      <c r="BF220" s="251">
        <v>0</v>
      </c>
      <c r="BG220" s="251">
        <v>0</v>
      </c>
      <c r="BH220" s="251">
        <v>0</v>
      </c>
      <c r="BI220" s="251">
        <v>0</v>
      </c>
      <c r="BJ220" s="251">
        <v>0</v>
      </c>
      <c r="BK220" s="251">
        <v>0</v>
      </c>
      <c r="BL220" s="251">
        <v>0</v>
      </c>
      <c r="BM220" s="251">
        <v>0</v>
      </c>
      <c r="BN220" s="251">
        <v>0</v>
      </c>
      <c r="BO220" s="251">
        <v>0</v>
      </c>
      <c r="BP220" s="1188">
        <v>0</v>
      </c>
      <c r="BQ220" s="233">
        <v>0</v>
      </c>
      <c r="BR220" s="233">
        <v>0</v>
      </c>
      <c r="BS220" s="233">
        <v>0</v>
      </c>
      <c r="BT220" s="233">
        <v>0</v>
      </c>
      <c r="BU220" s="233">
        <v>0</v>
      </c>
      <c r="BV220" s="233">
        <v>0</v>
      </c>
      <c r="BW220" s="233">
        <v>0</v>
      </c>
      <c r="BX220" s="233">
        <v>0</v>
      </c>
      <c r="BY220" s="233">
        <v>0</v>
      </c>
      <c r="BZ220" s="233"/>
      <c r="CA220" s="233"/>
      <c r="CB220" s="233"/>
      <c r="CC220" s="233"/>
      <c r="CD220" s="233"/>
      <c r="CE220" s="233"/>
      <c r="CF220" s="233"/>
      <c r="CG220" s="233"/>
      <c r="CH220" s="233"/>
      <c r="CI220" s="233"/>
      <c r="CJ220" s="233"/>
      <c r="CK220" s="233"/>
      <c r="CL220" s="233"/>
      <c r="CM220" s="233"/>
      <c r="CN220" s="249"/>
    </row>
    <row r="221" spans="2:92" ht="57.75" thickBot="1" x14ac:dyDescent="0.25">
      <c r="B221"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1" s="1044" t="s">
        <v>1044</v>
      </c>
      <c r="D221" s="1044" t="s">
        <v>1043</v>
      </c>
      <c r="E221" s="1045" t="s">
        <v>979</v>
      </c>
      <c r="F221" s="1189" t="str">
        <f>VLOOKUP(TBL5_OptBen[[#This Row],[Option Type (defined list)]],'Option Typs_Grps'!B$2:C$47, 2, FALSE)</f>
        <v>Resource Options</v>
      </c>
      <c r="G221" s="1176" t="s">
        <v>766</v>
      </c>
      <c r="H221" s="1177" t="s">
        <v>1447</v>
      </c>
      <c r="I221" s="1181" t="s">
        <v>684</v>
      </c>
      <c r="J221" s="1182" t="s">
        <v>122</v>
      </c>
      <c r="K221" s="1183">
        <v>2</v>
      </c>
      <c r="L221" s="250"/>
      <c r="M221" s="250"/>
      <c r="N221" s="250"/>
      <c r="O221" s="1184"/>
      <c r="P221" s="1185"/>
      <c r="Q221" s="1186"/>
      <c r="R221" s="1187">
        <v>19.25</v>
      </c>
      <c r="S221" s="251">
        <v>19.23</v>
      </c>
      <c r="T221" s="251">
        <v>19.2</v>
      </c>
      <c r="U221" s="251">
        <v>19.18</v>
      </c>
      <c r="V221" s="251">
        <v>0</v>
      </c>
      <c r="W221" s="251">
        <v>0</v>
      </c>
      <c r="X221" s="251">
        <v>0</v>
      </c>
      <c r="Y221" s="251">
        <v>0</v>
      </c>
      <c r="Z221" s="251">
        <v>0</v>
      </c>
      <c r="AA221" s="251">
        <v>0</v>
      </c>
      <c r="AB221" s="251">
        <v>0</v>
      </c>
      <c r="AC221" s="251">
        <v>0</v>
      </c>
      <c r="AD221" s="251">
        <v>0</v>
      </c>
      <c r="AE221" s="251">
        <v>0</v>
      </c>
      <c r="AF221" s="251">
        <v>0</v>
      </c>
      <c r="AG221" s="251">
        <v>0</v>
      </c>
      <c r="AH221" s="251">
        <v>0</v>
      </c>
      <c r="AI221" s="251">
        <v>0</v>
      </c>
      <c r="AJ221" s="251">
        <v>0</v>
      </c>
      <c r="AK221" s="251">
        <v>0</v>
      </c>
      <c r="AL221" s="251">
        <v>0</v>
      </c>
      <c r="AM221" s="251">
        <v>0</v>
      </c>
      <c r="AN221" s="251">
        <v>0</v>
      </c>
      <c r="AO221" s="251">
        <v>0</v>
      </c>
      <c r="AP221" s="251">
        <v>0</v>
      </c>
      <c r="AQ221" s="251">
        <v>0</v>
      </c>
      <c r="AR221" s="251">
        <v>0</v>
      </c>
      <c r="AS221" s="251">
        <v>0</v>
      </c>
      <c r="AT221" s="251">
        <v>0</v>
      </c>
      <c r="AU221" s="251">
        <v>0</v>
      </c>
      <c r="AV221" s="251">
        <v>0</v>
      </c>
      <c r="AW221" s="251">
        <v>0</v>
      </c>
      <c r="AX221" s="251">
        <v>0</v>
      </c>
      <c r="AY221" s="251">
        <v>0</v>
      </c>
      <c r="AZ221" s="251">
        <v>0</v>
      </c>
      <c r="BA221" s="251">
        <v>0</v>
      </c>
      <c r="BB221" s="251">
        <v>0</v>
      </c>
      <c r="BC221" s="251">
        <v>0</v>
      </c>
      <c r="BD221" s="251">
        <v>0</v>
      </c>
      <c r="BE221" s="251">
        <v>0</v>
      </c>
      <c r="BF221" s="251">
        <v>0</v>
      </c>
      <c r="BG221" s="251">
        <v>0</v>
      </c>
      <c r="BH221" s="251">
        <v>0</v>
      </c>
      <c r="BI221" s="251">
        <v>0</v>
      </c>
      <c r="BJ221" s="251">
        <v>0</v>
      </c>
      <c r="BK221" s="251">
        <v>0</v>
      </c>
      <c r="BL221" s="251">
        <v>0</v>
      </c>
      <c r="BM221" s="251">
        <v>0</v>
      </c>
      <c r="BN221" s="251">
        <v>0</v>
      </c>
      <c r="BO221" s="251">
        <v>0</v>
      </c>
      <c r="BP221" s="1188">
        <v>0</v>
      </c>
      <c r="BQ221" s="233">
        <v>0</v>
      </c>
      <c r="BR221" s="233">
        <v>0</v>
      </c>
      <c r="BS221" s="233">
        <v>0</v>
      </c>
      <c r="BT221" s="233">
        <v>0</v>
      </c>
      <c r="BU221" s="233">
        <v>0</v>
      </c>
      <c r="BV221" s="233">
        <v>0</v>
      </c>
      <c r="BW221" s="233">
        <v>0</v>
      </c>
      <c r="BX221" s="233">
        <v>0</v>
      </c>
      <c r="BY221" s="233">
        <v>0</v>
      </c>
      <c r="BZ221" s="233"/>
      <c r="CA221" s="233"/>
      <c r="CB221" s="233"/>
      <c r="CC221" s="233"/>
      <c r="CD221" s="233"/>
      <c r="CE221" s="233"/>
      <c r="CF221" s="233"/>
      <c r="CG221" s="233"/>
      <c r="CH221" s="233"/>
      <c r="CI221" s="233"/>
      <c r="CJ221" s="233"/>
      <c r="CK221" s="233"/>
      <c r="CL221" s="233"/>
      <c r="CM221" s="233"/>
      <c r="CN221" s="249"/>
    </row>
    <row r="222" spans="2:92" ht="57.75" thickBot="1" x14ac:dyDescent="0.25">
      <c r="B222"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2" s="1044" t="s">
        <v>1086</v>
      </c>
      <c r="D222" s="1044" t="s">
        <v>1085</v>
      </c>
      <c r="E222" s="1045" t="s">
        <v>1087</v>
      </c>
      <c r="F222" s="1189" t="str">
        <f>VLOOKUP(TBL5_OptBen[[#This Row],[Option Type (defined list)]],'Option Typs_Grps'!B$2:C$47, 2, FALSE)</f>
        <v>Distribution Options</v>
      </c>
      <c r="G222" s="1176" t="s">
        <v>766</v>
      </c>
      <c r="H222" s="1177" t="s">
        <v>1447</v>
      </c>
      <c r="I222" s="1181" t="s">
        <v>684</v>
      </c>
      <c r="J222" s="1182" t="s">
        <v>122</v>
      </c>
      <c r="K222" s="1183">
        <v>2</v>
      </c>
      <c r="L222" s="250"/>
      <c r="M222" s="250"/>
      <c r="N222" s="250"/>
      <c r="O222" s="1184"/>
      <c r="P222" s="1185"/>
      <c r="Q222" s="1186"/>
      <c r="R222" s="1187">
        <v>0</v>
      </c>
      <c r="S222" s="251">
        <v>0</v>
      </c>
      <c r="T222" s="251">
        <v>0</v>
      </c>
      <c r="U222" s="251">
        <v>0</v>
      </c>
      <c r="V222" s="251">
        <v>0</v>
      </c>
      <c r="W222" s="251">
        <v>0</v>
      </c>
      <c r="X222" s="251">
        <v>0</v>
      </c>
      <c r="Y222" s="251">
        <v>0</v>
      </c>
      <c r="Z222" s="251">
        <v>0</v>
      </c>
      <c r="AA222" s="251">
        <v>0</v>
      </c>
      <c r="AB222" s="251">
        <v>39.72</v>
      </c>
      <c r="AC222" s="251">
        <v>39.72</v>
      </c>
      <c r="AD222" s="251">
        <v>39.72</v>
      </c>
      <c r="AE222" s="251">
        <v>39.72</v>
      </c>
      <c r="AF222" s="251">
        <v>39.72</v>
      </c>
      <c r="AG222" s="251">
        <v>39.72</v>
      </c>
      <c r="AH222" s="251">
        <v>39.72</v>
      </c>
      <c r="AI222" s="251">
        <v>39.72</v>
      </c>
      <c r="AJ222" s="251">
        <v>39.72</v>
      </c>
      <c r="AK222" s="251">
        <v>39.72</v>
      </c>
      <c r="AL222" s="251">
        <v>39.72</v>
      </c>
      <c r="AM222" s="251">
        <v>39.72</v>
      </c>
      <c r="AN222" s="251">
        <v>39.72</v>
      </c>
      <c r="AO222" s="251">
        <v>39.72</v>
      </c>
      <c r="AP222" s="251">
        <v>39.72</v>
      </c>
      <c r="AQ222" s="251">
        <v>39.72</v>
      </c>
      <c r="AR222" s="251">
        <v>39.72</v>
      </c>
      <c r="AS222" s="251">
        <v>39.72</v>
      </c>
      <c r="AT222" s="251">
        <v>39.72</v>
      </c>
      <c r="AU222" s="251">
        <v>39.72</v>
      </c>
      <c r="AV222" s="251">
        <v>39.72</v>
      </c>
      <c r="AW222" s="251">
        <v>39.72</v>
      </c>
      <c r="AX222" s="251">
        <v>39.72</v>
      </c>
      <c r="AY222" s="251">
        <v>39.72</v>
      </c>
      <c r="AZ222" s="251">
        <v>39.72</v>
      </c>
      <c r="BA222" s="251">
        <v>39.72</v>
      </c>
      <c r="BB222" s="251">
        <v>39.72</v>
      </c>
      <c r="BC222" s="251">
        <v>39.72</v>
      </c>
      <c r="BD222" s="251">
        <v>39.72</v>
      </c>
      <c r="BE222" s="251">
        <v>39.72</v>
      </c>
      <c r="BF222" s="251">
        <v>39.72</v>
      </c>
      <c r="BG222" s="251">
        <v>39.72</v>
      </c>
      <c r="BH222" s="251">
        <v>39.72</v>
      </c>
      <c r="BI222" s="251">
        <v>39.72</v>
      </c>
      <c r="BJ222" s="251">
        <v>39.72</v>
      </c>
      <c r="BK222" s="251">
        <v>39.72</v>
      </c>
      <c r="BL222" s="251">
        <v>39.72</v>
      </c>
      <c r="BM222" s="251">
        <v>39.72</v>
      </c>
      <c r="BN222" s="251">
        <v>39.72</v>
      </c>
      <c r="BO222" s="251">
        <v>39.72</v>
      </c>
      <c r="BP222" s="1188">
        <v>39.72</v>
      </c>
      <c r="BQ222" s="233">
        <v>39.72</v>
      </c>
      <c r="BR222" s="233">
        <v>39.72</v>
      </c>
      <c r="BS222" s="233">
        <v>39.72</v>
      </c>
      <c r="BT222" s="233">
        <v>39.72</v>
      </c>
      <c r="BU222" s="233">
        <v>39.72</v>
      </c>
      <c r="BV222" s="233">
        <v>39.72</v>
      </c>
      <c r="BW222" s="233">
        <v>39.72</v>
      </c>
      <c r="BX222" s="233">
        <v>39.72</v>
      </c>
      <c r="BY222" s="233">
        <v>39.72</v>
      </c>
      <c r="BZ222" s="233"/>
      <c r="CA222" s="233"/>
      <c r="CB222" s="233"/>
      <c r="CC222" s="233"/>
      <c r="CD222" s="233"/>
      <c r="CE222" s="233"/>
      <c r="CF222" s="233"/>
      <c r="CG222" s="233"/>
      <c r="CH222" s="233"/>
      <c r="CI222" s="233"/>
      <c r="CJ222" s="233"/>
      <c r="CK222" s="233"/>
      <c r="CL222" s="233"/>
      <c r="CM222" s="233"/>
      <c r="CN222" s="249"/>
    </row>
    <row r="223" spans="2:92" ht="30.75" thickBot="1" x14ac:dyDescent="0.25">
      <c r="B223"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3" s="1044" t="s">
        <v>1095</v>
      </c>
      <c r="D223" s="1044" t="s">
        <v>1094</v>
      </c>
      <c r="E223" s="1045" t="s">
        <v>1096</v>
      </c>
      <c r="F223" s="1189" t="str">
        <f>VLOOKUP(TBL5_OptBen[[#This Row],[Option Type (defined list)]],'Option Typs_Grps'!B$2:C$47, 2, FALSE)</f>
        <v>Resource Options</v>
      </c>
      <c r="G223" s="1176" t="s">
        <v>766</v>
      </c>
      <c r="H223" s="1177" t="s">
        <v>1447</v>
      </c>
      <c r="I223" s="1181" t="s">
        <v>684</v>
      </c>
      <c r="J223" s="1182" t="s">
        <v>122</v>
      </c>
      <c r="K223" s="1183">
        <v>2</v>
      </c>
      <c r="L223" s="250"/>
      <c r="M223" s="250"/>
      <c r="N223" s="250"/>
      <c r="O223" s="1184"/>
      <c r="P223" s="1185"/>
      <c r="Q223" s="1186"/>
      <c r="R223" s="1187">
        <v>0</v>
      </c>
      <c r="S223" s="251">
        <v>0</v>
      </c>
      <c r="T223" s="251">
        <v>0</v>
      </c>
      <c r="U223" s="251">
        <v>0</v>
      </c>
      <c r="V223" s="251">
        <v>0</v>
      </c>
      <c r="W223" s="251">
        <v>0</v>
      </c>
      <c r="X223" s="251">
        <v>0</v>
      </c>
      <c r="Y223" s="251">
        <v>0</v>
      </c>
      <c r="Z223" s="251">
        <v>0</v>
      </c>
      <c r="AA223" s="251">
        <v>0</v>
      </c>
      <c r="AB223" s="251">
        <v>10.28</v>
      </c>
      <c r="AC223" s="251">
        <v>10.28</v>
      </c>
      <c r="AD223" s="251">
        <v>10.28</v>
      </c>
      <c r="AE223" s="251">
        <v>10.28</v>
      </c>
      <c r="AF223" s="251">
        <v>10.28</v>
      </c>
      <c r="AG223" s="251">
        <v>10.28</v>
      </c>
      <c r="AH223" s="251">
        <v>10.28</v>
      </c>
      <c r="AI223" s="251">
        <v>10.28</v>
      </c>
      <c r="AJ223" s="251">
        <v>10.28</v>
      </c>
      <c r="AK223" s="251">
        <v>10.28</v>
      </c>
      <c r="AL223" s="251">
        <v>10.28</v>
      </c>
      <c r="AM223" s="251">
        <v>10.28</v>
      </c>
      <c r="AN223" s="251">
        <v>10.28</v>
      </c>
      <c r="AO223" s="251">
        <v>10.28</v>
      </c>
      <c r="AP223" s="251">
        <v>10.28</v>
      </c>
      <c r="AQ223" s="251">
        <v>10.28</v>
      </c>
      <c r="AR223" s="251">
        <v>10.28</v>
      </c>
      <c r="AS223" s="251">
        <v>10.28</v>
      </c>
      <c r="AT223" s="251">
        <v>10.28</v>
      </c>
      <c r="AU223" s="251">
        <v>10.28</v>
      </c>
      <c r="AV223" s="251">
        <v>10.28</v>
      </c>
      <c r="AW223" s="251">
        <v>10.28</v>
      </c>
      <c r="AX223" s="251">
        <v>10.28</v>
      </c>
      <c r="AY223" s="251">
        <v>10.28</v>
      </c>
      <c r="AZ223" s="251">
        <v>10.28</v>
      </c>
      <c r="BA223" s="251">
        <v>10.28</v>
      </c>
      <c r="BB223" s="251">
        <v>10.28</v>
      </c>
      <c r="BC223" s="251">
        <v>10.28</v>
      </c>
      <c r="BD223" s="251">
        <v>10.28</v>
      </c>
      <c r="BE223" s="251">
        <v>10.28</v>
      </c>
      <c r="BF223" s="251">
        <v>10.28</v>
      </c>
      <c r="BG223" s="251">
        <v>10.28</v>
      </c>
      <c r="BH223" s="251">
        <v>10.28</v>
      </c>
      <c r="BI223" s="251">
        <v>10.28</v>
      </c>
      <c r="BJ223" s="251">
        <v>10.28</v>
      </c>
      <c r="BK223" s="251">
        <v>10.28</v>
      </c>
      <c r="BL223" s="251">
        <v>10.28</v>
      </c>
      <c r="BM223" s="251">
        <v>10.28</v>
      </c>
      <c r="BN223" s="251">
        <v>10.28</v>
      </c>
      <c r="BO223" s="251">
        <v>10.28</v>
      </c>
      <c r="BP223" s="1188">
        <v>10.28</v>
      </c>
      <c r="BQ223" s="233">
        <v>10.28</v>
      </c>
      <c r="BR223" s="233">
        <v>10.28</v>
      </c>
      <c r="BS223" s="233">
        <v>10.28</v>
      </c>
      <c r="BT223" s="233">
        <v>10.28</v>
      </c>
      <c r="BU223" s="233">
        <v>10.28</v>
      </c>
      <c r="BV223" s="233">
        <v>10.28</v>
      </c>
      <c r="BW223" s="233">
        <v>10.28</v>
      </c>
      <c r="BX223" s="233">
        <v>10.28</v>
      </c>
      <c r="BY223" s="233">
        <v>10.28</v>
      </c>
      <c r="BZ223" s="233"/>
      <c r="CA223" s="233"/>
      <c r="CB223" s="233"/>
      <c r="CC223" s="233"/>
      <c r="CD223" s="233"/>
      <c r="CE223" s="233"/>
      <c r="CF223" s="233"/>
      <c r="CG223" s="233"/>
      <c r="CH223" s="233"/>
      <c r="CI223" s="233"/>
      <c r="CJ223" s="233"/>
      <c r="CK223" s="233"/>
      <c r="CL223" s="233"/>
      <c r="CM223" s="233"/>
      <c r="CN223" s="249"/>
    </row>
    <row r="224" spans="2:92" ht="43.5" thickBot="1" x14ac:dyDescent="0.25">
      <c r="B224"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4" s="1044" t="s">
        <v>1139</v>
      </c>
      <c r="D224" s="1044" t="s">
        <v>1138</v>
      </c>
      <c r="E224" s="1045" t="s">
        <v>1062</v>
      </c>
      <c r="F224" s="1189" t="str">
        <f>VLOOKUP(TBL5_OptBen[[#This Row],[Option Type (defined list)]],'Option Typs_Grps'!B$2:C$47, 2, FALSE)</f>
        <v>Resource Options</v>
      </c>
      <c r="G224" s="1176" t="s">
        <v>755</v>
      </c>
      <c r="H224" s="1177" t="s">
        <v>1447</v>
      </c>
      <c r="I224" s="1181" t="s">
        <v>684</v>
      </c>
      <c r="J224" s="1182" t="s">
        <v>122</v>
      </c>
      <c r="K224" s="1183">
        <v>2</v>
      </c>
      <c r="L224" s="250"/>
      <c r="M224" s="250"/>
      <c r="N224" s="250"/>
      <c r="O224" s="1184"/>
      <c r="P224" s="1185"/>
      <c r="Q224" s="1186"/>
      <c r="R224" s="1187">
        <v>0</v>
      </c>
      <c r="S224" s="251">
        <v>0</v>
      </c>
      <c r="T224" s="251">
        <v>0</v>
      </c>
      <c r="U224" s="251">
        <v>6</v>
      </c>
      <c r="V224" s="251">
        <v>6</v>
      </c>
      <c r="W224" s="251">
        <v>6</v>
      </c>
      <c r="X224" s="251">
        <v>6</v>
      </c>
      <c r="Y224" s="251">
        <v>6</v>
      </c>
      <c r="Z224" s="251">
        <v>6</v>
      </c>
      <c r="AA224" s="251">
        <v>6</v>
      </c>
      <c r="AB224" s="251">
        <v>6</v>
      </c>
      <c r="AC224" s="251">
        <v>6</v>
      </c>
      <c r="AD224" s="251">
        <v>6</v>
      </c>
      <c r="AE224" s="251">
        <v>6</v>
      </c>
      <c r="AF224" s="251">
        <v>6</v>
      </c>
      <c r="AG224" s="251">
        <v>6</v>
      </c>
      <c r="AH224" s="251">
        <v>6</v>
      </c>
      <c r="AI224" s="251">
        <v>6</v>
      </c>
      <c r="AJ224" s="251">
        <v>6</v>
      </c>
      <c r="AK224" s="251">
        <v>6</v>
      </c>
      <c r="AL224" s="251">
        <v>6</v>
      </c>
      <c r="AM224" s="251">
        <v>6</v>
      </c>
      <c r="AN224" s="251">
        <v>6</v>
      </c>
      <c r="AO224" s="251">
        <v>6</v>
      </c>
      <c r="AP224" s="251">
        <v>6</v>
      </c>
      <c r="AQ224" s="251">
        <v>6</v>
      </c>
      <c r="AR224" s="251">
        <v>6</v>
      </c>
      <c r="AS224" s="251">
        <v>6</v>
      </c>
      <c r="AT224" s="251">
        <v>6</v>
      </c>
      <c r="AU224" s="251">
        <v>6</v>
      </c>
      <c r="AV224" s="251">
        <v>6</v>
      </c>
      <c r="AW224" s="251">
        <v>6</v>
      </c>
      <c r="AX224" s="251">
        <v>6</v>
      </c>
      <c r="AY224" s="251">
        <v>6</v>
      </c>
      <c r="AZ224" s="251">
        <v>6</v>
      </c>
      <c r="BA224" s="251">
        <v>6</v>
      </c>
      <c r="BB224" s="251">
        <v>6</v>
      </c>
      <c r="BC224" s="251">
        <v>6</v>
      </c>
      <c r="BD224" s="251">
        <v>6</v>
      </c>
      <c r="BE224" s="251">
        <v>6</v>
      </c>
      <c r="BF224" s="251">
        <v>6</v>
      </c>
      <c r="BG224" s="251">
        <v>6</v>
      </c>
      <c r="BH224" s="251">
        <v>6</v>
      </c>
      <c r="BI224" s="251">
        <v>6</v>
      </c>
      <c r="BJ224" s="251">
        <v>6</v>
      </c>
      <c r="BK224" s="251">
        <v>6</v>
      </c>
      <c r="BL224" s="251">
        <v>6</v>
      </c>
      <c r="BM224" s="251">
        <v>6</v>
      </c>
      <c r="BN224" s="251">
        <v>6</v>
      </c>
      <c r="BO224" s="251">
        <v>6</v>
      </c>
      <c r="BP224" s="1188">
        <v>6</v>
      </c>
      <c r="BQ224" s="233">
        <v>6</v>
      </c>
      <c r="BR224" s="233">
        <v>6</v>
      </c>
      <c r="BS224" s="233">
        <v>6</v>
      </c>
      <c r="BT224" s="233">
        <v>6</v>
      </c>
      <c r="BU224" s="233">
        <v>6</v>
      </c>
      <c r="BV224" s="233">
        <v>6</v>
      </c>
      <c r="BW224" s="233">
        <v>6</v>
      </c>
      <c r="BX224" s="233">
        <v>6</v>
      </c>
      <c r="BY224" s="233">
        <v>6</v>
      </c>
      <c r="BZ224" s="233"/>
      <c r="CA224" s="233"/>
      <c r="CB224" s="233"/>
      <c r="CC224" s="233"/>
      <c r="CD224" s="233"/>
      <c r="CE224" s="233"/>
      <c r="CF224" s="233"/>
      <c r="CG224" s="233"/>
      <c r="CH224" s="233"/>
      <c r="CI224" s="233"/>
      <c r="CJ224" s="233"/>
      <c r="CK224" s="233"/>
      <c r="CL224" s="233"/>
      <c r="CM224" s="233"/>
      <c r="CN224" s="249"/>
    </row>
    <row r="225" spans="2:92" ht="43.5" thickBot="1" x14ac:dyDescent="0.25">
      <c r="B225"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25" s="1044" t="s">
        <v>1218</v>
      </c>
      <c r="D225" s="1044" t="s">
        <v>1217</v>
      </c>
      <c r="E225" s="1045" t="s">
        <v>1443</v>
      </c>
      <c r="F225" s="1189" t="str">
        <f>VLOOKUP(TBL5_OptBen[[#This Row],[Option Type (defined list)]],'Option Typs_Grps'!B$2:C$47, 2, FALSE)</f>
        <v>Production Options</v>
      </c>
      <c r="G225" s="1176" t="s">
        <v>755</v>
      </c>
      <c r="H225" s="1177" t="s">
        <v>1447</v>
      </c>
      <c r="I225" s="1181" t="s">
        <v>684</v>
      </c>
      <c r="J225" s="1182" t="s">
        <v>122</v>
      </c>
      <c r="K225" s="1183">
        <v>2</v>
      </c>
      <c r="L225" s="250"/>
      <c r="M225" s="250"/>
      <c r="N225" s="250"/>
      <c r="O225" s="1184"/>
      <c r="P225" s="1185"/>
      <c r="Q225" s="1186"/>
      <c r="R225" s="1187">
        <v>0</v>
      </c>
      <c r="S225" s="251">
        <v>0</v>
      </c>
      <c r="T225" s="251">
        <v>0</v>
      </c>
      <c r="U225" s="251">
        <v>10</v>
      </c>
      <c r="V225" s="251">
        <v>10</v>
      </c>
      <c r="W225" s="251">
        <v>10</v>
      </c>
      <c r="X225" s="251">
        <v>10</v>
      </c>
      <c r="Y225" s="251">
        <v>10</v>
      </c>
      <c r="Z225" s="251">
        <v>10</v>
      </c>
      <c r="AA225" s="251">
        <v>10</v>
      </c>
      <c r="AB225" s="251">
        <v>10</v>
      </c>
      <c r="AC225" s="251">
        <v>10</v>
      </c>
      <c r="AD225" s="251">
        <v>10</v>
      </c>
      <c r="AE225" s="251">
        <v>10</v>
      </c>
      <c r="AF225" s="251">
        <v>10</v>
      </c>
      <c r="AG225" s="251">
        <v>10</v>
      </c>
      <c r="AH225" s="251">
        <v>10</v>
      </c>
      <c r="AI225" s="251">
        <v>10</v>
      </c>
      <c r="AJ225" s="251">
        <v>10</v>
      </c>
      <c r="AK225" s="251">
        <v>10</v>
      </c>
      <c r="AL225" s="251">
        <v>10</v>
      </c>
      <c r="AM225" s="251">
        <v>10</v>
      </c>
      <c r="AN225" s="251">
        <v>10</v>
      </c>
      <c r="AO225" s="251">
        <v>10</v>
      </c>
      <c r="AP225" s="251">
        <v>10</v>
      </c>
      <c r="AQ225" s="251">
        <v>10</v>
      </c>
      <c r="AR225" s="251">
        <v>10</v>
      </c>
      <c r="AS225" s="251">
        <v>10</v>
      </c>
      <c r="AT225" s="251">
        <v>10</v>
      </c>
      <c r="AU225" s="251">
        <v>10</v>
      </c>
      <c r="AV225" s="251">
        <v>10</v>
      </c>
      <c r="AW225" s="251">
        <v>10</v>
      </c>
      <c r="AX225" s="251">
        <v>10</v>
      </c>
      <c r="AY225" s="251">
        <v>10</v>
      </c>
      <c r="AZ225" s="251">
        <v>10</v>
      </c>
      <c r="BA225" s="251">
        <v>10</v>
      </c>
      <c r="BB225" s="251">
        <v>10</v>
      </c>
      <c r="BC225" s="251">
        <v>10</v>
      </c>
      <c r="BD225" s="251">
        <v>10</v>
      </c>
      <c r="BE225" s="251">
        <v>10</v>
      </c>
      <c r="BF225" s="251">
        <v>10</v>
      </c>
      <c r="BG225" s="251">
        <v>10</v>
      </c>
      <c r="BH225" s="251">
        <v>10</v>
      </c>
      <c r="BI225" s="251">
        <v>10</v>
      </c>
      <c r="BJ225" s="251">
        <v>10</v>
      </c>
      <c r="BK225" s="251">
        <v>10</v>
      </c>
      <c r="BL225" s="251">
        <v>10</v>
      </c>
      <c r="BM225" s="251">
        <v>10</v>
      </c>
      <c r="BN225" s="251">
        <v>10</v>
      </c>
      <c r="BO225" s="251">
        <v>10</v>
      </c>
      <c r="BP225" s="1188">
        <v>10</v>
      </c>
      <c r="BQ225" s="233">
        <v>10</v>
      </c>
      <c r="BR225" s="233">
        <v>10</v>
      </c>
      <c r="BS225" s="233">
        <v>10</v>
      </c>
      <c r="BT225" s="233">
        <v>10</v>
      </c>
      <c r="BU225" s="233">
        <v>10</v>
      </c>
      <c r="BV225" s="233">
        <v>10</v>
      </c>
      <c r="BW225" s="233">
        <v>10</v>
      </c>
      <c r="BX225" s="233">
        <v>10</v>
      </c>
      <c r="BY225" s="233">
        <v>10</v>
      </c>
      <c r="BZ225" s="233"/>
      <c r="CA225" s="233"/>
      <c r="CB225" s="233"/>
      <c r="CC225" s="233"/>
      <c r="CD225" s="233"/>
      <c r="CE225" s="233"/>
      <c r="CF225" s="233"/>
      <c r="CG225" s="233"/>
      <c r="CH225" s="233"/>
      <c r="CI225" s="233"/>
      <c r="CJ225" s="233"/>
      <c r="CK225" s="233"/>
      <c r="CL225" s="233"/>
      <c r="CM225" s="233"/>
      <c r="CN225" s="249"/>
    </row>
    <row r="226" spans="2:92" ht="43.5" thickBot="1" x14ac:dyDescent="0.25">
      <c r="B226"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6" s="1044" t="s">
        <v>1444</v>
      </c>
      <c r="D226" s="1044" t="s">
        <v>1254</v>
      </c>
      <c r="E226" s="1045" t="s">
        <v>1158</v>
      </c>
      <c r="F226" s="1189" t="str">
        <f>VLOOKUP(TBL5_OptBen[[#This Row],[Option Type (defined list)]],'Option Typs_Grps'!B$2:C$47, 2, FALSE)</f>
        <v>Resource Options</v>
      </c>
      <c r="G226" s="1176" t="s">
        <v>755</v>
      </c>
      <c r="H226" s="1177" t="s">
        <v>1447</v>
      </c>
      <c r="I226" s="1181" t="s">
        <v>684</v>
      </c>
      <c r="J226" s="1182" t="s">
        <v>122</v>
      </c>
      <c r="K226" s="1183">
        <v>2</v>
      </c>
      <c r="L226" s="250"/>
      <c r="M226" s="250"/>
      <c r="N226" s="250"/>
      <c r="O226" s="1184"/>
      <c r="P226" s="1185"/>
      <c r="Q226" s="1186"/>
      <c r="R226" s="1187">
        <v>0</v>
      </c>
      <c r="S226" s="251">
        <v>0</v>
      </c>
      <c r="T226" s="251">
        <v>0.3</v>
      </c>
      <c r="U226" s="251">
        <v>0.3</v>
      </c>
      <c r="V226" s="251">
        <v>0.3</v>
      </c>
      <c r="W226" s="251">
        <v>0.3</v>
      </c>
      <c r="X226" s="251">
        <v>0.3</v>
      </c>
      <c r="Y226" s="251">
        <v>0.3</v>
      </c>
      <c r="Z226" s="251">
        <v>0.3</v>
      </c>
      <c r="AA226" s="251">
        <v>0.3</v>
      </c>
      <c r="AB226" s="251">
        <v>0.3</v>
      </c>
      <c r="AC226" s="251">
        <v>0.3</v>
      </c>
      <c r="AD226" s="251">
        <v>0.3</v>
      </c>
      <c r="AE226" s="251">
        <v>0.3</v>
      </c>
      <c r="AF226" s="251">
        <v>0.3</v>
      </c>
      <c r="AG226" s="251">
        <v>0.3</v>
      </c>
      <c r="AH226" s="251">
        <v>0.3</v>
      </c>
      <c r="AI226" s="251">
        <v>0.3</v>
      </c>
      <c r="AJ226" s="251">
        <v>0.3</v>
      </c>
      <c r="AK226" s="251">
        <v>0.3</v>
      </c>
      <c r="AL226" s="251">
        <v>0.3</v>
      </c>
      <c r="AM226" s="251">
        <v>0.3</v>
      </c>
      <c r="AN226" s="251">
        <v>0.3</v>
      </c>
      <c r="AO226" s="251">
        <v>0.3</v>
      </c>
      <c r="AP226" s="251">
        <v>0.3</v>
      </c>
      <c r="AQ226" s="251">
        <v>0.3</v>
      </c>
      <c r="AR226" s="251">
        <v>0.3</v>
      </c>
      <c r="AS226" s="251">
        <v>0.3</v>
      </c>
      <c r="AT226" s="251">
        <v>0.3</v>
      </c>
      <c r="AU226" s="251">
        <v>0.3</v>
      </c>
      <c r="AV226" s="251">
        <v>0.3</v>
      </c>
      <c r="AW226" s="251">
        <v>0.3</v>
      </c>
      <c r="AX226" s="251">
        <v>0.3</v>
      </c>
      <c r="AY226" s="251">
        <v>0.3</v>
      </c>
      <c r="AZ226" s="251">
        <v>0.3</v>
      </c>
      <c r="BA226" s="251">
        <v>0.3</v>
      </c>
      <c r="BB226" s="251">
        <v>0.3</v>
      </c>
      <c r="BC226" s="251">
        <v>0.3</v>
      </c>
      <c r="BD226" s="251">
        <v>0.3</v>
      </c>
      <c r="BE226" s="251">
        <v>0.3</v>
      </c>
      <c r="BF226" s="251">
        <v>0.3</v>
      </c>
      <c r="BG226" s="251">
        <v>0.3</v>
      </c>
      <c r="BH226" s="251">
        <v>0.3</v>
      </c>
      <c r="BI226" s="251">
        <v>0.3</v>
      </c>
      <c r="BJ226" s="251">
        <v>0.3</v>
      </c>
      <c r="BK226" s="251">
        <v>0.3</v>
      </c>
      <c r="BL226" s="251">
        <v>0.3</v>
      </c>
      <c r="BM226" s="251">
        <v>0.3</v>
      </c>
      <c r="BN226" s="251">
        <v>0.3</v>
      </c>
      <c r="BO226" s="251">
        <v>0.3</v>
      </c>
      <c r="BP226" s="1188">
        <v>0.3</v>
      </c>
      <c r="BQ226" s="233">
        <v>0.3</v>
      </c>
      <c r="BR226" s="233">
        <v>0.3</v>
      </c>
      <c r="BS226" s="233">
        <v>0.3</v>
      </c>
      <c r="BT226" s="233">
        <v>0.3</v>
      </c>
      <c r="BU226" s="233">
        <v>0.3</v>
      </c>
      <c r="BV226" s="233">
        <v>0.3</v>
      </c>
      <c r="BW226" s="233">
        <v>0.3</v>
      </c>
      <c r="BX226" s="233">
        <v>0.3</v>
      </c>
      <c r="BY226" s="233">
        <v>0.3</v>
      </c>
      <c r="BZ226" s="233"/>
      <c r="CA226" s="233"/>
      <c r="CB226" s="233"/>
      <c r="CC226" s="233"/>
      <c r="CD226" s="233"/>
      <c r="CE226" s="233"/>
      <c r="CF226" s="233"/>
      <c r="CG226" s="233"/>
      <c r="CH226" s="233"/>
      <c r="CI226" s="233"/>
      <c r="CJ226" s="233"/>
      <c r="CK226" s="233"/>
      <c r="CL226" s="233"/>
      <c r="CM226" s="233"/>
      <c r="CN226" s="249"/>
    </row>
    <row r="227" spans="2:92" ht="86.25" thickBot="1" x14ac:dyDescent="0.25">
      <c r="B227"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7" s="1044" t="s">
        <v>1404</v>
      </c>
      <c r="D227" s="1044" t="s">
        <v>1410</v>
      </c>
      <c r="E227" s="1045" t="s">
        <v>1062</v>
      </c>
      <c r="F227" s="1189" t="str">
        <f>VLOOKUP(TBL5_OptBen[[#This Row],[Option Type (defined list)]],'Option Typs_Grps'!B$2:C$47, 2, FALSE)</f>
        <v>Resource Options</v>
      </c>
      <c r="G227" s="1176" t="s">
        <v>766</v>
      </c>
      <c r="H227" s="1177" t="s">
        <v>1447</v>
      </c>
      <c r="I227" s="1181" t="s">
        <v>684</v>
      </c>
      <c r="J227" s="1182" t="s">
        <v>122</v>
      </c>
      <c r="K227" s="1183">
        <v>2</v>
      </c>
      <c r="L227" s="250"/>
      <c r="M227" s="250"/>
      <c r="N227" s="250"/>
      <c r="O227" s="1184"/>
      <c r="P227" s="1185"/>
      <c r="Q227" s="1186"/>
      <c r="R227" s="1187">
        <v>0</v>
      </c>
      <c r="S227" s="251">
        <v>0</v>
      </c>
      <c r="T227" s="251">
        <v>0</v>
      </c>
      <c r="U227" s="251">
        <v>0</v>
      </c>
      <c r="V227" s="251">
        <v>0</v>
      </c>
      <c r="W227" s="251">
        <v>0</v>
      </c>
      <c r="X227" s="251">
        <v>0</v>
      </c>
      <c r="Y227" s="251">
        <v>0</v>
      </c>
      <c r="Z227" s="251">
        <v>0</v>
      </c>
      <c r="AA227" s="251">
        <v>0</v>
      </c>
      <c r="AB227" s="251">
        <v>0</v>
      </c>
      <c r="AC227" s="251">
        <v>0</v>
      </c>
      <c r="AD227" s="251">
        <v>0</v>
      </c>
      <c r="AE227" s="251">
        <v>0</v>
      </c>
      <c r="AF227" s="251">
        <v>15</v>
      </c>
      <c r="AG227" s="251">
        <v>15</v>
      </c>
      <c r="AH227" s="251">
        <v>15</v>
      </c>
      <c r="AI227" s="251">
        <v>15</v>
      </c>
      <c r="AJ227" s="251">
        <v>15</v>
      </c>
      <c r="AK227" s="251">
        <v>15</v>
      </c>
      <c r="AL227" s="251">
        <v>15</v>
      </c>
      <c r="AM227" s="251">
        <v>15</v>
      </c>
      <c r="AN227" s="251">
        <v>15</v>
      </c>
      <c r="AO227" s="251">
        <v>15</v>
      </c>
      <c r="AP227" s="251">
        <v>15</v>
      </c>
      <c r="AQ227" s="251">
        <v>15</v>
      </c>
      <c r="AR227" s="251">
        <v>15</v>
      </c>
      <c r="AS227" s="251">
        <v>15</v>
      </c>
      <c r="AT227" s="251">
        <v>15</v>
      </c>
      <c r="AU227" s="251">
        <v>15</v>
      </c>
      <c r="AV227" s="251">
        <v>15</v>
      </c>
      <c r="AW227" s="251">
        <v>15</v>
      </c>
      <c r="AX227" s="251">
        <v>15</v>
      </c>
      <c r="AY227" s="251">
        <v>15</v>
      </c>
      <c r="AZ227" s="251">
        <v>15</v>
      </c>
      <c r="BA227" s="251">
        <v>15</v>
      </c>
      <c r="BB227" s="251">
        <v>15</v>
      </c>
      <c r="BC227" s="251">
        <v>15</v>
      </c>
      <c r="BD227" s="251">
        <v>15</v>
      </c>
      <c r="BE227" s="251">
        <v>15</v>
      </c>
      <c r="BF227" s="251">
        <v>15</v>
      </c>
      <c r="BG227" s="251">
        <v>15</v>
      </c>
      <c r="BH227" s="251">
        <v>15</v>
      </c>
      <c r="BI227" s="251">
        <v>15</v>
      </c>
      <c r="BJ227" s="251">
        <v>15</v>
      </c>
      <c r="BK227" s="251">
        <v>15</v>
      </c>
      <c r="BL227" s="251">
        <v>15</v>
      </c>
      <c r="BM227" s="251">
        <v>15</v>
      </c>
      <c r="BN227" s="251">
        <v>15</v>
      </c>
      <c r="BO227" s="251">
        <v>15</v>
      </c>
      <c r="BP227" s="1188">
        <v>15</v>
      </c>
      <c r="BQ227" s="233">
        <v>15</v>
      </c>
      <c r="BR227" s="233">
        <v>15</v>
      </c>
      <c r="BS227" s="233">
        <v>15</v>
      </c>
      <c r="BT227" s="233">
        <v>15</v>
      </c>
      <c r="BU227" s="233">
        <v>15</v>
      </c>
      <c r="BV227" s="233">
        <v>15</v>
      </c>
      <c r="BW227" s="233">
        <v>15</v>
      </c>
      <c r="BX227" s="233">
        <v>15</v>
      </c>
      <c r="BY227" s="233">
        <v>15</v>
      </c>
      <c r="BZ227" s="233"/>
      <c r="CA227" s="233"/>
      <c r="CB227" s="233"/>
      <c r="CC227" s="233"/>
      <c r="CD227" s="233"/>
      <c r="CE227" s="233"/>
      <c r="CF227" s="233"/>
      <c r="CG227" s="233"/>
      <c r="CH227" s="233"/>
      <c r="CI227" s="233"/>
      <c r="CJ227" s="233"/>
      <c r="CK227" s="233"/>
      <c r="CL227" s="233"/>
      <c r="CM227" s="233"/>
      <c r="CN227" s="249"/>
    </row>
    <row r="228" spans="2:92" ht="57.75" thickBot="1" x14ac:dyDescent="0.25">
      <c r="B228"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8" s="1044" t="s">
        <v>1419</v>
      </c>
      <c r="D228" s="1044" t="s">
        <v>1418</v>
      </c>
      <c r="E228" s="1045" t="s">
        <v>1308</v>
      </c>
      <c r="F228" s="1189" t="str">
        <f>VLOOKUP(TBL5_OptBen[[#This Row],[Option Type (defined list)]],'Option Typs_Grps'!B$2:C$47, 2, FALSE)</f>
        <v>Resource Options</v>
      </c>
      <c r="G228" s="1176" t="s">
        <v>755</v>
      </c>
      <c r="H228" s="1177" t="s">
        <v>1447</v>
      </c>
      <c r="I228" s="1181" t="s">
        <v>684</v>
      </c>
      <c r="J228" s="1182" t="s">
        <v>122</v>
      </c>
      <c r="K228" s="1183">
        <v>2</v>
      </c>
      <c r="L228" s="250"/>
      <c r="M228" s="250"/>
      <c r="N228" s="250"/>
      <c r="O228" s="1184"/>
      <c r="P228" s="1185"/>
      <c r="Q228" s="1186"/>
      <c r="R228" s="1187">
        <v>0</v>
      </c>
      <c r="S228" s="251">
        <v>0</v>
      </c>
      <c r="T228" s="251">
        <v>0</v>
      </c>
      <c r="U228" s="251">
        <v>5</v>
      </c>
      <c r="V228" s="251">
        <v>5</v>
      </c>
      <c r="W228" s="251">
        <v>5</v>
      </c>
      <c r="X228" s="251">
        <v>5</v>
      </c>
      <c r="Y228" s="251">
        <v>5</v>
      </c>
      <c r="Z228" s="251">
        <v>5</v>
      </c>
      <c r="AA228" s="251">
        <v>5</v>
      </c>
      <c r="AB228" s="251">
        <v>5</v>
      </c>
      <c r="AC228" s="251">
        <v>5</v>
      </c>
      <c r="AD228" s="251">
        <v>5</v>
      </c>
      <c r="AE228" s="251">
        <v>5</v>
      </c>
      <c r="AF228" s="251">
        <v>5</v>
      </c>
      <c r="AG228" s="251">
        <v>5</v>
      </c>
      <c r="AH228" s="251">
        <v>5</v>
      </c>
      <c r="AI228" s="251">
        <v>5</v>
      </c>
      <c r="AJ228" s="251">
        <v>5</v>
      </c>
      <c r="AK228" s="251">
        <v>5</v>
      </c>
      <c r="AL228" s="251">
        <v>5</v>
      </c>
      <c r="AM228" s="251">
        <v>5</v>
      </c>
      <c r="AN228" s="251">
        <v>5</v>
      </c>
      <c r="AO228" s="251">
        <v>5</v>
      </c>
      <c r="AP228" s="251">
        <v>5</v>
      </c>
      <c r="AQ228" s="251">
        <v>5</v>
      </c>
      <c r="AR228" s="251">
        <v>5</v>
      </c>
      <c r="AS228" s="251">
        <v>5</v>
      </c>
      <c r="AT228" s="251">
        <v>5</v>
      </c>
      <c r="AU228" s="251">
        <v>5</v>
      </c>
      <c r="AV228" s="251">
        <v>5</v>
      </c>
      <c r="AW228" s="251">
        <v>5</v>
      </c>
      <c r="AX228" s="251">
        <v>5</v>
      </c>
      <c r="AY228" s="251">
        <v>5</v>
      </c>
      <c r="AZ228" s="251">
        <v>5</v>
      </c>
      <c r="BA228" s="251">
        <v>5</v>
      </c>
      <c r="BB228" s="251">
        <v>5</v>
      </c>
      <c r="BC228" s="251">
        <v>5</v>
      </c>
      <c r="BD228" s="251">
        <v>5</v>
      </c>
      <c r="BE228" s="251">
        <v>5</v>
      </c>
      <c r="BF228" s="251">
        <v>5</v>
      </c>
      <c r="BG228" s="251">
        <v>5</v>
      </c>
      <c r="BH228" s="251">
        <v>5</v>
      </c>
      <c r="BI228" s="251">
        <v>5</v>
      </c>
      <c r="BJ228" s="251">
        <v>5</v>
      </c>
      <c r="BK228" s="251">
        <v>5</v>
      </c>
      <c r="BL228" s="251">
        <v>5</v>
      </c>
      <c r="BM228" s="251">
        <v>5</v>
      </c>
      <c r="BN228" s="251">
        <v>5</v>
      </c>
      <c r="BO228" s="251">
        <v>5</v>
      </c>
      <c r="BP228" s="1188">
        <v>5</v>
      </c>
      <c r="BQ228" s="233">
        <v>5</v>
      </c>
      <c r="BR228" s="233">
        <v>5</v>
      </c>
      <c r="BS228" s="233">
        <v>5</v>
      </c>
      <c r="BT228" s="233">
        <v>5</v>
      </c>
      <c r="BU228" s="233">
        <v>5</v>
      </c>
      <c r="BV228" s="233">
        <v>5</v>
      </c>
      <c r="BW228" s="233">
        <v>5</v>
      </c>
      <c r="BX228" s="233">
        <v>5</v>
      </c>
      <c r="BY228" s="233">
        <v>5</v>
      </c>
      <c r="BZ228" s="233"/>
      <c r="CA228" s="233"/>
      <c r="CB228" s="233"/>
      <c r="CC228" s="233"/>
      <c r="CD228" s="233"/>
      <c r="CE228" s="233"/>
      <c r="CF228" s="233"/>
      <c r="CG228" s="233"/>
      <c r="CH228" s="233"/>
      <c r="CI228" s="233"/>
      <c r="CJ228" s="233"/>
      <c r="CK228" s="233"/>
      <c r="CL228" s="233"/>
      <c r="CM228" s="233"/>
      <c r="CN228" s="249"/>
    </row>
    <row r="229" spans="2:92" ht="30.75" thickBot="1" x14ac:dyDescent="0.25">
      <c r="B22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9" s="1044" t="s">
        <v>1448</v>
      </c>
      <c r="D229" s="1044" t="s">
        <v>810</v>
      </c>
      <c r="E229" s="1045" t="s">
        <v>779</v>
      </c>
      <c r="F229" s="1189" t="str">
        <f>VLOOKUP(TBL5_OptBen[[#This Row],[Option Type (defined list)]],'Option Typs_Grps'!B$2:C$47, 2, FALSE)</f>
        <v>Customer Options</v>
      </c>
      <c r="G229" s="1176" t="s">
        <v>755</v>
      </c>
      <c r="H229" s="1177" t="s">
        <v>1447</v>
      </c>
      <c r="I229" s="1181" t="s">
        <v>684</v>
      </c>
      <c r="J229" s="1182" t="s">
        <v>122</v>
      </c>
      <c r="K229" s="1183">
        <v>2</v>
      </c>
      <c r="L229" s="250"/>
      <c r="M229" s="250"/>
      <c r="N229" s="250"/>
      <c r="O229" s="1184"/>
      <c r="P229" s="1185"/>
      <c r="Q229" s="1186"/>
      <c r="R229" s="1187">
        <v>3.3752387271347764</v>
      </c>
      <c r="S229" s="251">
        <v>6.7984089082780752</v>
      </c>
      <c r="T229" s="251">
        <v>10.263647564507927</v>
      </c>
      <c r="U229" s="251">
        <v>13.769499850496182</v>
      </c>
      <c r="V229" s="251">
        <v>17.314994009907814</v>
      </c>
      <c r="W229" s="251">
        <v>20.892515613409856</v>
      </c>
      <c r="X229" s="251">
        <v>24.506113054883954</v>
      </c>
      <c r="Y229" s="251">
        <v>28.15939836208387</v>
      </c>
      <c r="Z229" s="251">
        <v>31.851374869911744</v>
      </c>
      <c r="AA229" s="251">
        <v>35.581950178264478</v>
      </c>
      <c r="AB229" s="251">
        <v>45.257548062314378</v>
      </c>
      <c r="AC229" s="251">
        <v>55.022119339123734</v>
      </c>
      <c r="AD229" s="251">
        <v>64.873686961494059</v>
      </c>
      <c r="AE229" s="251">
        <v>74.815460777283292</v>
      </c>
      <c r="AF229" s="251">
        <v>84.86420375557519</v>
      </c>
      <c r="AG229" s="251">
        <v>94.965943728513565</v>
      </c>
      <c r="AH229" s="251">
        <v>105.13697902936025</v>
      </c>
      <c r="AI229" s="251">
        <v>115.37777042638454</v>
      </c>
      <c r="AJ229" s="251">
        <v>125.70845250751313</v>
      </c>
      <c r="AK229" s="251">
        <v>136.09564478125873</v>
      </c>
      <c r="AL229" s="251">
        <v>146.50920291449066</v>
      </c>
      <c r="AM229" s="251">
        <v>156.9687842618022</v>
      </c>
      <c r="AN229" s="251">
        <v>167.51231725261431</v>
      </c>
      <c r="AO229" s="251">
        <v>178.11568499261085</v>
      </c>
      <c r="AP229" s="251">
        <v>188.75370836438913</v>
      </c>
      <c r="AQ229" s="251">
        <v>189.20972086309911</v>
      </c>
      <c r="AR229" s="251">
        <v>189.64518988783368</v>
      </c>
      <c r="AS229" s="251">
        <v>190.06996302131031</v>
      </c>
      <c r="AT229" s="251">
        <v>190.4790779847705</v>
      </c>
      <c r="AU229" s="251">
        <v>190.88528049883462</v>
      </c>
      <c r="AV229" s="251">
        <v>191.27805783792445</v>
      </c>
      <c r="AW229" s="251">
        <v>191.6713455480637</v>
      </c>
      <c r="AX229" s="251">
        <v>192.06700331606004</v>
      </c>
      <c r="AY229" s="251">
        <v>192.45868286645361</v>
      </c>
      <c r="AZ229" s="251">
        <v>192.85158856388193</v>
      </c>
      <c r="BA229" s="251">
        <v>193.24833160776785</v>
      </c>
      <c r="BB229" s="251">
        <v>193.65303173509412</v>
      </c>
      <c r="BC229" s="251">
        <v>194.0565816484432</v>
      </c>
      <c r="BD229" s="251">
        <v>194.45090138139759</v>
      </c>
      <c r="BE229" s="251">
        <v>194.83708158894618</v>
      </c>
      <c r="BF229" s="251">
        <v>195.22305152457841</v>
      </c>
      <c r="BG229" s="251">
        <v>195.61353810807503</v>
      </c>
      <c r="BH229" s="251">
        <v>196.00107411437546</v>
      </c>
      <c r="BI229" s="251">
        <v>196.39082009941035</v>
      </c>
      <c r="BJ229" s="251">
        <v>196.77101944344761</v>
      </c>
      <c r="BK229" s="251">
        <v>197.144661236243</v>
      </c>
      <c r="BL229" s="251">
        <v>197.51956073161293</v>
      </c>
      <c r="BM229" s="251">
        <v>197.8952006191746</v>
      </c>
      <c r="BN229" s="251">
        <v>198.2744204178903</v>
      </c>
      <c r="BO229" s="251">
        <v>198.65244165374514</v>
      </c>
      <c r="BP229" s="1188">
        <v>199.02417082544594</v>
      </c>
      <c r="BQ229" s="233">
        <v>199.39944824841189</v>
      </c>
      <c r="BR229" s="233">
        <v>199.78305126954388</v>
      </c>
      <c r="BS229" s="233">
        <v>200.16844283819077</v>
      </c>
      <c r="BT229" s="233">
        <v>200.55888750600965</v>
      </c>
      <c r="BU229" s="233">
        <v>200.94972742482179</v>
      </c>
      <c r="BV229" s="233">
        <v>201.34266296400583</v>
      </c>
      <c r="BW229" s="233">
        <v>201.73683758461991</v>
      </c>
      <c r="BX229" s="233">
        <v>202.12755803820272</v>
      </c>
      <c r="BY229" s="233">
        <v>202.52140867886456</v>
      </c>
      <c r="BZ229" s="233"/>
      <c r="CA229" s="233"/>
      <c r="CB229" s="233"/>
      <c r="CC229" s="233"/>
      <c r="CD229" s="233"/>
      <c r="CE229" s="233"/>
      <c r="CF229" s="233"/>
      <c r="CG229" s="233"/>
      <c r="CH229" s="233"/>
      <c r="CI229" s="233"/>
      <c r="CJ229" s="233"/>
      <c r="CK229" s="233"/>
      <c r="CL229" s="233"/>
      <c r="CM229" s="233"/>
      <c r="CN229" s="249"/>
    </row>
    <row r="230" spans="2:92" ht="30.75" thickBot="1" x14ac:dyDescent="0.25">
      <c r="B230"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0" s="1044" t="s">
        <v>1448</v>
      </c>
      <c r="D230" s="1044" t="s">
        <v>1449</v>
      </c>
      <c r="E230" s="1045" t="s">
        <v>779</v>
      </c>
      <c r="F230" s="1189" t="str">
        <f>VLOOKUP(TBL5_OptBen[[#This Row],[Option Type (defined list)]],'Option Typs_Grps'!B$2:C$47, 2, FALSE)</f>
        <v>Customer Options</v>
      </c>
      <c r="G230" s="1176" t="s">
        <v>766</v>
      </c>
      <c r="H230" s="1177" t="s">
        <v>1447</v>
      </c>
      <c r="I230" s="1181" t="s">
        <v>331</v>
      </c>
      <c r="J230" s="1182" t="s">
        <v>122</v>
      </c>
      <c r="K230" s="1183">
        <v>2</v>
      </c>
      <c r="L230" s="250"/>
      <c r="M230" s="250"/>
      <c r="N230" s="250"/>
      <c r="O230" s="1184"/>
      <c r="P230" s="1185"/>
      <c r="Q230" s="1186"/>
      <c r="R230" s="1187">
        <v>2.0968701861427866E-2</v>
      </c>
      <c r="S230" s="251">
        <v>4.2710163397294172E-2</v>
      </c>
      <c r="T230" s="251">
        <v>6.5044298975436204E-2</v>
      </c>
      <c r="U230" s="251">
        <v>8.7790353676244604E-2</v>
      </c>
      <c r="V230" s="251">
        <v>0.11070676396196077</v>
      </c>
      <c r="W230" s="251">
        <v>0.13371204018792288</v>
      </c>
      <c r="X230" s="251">
        <v>0.15678546683490308</v>
      </c>
      <c r="Y230" s="251">
        <v>0.18011261491379404</v>
      </c>
      <c r="Z230" s="251">
        <v>0.20367365501679507</v>
      </c>
      <c r="AA230" s="251">
        <v>0.22744732974258772</v>
      </c>
      <c r="AB230" s="251">
        <v>0.28926256379034004</v>
      </c>
      <c r="AC230" s="251">
        <v>0.35163487375789371</v>
      </c>
      <c r="AD230" s="251">
        <v>0.41449341589350575</v>
      </c>
      <c r="AE230" s="251">
        <v>0.47778279471234864</v>
      </c>
      <c r="AF230" s="251">
        <v>0.54157206425467619</v>
      </c>
      <c r="AG230" s="251">
        <v>0.60570697553564368</v>
      </c>
      <c r="AH230" s="251">
        <v>0.67012486772536028</v>
      </c>
      <c r="AI230" s="251">
        <v>0.73514097774651266</v>
      </c>
      <c r="AJ230" s="251">
        <v>0.80070728761429455</v>
      </c>
      <c r="AK230" s="251">
        <v>0.86676933044576177</v>
      </c>
      <c r="AL230" s="251">
        <v>0.93295837520523328</v>
      </c>
      <c r="AM230" s="251">
        <v>0.99960226468603608</v>
      </c>
      <c r="AN230" s="251">
        <v>1.0668279094558042</v>
      </c>
      <c r="AO230" s="251">
        <v>1.134504589524131</v>
      </c>
      <c r="AP230" s="251">
        <v>1.2025723545561291</v>
      </c>
      <c r="AQ230" s="251">
        <v>1.205292040650781</v>
      </c>
      <c r="AR230" s="251">
        <v>1.2079439683918987</v>
      </c>
      <c r="AS230" s="251">
        <v>1.2105680146275641</v>
      </c>
      <c r="AT230" s="251">
        <v>1.2130179735716795</v>
      </c>
      <c r="AU230" s="251">
        <v>1.2153254670358338</v>
      </c>
      <c r="AV230" s="251">
        <v>1.2176405666353456</v>
      </c>
      <c r="AW230" s="251">
        <v>1.2200105947736695</v>
      </c>
      <c r="AX230" s="251">
        <v>1.2222539852278977</v>
      </c>
      <c r="AY230" s="251">
        <v>1.2244932628464191</v>
      </c>
      <c r="AZ230" s="251">
        <v>1.2267400758733573</v>
      </c>
      <c r="BA230" s="251">
        <v>1.2291604304009034</v>
      </c>
      <c r="BB230" s="251">
        <v>1.2317858388301637</v>
      </c>
      <c r="BC230" s="251">
        <v>1.2345016404959461</v>
      </c>
      <c r="BD230" s="251">
        <v>1.2372283693360528</v>
      </c>
      <c r="BE230" s="251">
        <v>1.2399897685996355</v>
      </c>
      <c r="BF230" s="251">
        <v>1.2428134240269613</v>
      </c>
      <c r="BG230" s="251">
        <v>1.2456882201952502</v>
      </c>
      <c r="BH230" s="251">
        <v>1.248617945779535</v>
      </c>
      <c r="BI230" s="251">
        <v>1.2516654008904742</v>
      </c>
      <c r="BJ230" s="251">
        <v>1.2547991773527176</v>
      </c>
      <c r="BK230" s="251">
        <v>1.2579601658113013</v>
      </c>
      <c r="BL230" s="251">
        <v>1.2612110133133163</v>
      </c>
      <c r="BM230" s="251">
        <v>1.2645759550948616</v>
      </c>
      <c r="BN230" s="251">
        <v>1.2678499717307667</v>
      </c>
      <c r="BO230" s="251">
        <v>1.2711200541125167</v>
      </c>
      <c r="BP230" s="1188">
        <v>1.2743896843036302</v>
      </c>
      <c r="BQ230" s="233">
        <v>1.2776555035146964</v>
      </c>
      <c r="BR230" s="233">
        <v>1.280827363341053</v>
      </c>
      <c r="BS230" s="233">
        <v>1.283943216122037</v>
      </c>
      <c r="BT230" s="233">
        <v>1.2870275955651027</v>
      </c>
      <c r="BU230" s="233">
        <v>1.2900280557305615</v>
      </c>
      <c r="BV230" s="233">
        <v>1.2929724098632451</v>
      </c>
      <c r="BW230" s="233">
        <v>1.2958606093166085</v>
      </c>
      <c r="BX230" s="233">
        <v>1.2987173251226891</v>
      </c>
      <c r="BY230" s="233">
        <v>1.3016326723822176</v>
      </c>
      <c r="BZ230" s="233"/>
      <c r="CA230" s="233"/>
      <c r="CB230" s="233"/>
      <c r="CC230" s="233"/>
      <c r="CD230" s="233"/>
      <c r="CE230" s="233"/>
      <c r="CF230" s="233"/>
      <c r="CG230" s="233"/>
      <c r="CH230" s="233"/>
      <c r="CI230" s="233"/>
      <c r="CJ230" s="233"/>
      <c r="CK230" s="233"/>
      <c r="CL230" s="233"/>
      <c r="CM230" s="233"/>
      <c r="CN230" s="249"/>
    </row>
    <row r="231" spans="2:92" ht="72" thickBot="1" x14ac:dyDescent="0.25">
      <c r="B231"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1" s="1044" t="s">
        <v>813</v>
      </c>
      <c r="D231" s="1044" t="s">
        <v>812</v>
      </c>
      <c r="E231" s="1045" t="s">
        <v>761</v>
      </c>
      <c r="F231" s="1189" t="str">
        <f>VLOOKUP(TBL5_OptBen[[#This Row],[Option Type (defined list)]],'Option Typs_Grps'!B$2:C$47, 2, FALSE)</f>
        <v>Customer Options</v>
      </c>
      <c r="G231" s="1176" t="s">
        <v>766</v>
      </c>
      <c r="H231" s="1177" t="s">
        <v>1447</v>
      </c>
      <c r="I231" s="1181" t="s">
        <v>684</v>
      </c>
      <c r="J231" s="1182" t="s">
        <v>122</v>
      </c>
      <c r="K231" s="1183">
        <v>2</v>
      </c>
      <c r="L231" s="250"/>
      <c r="M231" s="250"/>
      <c r="N231" s="250"/>
      <c r="O231" s="1184"/>
      <c r="P231" s="1185"/>
      <c r="Q231" s="1186"/>
      <c r="R231" s="1187">
        <v>0</v>
      </c>
      <c r="S231" s="251">
        <v>0</v>
      </c>
      <c r="T231" s="251">
        <v>0</v>
      </c>
      <c r="U231" s="251">
        <v>0</v>
      </c>
      <c r="V231" s="251">
        <v>0</v>
      </c>
      <c r="W231" s="251">
        <v>0.05</v>
      </c>
      <c r="X231" s="251">
        <v>0.15</v>
      </c>
      <c r="Y231" s="251">
        <v>0.25</v>
      </c>
      <c r="Z231" s="251">
        <v>0.34</v>
      </c>
      <c r="AA231" s="251">
        <v>0.42</v>
      </c>
      <c r="AB231" s="251">
        <v>0.51</v>
      </c>
      <c r="AC231" s="251">
        <v>0.57999999999999996</v>
      </c>
      <c r="AD231" s="251">
        <v>0.66</v>
      </c>
      <c r="AE231" s="251">
        <v>0.74</v>
      </c>
      <c r="AF231" s="251">
        <v>0.81</v>
      </c>
      <c r="AG231" s="251">
        <v>0.88</v>
      </c>
      <c r="AH231" s="251">
        <v>0.94</v>
      </c>
      <c r="AI231" s="251">
        <v>1.01</v>
      </c>
      <c r="AJ231" s="251">
        <v>1.07</v>
      </c>
      <c r="AK231" s="251">
        <v>1.1299999999999999</v>
      </c>
      <c r="AL231" s="251">
        <v>1.19</v>
      </c>
      <c r="AM231" s="251">
        <v>1.25</v>
      </c>
      <c r="AN231" s="251">
        <v>1.31</v>
      </c>
      <c r="AO231" s="251">
        <v>1.36</v>
      </c>
      <c r="AP231" s="251">
        <v>1.41</v>
      </c>
      <c r="AQ231" s="251">
        <v>1.41</v>
      </c>
      <c r="AR231" s="251">
        <v>1.41</v>
      </c>
      <c r="AS231" s="251">
        <v>1.41</v>
      </c>
      <c r="AT231" s="251">
        <v>1.41</v>
      </c>
      <c r="AU231" s="251">
        <v>1.41</v>
      </c>
      <c r="AV231" s="251">
        <v>1.41</v>
      </c>
      <c r="AW231" s="251">
        <v>1.41</v>
      </c>
      <c r="AX231" s="251">
        <v>1.41</v>
      </c>
      <c r="AY231" s="251">
        <v>1.41</v>
      </c>
      <c r="AZ231" s="251">
        <v>1.41</v>
      </c>
      <c r="BA231" s="251">
        <v>1.41</v>
      </c>
      <c r="BB231" s="251">
        <v>1.41</v>
      </c>
      <c r="BC231" s="251">
        <v>1.41</v>
      </c>
      <c r="BD231" s="251">
        <v>1.41</v>
      </c>
      <c r="BE231" s="251">
        <v>1.41</v>
      </c>
      <c r="BF231" s="251">
        <v>1.41</v>
      </c>
      <c r="BG231" s="251">
        <v>1.41</v>
      </c>
      <c r="BH231" s="251">
        <v>1.41</v>
      </c>
      <c r="BI231" s="251">
        <v>1.41</v>
      </c>
      <c r="BJ231" s="251">
        <v>1.41</v>
      </c>
      <c r="BK231" s="251">
        <v>1.41</v>
      </c>
      <c r="BL231" s="251">
        <v>1.41</v>
      </c>
      <c r="BM231" s="251">
        <v>1.41</v>
      </c>
      <c r="BN231" s="251">
        <v>1.41</v>
      </c>
      <c r="BO231" s="251">
        <v>1.41</v>
      </c>
      <c r="BP231" s="1188">
        <v>1.41</v>
      </c>
      <c r="BQ231" s="233">
        <v>1.41</v>
      </c>
      <c r="BR231" s="233">
        <v>1.41</v>
      </c>
      <c r="BS231" s="233">
        <v>1.41</v>
      </c>
      <c r="BT231" s="233">
        <v>1.41</v>
      </c>
      <c r="BU231" s="233">
        <v>1.41</v>
      </c>
      <c r="BV231" s="233">
        <v>1.41</v>
      </c>
      <c r="BW231" s="233">
        <v>1.41</v>
      </c>
      <c r="BX231" s="233">
        <v>1.41</v>
      </c>
      <c r="BY231" s="233">
        <v>1.41</v>
      </c>
      <c r="BZ231" s="233"/>
      <c r="CA231" s="233"/>
      <c r="CB231" s="233"/>
      <c r="CC231" s="233"/>
      <c r="CD231" s="233"/>
      <c r="CE231" s="233"/>
      <c r="CF231" s="233"/>
      <c r="CG231" s="233"/>
      <c r="CH231" s="233"/>
      <c r="CI231" s="233"/>
      <c r="CJ231" s="233"/>
      <c r="CK231" s="233"/>
      <c r="CL231" s="233"/>
      <c r="CM231" s="233"/>
      <c r="CN231" s="249"/>
    </row>
    <row r="232" spans="2:92" ht="57.75" thickBot="1" x14ac:dyDescent="0.25">
      <c r="B232"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2" s="1044" t="s">
        <v>815</v>
      </c>
      <c r="D232" s="1044" t="s">
        <v>814</v>
      </c>
      <c r="E232" s="1045" t="s">
        <v>779</v>
      </c>
      <c r="F232" s="1189" t="str">
        <f>VLOOKUP(TBL5_OptBen[[#This Row],[Option Type (defined list)]],'Option Typs_Grps'!B$2:C$47, 2, FALSE)</f>
        <v>Customer Options</v>
      </c>
      <c r="G232" s="1176" t="s">
        <v>766</v>
      </c>
      <c r="H232" s="1177" t="s">
        <v>1447</v>
      </c>
      <c r="I232" s="1181" t="s">
        <v>331</v>
      </c>
      <c r="J232" s="1182" t="s">
        <v>122</v>
      </c>
      <c r="K232" s="1183">
        <v>2</v>
      </c>
      <c r="L232" s="250"/>
      <c r="M232" s="250"/>
      <c r="N232" s="250"/>
      <c r="O232" s="1184"/>
      <c r="P232" s="1185"/>
      <c r="Q232" s="1186"/>
      <c r="R232" s="1187">
        <v>0.39</v>
      </c>
      <c r="S232" s="251">
        <v>0.77</v>
      </c>
      <c r="T232" s="251">
        <v>0.77</v>
      </c>
      <c r="U232" s="251">
        <v>0.77</v>
      </c>
      <c r="V232" s="251">
        <v>0.77</v>
      </c>
      <c r="W232" s="251">
        <v>0.77</v>
      </c>
      <c r="X232" s="251">
        <v>0.77</v>
      </c>
      <c r="Y232" s="251">
        <v>0.77</v>
      </c>
      <c r="Z232" s="251">
        <v>0.77</v>
      </c>
      <c r="AA232" s="251">
        <v>0.77</v>
      </c>
      <c r="AB232" s="251">
        <v>0.77</v>
      </c>
      <c r="AC232" s="251">
        <v>0.76</v>
      </c>
      <c r="AD232" s="251">
        <v>0.76</v>
      </c>
      <c r="AE232" s="251">
        <v>0.76</v>
      </c>
      <c r="AF232" s="251">
        <v>0.76</v>
      </c>
      <c r="AG232" s="251">
        <v>0.76</v>
      </c>
      <c r="AH232" s="251">
        <v>0.76</v>
      </c>
      <c r="AI232" s="251">
        <v>0.76</v>
      </c>
      <c r="AJ232" s="251">
        <v>0.76</v>
      </c>
      <c r="AK232" s="251">
        <v>0.76</v>
      </c>
      <c r="AL232" s="251">
        <v>0.76</v>
      </c>
      <c r="AM232" s="251">
        <v>0.76</v>
      </c>
      <c r="AN232" s="251">
        <v>0.76</v>
      </c>
      <c r="AO232" s="251">
        <v>0.76</v>
      </c>
      <c r="AP232" s="251">
        <v>0.76</v>
      </c>
      <c r="AQ232" s="251">
        <v>0.76</v>
      </c>
      <c r="AR232" s="251">
        <v>0.76</v>
      </c>
      <c r="AS232" s="251">
        <v>0.76</v>
      </c>
      <c r="AT232" s="251">
        <v>0.76</v>
      </c>
      <c r="AU232" s="251">
        <v>0.76</v>
      </c>
      <c r="AV232" s="251">
        <v>0.76</v>
      </c>
      <c r="AW232" s="251">
        <v>0.76</v>
      </c>
      <c r="AX232" s="251">
        <v>0.76</v>
      </c>
      <c r="AY232" s="251">
        <v>0.76</v>
      </c>
      <c r="AZ232" s="251">
        <v>0.76</v>
      </c>
      <c r="BA232" s="251">
        <v>0.76</v>
      </c>
      <c r="BB232" s="251">
        <v>0.76</v>
      </c>
      <c r="BC232" s="251">
        <v>0.76</v>
      </c>
      <c r="BD232" s="251">
        <v>0.76</v>
      </c>
      <c r="BE232" s="251">
        <v>0.76</v>
      </c>
      <c r="BF232" s="251">
        <v>0.76</v>
      </c>
      <c r="BG232" s="251">
        <v>0.76</v>
      </c>
      <c r="BH232" s="251">
        <v>0.76</v>
      </c>
      <c r="BI232" s="251">
        <v>0.76</v>
      </c>
      <c r="BJ232" s="251">
        <v>0.76</v>
      </c>
      <c r="BK232" s="251">
        <v>0.76</v>
      </c>
      <c r="BL232" s="251">
        <v>0.76</v>
      </c>
      <c r="BM232" s="251">
        <v>0.76</v>
      </c>
      <c r="BN232" s="251">
        <v>0.76</v>
      </c>
      <c r="BO232" s="251">
        <v>0.76</v>
      </c>
      <c r="BP232" s="1188">
        <v>0.76</v>
      </c>
      <c r="BQ232" s="233">
        <v>0.76</v>
      </c>
      <c r="BR232" s="233">
        <v>0.76</v>
      </c>
      <c r="BS232" s="233">
        <v>0.76</v>
      </c>
      <c r="BT232" s="233">
        <v>0.76</v>
      </c>
      <c r="BU232" s="233">
        <v>0.76</v>
      </c>
      <c r="BV232" s="233">
        <v>0.76</v>
      </c>
      <c r="BW232" s="233">
        <v>0.76</v>
      </c>
      <c r="BX232" s="233">
        <v>0.76</v>
      </c>
      <c r="BY232" s="233">
        <v>0.76</v>
      </c>
      <c r="BZ232" s="233"/>
      <c r="CA232" s="233"/>
      <c r="CB232" s="233"/>
      <c r="CC232" s="233"/>
      <c r="CD232" s="233"/>
      <c r="CE232" s="233"/>
      <c r="CF232" s="233"/>
      <c r="CG232" s="233"/>
      <c r="CH232" s="233"/>
      <c r="CI232" s="233"/>
      <c r="CJ232" s="233"/>
      <c r="CK232" s="233"/>
      <c r="CL232" s="233"/>
      <c r="CM232" s="233"/>
      <c r="CN232" s="249"/>
    </row>
    <row r="233" spans="2:92" ht="57.75" thickBot="1" x14ac:dyDescent="0.25">
      <c r="B233"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3" s="1044" t="s">
        <v>817</v>
      </c>
      <c r="D233" s="1044" t="s">
        <v>816</v>
      </c>
      <c r="E233" s="1045" t="s">
        <v>779</v>
      </c>
      <c r="F233" s="1189" t="str">
        <f>VLOOKUP(TBL5_OptBen[[#This Row],[Option Type (defined list)]],'Option Typs_Grps'!B$2:C$47, 2, FALSE)</f>
        <v>Customer Options</v>
      </c>
      <c r="G233" s="1176" t="s">
        <v>755</v>
      </c>
      <c r="H233" s="1177" t="s">
        <v>1447</v>
      </c>
      <c r="I233" s="1181" t="s">
        <v>684</v>
      </c>
      <c r="J233" s="1182" t="s">
        <v>122</v>
      </c>
      <c r="K233" s="1183">
        <v>2</v>
      </c>
      <c r="L233" s="250"/>
      <c r="M233" s="250"/>
      <c r="N233" s="250"/>
      <c r="O233" s="1184"/>
      <c r="P233" s="1185"/>
      <c r="Q233" s="1186"/>
      <c r="R233" s="1187">
        <v>7.0000000000000007E-2</v>
      </c>
      <c r="S233" s="251">
        <v>0.15</v>
      </c>
      <c r="T233" s="251">
        <v>0.21</v>
      </c>
      <c r="U233" s="251">
        <v>0.27</v>
      </c>
      <c r="V233" s="251">
        <v>0.27</v>
      </c>
      <c r="W233" s="251">
        <v>0.27</v>
      </c>
      <c r="X233" s="251">
        <v>0.27</v>
      </c>
      <c r="Y233" s="251">
        <v>0.27</v>
      </c>
      <c r="Z233" s="251">
        <v>0.27</v>
      </c>
      <c r="AA233" s="251">
        <v>0.27</v>
      </c>
      <c r="AB233" s="251">
        <v>0.27</v>
      </c>
      <c r="AC233" s="251">
        <v>0.27</v>
      </c>
      <c r="AD233" s="251">
        <v>0.27</v>
      </c>
      <c r="AE233" s="251">
        <v>0.27</v>
      </c>
      <c r="AF233" s="251">
        <v>0.27</v>
      </c>
      <c r="AG233" s="251">
        <v>0.27</v>
      </c>
      <c r="AH233" s="251">
        <v>0.27</v>
      </c>
      <c r="AI233" s="251">
        <v>0.27</v>
      </c>
      <c r="AJ233" s="251">
        <v>0.27</v>
      </c>
      <c r="AK233" s="251">
        <v>0.27</v>
      </c>
      <c r="AL233" s="251">
        <v>0.27</v>
      </c>
      <c r="AM233" s="251">
        <v>0.27</v>
      </c>
      <c r="AN233" s="251">
        <v>0.27</v>
      </c>
      <c r="AO233" s="251">
        <v>0.27</v>
      </c>
      <c r="AP233" s="251">
        <v>0.27</v>
      </c>
      <c r="AQ233" s="251">
        <v>0.27</v>
      </c>
      <c r="AR233" s="251">
        <v>0.27</v>
      </c>
      <c r="AS233" s="251">
        <v>0.27</v>
      </c>
      <c r="AT233" s="251">
        <v>0.27</v>
      </c>
      <c r="AU233" s="251">
        <v>0.27</v>
      </c>
      <c r="AV233" s="251">
        <v>0.27</v>
      </c>
      <c r="AW233" s="251">
        <v>0.27</v>
      </c>
      <c r="AX233" s="251">
        <v>0.27</v>
      </c>
      <c r="AY233" s="251">
        <v>0.27</v>
      </c>
      <c r="AZ233" s="251">
        <v>0.27</v>
      </c>
      <c r="BA233" s="251">
        <v>0.27</v>
      </c>
      <c r="BB233" s="251">
        <v>0.27</v>
      </c>
      <c r="BC233" s="251">
        <v>0.27</v>
      </c>
      <c r="BD233" s="251">
        <v>0.27</v>
      </c>
      <c r="BE233" s="251">
        <v>0.27</v>
      </c>
      <c r="BF233" s="251">
        <v>0.27</v>
      </c>
      <c r="BG233" s="251">
        <v>0.27</v>
      </c>
      <c r="BH233" s="251">
        <v>0.27</v>
      </c>
      <c r="BI233" s="251">
        <v>0.27</v>
      </c>
      <c r="BJ233" s="251">
        <v>0.27</v>
      </c>
      <c r="BK233" s="251">
        <v>0.27</v>
      </c>
      <c r="BL233" s="251">
        <v>0.27</v>
      </c>
      <c r="BM233" s="251">
        <v>0.27</v>
      </c>
      <c r="BN233" s="251">
        <v>0.27</v>
      </c>
      <c r="BO233" s="251">
        <v>0.27</v>
      </c>
      <c r="BP233" s="1188">
        <v>0.27</v>
      </c>
      <c r="BQ233" s="233">
        <v>0.27</v>
      </c>
      <c r="BR233" s="233">
        <v>0.27</v>
      </c>
      <c r="BS233" s="233">
        <v>0.27</v>
      </c>
      <c r="BT233" s="233">
        <v>0.27</v>
      </c>
      <c r="BU233" s="233">
        <v>0.27</v>
      </c>
      <c r="BV233" s="233">
        <v>0.27</v>
      </c>
      <c r="BW233" s="233">
        <v>0.27</v>
      </c>
      <c r="BX233" s="233">
        <v>0.27</v>
      </c>
      <c r="BY233" s="233">
        <v>0.27</v>
      </c>
      <c r="BZ233" s="233"/>
      <c r="CA233" s="233"/>
      <c r="CB233" s="233"/>
      <c r="CC233" s="233"/>
      <c r="CD233" s="233"/>
      <c r="CE233" s="233"/>
      <c r="CF233" s="233"/>
      <c r="CG233" s="233"/>
      <c r="CH233" s="233"/>
      <c r="CI233" s="233"/>
      <c r="CJ233" s="233"/>
      <c r="CK233" s="233"/>
      <c r="CL233" s="233"/>
      <c r="CM233" s="233"/>
      <c r="CN233" s="249"/>
    </row>
    <row r="234" spans="2:92" ht="43.5" thickBot="1" x14ac:dyDescent="0.25">
      <c r="B234"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4" s="1044" t="s">
        <v>821</v>
      </c>
      <c r="D234" s="1044" t="s">
        <v>820</v>
      </c>
      <c r="E234" s="1045" t="s">
        <v>779</v>
      </c>
      <c r="F234" s="1189" t="str">
        <f>VLOOKUP(TBL5_OptBen[[#This Row],[Option Type (defined list)]],'Option Typs_Grps'!B$2:C$47, 2, FALSE)</f>
        <v>Customer Options</v>
      </c>
      <c r="G234" s="1176" t="s">
        <v>755</v>
      </c>
      <c r="H234" s="1177" t="s">
        <v>1447</v>
      </c>
      <c r="I234" s="1181" t="s">
        <v>684</v>
      </c>
      <c r="J234" s="1182" t="s">
        <v>122</v>
      </c>
      <c r="K234" s="1183">
        <v>2</v>
      </c>
      <c r="L234" s="250"/>
      <c r="M234" s="250"/>
      <c r="N234" s="250"/>
      <c r="O234" s="1184"/>
      <c r="P234" s="1185"/>
      <c r="Q234" s="1186"/>
      <c r="R234" s="1187">
        <v>0.01</v>
      </c>
      <c r="S234" s="251">
        <v>0.01</v>
      </c>
      <c r="T234" s="251">
        <v>0.2</v>
      </c>
      <c r="U234" s="251">
        <v>0.46</v>
      </c>
      <c r="V234" s="251">
        <v>0.71</v>
      </c>
      <c r="W234" s="251">
        <v>0.95</v>
      </c>
      <c r="X234" s="251">
        <v>1.21</v>
      </c>
      <c r="Y234" s="251">
        <v>1.44</v>
      </c>
      <c r="Z234" s="251">
        <v>1.66</v>
      </c>
      <c r="AA234" s="251">
        <v>1.89</v>
      </c>
      <c r="AB234" s="251">
        <v>2.71</v>
      </c>
      <c r="AC234" s="251">
        <v>3.27</v>
      </c>
      <c r="AD234" s="251">
        <v>3.81</v>
      </c>
      <c r="AE234" s="251">
        <v>3.88</v>
      </c>
      <c r="AF234" s="251">
        <v>3.95</v>
      </c>
      <c r="AG234" s="251">
        <v>4</v>
      </c>
      <c r="AH234" s="251">
        <v>4.04</v>
      </c>
      <c r="AI234" s="251">
        <v>4.08</v>
      </c>
      <c r="AJ234" s="251">
        <v>4.12</v>
      </c>
      <c r="AK234" s="251">
        <v>4.16</v>
      </c>
      <c r="AL234" s="251">
        <v>4.1900000000000004</v>
      </c>
      <c r="AM234" s="251">
        <v>4.25</v>
      </c>
      <c r="AN234" s="251">
        <v>4.25</v>
      </c>
      <c r="AO234" s="251">
        <v>4.29</v>
      </c>
      <c r="AP234" s="251">
        <v>4.33</v>
      </c>
      <c r="AQ234" s="251">
        <v>4.33</v>
      </c>
      <c r="AR234" s="251">
        <v>4.33</v>
      </c>
      <c r="AS234" s="251">
        <v>4.33</v>
      </c>
      <c r="AT234" s="251">
        <v>4.33</v>
      </c>
      <c r="AU234" s="251">
        <v>4.33</v>
      </c>
      <c r="AV234" s="251">
        <v>4.33</v>
      </c>
      <c r="AW234" s="251">
        <v>4.33</v>
      </c>
      <c r="AX234" s="251">
        <v>4.33</v>
      </c>
      <c r="AY234" s="251">
        <v>4.33</v>
      </c>
      <c r="AZ234" s="251">
        <v>4.33</v>
      </c>
      <c r="BA234" s="251">
        <v>4.33</v>
      </c>
      <c r="BB234" s="251">
        <v>4.33</v>
      </c>
      <c r="BC234" s="251">
        <v>4.33</v>
      </c>
      <c r="BD234" s="251">
        <v>4.33</v>
      </c>
      <c r="BE234" s="251">
        <v>4.33</v>
      </c>
      <c r="BF234" s="251">
        <v>4.33</v>
      </c>
      <c r="BG234" s="251">
        <v>4.33</v>
      </c>
      <c r="BH234" s="251">
        <v>4.33</v>
      </c>
      <c r="BI234" s="251">
        <v>4.33</v>
      </c>
      <c r="BJ234" s="251">
        <v>4.33</v>
      </c>
      <c r="BK234" s="251">
        <v>4.33</v>
      </c>
      <c r="BL234" s="251">
        <v>4.33</v>
      </c>
      <c r="BM234" s="251">
        <v>4.33</v>
      </c>
      <c r="BN234" s="251">
        <v>4.33</v>
      </c>
      <c r="BO234" s="251">
        <v>4.33</v>
      </c>
      <c r="BP234" s="1188">
        <v>4.33</v>
      </c>
      <c r="BQ234" s="233">
        <v>4.33</v>
      </c>
      <c r="BR234" s="233">
        <v>4.33</v>
      </c>
      <c r="BS234" s="233">
        <v>4.33</v>
      </c>
      <c r="BT234" s="233">
        <v>4.33</v>
      </c>
      <c r="BU234" s="233">
        <v>4.33</v>
      </c>
      <c r="BV234" s="233">
        <v>4.33</v>
      </c>
      <c r="BW234" s="233">
        <v>4.33</v>
      </c>
      <c r="BX234" s="233">
        <v>4.33</v>
      </c>
      <c r="BY234" s="233">
        <v>4.33</v>
      </c>
      <c r="BZ234" s="233"/>
      <c r="CA234" s="233"/>
      <c r="CB234" s="233"/>
      <c r="CC234" s="233"/>
      <c r="CD234" s="233"/>
      <c r="CE234" s="233"/>
      <c r="CF234" s="233"/>
      <c r="CG234" s="233"/>
      <c r="CH234" s="233"/>
      <c r="CI234" s="233"/>
      <c r="CJ234" s="233"/>
      <c r="CK234" s="233"/>
      <c r="CL234" s="233"/>
      <c r="CM234" s="233"/>
      <c r="CN234" s="249"/>
    </row>
    <row r="235" spans="2:92" ht="43.5" thickBot="1" x14ac:dyDescent="0.25">
      <c r="B235"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5" s="1044" t="s">
        <v>821</v>
      </c>
      <c r="D235" s="1044" t="s">
        <v>1441</v>
      </c>
      <c r="E235" s="1045" t="s">
        <v>779</v>
      </c>
      <c r="F235" s="1189" t="str">
        <f>VLOOKUP(TBL5_OptBen[[#This Row],[Option Type (defined list)]],'Option Typs_Grps'!B$2:C$47, 2, FALSE)</f>
        <v>Customer Options</v>
      </c>
      <c r="G235" s="1176" t="s">
        <v>755</v>
      </c>
      <c r="H235" s="1177" t="s">
        <v>1447</v>
      </c>
      <c r="I235" s="1181" t="s">
        <v>331</v>
      </c>
      <c r="J235" s="1182" t="s">
        <v>122</v>
      </c>
      <c r="K235" s="1183">
        <v>2</v>
      </c>
      <c r="L235" s="250"/>
      <c r="M235" s="250"/>
      <c r="N235" s="250"/>
      <c r="O235" s="1184"/>
      <c r="P235" s="1185"/>
      <c r="Q235" s="1186"/>
      <c r="R235" s="1187">
        <v>0</v>
      </c>
      <c r="S235" s="251">
        <v>0</v>
      </c>
      <c r="T235" s="251">
        <v>0</v>
      </c>
      <c r="U235" s="251">
        <v>0</v>
      </c>
      <c r="V235" s="251">
        <v>0</v>
      </c>
      <c r="W235" s="251">
        <v>0.01</v>
      </c>
      <c r="X235" s="251">
        <v>0.01</v>
      </c>
      <c r="Y235" s="251">
        <v>0.01</v>
      </c>
      <c r="Z235" s="251">
        <v>0.01</v>
      </c>
      <c r="AA235" s="251">
        <v>0.01</v>
      </c>
      <c r="AB235" s="251">
        <v>0.02</v>
      </c>
      <c r="AC235" s="251">
        <v>0.02</v>
      </c>
      <c r="AD235" s="251">
        <v>0.03</v>
      </c>
      <c r="AE235" s="251">
        <v>0.03</v>
      </c>
      <c r="AF235" s="251">
        <v>0.03</v>
      </c>
      <c r="AG235" s="251">
        <v>0.03</v>
      </c>
      <c r="AH235" s="251">
        <v>0.03</v>
      </c>
      <c r="AI235" s="251">
        <v>0.03</v>
      </c>
      <c r="AJ235" s="251">
        <v>0.03</v>
      </c>
      <c r="AK235" s="251">
        <v>0.03</v>
      </c>
      <c r="AL235" s="251">
        <v>0.03</v>
      </c>
      <c r="AM235" s="251">
        <v>0.03</v>
      </c>
      <c r="AN235" s="251">
        <v>0.03</v>
      </c>
      <c r="AO235" s="251">
        <v>0.03</v>
      </c>
      <c r="AP235" s="251">
        <v>0.03</v>
      </c>
      <c r="AQ235" s="251">
        <v>0.03</v>
      </c>
      <c r="AR235" s="251">
        <v>0.03</v>
      </c>
      <c r="AS235" s="251">
        <v>0.03</v>
      </c>
      <c r="AT235" s="251">
        <v>0.03</v>
      </c>
      <c r="AU235" s="251">
        <v>0.03</v>
      </c>
      <c r="AV235" s="251">
        <v>0.03</v>
      </c>
      <c r="AW235" s="251">
        <v>0.03</v>
      </c>
      <c r="AX235" s="251">
        <v>0.03</v>
      </c>
      <c r="AY235" s="251">
        <v>0.03</v>
      </c>
      <c r="AZ235" s="251">
        <v>0.03</v>
      </c>
      <c r="BA235" s="251">
        <v>0.03</v>
      </c>
      <c r="BB235" s="251">
        <v>0.03</v>
      </c>
      <c r="BC235" s="251">
        <v>0.03</v>
      </c>
      <c r="BD235" s="251">
        <v>0.03</v>
      </c>
      <c r="BE235" s="251">
        <v>0.03</v>
      </c>
      <c r="BF235" s="251">
        <v>0.03</v>
      </c>
      <c r="BG235" s="251">
        <v>0.03</v>
      </c>
      <c r="BH235" s="251">
        <v>0.03</v>
      </c>
      <c r="BI235" s="251">
        <v>0.03</v>
      </c>
      <c r="BJ235" s="251">
        <v>0.03</v>
      </c>
      <c r="BK235" s="251">
        <v>0.03</v>
      </c>
      <c r="BL235" s="251">
        <v>0.03</v>
      </c>
      <c r="BM235" s="251">
        <v>0.03</v>
      </c>
      <c r="BN235" s="251">
        <v>0.03</v>
      </c>
      <c r="BO235" s="251">
        <v>0.03</v>
      </c>
      <c r="BP235" s="1188">
        <v>0.03</v>
      </c>
      <c r="BQ235" s="233">
        <v>0.03</v>
      </c>
      <c r="BR235" s="233">
        <v>0.03</v>
      </c>
      <c r="BS235" s="233">
        <v>0.03</v>
      </c>
      <c r="BT235" s="233">
        <v>0.03</v>
      </c>
      <c r="BU235" s="233">
        <v>0.03</v>
      </c>
      <c r="BV235" s="233">
        <v>0.03</v>
      </c>
      <c r="BW235" s="233">
        <v>0.03</v>
      </c>
      <c r="BX235" s="233">
        <v>0.03</v>
      </c>
      <c r="BY235" s="233">
        <v>0.03</v>
      </c>
      <c r="BZ235" s="233"/>
      <c r="CA235" s="233"/>
      <c r="CB235" s="233"/>
      <c r="CC235" s="233"/>
      <c r="CD235" s="233"/>
      <c r="CE235" s="233"/>
      <c r="CF235" s="233"/>
      <c r="CG235" s="233"/>
      <c r="CH235" s="233"/>
      <c r="CI235" s="233"/>
      <c r="CJ235" s="233"/>
      <c r="CK235" s="233"/>
      <c r="CL235" s="233"/>
      <c r="CM235" s="233"/>
      <c r="CN235" s="249"/>
    </row>
    <row r="236" spans="2:92" ht="30.75" thickBot="1" x14ac:dyDescent="0.25">
      <c r="B236"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6" s="1044" t="s">
        <v>826</v>
      </c>
      <c r="D236" s="1044" t="s">
        <v>825</v>
      </c>
      <c r="E236" s="1045" t="s">
        <v>779</v>
      </c>
      <c r="F236" s="1189" t="str">
        <f>VLOOKUP(TBL5_OptBen[[#This Row],[Option Type (defined list)]],'Option Typs_Grps'!B$2:C$47, 2, FALSE)</f>
        <v>Customer Options</v>
      </c>
      <c r="G236" s="1176" t="s">
        <v>755</v>
      </c>
      <c r="H236" s="1177" t="s">
        <v>1447</v>
      </c>
      <c r="I236" s="1181" t="s">
        <v>684</v>
      </c>
      <c r="J236" s="1182" t="s">
        <v>122</v>
      </c>
      <c r="K236" s="1183">
        <v>2</v>
      </c>
      <c r="L236" s="250"/>
      <c r="M236" s="250"/>
      <c r="N236" s="250"/>
      <c r="O236" s="1184"/>
      <c r="P236" s="1185"/>
      <c r="Q236" s="1186"/>
      <c r="R236" s="1187">
        <v>0.72</v>
      </c>
      <c r="S236" s="251">
        <v>3.22</v>
      </c>
      <c r="T236" s="251">
        <v>7.28</v>
      </c>
      <c r="U236" s="251">
        <v>12.05</v>
      </c>
      <c r="V236" s="251">
        <v>16.100000000000001</v>
      </c>
      <c r="W236" s="251">
        <v>18.57</v>
      </c>
      <c r="X236" s="251">
        <v>19.68</v>
      </c>
      <c r="Y236" s="251">
        <v>20.23</v>
      </c>
      <c r="Z236" s="251">
        <v>20.78</v>
      </c>
      <c r="AA236" s="251">
        <v>21.34</v>
      </c>
      <c r="AB236" s="251">
        <v>21.41</v>
      </c>
      <c r="AC236" s="251">
        <v>21.49</v>
      </c>
      <c r="AD236" s="251">
        <v>21.56</v>
      </c>
      <c r="AE236" s="251">
        <v>21.64</v>
      </c>
      <c r="AF236" s="251">
        <v>21.71</v>
      </c>
      <c r="AG236" s="251">
        <v>21.74</v>
      </c>
      <c r="AH236" s="251">
        <v>21.77</v>
      </c>
      <c r="AI236" s="251">
        <v>21.79</v>
      </c>
      <c r="AJ236" s="251">
        <v>21.82</v>
      </c>
      <c r="AK236" s="251">
        <v>21.84</v>
      </c>
      <c r="AL236" s="251">
        <v>21.85</v>
      </c>
      <c r="AM236" s="251">
        <v>21.85</v>
      </c>
      <c r="AN236" s="251">
        <v>21.86</v>
      </c>
      <c r="AO236" s="251">
        <v>21.86</v>
      </c>
      <c r="AP236" s="251">
        <v>21.87</v>
      </c>
      <c r="AQ236" s="251">
        <v>21.87</v>
      </c>
      <c r="AR236" s="251">
        <v>21.87</v>
      </c>
      <c r="AS236" s="251">
        <v>21.87</v>
      </c>
      <c r="AT236" s="251">
        <v>21.87</v>
      </c>
      <c r="AU236" s="251">
        <v>21.87</v>
      </c>
      <c r="AV236" s="251">
        <v>21.87</v>
      </c>
      <c r="AW236" s="251">
        <v>21.87</v>
      </c>
      <c r="AX236" s="251">
        <v>21.87</v>
      </c>
      <c r="AY236" s="251">
        <v>21.87</v>
      </c>
      <c r="AZ236" s="251">
        <v>21.87</v>
      </c>
      <c r="BA236" s="251">
        <v>21.87</v>
      </c>
      <c r="BB236" s="251">
        <v>21.87</v>
      </c>
      <c r="BC236" s="251">
        <v>21.87</v>
      </c>
      <c r="BD236" s="251">
        <v>21.87</v>
      </c>
      <c r="BE236" s="251">
        <v>21.87</v>
      </c>
      <c r="BF236" s="251">
        <v>21.87</v>
      </c>
      <c r="BG236" s="251">
        <v>21.87</v>
      </c>
      <c r="BH236" s="251">
        <v>21.87</v>
      </c>
      <c r="BI236" s="251">
        <v>21.87</v>
      </c>
      <c r="BJ236" s="251">
        <v>21.87</v>
      </c>
      <c r="BK236" s="251">
        <v>21.87</v>
      </c>
      <c r="BL236" s="251">
        <v>21.87</v>
      </c>
      <c r="BM236" s="251">
        <v>21.87</v>
      </c>
      <c r="BN236" s="251">
        <v>21.87</v>
      </c>
      <c r="BO236" s="251">
        <v>21.87</v>
      </c>
      <c r="BP236" s="1188">
        <v>21.87</v>
      </c>
      <c r="BQ236" s="233">
        <v>21.87</v>
      </c>
      <c r="BR236" s="233">
        <v>21.87</v>
      </c>
      <c r="BS236" s="233">
        <v>21.87</v>
      </c>
      <c r="BT236" s="233">
        <v>21.87</v>
      </c>
      <c r="BU236" s="233">
        <v>21.87</v>
      </c>
      <c r="BV236" s="233">
        <v>21.87</v>
      </c>
      <c r="BW236" s="233">
        <v>21.87</v>
      </c>
      <c r="BX236" s="233">
        <v>21.87</v>
      </c>
      <c r="BY236" s="233">
        <v>21.87</v>
      </c>
      <c r="BZ236" s="233"/>
      <c r="CA236" s="233"/>
      <c r="CB236" s="233"/>
      <c r="CC236" s="233"/>
      <c r="CD236" s="233"/>
      <c r="CE236" s="233"/>
      <c r="CF236" s="233"/>
      <c r="CG236" s="233"/>
      <c r="CH236" s="233"/>
      <c r="CI236" s="233"/>
      <c r="CJ236" s="233"/>
      <c r="CK236" s="233"/>
      <c r="CL236" s="233"/>
      <c r="CM236" s="233"/>
      <c r="CN236" s="249"/>
    </row>
    <row r="237" spans="2:92" ht="30.75" thickBot="1" x14ac:dyDescent="0.25">
      <c r="B237"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7" s="1044" t="s">
        <v>826</v>
      </c>
      <c r="D237" s="1044" t="s">
        <v>1442</v>
      </c>
      <c r="E237" s="1045" t="s">
        <v>779</v>
      </c>
      <c r="F237" s="1189" t="str">
        <f>VLOOKUP(TBL5_OptBen[[#This Row],[Option Type (defined list)]],'Option Typs_Grps'!B$2:C$47, 2, FALSE)</f>
        <v>Customer Options</v>
      </c>
      <c r="G237" s="1176" t="s">
        <v>755</v>
      </c>
      <c r="H237" s="1177" t="s">
        <v>1447</v>
      </c>
      <c r="I237" s="1181" t="s">
        <v>331</v>
      </c>
      <c r="J237" s="1182" t="s">
        <v>122</v>
      </c>
      <c r="K237" s="1183">
        <v>2</v>
      </c>
      <c r="L237" s="250"/>
      <c r="M237" s="250"/>
      <c r="N237" s="250"/>
      <c r="O237" s="1184"/>
      <c r="P237" s="1185"/>
      <c r="Q237" s="1186"/>
      <c r="R237" s="1187">
        <v>0</v>
      </c>
      <c r="S237" s="251">
        <v>0.02</v>
      </c>
      <c r="T237" s="251">
        <v>0.05</v>
      </c>
      <c r="U237" s="251">
        <v>0.08</v>
      </c>
      <c r="V237" s="251">
        <v>0.11</v>
      </c>
      <c r="W237" s="251">
        <v>0.12</v>
      </c>
      <c r="X237" s="251">
        <v>0.13</v>
      </c>
      <c r="Y237" s="251">
        <v>0.14000000000000001</v>
      </c>
      <c r="Z237" s="251">
        <v>0.14000000000000001</v>
      </c>
      <c r="AA237" s="251">
        <v>0.14000000000000001</v>
      </c>
      <c r="AB237" s="251">
        <v>0.14000000000000001</v>
      </c>
      <c r="AC237" s="251">
        <v>0.14000000000000001</v>
      </c>
      <c r="AD237" s="251">
        <v>0.14000000000000001</v>
      </c>
      <c r="AE237" s="251">
        <v>0.14000000000000001</v>
      </c>
      <c r="AF237" s="251">
        <v>0.14000000000000001</v>
      </c>
      <c r="AG237" s="251">
        <v>0.14000000000000001</v>
      </c>
      <c r="AH237" s="251">
        <v>0.14000000000000001</v>
      </c>
      <c r="AI237" s="251">
        <v>0.14000000000000001</v>
      </c>
      <c r="AJ237" s="251">
        <v>0.14000000000000001</v>
      </c>
      <c r="AK237" s="251">
        <v>0.14000000000000001</v>
      </c>
      <c r="AL237" s="251">
        <v>0.14000000000000001</v>
      </c>
      <c r="AM237" s="251">
        <v>0.14000000000000001</v>
      </c>
      <c r="AN237" s="251">
        <v>0.14000000000000001</v>
      </c>
      <c r="AO237" s="251">
        <v>0.14000000000000001</v>
      </c>
      <c r="AP237" s="251">
        <v>0.14000000000000001</v>
      </c>
      <c r="AQ237" s="251">
        <v>0.14000000000000001</v>
      </c>
      <c r="AR237" s="251">
        <v>0.14000000000000001</v>
      </c>
      <c r="AS237" s="251">
        <v>0.14000000000000001</v>
      </c>
      <c r="AT237" s="251">
        <v>0.14000000000000001</v>
      </c>
      <c r="AU237" s="251">
        <v>0.14000000000000001</v>
      </c>
      <c r="AV237" s="251">
        <v>0.14000000000000001</v>
      </c>
      <c r="AW237" s="251">
        <v>0.14000000000000001</v>
      </c>
      <c r="AX237" s="251">
        <v>0.14000000000000001</v>
      </c>
      <c r="AY237" s="251">
        <v>0.14000000000000001</v>
      </c>
      <c r="AZ237" s="251">
        <v>0.14000000000000001</v>
      </c>
      <c r="BA237" s="251">
        <v>0.14000000000000001</v>
      </c>
      <c r="BB237" s="251">
        <v>0.14000000000000001</v>
      </c>
      <c r="BC237" s="251">
        <v>0.14000000000000001</v>
      </c>
      <c r="BD237" s="251">
        <v>0.14000000000000001</v>
      </c>
      <c r="BE237" s="251">
        <v>0.14000000000000001</v>
      </c>
      <c r="BF237" s="251">
        <v>0.14000000000000001</v>
      </c>
      <c r="BG237" s="251">
        <v>0.14000000000000001</v>
      </c>
      <c r="BH237" s="251">
        <v>0.14000000000000001</v>
      </c>
      <c r="BI237" s="251">
        <v>0.14000000000000001</v>
      </c>
      <c r="BJ237" s="251">
        <v>0.14000000000000001</v>
      </c>
      <c r="BK237" s="251">
        <v>0.14000000000000001</v>
      </c>
      <c r="BL237" s="251">
        <v>0.14000000000000001</v>
      </c>
      <c r="BM237" s="251">
        <v>0.14000000000000001</v>
      </c>
      <c r="BN237" s="251">
        <v>0.14000000000000001</v>
      </c>
      <c r="BO237" s="251">
        <v>0.14000000000000001</v>
      </c>
      <c r="BP237" s="1188">
        <v>0.14000000000000001</v>
      </c>
      <c r="BQ237" s="233">
        <v>0.14000000000000001</v>
      </c>
      <c r="BR237" s="233">
        <v>0.14000000000000001</v>
      </c>
      <c r="BS237" s="233">
        <v>0.14000000000000001</v>
      </c>
      <c r="BT237" s="233">
        <v>0.14000000000000001</v>
      </c>
      <c r="BU237" s="233">
        <v>0.14000000000000001</v>
      </c>
      <c r="BV237" s="233">
        <v>0.14000000000000001</v>
      </c>
      <c r="BW237" s="233">
        <v>0.14000000000000001</v>
      </c>
      <c r="BX237" s="233">
        <v>0.14000000000000001</v>
      </c>
      <c r="BY237" s="233">
        <v>0.14000000000000001</v>
      </c>
      <c r="BZ237" s="233"/>
      <c r="CA237" s="233"/>
      <c r="CB237" s="233"/>
      <c r="CC237" s="233"/>
      <c r="CD237" s="233"/>
      <c r="CE237" s="233"/>
      <c r="CF237" s="233"/>
      <c r="CG237" s="233"/>
      <c r="CH237" s="233"/>
      <c r="CI237" s="233"/>
      <c r="CJ237" s="233"/>
      <c r="CK237" s="233"/>
      <c r="CL237" s="233"/>
      <c r="CM237" s="233"/>
      <c r="CN237" s="249"/>
    </row>
    <row r="238" spans="2:92" ht="114.75" thickBot="1" x14ac:dyDescent="0.25">
      <c r="B238"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8" s="1044" t="s">
        <v>828</v>
      </c>
      <c r="D238" s="1044" t="s">
        <v>827</v>
      </c>
      <c r="E238" s="1045" t="s">
        <v>829</v>
      </c>
      <c r="F238" s="1189" t="str">
        <f>VLOOKUP(TBL5_OptBen[[#This Row],[Option Type (defined list)]],'Option Typs_Grps'!B$2:C$47, 2, FALSE)</f>
        <v>Customer Options</v>
      </c>
      <c r="G238" s="1176" t="s">
        <v>755</v>
      </c>
      <c r="H238" s="1177" t="s">
        <v>1447</v>
      </c>
      <c r="I238" s="1181" t="s">
        <v>684</v>
      </c>
      <c r="J238" s="1182" t="s">
        <v>122</v>
      </c>
      <c r="K238" s="1183">
        <v>2</v>
      </c>
      <c r="L238" s="250"/>
      <c r="M238" s="250"/>
      <c r="N238" s="250"/>
      <c r="O238" s="1184"/>
      <c r="P238" s="1185"/>
      <c r="Q238" s="1186"/>
      <c r="R238" s="1187">
        <v>0.01</v>
      </c>
      <c r="S238" s="251">
        <v>0.03</v>
      </c>
      <c r="T238" s="251">
        <v>0.05</v>
      </c>
      <c r="U238" s="251">
        <v>7.0000000000000007E-2</v>
      </c>
      <c r="V238" s="251">
        <v>0.09</v>
      </c>
      <c r="W238" s="251">
        <v>0.11</v>
      </c>
      <c r="X238" s="251">
        <v>0.13</v>
      </c>
      <c r="Y238" s="251">
        <v>0.15</v>
      </c>
      <c r="Z238" s="251">
        <v>0.17</v>
      </c>
      <c r="AA238" s="251">
        <v>0.19</v>
      </c>
      <c r="AB238" s="251">
        <v>0.2</v>
      </c>
      <c r="AC238" s="251">
        <v>0.2</v>
      </c>
      <c r="AD238" s="251">
        <v>0.2</v>
      </c>
      <c r="AE238" s="251">
        <v>0.2</v>
      </c>
      <c r="AF238" s="251">
        <v>0.2</v>
      </c>
      <c r="AG238" s="251">
        <v>0.2</v>
      </c>
      <c r="AH238" s="251">
        <v>0.2</v>
      </c>
      <c r="AI238" s="251">
        <v>0.2</v>
      </c>
      <c r="AJ238" s="251">
        <v>0.2</v>
      </c>
      <c r="AK238" s="251">
        <v>0.2</v>
      </c>
      <c r="AL238" s="251">
        <v>0.2</v>
      </c>
      <c r="AM238" s="251">
        <v>0.2</v>
      </c>
      <c r="AN238" s="251">
        <v>0.2</v>
      </c>
      <c r="AO238" s="251">
        <v>0.2</v>
      </c>
      <c r="AP238" s="251">
        <v>0.2</v>
      </c>
      <c r="AQ238" s="251">
        <v>0.2</v>
      </c>
      <c r="AR238" s="251">
        <v>0.2</v>
      </c>
      <c r="AS238" s="251">
        <v>0.2</v>
      </c>
      <c r="AT238" s="251">
        <v>0.2</v>
      </c>
      <c r="AU238" s="251">
        <v>0.2</v>
      </c>
      <c r="AV238" s="251">
        <v>0.2</v>
      </c>
      <c r="AW238" s="251">
        <v>0.2</v>
      </c>
      <c r="AX238" s="251">
        <v>0.2</v>
      </c>
      <c r="AY238" s="251">
        <v>0.2</v>
      </c>
      <c r="AZ238" s="251">
        <v>0.2</v>
      </c>
      <c r="BA238" s="251">
        <v>0.2</v>
      </c>
      <c r="BB238" s="251">
        <v>0.2</v>
      </c>
      <c r="BC238" s="251">
        <v>0.2</v>
      </c>
      <c r="BD238" s="251">
        <v>0.2</v>
      </c>
      <c r="BE238" s="251">
        <v>0.2</v>
      </c>
      <c r="BF238" s="251">
        <v>0.2</v>
      </c>
      <c r="BG238" s="251">
        <v>0.2</v>
      </c>
      <c r="BH238" s="251">
        <v>0.2</v>
      </c>
      <c r="BI238" s="251">
        <v>0.2</v>
      </c>
      <c r="BJ238" s="251">
        <v>0.2</v>
      </c>
      <c r="BK238" s="251">
        <v>0.2</v>
      </c>
      <c r="BL238" s="251">
        <v>0.2</v>
      </c>
      <c r="BM238" s="251">
        <v>0.2</v>
      </c>
      <c r="BN238" s="251">
        <v>0.2</v>
      </c>
      <c r="BO238" s="251">
        <v>0.2</v>
      </c>
      <c r="BP238" s="1188">
        <v>0.2</v>
      </c>
      <c r="BQ238" s="233">
        <v>0.2</v>
      </c>
      <c r="BR238" s="233">
        <v>0.2</v>
      </c>
      <c r="BS238" s="233">
        <v>0.2</v>
      </c>
      <c r="BT238" s="233">
        <v>0.2</v>
      </c>
      <c r="BU238" s="233">
        <v>0.2</v>
      </c>
      <c r="BV238" s="233">
        <v>0.2</v>
      </c>
      <c r="BW238" s="233">
        <v>0.2</v>
      </c>
      <c r="BX238" s="233">
        <v>0.2</v>
      </c>
      <c r="BY238" s="233">
        <v>0.2</v>
      </c>
      <c r="BZ238" s="233"/>
      <c r="CA238" s="233"/>
      <c r="CB238" s="233"/>
      <c r="CC238" s="233"/>
      <c r="CD238" s="233"/>
      <c r="CE238" s="233"/>
      <c r="CF238" s="233"/>
      <c r="CG238" s="233"/>
      <c r="CH238" s="233"/>
      <c r="CI238" s="233"/>
      <c r="CJ238" s="233"/>
      <c r="CK238" s="233"/>
      <c r="CL238" s="233"/>
      <c r="CM238" s="233"/>
      <c r="CN238" s="249"/>
    </row>
    <row r="239" spans="2:92" ht="100.5" thickBot="1" x14ac:dyDescent="0.25">
      <c r="B23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9" s="1044" t="s">
        <v>831</v>
      </c>
      <c r="D239" s="1044" t="s">
        <v>830</v>
      </c>
      <c r="E239" s="1045" t="s">
        <v>829</v>
      </c>
      <c r="F239" s="1189" t="str">
        <f>VLOOKUP(TBL5_OptBen[[#This Row],[Option Type (defined list)]],'Option Typs_Grps'!B$2:C$47, 2, FALSE)</f>
        <v>Customer Options</v>
      </c>
      <c r="G239" s="1176" t="s">
        <v>755</v>
      </c>
      <c r="H239" s="1177" t="s">
        <v>1447</v>
      </c>
      <c r="I239" s="1181" t="s">
        <v>331</v>
      </c>
      <c r="J239" s="1182" t="s">
        <v>122</v>
      </c>
      <c r="K239" s="1183">
        <v>2</v>
      </c>
      <c r="L239" s="250"/>
      <c r="M239" s="250"/>
      <c r="N239" s="250"/>
      <c r="O239" s="1184"/>
      <c r="P239" s="1185"/>
      <c r="Q239" s="1186"/>
      <c r="R239" s="1187">
        <v>0.23</v>
      </c>
      <c r="S239" s="251">
        <v>0.46</v>
      </c>
      <c r="T239" s="251">
        <v>0.69</v>
      </c>
      <c r="U239" s="251">
        <v>0.92</v>
      </c>
      <c r="V239" s="251">
        <v>1.1499999999999999</v>
      </c>
      <c r="W239" s="251">
        <v>1.38</v>
      </c>
      <c r="X239" s="251">
        <v>1.62</v>
      </c>
      <c r="Y239" s="251">
        <v>1.85</v>
      </c>
      <c r="Z239" s="251">
        <v>2.08</v>
      </c>
      <c r="AA239" s="251">
        <v>2.31</v>
      </c>
      <c r="AB239" s="251">
        <v>2.54</v>
      </c>
      <c r="AC239" s="251">
        <v>2.77</v>
      </c>
      <c r="AD239" s="251">
        <v>3</v>
      </c>
      <c r="AE239" s="251">
        <v>3.21</v>
      </c>
      <c r="AF239" s="251">
        <v>3.42</v>
      </c>
      <c r="AG239" s="251">
        <v>3.63</v>
      </c>
      <c r="AH239" s="251">
        <v>3.84</v>
      </c>
      <c r="AI239" s="251">
        <v>4.05</v>
      </c>
      <c r="AJ239" s="251">
        <v>4.2699999999999996</v>
      </c>
      <c r="AK239" s="251">
        <v>4.49</v>
      </c>
      <c r="AL239" s="251">
        <v>4.49</v>
      </c>
      <c r="AM239" s="251">
        <v>4.49</v>
      </c>
      <c r="AN239" s="251">
        <v>4.49</v>
      </c>
      <c r="AO239" s="251">
        <v>4.49</v>
      </c>
      <c r="AP239" s="251">
        <v>4.49</v>
      </c>
      <c r="AQ239" s="251">
        <v>4.49</v>
      </c>
      <c r="AR239" s="251">
        <v>4.49</v>
      </c>
      <c r="AS239" s="251">
        <v>4.49</v>
      </c>
      <c r="AT239" s="251">
        <v>4.49</v>
      </c>
      <c r="AU239" s="251">
        <v>4.49</v>
      </c>
      <c r="AV239" s="251">
        <v>4.49</v>
      </c>
      <c r="AW239" s="251">
        <v>4.49</v>
      </c>
      <c r="AX239" s="251">
        <v>4.49</v>
      </c>
      <c r="AY239" s="251">
        <v>4.49</v>
      </c>
      <c r="AZ239" s="251">
        <v>4.49</v>
      </c>
      <c r="BA239" s="251">
        <v>4.49</v>
      </c>
      <c r="BB239" s="251">
        <v>4.49</v>
      </c>
      <c r="BC239" s="251">
        <v>4.49</v>
      </c>
      <c r="BD239" s="251">
        <v>4.49</v>
      </c>
      <c r="BE239" s="251">
        <v>4.49</v>
      </c>
      <c r="BF239" s="251">
        <v>4.49</v>
      </c>
      <c r="BG239" s="251">
        <v>4.49</v>
      </c>
      <c r="BH239" s="251">
        <v>4.49</v>
      </c>
      <c r="BI239" s="251">
        <v>4.49</v>
      </c>
      <c r="BJ239" s="251">
        <v>4.49</v>
      </c>
      <c r="BK239" s="251">
        <v>4.49</v>
      </c>
      <c r="BL239" s="251">
        <v>4.49</v>
      </c>
      <c r="BM239" s="251">
        <v>4.49</v>
      </c>
      <c r="BN239" s="251">
        <v>4.49</v>
      </c>
      <c r="BO239" s="251">
        <v>4.49</v>
      </c>
      <c r="BP239" s="1188">
        <v>4.49</v>
      </c>
      <c r="BQ239" s="233">
        <v>4.49</v>
      </c>
      <c r="BR239" s="233">
        <v>4.49</v>
      </c>
      <c r="BS239" s="233">
        <v>4.49</v>
      </c>
      <c r="BT239" s="233">
        <v>4.49</v>
      </c>
      <c r="BU239" s="233">
        <v>4.49</v>
      </c>
      <c r="BV239" s="233">
        <v>4.49</v>
      </c>
      <c r="BW239" s="233">
        <v>4.49</v>
      </c>
      <c r="BX239" s="233">
        <v>4.49</v>
      </c>
      <c r="BY239" s="233">
        <v>4.49</v>
      </c>
      <c r="BZ239" s="233"/>
      <c r="CA239" s="233"/>
      <c r="CB239" s="233"/>
      <c r="CC239" s="233"/>
      <c r="CD239" s="233"/>
      <c r="CE239" s="233"/>
      <c r="CF239" s="233"/>
      <c r="CG239" s="233"/>
      <c r="CH239" s="233"/>
      <c r="CI239" s="233"/>
      <c r="CJ239" s="233"/>
      <c r="CK239" s="233"/>
      <c r="CL239" s="233"/>
      <c r="CM239" s="233"/>
      <c r="CN239" s="249"/>
    </row>
    <row r="240" spans="2:92" ht="30.75" thickBot="1" x14ac:dyDescent="0.25">
      <c r="B240"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0" s="1044" t="s">
        <v>1268</v>
      </c>
      <c r="D240" s="1044" t="s">
        <v>1267</v>
      </c>
      <c r="E240" s="1045" t="s">
        <v>1269</v>
      </c>
      <c r="F240" s="1189" t="str">
        <f>VLOOKUP(TBL5_OptBen[[#This Row],[Option Type (defined list)]],'Option Typs_Grps'!B$2:C$47, 2, FALSE)</f>
        <v>Customer Options</v>
      </c>
      <c r="G240" s="1176" t="s">
        <v>755</v>
      </c>
      <c r="H240" s="1177" t="s">
        <v>1447</v>
      </c>
      <c r="I240" s="1181" t="s">
        <v>684</v>
      </c>
      <c r="J240" s="1182" t="s">
        <v>122</v>
      </c>
      <c r="K240" s="1183">
        <v>2</v>
      </c>
      <c r="L240" s="250">
        <v>119.48095387741469</v>
      </c>
      <c r="M240" s="250">
        <v>119.33892895275713</v>
      </c>
      <c r="N240" s="250">
        <v>119.19603249964914</v>
      </c>
      <c r="O240" s="1184">
        <v>119.05228754924553</v>
      </c>
      <c r="P240" s="1185">
        <v>118.90771582088445</v>
      </c>
      <c r="Q240" s="1186">
        <v>118.76233783443504</v>
      </c>
      <c r="R240" s="1187">
        <v>118.61617300999271</v>
      </c>
      <c r="S240" s="251">
        <v>118.46923975666277</v>
      </c>
      <c r="T240" s="251">
        <v>70.556691972196731</v>
      </c>
      <c r="U240" s="251">
        <v>70.499480935108494</v>
      </c>
      <c r="V240" s="251">
        <v>70.441992931704561</v>
      </c>
      <c r="W240" s="251">
        <v>70.38423377548088</v>
      </c>
      <c r="X240" s="251">
        <v>70.326209015232251</v>
      </c>
      <c r="Y240" s="251">
        <v>70.267923953287564</v>
      </c>
      <c r="Z240" s="251">
        <v>70.209383662078309</v>
      </c>
      <c r="AA240" s="251">
        <v>70.150592999236835</v>
      </c>
      <c r="AB240" s="251">
        <v>68.124335024607717</v>
      </c>
      <c r="AC240" s="251">
        <v>68.031158578829945</v>
      </c>
      <c r="AD240" s="251">
        <v>67.937609671002747</v>
      </c>
      <c r="AE240" s="251">
        <v>67.843694785302432</v>
      </c>
      <c r="AF240" s="251">
        <v>0</v>
      </c>
      <c r="AG240" s="251">
        <v>0</v>
      </c>
      <c r="AH240" s="251">
        <v>0</v>
      </c>
      <c r="AI240" s="251">
        <v>0</v>
      </c>
      <c r="AJ240" s="251">
        <v>0</v>
      </c>
      <c r="AK240" s="251">
        <v>0</v>
      </c>
      <c r="AL240" s="251">
        <v>0</v>
      </c>
      <c r="AM240" s="251">
        <v>0</v>
      </c>
      <c r="AN240" s="251">
        <v>0</v>
      </c>
      <c r="AO240" s="251">
        <v>0</v>
      </c>
      <c r="AP240" s="251">
        <v>0</v>
      </c>
      <c r="AQ240" s="251">
        <v>0</v>
      </c>
      <c r="AR240" s="251">
        <v>0</v>
      </c>
      <c r="AS240" s="251">
        <v>0</v>
      </c>
      <c r="AT240" s="251">
        <v>0</v>
      </c>
      <c r="AU240" s="251">
        <v>0</v>
      </c>
      <c r="AV240" s="251">
        <v>0</v>
      </c>
      <c r="AW240" s="251">
        <v>0</v>
      </c>
      <c r="AX240" s="251">
        <v>0</v>
      </c>
      <c r="AY240" s="251">
        <v>0</v>
      </c>
      <c r="AZ240" s="251">
        <v>0</v>
      </c>
      <c r="BA240" s="251">
        <v>0</v>
      </c>
      <c r="BB240" s="251">
        <v>0</v>
      </c>
      <c r="BC240" s="251">
        <v>0</v>
      </c>
      <c r="BD240" s="251">
        <v>0</v>
      </c>
      <c r="BE240" s="251">
        <v>0</v>
      </c>
      <c r="BF240" s="251">
        <v>0</v>
      </c>
      <c r="BG240" s="251">
        <v>0</v>
      </c>
      <c r="BH240" s="251">
        <v>0</v>
      </c>
      <c r="BI240" s="251">
        <v>0</v>
      </c>
      <c r="BJ240" s="251">
        <v>0</v>
      </c>
      <c r="BK240" s="251">
        <v>0</v>
      </c>
      <c r="BL240" s="251">
        <v>0</v>
      </c>
      <c r="BM240" s="251">
        <v>0</v>
      </c>
      <c r="BN240" s="251">
        <v>0</v>
      </c>
      <c r="BO240" s="251">
        <v>0</v>
      </c>
      <c r="BP240" s="1188">
        <v>0</v>
      </c>
      <c r="BQ240" s="233">
        <v>0</v>
      </c>
      <c r="BR240" s="233">
        <v>0</v>
      </c>
      <c r="BS240" s="233">
        <v>0</v>
      </c>
      <c r="BT240" s="233">
        <v>0</v>
      </c>
      <c r="BU240" s="233">
        <v>0</v>
      </c>
      <c r="BV240" s="233">
        <v>0</v>
      </c>
      <c r="BW240" s="233">
        <v>0</v>
      </c>
      <c r="BX240" s="233">
        <v>0</v>
      </c>
      <c r="BY240" s="233">
        <v>0</v>
      </c>
      <c r="BZ240" s="233"/>
      <c r="CA240" s="233"/>
      <c r="CB240" s="233"/>
      <c r="CC240" s="233"/>
      <c r="CD240" s="233"/>
      <c r="CE240" s="233"/>
      <c r="CF240" s="233"/>
      <c r="CG240" s="233"/>
      <c r="CH240" s="233"/>
      <c r="CI240" s="233"/>
      <c r="CJ240" s="233"/>
      <c r="CK240" s="233"/>
      <c r="CL240" s="233"/>
      <c r="CM240" s="233"/>
      <c r="CN240" s="249"/>
    </row>
    <row r="241" spans="2:92" ht="57.75" thickBot="1" x14ac:dyDescent="0.25">
      <c r="B24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1" s="1044" t="s">
        <v>764</v>
      </c>
      <c r="D241" s="1044" t="s">
        <v>763</v>
      </c>
      <c r="E241" s="1045" t="s">
        <v>761</v>
      </c>
      <c r="F241" s="1189" t="str">
        <f>VLOOKUP(TBL5_OptBen[[#This Row],[Option Type (defined list)]],'Option Typs_Grps'!B$2:C$47, 2, FALSE)</f>
        <v>Customer Options</v>
      </c>
      <c r="G241" s="1176" t="s">
        <v>755</v>
      </c>
      <c r="H241" s="1177" t="s">
        <v>1450</v>
      </c>
      <c r="I241" s="1181" t="s">
        <v>684</v>
      </c>
      <c r="J241" s="1182" t="s">
        <v>122</v>
      </c>
      <c r="K241" s="1183">
        <v>2</v>
      </c>
      <c r="L241" s="250"/>
      <c r="M241" s="250"/>
      <c r="N241" s="250"/>
      <c r="O241" s="1184"/>
      <c r="P241" s="1185"/>
      <c r="Q241" s="1186"/>
      <c r="R241" s="1187">
        <v>0.1</v>
      </c>
      <c r="S241" s="251">
        <v>0.24</v>
      </c>
      <c r="T241" s="251">
        <v>0.34</v>
      </c>
      <c r="U241" s="251">
        <v>0.44</v>
      </c>
      <c r="V241" s="251">
        <v>0.54</v>
      </c>
      <c r="W241" s="251">
        <v>0.64</v>
      </c>
      <c r="X241" s="251">
        <v>0.73</v>
      </c>
      <c r="Y241" s="251">
        <v>0.83</v>
      </c>
      <c r="Z241" s="251">
        <v>0.93</v>
      </c>
      <c r="AA241" s="251">
        <v>1.03</v>
      </c>
      <c r="AB241" s="251">
        <v>1.1299999999999999</v>
      </c>
      <c r="AC241" s="251">
        <v>1.23</v>
      </c>
      <c r="AD241" s="251">
        <v>1.32</v>
      </c>
      <c r="AE241" s="251">
        <v>1.42</v>
      </c>
      <c r="AF241" s="251">
        <v>1.52</v>
      </c>
      <c r="AG241" s="251">
        <v>1.62</v>
      </c>
      <c r="AH241" s="251">
        <v>1.72</v>
      </c>
      <c r="AI241" s="251">
        <v>1.82</v>
      </c>
      <c r="AJ241" s="251">
        <v>1.91</v>
      </c>
      <c r="AK241" s="251">
        <v>2.0099999999999998</v>
      </c>
      <c r="AL241" s="251">
        <v>2.0099999999999998</v>
      </c>
      <c r="AM241" s="251">
        <v>2.0099999999999998</v>
      </c>
      <c r="AN241" s="251">
        <v>2.0099999999999998</v>
      </c>
      <c r="AO241" s="251">
        <v>2.0099999999999998</v>
      </c>
      <c r="AP241" s="251">
        <v>2.0099999999999998</v>
      </c>
      <c r="AQ241" s="251">
        <v>2.0099999999999998</v>
      </c>
      <c r="AR241" s="251">
        <v>2.0099999999999998</v>
      </c>
      <c r="AS241" s="251">
        <v>2.0099999999999998</v>
      </c>
      <c r="AT241" s="251">
        <v>2.0099999999999998</v>
      </c>
      <c r="AU241" s="251">
        <v>2.0099999999999998</v>
      </c>
      <c r="AV241" s="251">
        <v>2.0099999999999998</v>
      </c>
      <c r="AW241" s="251">
        <v>2.0099999999999998</v>
      </c>
      <c r="AX241" s="251">
        <v>2.0099999999999998</v>
      </c>
      <c r="AY241" s="251">
        <v>2.0099999999999998</v>
      </c>
      <c r="AZ241" s="251">
        <v>2.0099999999999998</v>
      </c>
      <c r="BA241" s="251">
        <v>2.0099999999999998</v>
      </c>
      <c r="BB241" s="251">
        <v>2.0099999999999998</v>
      </c>
      <c r="BC241" s="251">
        <v>2.0099999999999998</v>
      </c>
      <c r="BD241" s="251">
        <v>2.0099999999999998</v>
      </c>
      <c r="BE241" s="251">
        <v>2.0099999999999998</v>
      </c>
      <c r="BF241" s="251">
        <v>2.0099999999999998</v>
      </c>
      <c r="BG241" s="251">
        <v>2.0099999999999998</v>
      </c>
      <c r="BH241" s="251">
        <v>2.0099999999999998</v>
      </c>
      <c r="BI241" s="251">
        <v>2.0099999999999998</v>
      </c>
      <c r="BJ241" s="251">
        <v>2.0099999999999998</v>
      </c>
      <c r="BK241" s="251">
        <v>2.0099999999999998</v>
      </c>
      <c r="BL241" s="251">
        <v>2.0099999999999998</v>
      </c>
      <c r="BM241" s="251">
        <v>2.0099999999999998</v>
      </c>
      <c r="BN241" s="251">
        <v>2.0099999999999998</v>
      </c>
      <c r="BO241" s="251">
        <v>2.0099999999999998</v>
      </c>
      <c r="BP241" s="1188">
        <v>2.0099999999999998</v>
      </c>
      <c r="BQ241" s="233">
        <v>2.0099999999999998</v>
      </c>
      <c r="BR241" s="233">
        <v>2.0099999999999998</v>
      </c>
      <c r="BS241" s="233">
        <v>2.0099999999999998</v>
      </c>
      <c r="BT241" s="233">
        <v>2.0099999999999998</v>
      </c>
      <c r="BU241" s="233">
        <v>2.0099999999999998</v>
      </c>
      <c r="BV241" s="233">
        <v>2.0099999999999998</v>
      </c>
      <c r="BW241" s="233">
        <v>2.0099999999999998</v>
      </c>
      <c r="BX241" s="233">
        <v>2.0099999999999998</v>
      </c>
      <c r="BY241" s="233">
        <v>2.0099999999999998</v>
      </c>
      <c r="BZ241" s="233"/>
      <c r="CA241" s="233"/>
      <c r="CB241" s="233"/>
      <c r="CC241" s="233"/>
      <c r="CD241" s="233"/>
      <c r="CE241" s="233"/>
      <c r="CF241" s="233"/>
      <c r="CG241" s="233"/>
      <c r="CH241" s="233"/>
      <c r="CI241" s="233"/>
      <c r="CJ241" s="233"/>
      <c r="CK241" s="233"/>
      <c r="CL241" s="233"/>
      <c r="CM241" s="233"/>
      <c r="CN241" s="249"/>
    </row>
    <row r="242" spans="2:92" ht="29.25" thickBot="1" x14ac:dyDescent="0.25">
      <c r="B24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2" s="1044" t="s">
        <v>768</v>
      </c>
      <c r="D242" s="1044" t="s">
        <v>767</v>
      </c>
      <c r="E242" s="1045" t="s">
        <v>769</v>
      </c>
      <c r="F242" s="1189" t="str">
        <f>VLOOKUP(TBL5_OptBen[[#This Row],[Option Type (defined list)]],'Option Typs_Grps'!B$2:C$47, 2, FALSE)</f>
        <v>Customer Options</v>
      </c>
      <c r="G242" s="1176" t="s">
        <v>755</v>
      </c>
      <c r="H242" s="1177" t="s">
        <v>1450</v>
      </c>
      <c r="I242" s="1181" t="s">
        <v>684</v>
      </c>
      <c r="J242" s="1182" t="s">
        <v>122</v>
      </c>
      <c r="K242" s="1183">
        <v>2</v>
      </c>
      <c r="L242" s="250"/>
      <c r="M242" s="250"/>
      <c r="N242" s="250"/>
      <c r="O242" s="1184"/>
      <c r="P242" s="1185"/>
      <c r="Q242" s="1186"/>
      <c r="R242" s="1187">
        <v>0</v>
      </c>
      <c r="S242" s="251">
        <v>0</v>
      </c>
      <c r="T242" s="251">
        <v>0</v>
      </c>
      <c r="U242" s="251">
        <v>0</v>
      </c>
      <c r="V242" s="251">
        <v>0</v>
      </c>
      <c r="W242" s="251">
        <v>0.01</v>
      </c>
      <c r="X242" s="251">
        <v>0.04</v>
      </c>
      <c r="Y242" s="251">
        <v>7.0000000000000007E-2</v>
      </c>
      <c r="Z242" s="251">
        <v>0.1</v>
      </c>
      <c r="AA242" s="251">
        <v>0.13</v>
      </c>
      <c r="AB242" s="251">
        <v>0.15</v>
      </c>
      <c r="AC242" s="251">
        <v>0.17</v>
      </c>
      <c r="AD242" s="251">
        <v>0.19</v>
      </c>
      <c r="AE242" s="251">
        <v>0.21</v>
      </c>
      <c r="AF242" s="251">
        <v>0.23</v>
      </c>
      <c r="AG242" s="251">
        <v>0.25</v>
      </c>
      <c r="AH242" s="251">
        <v>0.27</v>
      </c>
      <c r="AI242" s="251">
        <v>0.28999999999999998</v>
      </c>
      <c r="AJ242" s="251">
        <v>0.31</v>
      </c>
      <c r="AK242" s="251">
        <v>0.32</v>
      </c>
      <c r="AL242" s="251">
        <v>0.34</v>
      </c>
      <c r="AM242" s="251">
        <v>0.35</v>
      </c>
      <c r="AN242" s="251">
        <v>0.37</v>
      </c>
      <c r="AO242" s="251">
        <v>0.38</v>
      </c>
      <c r="AP242" s="251">
        <v>0.39</v>
      </c>
      <c r="AQ242" s="251">
        <v>0.39</v>
      </c>
      <c r="AR242" s="251">
        <v>0.39</v>
      </c>
      <c r="AS242" s="251">
        <v>0.39</v>
      </c>
      <c r="AT242" s="251">
        <v>0.39</v>
      </c>
      <c r="AU242" s="251">
        <v>0.39</v>
      </c>
      <c r="AV242" s="251">
        <v>0.39</v>
      </c>
      <c r="AW242" s="251">
        <v>0.39</v>
      </c>
      <c r="AX242" s="251">
        <v>0.39</v>
      </c>
      <c r="AY242" s="251">
        <v>0.39</v>
      </c>
      <c r="AZ242" s="251">
        <v>0.39</v>
      </c>
      <c r="BA242" s="251">
        <v>0.39</v>
      </c>
      <c r="BB242" s="251">
        <v>0.39</v>
      </c>
      <c r="BC242" s="251">
        <v>0.39</v>
      </c>
      <c r="BD242" s="251">
        <v>0.39</v>
      </c>
      <c r="BE242" s="251">
        <v>0.39</v>
      </c>
      <c r="BF242" s="251">
        <v>0.39</v>
      </c>
      <c r="BG242" s="251">
        <v>0.39</v>
      </c>
      <c r="BH242" s="251">
        <v>0.39</v>
      </c>
      <c r="BI242" s="251">
        <v>0.39</v>
      </c>
      <c r="BJ242" s="251">
        <v>0.39</v>
      </c>
      <c r="BK242" s="251">
        <v>0.39</v>
      </c>
      <c r="BL242" s="251">
        <v>0.39</v>
      </c>
      <c r="BM242" s="251">
        <v>0.39</v>
      </c>
      <c r="BN242" s="251">
        <v>0.39</v>
      </c>
      <c r="BO242" s="251">
        <v>0.39</v>
      </c>
      <c r="BP242" s="1188">
        <v>0.39</v>
      </c>
      <c r="BQ242" s="233">
        <v>0.39</v>
      </c>
      <c r="BR242" s="233">
        <v>0.39</v>
      </c>
      <c r="BS242" s="233">
        <v>0.39</v>
      </c>
      <c r="BT242" s="233">
        <v>0.39</v>
      </c>
      <c r="BU242" s="233">
        <v>0.39</v>
      </c>
      <c r="BV242" s="233">
        <v>0.39</v>
      </c>
      <c r="BW242" s="233">
        <v>0.39</v>
      </c>
      <c r="BX242" s="233">
        <v>0.39</v>
      </c>
      <c r="BY242" s="233">
        <v>0.39</v>
      </c>
      <c r="BZ242" s="233"/>
      <c r="CA242" s="233"/>
      <c r="CB242" s="233"/>
      <c r="CC242" s="233"/>
      <c r="CD242" s="233"/>
      <c r="CE242" s="233"/>
      <c r="CF242" s="233"/>
      <c r="CG242" s="233"/>
      <c r="CH242" s="233"/>
      <c r="CI242" s="233"/>
      <c r="CJ242" s="233"/>
      <c r="CK242" s="233"/>
      <c r="CL242" s="233"/>
      <c r="CM242" s="233"/>
      <c r="CN242" s="249"/>
    </row>
    <row r="243" spans="2:92" ht="57.75" thickBot="1" x14ac:dyDescent="0.25">
      <c r="B24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3" s="1044" t="s">
        <v>775</v>
      </c>
      <c r="D243" s="1044" t="s">
        <v>774</v>
      </c>
      <c r="E243" s="1045" t="s">
        <v>776</v>
      </c>
      <c r="F243" s="1189" t="str">
        <f>VLOOKUP(TBL5_OptBen[[#This Row],[Option Type (defined list)]],'Option Typs_Grps'!B$2:C$47, 2, FALSE)</f>
        <v>Customer Options</v>
      </c>
      <c r="G243" s="1176" t="s">
        <v>755</v>
      </c>
      <c r="H243" s="1177" t="s">
        <v>1450</v>
      </c>
      <c r="I243" s="1181" t="s">
        <v>684</v>
      </c>
      <c r="J243" s="1182" t="s">
        <v>122</v>
      </c>
      <c r="K243" s="1183">
        <v>2</v>
      </c>
      <c r="L243" s="250"/>
      <c r="M243" s="250"/>
      <c r="N243" s="250"/>
      <c r="O243" s="1184"/>
      <c r="P243" s="1185"/>
      <c r="Q243" s="1186"/>
      <c r="R243" s="1187">
        <v>0.04</v>
      </c>
      <c r="S243" s="251">
        <v>0.12</v>
      </c>
      <c r="T243" s="251">
        <v>0.21</v>
      </c>
      <c r="U243" s="251">
        <v>0.28999999999999998</v>
      </c>
      <c r="V243" s="251">
        <v>0.35</v>
      </c>
      <c r="W243" s="251">
        <v>0.36</v>
      </c>
      <c r="X243" s="251">
        <v>0.37</v>
      </c>
      <c r="Y243" s="251">
        <v>0.38</v>
      </c>
      <c r="Z243" s="251">
        <v>0.39</v>
      </c>
      <c r="AA243" s="251">
        <v>0.4</v>
      </c>
      <c r="AB243" s="251">
        <v>0.41</v>
      </c>
      <c r="AC243" s="251">
        <v>0.42</v>
      </c>
      <c r="AD243" s="251">
        <v>0.42</v>
      </c>
      <c r="AE243" s="251">
        <v>0.43</v>
      </c>
      <c r="AF243" s="251">
        <v>0.43</v>
      </c>
      <c r="AG243" s="251">
        <v>0.44</v>
      </c>
      <c r="AH243" s="251">
        <v>0.44</v>
      </c>
      <c r="AI243" s="251">
        <v>0.45</v>
      </c>
      <c r="AJ243" s="251">
        <v>0.45</v>
      </c>
      <c r="AK243" s="251">
        <v>0.46</v>
      </c>
      <c r="AL243" s="251">
        <v>0.46</v>
      </c>
      <c r="AM243" s="251">
        <v>0.46</v>
      </c>
      <c r="AN243" s="251">
        <v>0.47</v>
      </c>
      <c r="AO243" s="251">
        <v>0.47</v>
      </c>
      <c r="AP243" s="251">
        <v>0.48</v>
      </c>
      <c r="AQ243" s="251">
        <v>0.48</v>
      </c>
      <c r="AR243" s="251">
        <v>0.48</v>
      </c>
      <c r="AS243" s="251">
        <v>0.48</v>
      </c>
      <c r="AT243" s="251">
        <v>0.48</v>
      </c>
      <c r="AU243" s="251">
        <v>0.48</v>
      </c>
      <c r="AV243" s="251">
        <v>0.48</v>
      </c>
      <c r="AW243" s="251">
        <v>0.48</v>
      </c>
      <c r="AX243" s="251">
        <v>0.48</v>
      </c>
      <c r="AY243" s="251">
        <v>0.48</v>
      </c>
      <c r="AZ243" s="251">
        <v>0.48</v>
      </c>
      <c r="BA243" s="251">
        <v>0.48</v>
      </c>
      <c r="BB243" s="251">
        <v>0.48</v>
      </c>
      <c r="BC243" s="251">
        <v>0.48</v>
      </c>
      <c r="BD243" s="251">
        <v>0.48</v>
      </c>
      <c r="BE243" s="251">
        <v>0.48</v>
      </c>
      <c r="BF243" s="251">
        <v>0.48</v>
      </c>
      <c r="BG243" s="251">
        <v>0.48</v>
      </c>
      <c r="BH243" s="251">
        <v>0.48</v>
      </c>
      <c r="BI243" s="251">
        <v>0.48</v>
      </c>
      <c r="BJ243" s="251">
        <v>0.48</v>
      </c>
      <c r="BK243" s="251">
        <v>0.48</v>
      </c>
      <c r="BL243" s="251">
        <v>0.48</v>
      </c>
      <c r="BM243" s="251">
        <v>0.48</v>
      </c>
      <c r="BN243" s="251">
        <v>0.48</v>
      </c>
      <c r="BO243" s="251">
        <v>0.48</v>
      </c>
      <c r="BP243" s="1188">
        <v>0.48</v>
      </c>
      <c r="BQ243" s="233">
        <v>0.48</v>
      </c>
      <c r="BR243" s="233">
        <v>0.48</v>
      </c>
      <c r="BS243" s="233">
        <v>0.48</v>
      </c>
      <c r="BT243" s="233">
        <v>0.48</v>
      </c>
      <c r="BU243" s="233">
        <v>0.48</v>
      </c>
      <c r="BV243" s="233">
        <v>0.48</v>
      </c>
      <c r="BW243" s="233">
        <v>0.48</v>
      </c>
      <c r="BX243" s="233">
        <v>0.48</v>
      </c>
      <c r="BY243" s="233">
        <v>0.48</v>
      </c>
      <c r="BZ243" s="233"/>
      <c r="CA243" s="233"/>
      <c r="CB243" s="233"/>
      <c r="CC243" s="233"/>
      <c r="CD243" s="233"/>
      <c r="CE243" s="233"/>
      <c r="CF243" s="233"/>
      <c r="CG243" s="233"/>
      <c r="CH243" s="233"/>
      <c r="CI243" s="233"/>
      <c r="CJ243" s="233"/>
      <c r="CK243" s="233"/>
      <c r="CL243" s="233"/>
      <c r="CM243" s="233"/>
      <c r="CN243" s="249"/>
    </row>
    <row r="244" spans="2:92" ht="72" thickBot="1" x14ac:dyDescent="0.25">
      <c r="B24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4" s="1044" t="s">
        <v>788</v>
      </c>
      <c r="D244" s="1044" t="s">
        <v>787</v>
      </c>
      <c r="E244" s="1045" t="s">
        <v>789</v>
      </c>
      <c r="F244" s="1189" t="str">
        <f>VLOOKUP(TBL5_OptBen[[#This Row],[Option Type (defined list)]],'Option Typs_Grps'!B$2:C$47, 2, FALSE)</f>
        <v>Customer Options</v>
      </c>
      <c r="G244" s="1176" t="s">
        <v>755</v>
      </c>
      <c r="H244" s="1177" t="s">
        <v>1450</v>
      </c>
      <c r="I244" s="1181" t="s">
        <v>684</v>
      </c>
      <c r="J244" s="1182" t="s">
        <v>122</v>
      </c>
      <c r="K244" s="1183">
        <v>2</v>
      </c>
      <c r="L244" s="250"/>
      <c r="M244" s="250"/>
      <c r="N244" s="250"/>
      <c r="O244" s="1184"/>
      <c r="P244" s="1185"/>
      <c r="Q244" s="1186"/>
      <c r="R244" s="1187">
        <v>0.09</v>
      </c>
      <c r="S244" s="251">
        <v>0.28000000000000003</v>
      </c>
      <c r="T244" s="251">
        <v>0.46</v>
      </c>
      <c r="U244" s="251">
        <v>0.65</v>
      </c>
      <c r="V244" s="251">
        <v>0.8</v>
      </c>
      <c r="W244" s="251">
        <v>0.92</v>
      </c>
      <c r="X244" s="251">
        <v>1.03</v>
      </c>
      <c r="Y244" s="251">
        <v>1.1499999999999999</v>
      </c>
      <c r="Z244" s="251">
        <v>1.27</v>
      </c>
      <c r="AA244" s="251">
        <v>1.4</v>
      </c>
      <c r="AB244" s="251">
        <v>1.51</v>
      </c>
      <c r="AC244" s="251">
        <v>1.63</v>
      </c>
      <c r="AD244" s="251">
        <v>1.75</v>
      </c>
      <c r="AE244" s="251">
        <v>1.87</v>
      </c>
      <c r="AF244" s="251">
        <v>2</v>
      </c>
      <c r="AG244" s="251">
        <v>2.12</v>
      </c>
      <c r="AH244" s="251">
        <v>2.2400000000000002</v>
      </c>
      <c r="AI244" s="251">
        <v>2.37</v>
      </c>
      <c r="AJ244" s="251">
        <v>2.4900000000000002</v>
      </c>
      <c r="AK244" s="251">
        <v>2.62</v>
      </c>
      <c r="AL244" s="251">
        <v>2.75</v>
      </c>
      <c r="AM244" s="251">
        <v>2.87</v>
      </c>
      <c r="AN244" s="251">
        <v>3</v>
      </c>
      <c r="AO244" s="251">
        <v>3.13</v>
      </c>
      <c r="AP244" s="251">
        <v>3.26</v>
      </c>
      <c r="AQ244" s="251">
        <v>3.26</v>
      </c>
      <c r="AR244" s="251">
        <v>3.26</v>
      </c>
      <c r="AS244" s="251">
        <v>3.26</v>
      </c>
      <c r="AT244" s="251">
        <v>3.26</v>
      </c>
      <c r="AU244" s="251">
        <v>3.26</v>
      </c>
      <c r="AV244" s="251">
        <v>3.26</v>
      </c>
      <c r="AW244" s="251">
        <v>3.26</v>
      </c>
      <c r="AX244" s="251">
        <v>3.26</v>
      </c>
      <c r="AY244" s="251">
        <v>3.26</v>
      </c>
      <c r="AZ244" s="251">
        <v>3.26</v>
      </c>
      <c r="BA244" s="251">
        <v>3.26</v>
      </c>
      <c r="BB244" s="251">
        <v>3.26</v>
      </c>
      <c r="BC244" s="251">
        <v>3.26</v>
      </c>
      <c r="BD244" s="251">
        <v>3.26</v>
      </c>
      <c r="BE244" s="251">
        <v>3.26</v>
      </c>
      <c r="BF244" s="251">
        <v>3.26</v>
      </c>
      <c r="BG244" s="251">
        <v>3.26</v>
      </c>
      <c r="BH244" s="251">
        <v>3.26</v>
      </c>
      <c r="BI244" s="251">
        <v>3.26</v>
      </c>
      <c r="BJ244" s="251">
        <v>3.26</v>
      </c>
      <c r="BK244" s="251">
        <v>3.26</v>
      </c>
      <c r="BL244" s="251">
        <v>3.26</v>
      </c>
      <c r="BM244" s="251">
        <v>3.26</v>
      </c>
      <c r="BN244" s="251">
        <v>3.26</v>
      </c>
      <c r="BO244" s="251">
        <v>3.26</v>
      </c>
      <c r="BP244" s="1188">
        <v>3.26</v>
      </c>
      <c r="BQ244" s="233">
        <v>3.26</v>
      </c>
      <c r="BR244" s="233">
        <v>3.26</v>
      </c>
      <c r="BS244" s="233">
        <v>3.26</v>
      </c>
      <c r="BT244" s="233">
        <v>3.26</v>
      </c>
      <c r="BU244" s="233">
        <v>3.26</v>
      </c>
      <c r="BV244" s="233">
        <v>3.26</v>
      </c>
      <c r="BW244" s="233">
        <v>3.26</v>
      </c>
      <c r="BX244" s="233">
        <v>3.26</v>
      </c>
      <c r="BY244" s="233">
        <v>3.26</v>
      </c>
      <c r="BZ244" s="233"/>
      <c r="CA244" s="233"/>
      <c r="CB244" s="233"/>
      <c r="CC244" s="233"/>
      <c r="CD244" s="233"/>
      <c r="CE244" s="233"/>
      <c r="CF244" s="233"/>
      <c r="CG244" s="233"/>
      <c r="CH244" s="233"/>
      <c r="CI244" s="233"/>
      <c r="CJ244" s="233"/>
      <c r="CK244" s="233"/>
      <c r="CL244" s="233"/>
      <c r="CM244" s="233"/>
      <c r="CN244" s="249"/>
    </row>
    <row r="245" spans="2:92" ht="43.5" thickBot="1" x14ac:dyDescent="0.25">
      <c r="B24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5" s="1044" t="s">
        <v>791</v>
      </c>
      <c r="D245" s="1044" t="s">
        <v>790</v>
      </c>
      <c r="E245" s="1045" t="s">
        <v>779</v>
      </c>
      <c r="F245" s="1189" t="str">
        <f>VLOOKUP(TBL5_OptBen[[#This Row],[Option Type (defined list)]],'Option Typs_Grps'!B$2:C$47, 2, FALSE)</f>
        <v>Customer Options</v>
      </c>
      <c r="G245" s="1176" t="s">
        <v>755</v>
      </c>
      <c r="H245" s="1177" t="s">
        <v>1450</v>
      </c>
      <c r="I245" s="1181" t="s">
        <v>684</v>
      </c>
      <c r="J245" s="1182" t="s">
        <v>122</v>
      </c>
      <c r="K245" s="1183">
        <v>2</v>
      </c>
      <c r="L245" s="250"/>
      <c r="M245" s="250"/>
      <c r="N245" s="250"/>
      <c r="O245" s="1184"/>
      <c r="P245" s="1185"/>
      <c r="Q245" s="1186"/>
      <c r="R245" s="1187">
        <v>0.5</v>
      </c>
      <c r="S245" s="251">
        <v>1.5</v>
      </c>
      <c r="T245" s="251">
        <v>2.63</v>
      </c>
      <c r="U245" s="251">
        <v>3.77</v>
      </c>
      <c r="V245" s="251">
        <v>4.9000000000000004</v>
      </c>
      <c r="W245" s="251">
        <v>5.98</v>
      </c>
      <c r="X245" s="251">
        <v>6.96</v>
      </c>
      <c r="Y245" s="251">
        <v>7.89</v>
      </c>
      <c r="Z245" s="251">
        <v>8.7799999999999994</v>
      </c>
      <c r="AA245" s="251">
        <v>9.6300000000000008</v>
      </c>
      <c r="AB245" s="251">
        <v>9.61</v>
      </c>
      <c r="AC245" s="251">
        <v>9.85</v>
      </c>
      <c r="AD245" s="251">
        <v>10.11</v>
      </c>
      <c r="AE245" s="251">
        <v>10.84</v>
      </c>
      <c r="AF245" s="251">
        <v>11.58</v>
      </c>
      <c r="AG245" s="251">
        <v>12.3</v>
      </c>
      <c r="AH245" s="251">
        <v>13.03</v>
      </c>
      <c r="AI245" s="251">
        <v>13.76</v>
      </c>
      <c r="AJ245" s="251">
        <v>14.5</v>
      </c>
      <c r="AK245" s="251">
        <v>15.23</v>
      </c>
      <c r="AL245" s="251">
        <v>15.82</v>
      </c>
      <c r="AM245" s="251">
        <v>16.38</v>
      </c>
      <c r="AN245" s="251">
        <v>16.989999999999998</v>
      </c>
      <c r="AO245" s="251">
        <v>17.57</v>
      </c>
      <c r="AP245" s="251">
        <v>18.14</v>
      </c>
      <c r="AQ245" s="251">
        <v>18.14</v>
      </c>
      <c r="AR245" s="251">
        <v>18.14</v>
      </c>
      <c r="AS245" s="251">
        <v>18.14</v>
      </c>
      <c r="AT245" s="251">
        <v>18.14</v>
      </c>
      <c r="AU245" s="251">
        <v>18.14</v>
      </c>
      <c r="AV245" s="251">
        <v>18.14</v>
      </c>
      <c r="AW245" s="251">
        <v>18.14</v>
      </c>
      <c r="AX245" s="251">
        <v>18.14</v>
      </c>
      <c r="AY245" s="251">
        <v>18.14</v>
      </c>
      <c r="AZ245" s="251">
        <v>18.14</v>
      </c>
      <c r="BA245" s="251">
        <v>18.14</v>
      </c>
      <c r="BB245" s="251">
        <v>18.14</v>
      </c>
      <c r="BC245" s="251">
        <v>18.14</v>
      </c>
      <c r="BD245" s="251">
        <v>18.14</v>
      </c>
      <c r="BE245" s="251">
        <v>18.14</v>
      </c>
      <c r="BF245" s="251">
        <v>18.14</v>
      </c>
      <c r="BG245" s="251">
        <v>18.14</v>
      </c>
      <c r="BH245" s="251">
        <v>18.14</v>
      </c>
      <c r="BI245" s="251">
        <v>18.14</v>
      </c>
      <c r="BJ245" s="251">
        <v>18.14</v>
      </c>
      <c r="BK245" s="251">
        <v>18.14</v>
      </c>
      <c r="BL245" s="251">
        <v>18.14</v>
      </c>
      <c r="BM245" s="251">
        <v>18.14</v>
      </c>
      <c r="BN245" s="251">
        <v>18.14</v>
      </c>
      <c r="BO245" s="251">
        <v>18.14</v>
      </c>
      <c r="BP245" s="1188">
        <v>18.14</v>
      </c>
      <c r="BQ245" s="233">
        <v>18.14</v>
      </c>
      <c r="BR245" s="233">
        <v>18.14</v>
      </c>
      <c r="BS245" s="233">
        <v>18.14</v>
      </c>
      <c r="BT245" s="233">
        <v>18.14</v>
      </c>
      <c r="BU245" s="233">
        <v>18.14</v>
      </c>
      <c r="BV245" s="233">
        <v>18.14</v>
      </c>
      <c r="BW245" s="233">
        <v>18.14</v>
      </c>
      <c r="BX245" s="233">
        <v>18.14</v>
      </c>
      <c r="BY245" s="233">
        <v>18.14</v>
      </c>
      <c r="BZ245" s="233"/>
      <c r="CA245" s="233"/>
      <c r="CB245" s="233"/>
      <c r="CC245" s="233"/>
      <c r="CD245" s="233"/>
      <c r="CE245" s="233"/>
      <c r="CF245" s="233"/>
      <c r="CG245" s="233"/>
      <c r="CH245" s="233"/>
      <c r="CI245" s="233"/>
      <c r="CJ245" s="233"/>
      <c r="CK245" s="233"/>
      <c r="CL245" s="233"/>
      <c r="CM245" s="233"/>
      <c r="CN245" s="249"/>
    </row>
    <row r="246" spans="2:92" ht="43.5" thickBot="1" x14ac:dyDescent="0.25">
      <c r="B246"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6" s="1044" t="s">
        <v>791</v>
      </c>
      <c r="D246" s="1044" t="s">
        <v>1439</v>
      </c>
      <c r="E246" s="1045" t="s">
        <v>779</v>
      </c>
      <c r="F246" s="1189" t="str">
        <f>VLOOKUP(TBL5_OptBen[[#This Row],[Option Type (defined list)]],'Option Typs_Grps'!B$2:C$47, 2, FALSE)</f>
        <v>Customer Options</v>
      </c>
      <c r="G246" s="1176" t="s">
        <v>755</v>
      </c>
      <c r="H246" s="1177" t="s">
        <v>1450</v>
      </c>
      <c r="I246" s="1181" t="s">
        <v>331</v>
      </c>
      <c r="J246" s="1182" t="s">
        <v>122</v>
      </c>
      <c r="K246" s="1183">
        <v>2</v>
      </c>
      <c r="L246" s="250"/>
      <c r="M246" s="250"/>
      <c r="N246" s="250"/>
      <c r="O246" s="1184"/>
      <c r="P246" s="1185"/>
      <c r="Q246" s="1186"/>
      <c r="R246" s="1187">
        <v>0</v>
      </c>
      <c r="S246" s="251">
        <v>0.01</v>
      </c>
      <c r="T246" s="251">
        <v>0.02</v>
      </c>
      <c r="U246" s="251">
        <v>0.03</v>
      </c>
      <c r="V246" s="251">
        <v>0.03</v>
      </c>
      <c r="W246" s="251">
        <v>0.04</v>
      </c>
      <c r="X246" s="251">
        <v>0.05</v>
      </c>
      <c r="Y246" s="251">
        <v>0.05</v>
      </c>
      <c r="Z246" s="251">
        <v>0.06</v>
      </c>
      <c r="AA246" s="251">
        <v>0.06</v>
      </c>
      <c r="AB246" s="251">
        <v>7.0000000000000007E-2</v>
      </c>
      <c r="AC246" s="251">
        <v>7.0000000000000007E-2</v>
      </c>
      <c r="AD246" s="251">
        <v>0.08</v>
      </c>
      <c r="AE246" s="251">
        <v>0.08</v>
      </c>
      <c r="AF246" s="251">
        <v>0.08</v>
      </c>
      <c r="AG246" s="251">
        <v>0.09</v>
      </c>
      <c r="AH246" s="251">
        <v>0.09</v>
      </c>
      <c r="AI246" s="251">
        <v>0.1</v>
      </c>
      <c r="AJ246" s="251">
        <v>0.1</v>
      </c>
      <c r="AK246" s="251">
        <v>0.1</v>
      </c>
      <c r="AL246" s="251">
        <v>0.11</v>
      </c>
      <c r="AM246" s="251">
        <v>0.11</v>
      </c>
      <c r="AN246" s="251">
        <v>0.11</v>
      </c>
      <c r="AO246" s="251">
        <v>0.12</v>
      </c>
      <c r="AP246" s="251">
        <v>0.12</v>
      </c>
      <c r="AQ246" s="251">
        <v>0.12</v>
      </c>
      <c r="AR246" s="251">
        <v>0.12</v>
      </c>
      <c r="AS246" s="251">
        <v>0.12</v>
      </c>
      <c r="AT246" s="251">
        <v>0.12</v>
      </c>
      <c r="AU246" s="251">
        <v>0.12</v>
      </c>
      <c r="AV246" s="251">
        <v>0.12</v>
      </c>
      <c r="AW246" s="251">
        <v>0.12</v>
      </c>
      <c r="AX246" s="251">
        <v>0.12</v>
      </c>
      <c r="AY246" s="251">
        <v>0.12</v>
      </c>
      <c r="AZ246" s="251">
        <v>0.12</v>
      </c>
      <c r="BA246" s="251">
        <v>0.12</v>
      </c>
      <c r="BB246" s="251">
        <v>0.12</v>
      </c>
      <c r="BC246" s="251">
        <v>0.12</v>
      </c>
      <c r="BD246" s="251">
        <v>0.12</v>
      </c>
      <c r="BE246" s="251">
        <v>0.12</v>
      </c>
      <c r="BF246" s="251">
        <v>0.12</v>
      </c>
      <c r="BG246" s="251">
        <v>0.12</v>
      </c>
      <c r="BH246" s="251">
        <v>0.12</v>
      </c>
      <c r="BI246" s="251">
        <v>0.12</v>
      </c>
      <c r="BJ246" s="251">
        <v>0.12</v>
      </c>
      <c r="BK246" s="251">
        <v>0.12</v>
      </c>
      <c r="BL246" s="251">
        <v>0.12</v>
      </c>
      <c r="BM246" s="251">
        <v>0.12</v>
      </c>
      <c r="BN246" s="251">
        <v>0.12</v>
      </c>
      <c r="BO246" s="251">
        <v>0.12</v>
      </c>
      <c r="BP246" s="1188">
        <v>0.12</v>
      </c>
      <c r="BQ246" s="233">
        <v>0.12</v>
      </c>
      <c r="BR246" s="233">
        <v>0.12</v>
      </c>
      <c r="BS246" s="233">
        <v>0.12</v>
      </c>
      <c r="BT246" s="233">
        <v>0.12</v>
      </c>
      <c r="BU246" s="233">
        <v>0.12</v>
      </c>
      <c r="BV246" s="233">
        <v>0.12</v>
      </c>
      <c r="BW246" s="233">
        <v>0.12</v>
      </c>
      <c r="BX246" s="233">
        <v>0.12</v>
      </c>
      <c r="BY246" s="233">
        <v>0.12</v>
      </c>
      <c r="BZ246" s="233"/>
      <c r="CA246" s="233"/>
      <c r="CB246" s="233"/>
      <c r="CC246" s="233"/>
      <c r="CD246" s="233"/>
      <c r="CE246" s="233"/>
      <c r="CF246" s="233"/>
      <c r="CG246" s="233"/>
      <c r="CH246" s="233"/>
      <c r="CI246" s="233"/>
      <c r="CJ246" s="233"/>
      <c r="CK246" s="233"/>
      <c r="CL246" s="233"/>
      <c r="CM246" s="233"/>
      <c r="CN246" s="249"/>
    </row>
    <row r="247" spans="2:92" ht="43.5" thickBot="1" x14ac:dyDescent="0.25">
      <c r="B24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044" t="s">
        <v>795</v>
      </c>
      <c r="D247" s="1044" t="s">
        <v>794</v>
      </c>
      <c r="E247" s="1045" t="s">
        <v>761</v>
      </c>
      <c r="F247" s="1189" t="str">
        <f>VLOOKUP(TBL5_OptBen[[#This Row],[Option Type (defined list)]],'Option Typs_Grps'!B$2:C$47, 2, FALSE)</f>
        <v>Customer Options</v>
      </c>
      <c r="G247" s="1176" t="s">
        <v>755</v>
      </c>
      <c r="H247" s="1177" t="s">
        <v>1450</v>
      </c>
      <c r="I247" s="1181" t="s">
        <v>684</v>
      </c>
      <c r="J247" s="1182" t="s">
        <v>122</v>
      </c>
      <c r="K247" s="1183">
        <v>2</v>
      </c>
      <c r="L247" s="250"/>
      <c r="M247" s="250"/>
      <c r="N247" s="250"/>
      <c r="O247" s="1184"/>
      <c r="P247" s="1185"/>
      <c r="Q247" s="1186"/>
      <c r="R247" s="1187">
        <v>0</v>
      </c>
      <c r="S247" s="251">
        <v>0</v>
      </c>
      <c r="T247" s="251">
        <v>0</v>
      </c>
      <c r="U247" s="251">
        <v>0</v>
      </c>
      <c r="V247" s="251">
        <v>0</v>
      </c>
      <c r="W247" s="251">
        <v>0.04</v>
      </c>
      <c r="X247" s="251">
        <v>0.1</v>
      </c>
      <c r="Y247" s="251">
        <v>0.15</v>
      </c>
      <c r="Z247" s="251">
        <v>0.2</v>
      </c>
      <c r="AA247" s="251">
        <v>0.25</v>
      </c>
      <c r="AB247" s="251">
        <v>0.3</v>
      </c>
      <c r="AC247" s="251">
        <v>0.35</v>
      </c>
      <c r="AD247" s="251">
        <v>0.4</v>
      </c>
      <c r="AE247" s="251">
        <v>0.45</v>
      </c>
      <c r="AF247" s="251">
        <v>0.5</v>
      </c>
      <c r="AG247" s="251">
        <v>0.55000000000000004</v>
      </c>
      <c r="AH247" s="251">
        <v>0.6</v>
      </c>
      <c r="AI247" s="251">
        <v>0.65</v>
      </c>
      <c r="AJ247" s="251">
        <v>0.7</v>
      </c>
      <c r="AK247" s="251">
        <v>0.75</v>
      </c>
      <c r="AL247" s="251">
        <v>0.8</v>
      </c>
      <c r="AM247" s="251">
        <v>0.85</v>
      </c>
      <c r="AN247" s="251">
        <v>0.9</v>
      </c>
      <c r="AO247" s="251">
        <v>0.95</v>
      </c>
      <c r="AP247" s="251">
        <v>1</v>
      </c>
      <c r="AQ247" s="251">
        <v>1</v>
      </c>
      <c r="AR247" s="251">
        <v>1</v>
      </c>
      <c r="AS247" s="251">
        <v>1</v>
      </c>
      <c r="AT247" s="251">
        <v>1</v>
      </c>
      <c r="AU247" s="251">
        <v>1</v>
      </c>
      <c r="AV247" s="251">
        <v>1</v>
      </c>
      <c r="AW247" s="251">
        <v>1</v>
      </c>
      <c r="AX247" s="251">
        <v>1</v>
      </c>
      <c r="AY247" s="251">
        <v>1</v>
      </c>
      <c r="AZ247" s="251">
        <v>1</v>
      </c>
      <c r="BA247" s="251">
        <v>1</v>
      </c>
      <c r="BB247" s="251">
        <v>1</v>
      </c>
      <c r="BC247" s="251">
        <v>1</v>
      </c>
      <c r="BD247" s="251">
        <v>1</v>
      </c>
      <c r="BE247" s="251">
        <v>1</v>
      </c>
      <c r="BF247" s="251">
        <v>1</v>
      </c>
      <c r="BG247" s="251">
        <v>1</v>
      </c>
      <c r="BH247" s="251">
        <v>1</v>
      </c>
      <c r="BI247" s="251">
        <v>1</v>
      </c>
      <c r="BJ247" s="251">
        <v>1</v>
      </c>
      <c r="BK247" s="251">
        <v>1</v>
      </c>
      <c r="BL247" s="251">
        <v>1</v>
      </c>
      <c r="BM247" s="251">
        <v>1</v>
      </c>
      <c r="BN247" s="251">
        <v>1</v>
      </c>
      <c r="BO247" s="251">
        <v>1</v>
      </c>
      <c r="BP247" s="1188">
        <v>1</v>
      </c>
      <c r="BQ247" s="233">
        <v>1</v>
      </c>
      <c r="BR247" s="233">
        <v>1</v>
      </c>
      <c r="BS247" s="233">
        <v>1</v>
      </c>
      <c r="BT247" s="233">
        <v>1</v>
      </c>
      <c r="BU247" s="233">
        <v>1</v>
      </c>
      <c r="BV247" s="233">
        <v>1</v>
      </c>
      <c r="BW247" s="233">
        <v>1</v>
      </c>
      <c r="BX247" s="233">
        <v>1</v>
      </c>
      <c r="BY247" s="233">
        <v>1</v>
      </c>
      <c r="BZ247" s="233"/>
      <c r="CA247" s="233"/>
      <c r="CB247" s="233"/>
      <c r="CC247" s="233"/>
      <c r="CD247" s="233"/>
      <c r="CE247" s="233"/>
      <c r="CF247" s="233"/>
      <c r="CG247" s="233"/>
      <c r="CH247" s="233"/>
      <c r="CI247" s="233"/>
      <c r="CJ247" s="233"/>
      <c r="CK247" s="233"/>
      <c r="CL247" s="233"/>
      <c r="CM247" s="233"/>
      <c r="CN247" s="249"/>
    </row>
    <row r="248" spans="2:92" ht="30.75" thickBot="1" x14ac:dyDescent="0.25">
      <c r="B24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044" t="s">
        <v>797</v>
      </c>
      <c r="D248" s="1044" t="s">
        <v>796</v>
      </c>
      <c r="E248" s="1045" t="s">
        <v>779</v>
      </c>
      <c r="F248" s="1189" t="str">
        <f>VLOOKUP(TBL5_OptBen[[#This Row],[Option Type (defined list)]],'Option Typs_Grps'!B$2:C$47, 2, FALSE)</f>
        <v>Customer Options</v>
      </c>
      <c r="G248" s="1176" t="s">
        <v>755</v>
      </c>
      <c r="H248" s="1177" t="s">
        <v>1450</v>
      </c>
      <c r="I248" s="1181" t="s">
        <v>684</v>
      </c>
      <c r="J248" s="1182" t="s">
        <v>122</v>
      </c>
      <c r="K248" s="1183">
        <v>2</v>
      </c>
      <c r="L248" s="250"/>
      <c r="M248" s="250"/>
      <c r="N248" s="250"/>
      <c r="O248" s="1184"/>
      <c r="P248" s="1185"/>
      <c r="Q248" s="1186"/>
      <c r="R248" s="1187">
        <v>0.43</v>
      </c>
      <c r="S248" s="251">
        <v>0.87</v>
      </c>
      <c r="T248" s="251">
        <v>0.87</v>
      </c>
      <c r="U248" s="251">
        <v>0.88</v>
      </c>
      <c r="V248" s="251">
        <v>0.89</v>
      </c>
      <c r="W248" s="251">
        <v>0.9</v>
      </c>
      <c r="X248" s="251">
        <v>0.9</v>
      </c>
      <c r="Y248" s="251">
        <v>0.91</v>
      </c>
      <c r="Z248" s="251">
        <v>0.92</v>
      </c>
      <c r="AA248" s="251">
        <v>0.92</v>
      </c>
      <c r="AB248" s="251">
        <v>0.93</v>
      </c>
      <c r="AC248" s="251">
        <v>0.94</v>
      </c>
      <c r="AD248" s="251">
        <v>0.94</v>
      </c>
      <c r="AE248" s="251">
        <v>0.95</v>
      </c>
      <c r="AF248" s="251">
        <v>0.95</v>
      </c>
      <c r="AG248" s="251">
        <v>0.96</v>
      </c>
      <c r="AH248" s="251">
        <v>0.96</v>
      </c>
      <c r="AI248" s="251">
        <v>0.97</v>
      </c>
      <c r="AJ248" s="251">
        <v>0.97</v>
      </c>
      <c r="AK248" s="251">
        <v>0.98</v>
      </c>
      <c r="AL248" s="251">
        <v>0.98</v>
      </c>
      <c r="AM248" s="251">
        <v>0.99</v>
      </c>
      <c r="AN248" s="251">
        <v>0.99</v>
      </c>
      <c r="AO248" s="251">
        <v>1</v>
      </c>
      <c r="AP248" s="251">
        <v>1</v>
      </c>
      <c r="AQ248" s="251">
        <v>1</v>
      </c>
      <c r="AR248" s="251">
        <v>1</v>
      </c>
      <c r="AS248" s="251">
        <v>1</v>
      </c>
      <c r="AT248" s="251">
        <v>1</v>
      </c>
      <c r="AU248" s="251">
        <v>1</v>
      </c>
      <c r="AV248" s="251">
        <v>1</v>
      </c>
      <c r="AW248" s="251">
        <v>1</v>
      </c>
      <c r="AX248" s="251">
        <v>1</v>
      </c>
      <c r="AY248" s="251">
        <v>1</v>
      </c>
      <c r="AZ248" s="251">
        <v>1</v>
      </c>
      <c r="BA248" s="251">
        <v>1</v>
      </c>
      <c r="BB248" s="251">
        <v>1</v>
      </c>
      <c r="BC248" s="251">
        <v>1</v>
      </c>
      <c r="BD248" s="251">
        <v>1</v>
      </c>
      <c r="BE248" s="251">
        <v>1</v>
      </c>
      <c r="BF248" s="251">
        <v>1</v>
      </c>
      <c r="BG248" s="251">
        <v>1</v>
      </c>
      <c r="BH248" s="251">
        <v>1</v>
      </c>
      <c r="BI248" s="251">
        <v>1</v>
      </c>
      <c r="BJ248" s="251">
        <v>1</v>
      </c>
      <c r="BK248" s="251">
        <v>1</v>
      </c>
      <c r="BL248" s="251">
        <v>1</v>
      </c>
      <c r="BM248" s="251">
        <v>1</v>
      </c>
      <c r="BN248" s="251">
        <v>1</v>
      </c>
      <c r="BO248" s="251">
        <v>1</v>
      </c>
      <c r="BP248" s="1188">
        <v>1</v>
      </c>
      <c r="BQ248" s="233">
        <v>1</v>
      </c>
      <c r="BR248" s="233">
        <v>1</v>
      </c>
      <c r="BS248" s="233">
        <v>1</v>
      </c>
      <c r="BT248" s="233">
        <v>1</v>
      </c>
      <c r="BU248" s="233">
        <v>1</v>
      </c>
      <c r="BV248" s="233">
        <v>1</v>
      </c>
      <c r="BW248" s="233">
        <v>1</v>
      </c>
      <c r="BX248" s="233">
        <v>1</v>
      </c>
      <c r="BY248" s="233">
        <v>1</v>
      </c>
      <c r="BZ248" s="233"/>
      <c r="CA248" s="233"/>
      <c r="CB248" s="233"/>
      <c r="CC248" s="233"/>
      <c r="CD248" s="233"/>
      <c r="CE248" s="233"/>
      <c r="CF248" s="233"/>
      <c r="CG248" s="233"/>
      <c r="CH248" s="233"/>
      <c r="CI248" s="233"/>
      <c r="CJ248" s="233"/>
      <c r="CK248" s="233"/>
      <c r="CL248" s="233"/>
      <c r="CM248" s="233"/>
      <c r="CN248" s="249"/>
    </row>
    <row r="249" spans="2:92" ht="57.75" thickBot="1" x14ac:dyDescent="0.25">
      <c r="B24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044" t="s">
        <v>799</v>
      </c>
      <c r="D249" s="1044" t="s">
        <v>798</v>
      </c>
      <c r="E249" s="1045" t="s">
        <v>779</v>
      </c>
      <c r="F249" s="1189" t="str">
        <f>VLOOKUP(TBL5_OptBen[[#This Row],[Option Type (defined list)]],'Option Typs_Grps'!B$2:C$47, 2, FALSE)</f>
        <v>Customer Options</v>
      </c>
      <c r="G249" s="1176" t="s">
        <v>755</v>
      </c>
      <c r="H249" s="1177" t="s">
        <v>1450</v>
      </c>
      <c r="I249" s="1181" t="s">
        <v>684</v>
      </c>
      <c r="J249" s="1182" t="s">
        <v>122</v>
      </c>
      <c r="K249" s="1183">
        <v>2</v>
      </c>
      <c r="L249" s="250"/>
      <c r="M249" s="250"/>
      <c r="N249" s="250"/>
      <c r="O249" s="1184"/>
      <c r="P249" s="1185"/>
      <c r="Q249" s="1186"/>
      <c r="R249" s="1187">
        <v>0.5</v>
      </c>
      <c r="S249" s="251">
        <v>1</v>
      </c>
      <c r="T249" s="251">
        <v>1.05</v>
      </c>
      <c r="U249" s="251">
        <v>1.1000000000000001</v>
      </c>
      <c r="V249" s="251">
        <v>1.1399999999999999</v>
      </c>
      <c r="W249" s="251">
        <v>1.19</v>
      </c>
      <c r="X249" s="251">
        <v>1.23</v>
      </c>
      <c r="Y249" s="251">
        <v>1.27</v>
      </c>
      <c r="Z249" s="251">
        <v>1.3</v>
      </c>
      <c r="AA249" s="251">
        <v>1.33</v>
      </c>
      <c r="AB249" s="251">
        <v>1.37</v>
      </c>
      <c r="AC249" s="251">
        <v>1.4</v>
      </c>
      <c r="AD249" s="251">
        <v>1.43</v>
      </c>
      <c r="AE249" s="251">
        <v>1.46</v>
      </c>
      <c r="AF249" s="251">
        <v>1.49</v>
      </c>
      <c r="AG249" s="251">
        <v>1.52</v>
      </c>
      <c r="AH249" s="251">
        <v>1.54</v>
      </c>
      <c r="AI249" s="251">
        <v>1.57</v>
      </c>
      <c r="AJ249" s="251">
        <v>1.59</v>
      </c>
      <c r="AK249" s="251">
        <v>1.61</v>
      </c>
      <c r="AL249" s="251">
        <v>1.64</v>
      </c>
      <c r="AM249" s="251">
        <v>1.66</v>
      </c>
      <c r="AN249" s="251">
        <v>1.68</v>
      </c>
      <c r="AO249" s="251">
        <v>1.69</v>
      </c>
      <c r="AP249" s="251">
        <v>1.71</v>
      </c>
      <c r="AQ249" s="251">
        <v>1.71</v>
      </c>
      <c r="AR249" s="251">
        <v>1.71</v>
      </c>
      <c r="AS249" s="251">
        <v>1.71</v>
      </c>
      <c r="AT249" s="251">
        <v>1.71</v>
      </c>
      <c r="AU249" s="251">
        <v>1.71</v>
      </c>
      <c r="AV249" s="251">
        <v>1.71</v>
      </c>
      <c r="AW249" s="251">
        <v>1.71</v>
      </c>
      <c r="AX249" s="251">
        <v>1.71</v>
      </c>
      <c r="AY249" s="251">
        <v>1.71</v>
      </c>
      <c r="AZ249" s="251">
        <v>1.71</v>
      </c>
      <c r="BA249" s="251">
        <v>1.71</v>
      </c>
      <c r="BB249" s="251">
        <v>1.71</v>
      </c>
      <c r="BC249" s="251">
        <v>1.71</v>
      </c>
      <c r="BD249" s="251">
        <v>1.71</v>
      </c>
      <c r="BE249" s="251">
        <v>1.71</v>
      </c>
      <c r="BF249" s="251">
        <v>1.71</v>
      </c>
      <c r="BG249" s="251">
        <v>1.71</v>
      </c>
      <c r="BH249" s="251">
        <v>1.71</v>
      </c>
      <c r="BI249" s="251">
        <v>1.71</v>
      </c>
      <c r="BJ249" s="251">
        <v>1.71</v>
      </c>
      <c r="BK249" s="251">
        <v>1.71</v>
      </c>
      <c r="BL249" s="251">
        <v>1.71</v>
      </c>
      <c r="BM249" s="251">
        <v>1.71</v>
      </c>
      <c r="BN249" s="251">
        <v>1.71</v>
      </c>
      <c r="BO249" s="251">
        <v>1.71</v>
      </c>
      <c r="BP249" s="1188">
        <v>1.71</v>
      </c>
      <c r="BQ249" s="233">
        <v>1.71</v>
      </c>
      <c r="BR249" s="233">
        <v>1.71</v>
      </c>
      <c r="BS249" s="233">
        <v>1.71</v>
      </c>
      <c r="BT249" s="233">
        <v>1.71</v>
      </c>
      <c r="BU249" s="233">
        <v>1.71</v>
      </c>
      <c r="BV249" s="233">
        <v>1.71</v>
      </c>
      <c r="BW249" s="233">
        <v>1.71</v>
      </c>
      <c r="BX249" s="233">
        <v>1.71</v>
      </c>
      <c r="BY249" s="233">
        <v>1.71</v>
      </c>
      <c r="BZ249" s="233"/>
      <c r="CA249" s="233"/>
      <c r="CB249" s="233"/>
      <c r="CC249" s="233"/>
      <c r="CD249" s="233"/>
      <c r="CE249" s="233"/>
      <c r="CF249" s="233"/>
      <c r="CG249" s="233"/>
      <c r="CH249" s="233"/>
      <c r="CI249" s="233"/>
      <c r="CJ249" s="233"/>
      <c r="CK249" s="233"/>
      <c r="CL249" s="233"/>
      <c r="CM249" s="233"/>
      <c r="CN249" s="249"/>
    </row>
    <row r="250" spans="2:92" ht="30.75" thickBot="1" x14ac:dyDescent="0.25">
      <c r="B25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044" t="s">
        <v>809</v>
      </c>
      <c r="D250" s="1044" t="s">
        <v>808</v>
      </c>
      <c r="E250" s="1045" t="s">
        <v>779</v>
      </c>
      <c r="F250" s="1189" t="str">
        <f>VLOOKUP(TBL5_OptBen[[#This Row],[Option Type (defined list)]],'Option Typs_Grps'!B$2:C$47, 2, FALSE)</f>
        <v>Customer Options</v>
      </c>
      <c r="G250" s="1176" t="s">
        <v>766</v>
      </c>
      <c r="H250" s="1177" t="s">
        <v>1450</v>
      </c>
      <c r="I250" s="1181" t="s">
        <v>684</v>
      </c>
      <c r="J250" s="1182" t="s">
        <v>122</v>
      </c>
      <c r="K250" s="1183">
        <v>2</v>
      </c>
      <c r="L250" s="250"/>
      <c r="M250" s="250"/>
      <c r="N250" s="250"/>
      <c r="O250" s="1184"/>
      <c r="P250" s="1185"/>
      <c r="Q250" s="1186"/>
      <c r="R250" s="1187">
        <v>0</v>
      </c>
      <c r="S250" s="251">
        <v>0</v>
      </c>
      <c r="T250" s="251">
        <v>0</v>
      </c>
      <c r="U250" s="251">
        <v>0.01</v>
      </c>
      <c r="V250" s="251">
        <v>0.02</v>
      </c>
      <c r="W250" s="251">
        <v>0.04</v>
      </c>
      <c r="X250" s="251">
        <v>0.08</v>
      </c>
      <c r="Y250" s="251">
        <v>0.42</v>
      </c>
      <c r="Z250" s="251">
        <v>1.47</v>
      </c>
      <c r="AA250" s="251">
        <v>4.24</v>
      </c>
      <c r="AB250" s="251">
        <v>6.43</v>
      </c>
      <c r="AC250" s="251">
        <v>8.65</v>
      </c>
      <c r="AD250" s="251">
        <v>10.89</v>
      </c>
      <c r="AE250" s="251">
        <v>13.15</v>
      </c>
      <c r="AF250" s="251">
        <v>15.43</v>
      </c>
      <c r="AG250" s="251">
        <v>17.73</v>
      </c>
      <c r="AH250" s="251">
        <v>20.04</v>
      </c>
      <c r="AI250" s="251">
        <v>22.37</v>
      </c>
      <c r="AJ250" s="251">
        <v>24.72</v>
      </c>
      <c r="AK250" s="251">
        <v>27.08</v>
      </c>
      <c r="AL250" s="251">
        <v>29.45</v>
      </c>
      <c r="AM250" s="251">
        <v>31.83</v>
      </c>
      <c r="AN250" s="251">
        <v>34.229999999999997</v>
      </c>
      <c r="AO250" s="251">
        <v>36.65</v>
      </c>
      <c r="AP250" s="251">
        <v>39.07</v>
      </c>
      <c r="AQ250" s="251">
        <v>39.17</v>
      </c>
      <c r="AR250" s="251">
        <v>39.26</v>
      </c>
      <c r="AS250" s="251">
        <v>39.35</v>
      </c>
      <c r="AT250" s="251">
        <v>39.43</v>
      </c>
      <c r="AU250" s="251">
        <v>39.51</v>
      </c>
      <c r="AV250" s="251">
        <v>39.6</v>
      </c>
      <c r="AW250" s="251">
        <v>39.6</v>
      </c>
      <c r="AX250" s="251">
        <v>39.6</v>
      </c>
      <c r="AY250" s="251">
        <v>39.6</v>
      </c>
      <c r="AZ250" s="251">
        <v>39.6</v>
      </c>
      <c r="BA250" s="251">
        <v>39.6</v>
      </c>
      <c r="BB250" s="251">
        <v>39.6</v>
      </c>
      <c r="BC250" s="251">
        <v>39.6</v>
      </c>
      <c r="BD250" s="251">
        <v>39.6</v>
      </c>
      <c r="BE250" s="251">
        <v>39.6</v>
      </c>
      <c r="BF250" s="251">
        <v>39.6</v>
      </c>
      <c r="BG250" s="251">
        <v>39.6</v>
      </c>
      <c r="BH250" s="251">
        <v>39.6</v>
      </c>
      <c r="BI250" s="251">
        <v>39.6</v>
      </c>
      <c r="BJ250" s="251">
        <v>39.6</v>
      </c>
      <c r="BK250" s="251">
        <v>39.6</v>
      </c>
      <c r="BL250" s="251">
        <v>39.6</v>
      </c>
      <c r="BM250" s="251">
        <v>39.6</v>
      </c>
      <c r="BN250" s="251">
        <v>39.6</v>
      </c>
      <c r="BO250" s="251">
        <v>39.6</v>
      </c>
      <c r="BP250" s="1188">
        <v>39.6</v>
      </c>
      <c r="BQ250" s="233">
        <v>39.6</v>
      </c>
      <c r="BR250" s="233">
        <v>39.6</v>
      </c>
      <c r="BS250" s="233">
        <v>39.6</v>
      </c>
      <c r="BT250" s="233">
        <v>39.6</v>
      </c>
      <c r="BU250" s="233">
        <v>39.6</v>
      </c>
      <c r="BV250" s="233">
        <v>39.6</v>
      </c>
      <c r="BW250" s="233">
        <v>39.6</v>
      </c>
      <c r="BX250" s="233">
        <v>39.6</v>
      </c>
      <c r="BY250" s="233">
        <v>39.6</v>
      </c>
      <c r="BZ250" s="233"/>
      <c r="CA250" s="233"/>
      <c r="CB250" s="233"/>
      <c r="CC250" s="233"/>
      <c r="CD250" s="233"/>
      <c r="CE250" s="233"/>
      <c r="CF250" s="233"/>
      <c r="CG250" s="233"/>
      <c r="CH250" s="233"/>
      <c r="CI250" s="233"/>
      <c r="CJ250" s="233"/>
      <c r="CK250" s="233"/>
      <c r="CL250" s="233"/>
      <c r="CM250" s="233"/>
      <c r="CN250" s="249"/>
    </row>
    <row r="251" spans="2:92" ht="30.75" thickBot="1" x14ac:dyDescent="0.25">
      <c r="B251"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044" t="s">
        <v>809</v>
      </c>
      <c r="D251" s="1044" t="s">
        <v>1440</v>
      </c>
      <c r="E251" s="1045" t="s">
        <v>779</v>
      </c>
      <c r="F251" s="1189" t="str">
        <f>VLOOKUP(TBL5_OptBen[[#This Row],[Option Type (defined list)]],'Option Typs_Grps'!B$2:C$47, 2, FALSE)</f>
        <v>Customer Options</v>
      </c>
      <c r="G251" s="1176" t="s">
        <v>766</v>
      </c>
      <c r="H251" s="1177" t="s">
        <v>1450</v>
      </c>
      <c r="I251" s="1181" t="s">
        <v>331</v>
      </c>
      <c r="J251" s="1182" t="s">
        <v>122</v>
      </c>
      <c r="K251" s="1183">
        <v>2</v>
      </c>
      <c r="L251" s="250"/>
      <c r="M251" s="250"/>
      <c r="N251" s="250"/>
      <c r="O251" s="1184"/>
      <c r="P251" s="1185"/>
      <c r="Q251" s="1186"/>
      <c r="R251" s="1187">
        <v>0</v>
      </c>
      <c r="S251" s="251">
        <v>0</v>
      </c>
      <c r="T251" s="251">
        <v>0</v>
      </c>
      <c r="U251" s="251">
        <v>0</v>
      </c>
      <c r="V251" s="251">
        <v>0</v>
      </c>
      <c r="W251" s="251">
        <v>0</v>
      </c>
      <c r="X251" s="251">
        <v>0</v>
      </c>
      <c r="Y251" s="251">
        <v>0</v>
      </c>
      <c r="Z251" s="251">
        <v>0.01</v>
      </c>
      <c r="AA251" s="251">
        <v>0.03</v>
      </c>
      <c r="AB251" s="251">
        <v>0.04</v>
      </c>
      <c r="AC251" s="251">
        <v>0.06</v>
      </c>
      <c r="AD251" s="251">
        <v>7.0000000000000007E-2</v>
      </c>
      <c r="AE251" s="251">
        <v>0.08</v>
      </c>
      <c r="AF251" s="251">
        <v>0.1</v>
      </c>
      <c r="AG251" s="251">
        <v>0.11</v>
      </c>
      <c r="AH251" s="251">
        <v>0.13</v>
      </c>
      <c r="AI251" s="251">
        <v>0.14000000000000001</v>
      </c>
      <c r="AJ251" s="251">
        <v>0.16</v>
      </c>
      <c r="AK251" s="251">
        <v>0.17</v>
      </c>
      <c r="AL251" s="251">
        <v>0.19</v>
      </c>
      <c r="AM251" s="251">
        <v>0.2</v>
      </c>
      <c r="AN251" s="251">
        <v>0.22</v>
      </c>
      <c r="AO251" s="251">
        <v>0.23</v>
      </c>
      <c r="AP251" s="251">
        <v>0.25</v>
      </c>
      <c r="AQ251" s="251">
        <v>0.25</v>
      </c>
      <c r="AR251" s="251">
        <v>0.25</v>
      </c>
      <c r="AS251" s="251">
        <v>0.25</v>
      </c>
      <c r="AT251" s="251">
        <v>0.25</v>
      </c>
      <c r="AU251" s="251">
        <v>0.25</v>
      </c>
      <c r="AV251" s="251">
        <v>0.25</v>
      </c>
      <c r="AW251" s="251">
        <v>0.25</v>
      </c>
      <c r="AX251" s="251">
        <v>0.25</v>
      </c>
      <c r="AY251" s="251">
        <v>0.25</v>
      </c>
      <c r="AZ251" s="251">
        <v>0.25</v>
      </c>
      <c r="BA251" s="251">
        <v>0.25</v>
      </c>
      <c r="BB251" s="251">
        <v>0.26</v>
      </c>
      <c r="BC251" s="251">
        <v>0.26</v>
      </c>
      <c r="BD251" s="251">
        <v>0.26</v>
      </c>
      <c r="BE251" s="251">
        <v>0.26</v>
      </c>
      <c r="BF251" s="251">
        <v>0.26</v>
      </c>
      <c r="BG251" s="251">
        <v>0.26</v>
      </c>
      <c r="BH251" s="251">
        <v>0.26</v>
      </c>
      <c r="BI251" s="251">
        <v>0.26</v>
      </c>
      <c r="BJ251" s="251">
        <v>0.26</v>
      </c>
      <c r="BK251" s="251">
        <v>0.26</v>
      </c>
      <c r="BL251" s="251">
        <v>0.26</v>
      </c>
      <c r="BM251" s="251">
        <v>0.26</v>
      </c>
      <c r="BN251" s="251">
        <v>0.26</v>
      </c>
      <c r="BO251" s="251">
        <v>0.26</v>
      </c>
      <c r="BP251" s="1188">
        <v>0.26</v>
      </c>
      <c r="BQ251" s="233">
        <v>0.27</v>
      </c>
      <c r="BR251" s="233">
        <v>0.27</v>
      </c>
      <c r="BS251" s="233">
        <v>0.27</v>
      </c>
      <c r="BT251" s="233">
        <v>0.27</v>
      </c>
      <c r="BU251" s="233">
        <v>0.27</v>
      </c>
      <c r="BV251" s="233">
        <v>0.27</v>
      </c>
      <c r="BW251" s="233">
        <v>0.27</v>
      </c>
      <c r="BX251" s="233">
        <v>0.27</v>
      </c>
      <c r="BY251" s="233">
        <v>0.27</v>
      </c>
      <c r="BZ251" s="233"/>
      <c r="CA251" s="233"/>
      <c r="CB251" s="233"/>
      <c r="CC251" s="233"/>
      <c r="CD251" s="233"/>
      <c r="CE251" s="233"/>
      <c r="CF251" s="233"/>
      <c r="CG251" s="233"/>
      <c r="CH251" s="233"/>
      <c r="CI251" s="233"/>
      <c r="CJ251" s="233"/>
      <c r="CK251" s="233"/>
      <c r="CL251" s="233"/>
      <c r="CM251" s="233"/>
      <c r="CN251" s="249"/>
    </row>
    <row r="252" spans="2:92" ht="72" thickBot="1" x14ac:dyDescent="0.25">
      <c r="B25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2" s="1044" t="s">
        <v>813</v>
      </c>
      <c r="D252" s="1044" t="s">
        <v>812</v>
      </c>
      <c r="E252" s="1045" t="s">
        <v>761</v>
      </c>
      <c r="F252" s="1189" t="str">
        <f>VLOOKUP(TBL5_OptBen[[#This Row],[Option Type (defined list)]],'Option Typs_Grps'!B$2:C$47, 2, FALSE)</f>
        <v>Customer Options</v>
      </c>
      <c r="G252" s="1176" t="s">
        <v>755</v>
      </c>
      <c r="H252" s="1177" t="s">
        <v>1450</v>
      </c>
      <c r="I252" s="1181" t="s">
        <v>684</v>
      </c>
      <c r="J252" s="1182" t="s">
        <v>122</v>
      </c>
      <c r="K252" s="1183">
        <v>2</v>
      </c>
      <c r="L252" s="250"/>
      <c r="M252" s="250"/>
      <c r="N252" s="250"/>
      <c r="O252" s="1184"/>
      <c r="P252" s="1185"/>
      <c r="Q252" s="1186"/>
      <c r="R252" s="1187">
        <v>0</v>
      </c>
      <c r="S252" s="251">
        <v>0</v>
      </c>
      <c r="T252" s="251">
        <v>0</v>
      </c>
      <c r="U252" s="251">
        <v>0</v>
      </c>
      <c r="V252" s="251">
        <v>0</v>
      </c>
      <c r="W252" s="251">
        <v>0.05</v>
      </c>
      <c r="X252" s="251">
        <v>0.15</v>
      </c>
      <c r="Y252" s="251">
        <v>0.25</v>
      </c>
      <c r="Z252" s="251">
        <v>0.34</v>
      </c>
      <c r="AA252" s="251">
        <v>0.42</v>
      </c>
      <c r="AB252" s="251">
        <v>0.51</v>
      </c>
      <c r="AC252" s="251">
        <v>0.57999999999999996</v>
      </c>
      <c r="AD252" s="251">
        <v>0.66</v>
      </c>
      <c r="AE252" s="251">
        <v>0.74</v>
      </c>
      <c r="AF252" s="251">
        <v>0.81</v>
      </c>
      <c r="AG252" s="251">
        <v>0.88</v>
      </c>
      <c r="AH252" s="251">
        <v>0.94</v>
      </c>
      <c r="AI252" s="251">
        <v>1.01</v>
      </c>
      <c r="AJ252" s="251">
        <v>1.07</v>
      </c>
      <c r="AK252" s="251">
        <v>1.1299999999999999</v>
      </c>
      <c r="AL252" s="251">
        <v>1.19</v>
      </c>
      <c r="AM252" s="251">
        <v>1.25</v>
      </c>
      <c r="AN252" s="251">
        <v>1.31</v>
      </c>
      <c r="AO252" s="251">
        <v>1.36</v>
      </c>
      <c r="AP252" s="251">
        <v>1.41</v>
      </c>
      <c r="AQ252" s="251">
        <v>1.41</v>
      </c>
      <c r="AR252" s="251">
        <v>1.41</v>
      </c>
      <c r="AS252" s="251">
        <v>1.41</v>
      </c>
      <c r="AT252" s="251">
        <v>1.41</v>
      </c>
      <c r="AU252" s="251">
        <v>1.41</v>
      </c>
      <c r="AV252" s="251">
        <v>1.41</v>
      </c>
      <c r="AW252" s="251">
        <v>1.41</v>
      </c>
      <c r="AX252" s="251">
        <v>1.41</v>
      </c>
      <c r="AY252" s="251">
        <v>1.41</v>
      </c>
      <c r="AZ252" s="251">
        <v>1.41</v>
      </c>
      <c r="BA252" s="251">
        <v>1.41</v>
      </c>
      <c r="BB252" s="251">
        <v>1.41</v>
      </c>
      <c r="BC252" s="251">
        <v>1.41</v>
      </c>
      <c r="BD252" s="251">
        <v>1.41</v>
      </c>
      <c r="BE252" s="251">
        <v>1.41</v>
      </c>
      <c r="BF252" s="251">
        <v>1.41</v>
      </c>
      <c r="BG252" s="251">
        <v>1.41</v>
      </c>
      <c r="BH252" s="251">
        <v>1.41</v>
      </c>
      <c r="BI252" s="251">
        <v>1.41</v>
      </c>
      <c r="BJ252" s="251">
        <v>1.41</v>
      </c>
      <c r="BK252" s="251">
        <v>1.41</v>
      </c>
      <c r="BL252" s="251">
        <v>1.41</v>
      </c>
      <c r="BM252" s="251">
        <v>1.41</v>
      </c>
      <c r="BN252" s="251">
        <v>1.41</v>
      </c>
      <c r="BO252" s="251">
        <v>1.41</v>
      </c>
      <c r="BP252" s="1188">
        <v>1.41</v>
      </c>
      <c r="BQ252" s="233">
        <v>1.41</v>
      </c>
      <c r="BR252" s="233">
        <v>1.41</v>
      </c>
      <c r="BS252" s="233">
        <v>1.41</v>
      </c>
      <c r="BT252" s="233">
        <v>1.41</v>
      </c>
      <c r="BU252" s="233">
        <v>1.41</v>
      </c>
      <c r="BV252" s="233">
        <v>1.41</v>
      </c>
      <c r="BW252" s="233">
        <v>1.41</v>
      </c>
      <c r="BX252" s="233">
        <v>1.41</v>
      </c>
      <c r="BY252" s="233">
        <v>1.41</v>
      </c>
      <c r="BZ252" s="233"/>
      <c r="CA252" s="233"/>
      <c r="CB252" s="233"/>
      <c r="CC252" s="233"/>
      <c r="CD252" s="233"/>
      <c r="CE252" s="233"/>
      <c r="CF252" s="233"/>
      <c r="CG252" s="233"/>
      <c r="CH252" s="233"/>
      <c r="CI252" s="233"/>
      <c r="CJ252" s="233"/>
      <c r="CK252" s="233"/>
      <c r="CL252" s="233"/>
      <c r="CM252" s="233"/>
      <c r="CN252" s="249"/>
    </row>
    <row r="253" spans="2:92" ht="57.75" thickBot="1" x14ac:dyDescent="0.25">
      <c r="B25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3" s="1044" t="s">
        <v>815</v>
      </c>
      <c r="D253" s="1044" t="s">
        <v>814</v>
      </c>
      <c r="E253" s="1045" t="s">
        <v>779</v>
      </c>
      <c r="F253" s="1189" t="str">
        <f>VLOOKUP(TBL5_OptBen[[#This Row],[Option Type (defined list)]],'Option Typs_Grps'!B$2:C$47, 2, FALSE)</f>
        <v>Customer Options</v>
      </c>
      <c r="G253" s="1176" t="s">
        <v>755</v>
      </c>
      <c r="H253" s="1177" t="s">
        <v>1450</v>
      </c>
      <c r="I253" s="1181" t="s">
        <v>684</v>
      </c>
      <c r="J253" s="1182" t="s">
        <v>122</v>
      </c>
      <c r="K253" s="1183">
        <v>2</v>
      </c>
      <c r="L253" s="250"/>
      <c r="M253" s="250"/>
      <c r="N253" s="250"/>
      <c r="O253" s="1184"/>
      <c r="P253" s="1185"/>
      <c r="Q253" s="1186"/>
      <c r="R253" s="1187">
        <v>0.39</v>
      </c>
      <c r="S253" s="251">
        <v>0.77</v>
      </c>
      <c r="T253" s="251">
        <v>0.77</v>
      </c>
      <c r="U253" s="251">
        <v>0.77</v>
      </c>
      <c r="V253" s="251">
        <v>0.77</v>
      </c>
      <c r="W253" s="251">
        <v>0.77</v>
      </c>
      <c r="X253" s="251">
        <v>0.77</v>
      </c>
      <c r="Y253" s="251">
        <v>0.77</v>
      </c>
      <c r="Z253" s="251">
        <v>0.77</v>
      </c>
      <c r="AA253" s="251">
        <v>0.77</v>
      </c>
      <c r="AB253" s="251">
        <v>0.77</v>
      </c>
      <c r="AC253" s="251">
        <v>0.76</v>
      </c>
      <c r="AD253" s="251">
        <v>0.76</v>
      </c>
      <c r="AE253" s="251">
        <v>0.76</v>
      </c>
      <c r="AF253" s="251">
        <v>0.76</v>
      </c>
      <c r="AG253" s="251">
        <v>0.76</v>
      </c>
      <c r="AH253" s="251">
        <v>0.76</v>
      </c>
      <c r="AI253" s="251">
        <v>0.76</v>
      </c>
      <c r="AJ253" s="251">
        <v>0.76</v>
      </c>
      <c r="AK253" s="251">
        <v>0.76</v>
      </c>
      <c r="AL253" s="251">
        <v>0.76</v>
      </c>
      <c r="AM253" s="251">
        <v>0.76</v>
      </c>
      <c r="AN253" s="251">
        <v>0.76</v>
      </c>
      <c r="AO253" s="251">
        <v>0.76</v>
      </c>
      <c r="AP253" s="251">
        <v>0.76</v>
      </c>
      <c r="AQ253" s="251">
        <v>0.76</v>
      </c>
      <c r="AR253" s="251">
        <v>0.76</v>
      </c>
      <c r="AS253" s="251">
        <v>0.76</v>
      </c>
      <c r="AT253" s="251">
        <v>0.76</v>
      </c>
      <c r="AU253" s="251">
        <v>0.76</v>
      </c>
      <c r="AV253" s="251">
        <v>0.76</v>
      </c>
      <c r="AW253" s="251">
        <v>0.76</v>
      </c>
      <c r="AX253" s="251">
        <v>0.76</v>
      </c>
      <c r="AY253" s="251">
        <v>0.76</v>
      </c>
      <c r="AZ253" s="251">
        <v>0.76</v>
      </c>
      <c r="BA253" s="251">
        <v>0.76</v>
      </c>
      <c r="BB253" s="251">
        <v>0.76</v>
      </c>
      <c r="BC253" s="251">
        <v>0.76</v>
      </c>
      <c r="BD253" s="251">
        <v>0.76</v>
      </c>
      <c r="BE253" s="251">
        <v>0.76</v>
      </c>
      <c r="BF253" s="251">
        <v>0.76</v>
      </c>
      <c r="BG253" s="251">
        <v>0.76</v>
      </c>
      <c r="BH253" s="251">
        <v>0.76</v>
      </c>
      <c r="BI253" s="251">
        <v>0.76</v>
      </c>
      <c r="BJ253" s="251">
        <v>0.76</v>
      </c>
      <c r="BK253" s="251">
        <v>0.76</v>
      </c>
      <c r="BL253" s="251">
        <v>0.76</v>
      </c>
      <c r="BM253" s="251">
        <v>0.76</v>
      </c>
      <c r="BN253" s="251">
        <v>0.76</v>
      </c>
      <c r="BO253" s="251">
        <v>0.76</v>
      </c>
      <c r="BP253" s="1188">
        <v>0.76</v>
      </c>
      <c r="BQ253" s="233">
        <v>0.76</v>
      </c>
      <c r="BR253" s="233">
        <v>0.76</v>
      </c>
      <c r="BS253" s="233">
        <v>0.76</v>
      </c>
      <c r="BT253" s="233">
        <v>0.76</v>
      </c>
      <c r="BU253" s="233">
        <v>0.76</v>
      </c>
      <c r="BV253" s="233">
        <v>0.76</v>
      </c>
      <c r="BW253" s="233">
        <v>0.76</v>
      </c>
      <c r="BX253" s="233">
        <v>0.76</v>
      </c>
      <c r="BY253" s="233">
        <v>0.76</v>
      </c>
      <c r="BZ253" s="233"/>
      <c r="CA253" s="233"/>
      <c r="CB253" s="233"/>
      <c r="CC253" s="233"/>
      <c r="CD253" s="233"/>
      <c r="CE253" s="233"/>
      <c r="CF253" s="233"/>
      <c r="CG253" s="233"/>
      <c r="CH253" s="233"/>
      <c r="CI253" s="233"/>
      <c r="CJ253" s="233"/>
      <c r="CK253" s="233"/>
      <c r="CL253" s="233"/>
      <c r="CM253" s="233"/>
      <c r="CN253" s="249"/>
    </row>
    <row r="254" spans="2:92" ht="43.5" thickBot="1" x14ac:dyDescent="0.25">
      <c r="B25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4" s="1044" t="s">
        <v>842</v>
      </c>
      <c r="D254" s="1044" t="s">
        <v>841</v>
      </c>
      <c r="E254" s="1045" t="s">
        <v>843</v>
      </c>
      <c r="F254" s="1180" t="str">
        <f>VLOOKUP(TBL5_OptBen[[#This Row],[Option Type (defined list)]],'Option Typs_Grps'!B$2:C$47, 2, FALSE)</f>
        <v>Distribution Options</v>
      </c>
      <c r="G254" s="1176" t="s">
        <v>766</v>
      </c>
      <c r="H254" s="1177" t="s">
        <v>1450</v>
      </c>
      <c r="I254" s="1181" t="s">
        <v>684</v>
      </c>
      <c r="J254" s="1182" t="s">
        <v>122</v>
      </c>
      <c r="K254" s="1183">
        <v>2</v>
      </c>
      <c r="L254" s="250"/>
      <c r="M254" s="250"/>
      <c r="N254" s="250"/>
      <c r="O254" s="1184"/>
      <c r="P254" s="1185"/>
      <c r="Q254" s="1186"/>
      <c r="R254" s="1187">
        <v>0.16</v>
      </c>
      <c r="S254" s="251">
        <v>0.4</v>
      </c>
      <c r="T254" s="251">
        <v>0.57999999999999996</v>
      </c>
      <c r="U254" s="251">
        <v>0.71</v>
      </c>
      <c r="V254" s="251">
        <v>0.77</v>
      </c>
      <c r="W254" s="251">
        <v>0.77</v>
      </c>
      <c r="X254" s="251">
        <v>0.77</v>
      </c>
      <c r="Y254" s="251">
        <v>0.77</v>
      </c>
      <c r="Z254" s="251">
        <v>0.77</v>
      </c>
      <c r="AA254" s="251">
        <v>0.77</v>
      </c>
      <c r="AB254" s="251">
        <v>0.77</v>
      </c>
      <c r="AC254" s="251">
        <v>0.77</v>
      </c>
      <c r="AD254" s="251">
        <v>0.77</v>
      </c>
      <c r="AE254" s="251">
        <v>0.77</v>
      </c>
      <c r="AF254" s="251">
        <v>0.77</v>
      </c>
      <c r="AG254" s="251">
        <v>0.77</v>
      </c>
      <c r="AH254" s="251">
        <v>0.77</v>
      </c>
      <c r="AI254" s="251">
        <v>0.77</v>
      </c>
      <c r="AJ254" s="251">
        <v>0.77</v>
      </c>
      <c r="AK254" s="251">
        <v>0.77</v>
      </c>
      <c r="AL254" s="251">
        <v>0.77</v>
      </c>
      <c r="AM254" s="251">
        <v>0.77</v>
      </c>
      <c r="AN254" s="251">
        <v>0.77</v>
      </c>
      <c r="AO254" s="251">
        <v>0.77</v>
      </c>
      <c r="AP254" s="251">
        <v>0.77</v>
      </c>
      <c r="AQ254" s="251">
        <v>0.77</v>
      </c>
      <c r="AR254" s="251">
        <v>0.77</v>
      </c>
      <c r="AS254" s="251">
        <v>0.77</v>
      </c>
      <c r="AT254" s="251">
        <v>0.77</v>
      </c>
      <c r="AU254" s="251">
        <v>0.77</v>
      </c>
      <c r="AV254" s="251">
        <v>0.77</v>
      </c>
      <c r="AW254" s="251">
        <v>0.77</v>
      </c>
      <c r="AX254" s="251">
        <v>0.77</v>
      </c>
      <c r="AY254" s="251">
        <v>0.77</v>
      </c>
      <c r="AZ254" s="251">
        <v>0.77</v>
      </c>
      <c r="BA254" s="251">
        <v>0.77</v>
      </c>
      <c r="BB254" s="251">
        <v>0.77</v>
      </c>
      <c r="BC254" s="251">
        <v>0.77</v>
      </c>
      <c r="BD254" s="251">
        <v>0.77</v>
      </c>
      <c r="BE254" s="251">
        <v>0.77</v>
      </c>
      <c r="BF254" s="251">
        <v>0.77</v>
      </c>
      <c r="BG254" s="251">
        <v>0.77</v>
      </c>
      <c r="BH254" s="251">
        <v>0.77</v>
      </c>
      <c r="BI254" s="251">
        <v>0.77</v>
      </c>
      <c r="BJ254" s="251">
        <v>0.77</v>
      </c>
      <c r="BK254" s="251">
        <v>0.77</v>
      </c>
      <c r="BL254" s="251">
        <v>0.77</v>
      </c>
      <c r="BM254" s="251">
        <v>0.77</v>
      </c>
      <c r="BN254" s="251">
        <v>0.77</v>
      </c>
      <c r="BO254" s="251">
        <v>0.77</v>
      </c>
      <c r="BP254" s="1188">
        <v>0.77</v>
      </c>
      <c r="BQ254" s="233">
        <v>0.77</v>
      </c>
      <c r="BR254" s="233">
        <v>0.77</v>
      </c>
      <c r="BS254" s="233">
        <v>0.77</v>
      </c>
      <c r="BT254" s="233">
        <v>0.77</v>
      </c>
      <c r="BU254" s="233">
        <v>0.77</v>
      </c>
      <c r="BV254" s="233">
        <v>0.77</v>
      </c>
      <c r="BW254" s="233">
        <v>0.77</v>
      </c>
      <c r="BX254" s="233">
        <v>0.77</v>
      </c>
      <c r="BY254" s="233">
        <v>0.77</v>
      </c>
      <c r="BZ254" s="233"/>
      <c r="CA254" s="233"/>
      <c r="CB254" s="233"/>
      <c r="CC254" s="233"/>
      <c r="CD254" s="233"/>
      <c r="CE254" s="233"/>
      <c r="CF254" s="233"/>
      <c r="CG254" s="233"/>
      <c r="CH254" s="233"/>
      <c r="CI254" s="233"/>
      <c r="CJ254" s="233"/>
      <c r="CK254" s="233"/>
      <c r="CL254" s="233"/>
      <c r="CM254" s="233"/>
      <c r="CN254" s="249"/>
    </row>
    <row r="255" spans="2:92" ht="43.5" thickBot="1" x14ac:dyDescent="0.25">
      <c r="B25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5" s="1044" t="s">
        <v>845</v>
      </c>
      <c r="D255" s="1044" t="s">
        <v>844</v>
      </c>
      <c r="E255" s="1045" t="s">
        <v>843</v>
      </c>
      <c r="F255" s="1189" t="str">
        <f>VLOOKUP(TBL5_OptBen[[#This Row],[Option Type (defined list)]],'Option Typs_Grps'!B$2:C$47, 2, FALSE)</f>
        <v>Distribution Options</v>
      </c>
      <c r="G255" s="1176" t="s">
        <v>766</v>
      </c>
      <c r="H255" s="1177" t="s">
        <v>1450</v>
      </c>
      <c r="I255" s="1181" t="s">
        <v>684</v>
      </c>
      <c r="J255" s="1182" t="s">
        <v>122</v>
      </c>
      <c r="K255" s="1183">
        <v>2</v>
      </c>
      <c r="L255" s="250"/>
      <c r="M255" s="250"/>
      <c r="N255" s="250"/>
      <c r="O255" s="1184"/>
      <c r="P255" s="1185"/>
      <c r="Q255" s="1186"/>
      <c r="R255" s="1187">
        <v>0</v>
      </c>
      <c r="S255" s="251">
        <v>0</v>
      </c>
      <c r="T255" s="251">
        <v>0</v>
      </c>
      <c r="U255" s="251">
        <v>0</v>
      </c>
      <c r="V255" s="251">
        <v>0</v>
      </c>
      <c r="W255" s="251">
        <v>0.06</v>
      </c>
      <c r="X255" s="251">
        <v>0.12</v>
      </c>
      <c r="Y255" s="251">
        <v>0.17</v>
      </c>
      <c r="Z255" s="251">
        <v>0.21</v>
      </c>
      <c r="AA255" s="251">
        <v>0.27</v>
      </c>
      <c r="AB255" s="251">
        <v>0.27</v>
      </c>
      <c r="AC255" s="251">
        <v>0.27</v>
      </c>
      <c r="AD255" s="251">
        <v>0.27</v>
      </c>
      <c r="AE255" s="251">
        <v>0.27</v>
      </c>
      <c r="AF255" s="251">
        <v>0.27</v>
      </c>
      <c r="AG255" s="251">
        <v>0.27</v>
      </c>
      <c r="AH255" s="251">
        <v>0.27</v>
      </c>
      <c r="AI255" s="251">
        <v>0.27</v>
      </c>
      <c r="AJ255" s="251">
        <v>0.27</v>
      </c>
      <c r="AK255" s="251">
        <v>0.27</v>
      </c>
      <c r="AL255" s="251">
        <v>0.27</v>
      </c>
      <c r="AM255" s="251">
        <v>0.27</v>
      </c>
      <c r="AN255" s="251">
        <v>0.27</v>
      </c>
      <c r="AO255" s="251">
        <v>0.27</v>
      </c>
      <c r="AP255" s="251">
        <v>0.27</v>
      </c>
      <c r="AQ255" s="251">
        <v>0.27</v>
      </c>
      <c r="AR255" s="251">
        <v>0.27</v>
      </c>
      <c r="AS255" s="251">
        <v>0.27</v>
      </c>
      <c r="AT255" s="251">
        <v>0.27</v>
      </c>
      <c r="AU255" s="251">
        <v>0.27</v>
      </c>
      <c r="AV255" s="251">
        <v>0.27</v>
      </c>
      <c r="AW255" s="251">
        <v>0.27</v>
      </c>
      <c r="AX255" s="251">
        <v>0.27</v>
      </c>
      <c r="AY255" s="251">
        <v>0.27</v>
      </c>
      <c r="AZ255" s="251">
        <v>0.27</v>
      </c>
      <c r="BA255" s="251">
        <v>0.27</v>
      </c>
      <c r="BB255" s="251">
        <v>0.27</v>
      </c>
      <c r="BC255" s="251">
        <v>0.27</v>
      </c>
      <c r="BD255" s="251">
        <v>0.27</v>
      </c>
      <c r="BE255" s="251">
        <v>0.27</v>
      </c>
      <c r="BF255" s="251">
        <v>0.27</v>
      </c>
      <c r="BG255" s="251">
        <v>0.27</v>
      </c>
      <c r="BH255" s="251">
        <v>0.27</v>
      </c>
      <c r="BI255" s="251">
        <v>0.27</v>
      </c>
      <c r="BJ255" s="251">
        <v>0.27</v>
      </c>
      <c r="BK255" s="251">
        <v>0.27</v>
      </c>
      <c r="BL255" s="251">
        <v>0.27</v>
      </c>
      <c r="BM255" s="251">
        <v>0.27</v>
      </c>
      <c r="BN255" s="251">
        <v>0.27</v>
      </c>
      <c r="BO255" s="251">
        <v>0.27</v>
      </c>
      <c r="BP255" s="1188">
        <v>0.27</v>
      </c>
      <c r="BQ255" s="233">
        <v>0.27</v>
      </c>
      <c r="BR255" s="233">
        <v>0.27</v>
      </c>
      <c r="BS255" s="233">
        <v>0.27</v>
      </c>
      <c r="BT255" s="233">
        <v>0.27</v>
      </c>
      <c r="BU255" s="233">
        <v>0.27</v>
      </c>
      <c r="BV255" s="233">
        <v>0.27</v>
      </c>
      <c r="BW255" s="233">
        <v>0.27</v>
      </c>
      <c r="BX255" s="233">
        <v>0.27</v>
      </c>
      <c r="BY255" s="233">
        <v>0.27</v>
      </c>
      <c r="BZ255" s="233"/>
      <c r="CA255" s="233"/>
      <c r="CB255" s="233"/>
      <c r="CC255" s="233"/>
      <c r="CD255" s="233"/>
      <c r="CE255" s="233"/>
      <c r="CF255" s="233"/>
      <c r="CG255" s="233"/>
      <c r="CH255" s="233"/>
      <c r="CI255" s="233"/>
      <c r="CJ255" s="233"/>
      <c r="CK255" s="233"/>
      <c r="CL255" s="233"/>
      <c r="CM255" s="233"/>
      <c r="CN255" s="249"/>
    </row>
    <row r="256" spans="2:92" ht="43.5" thickBot="1" x14ac:dyDescent="0.25">
      <c r="B25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6" s="1044" t="s">
        <v>848</v>
      </c>
      <c r="D256" s="1044" t="s">
        <v>847</v>
      </c>
      <c r="E256" s="1045" t="s">
        <v>843</v>
      </c>
      <c r="F256" s="1189" t="str">
        <f>VLOOKUP(TBL5_OptBen[[#This Row],[Option Type (defined list)]],'Option Typs_Grps'!B$2:C$47, 2, FALSE)</f>
        <v>Distribution Options</v>
      </c>
      <c r="G256" s="1176" t="s">
        <v>766</v>
      </c>
      <c r="H256" s="1177" t="s">
        <v>1450</v>
      </c>
      <c r="I256" s="1181" t="s">
        <v>684</v>
      </c>
      <c r="J256" s="1182" t="s">
        <v>122</v>
      </c>
      <c r="K256" s="1183">
        <v>2</v>
      </c>
      <c r="L256" s="250"/>
      <c r="M256" s="250"/>
      <c r="N256" s="250"/>
      <c r="O256" s="1184"/>
      <c r="P256" s="1185"/>
      <c r="Q256" s="1186"/>
      <c r="R256" s="1187">
        <v>0</v>
      </c>
      <c r="S256" s="251">
        <v>0</v>
      </c>
      <c r="T256" s="251">
        <v>0</v>
      </c>
      <c r="U256" s="251">
        <v>0</v>
      </c>
      <c r="V256" s="251">
        <v>0</v>
      </c>
      <c r="W256" s="251">
        <v>0</v>
      </c>
      <c r="X256" s="251">
        <v>0</v>
      </c>
      <c r="Y256" s="251">
        <v>0</v>
      </c>
      <c r="Z256" s="251">
        <v>0</v>
      </c>
      <c r="AA256" s="251">
        <v>0</v>
      </c>
      <c r="AB256" s="251">
        <v>7.0000000000000007E-2</v>
      </c>
      <c r="AC256" s="251">
        <v>0.11</v>
      </c>
      <c r="AD256" s="251">
        <v>0.16</v>
      </c>
      <c r="AE256" s="251">
        <v>0.2</v>
      </c>
      <c r="AF256" s="251">
        <v>0.25</v>
      </c>
      <c r="AG256" s="251">
        <v>0.25</v>
      </c>
      <c r="AH256" s="251">
        <v>0.25</v>
      </c>
      <c r="AI256" s="251">
        <v>0.25</v>
      </c>
      <c r="AJ256" s="251">
        <v>0.25</v>
      </c>
      <c r="AK256" s="251">
        <v>0.25</v>
      </c>
      <c r="AL256" s="251">
        <v>0.25</v>
      </c>
      <c r="AM256" s="251">
        <v>0.25</v>
      </c>
      <c r="AN256" s="251">
        <v>0.25</v>
      </c>
      <c r="AO256" s="251">
        <v>0.25</v>
      </c>
      <c r="AP256" s="251">
        <v>0.25</v>
      </c>
      <c r="AQ256" s="251">
        <v>0.25</v>
      </c>
      <c r="AR256" s="251">
        <v>0.25</v>
      </c>
      <c r="AS256" s="251">
        <v>0.25</v>
      </c>
      <c r="AT256" s="251">
        <v>0.25</v>
      </c>
      <c r="AU256" s="251">
        <v>0.25</v>
      </c>
      <c r="AV256" s="251">
        <v>0.25</v>
      </c>
      <c r="AW256" s="251">
        <v>0.25</v>
      </c>
      <c r="AX256" s="251">
        <v>0.25</v>
      </c>
      <c r="AY256" s="251">
        <v>0.25</v>
      </c>
      <c r="AZ256" s="251">
        <v>0.25</v>
      </c>
      <c r="BA256" s="251">
        <v>0.25</v>
      </c>
      <c r="BB256" s="251">
        <v>0.25</v>
      </c>
      <c r="BC256" s="251">
        <v>0.25</v>
      </c>
      <c r="BD256" s="251">
        <v>0.25</v>
      </c>
      <c r="BE256" s="251">
        <v>0.25</v>
      </c>
      <c r="BF256" s="251">
        <v>0.25</v>
      </c>
      <c r="BG256" s="251">
        <v>0.25</v>
      </c>
      <c r="BH256" s="251">
        <v>0.25</v>
      </c>
      <c r="BI256" s="251">
        <v>0.25</v>
      </c>
      <c r="BJ256" s="251">
        <v>0.25</v>
      </c>
      <c r="BK256" s="251">
        <v>0.25</v>
      </c>
      <c r="BL256" s="251">
        <v>0.25</v>
      </c>
      <c r="BM256" s="251">
        <v>0.25</v>
      </c>
      <c r="BN256" s="251">
        <v>0.25</v>
      </c>
      <c r="BO256" s="251">
        <v>0.25</v>
      </c>
      <c r="BP256" s="1188">
        <v>0.25</v>
      </c>
      <c r="BQ256" s="233">
        <v>0.25</v>
      </c>
      <c r="BR256" s="233">
        <v>0.25</v>
      </c>
      <c r="BS256" s="233">
        <v>0.25</v>
      </c>
      <c r="BT256" s="233">
        <v>0.25</v>
      </c>
      <c r="BU256" s="233">
        <v>0.25</v>
      </c>
      <c r="BV256" s="233">
        <v>0.25</v>
      </c>
      <c r="BW256" s="233">
        <v>0.25</v>
      </c>
      <c r="BX256" s="233">
        <v>0.25</v>
      </c>
      <c r="BY256" s="233">
        <v>0.25</v>
      </c>
      <c r="BZ256" s="233"/>
      <c r="CA256" s="233"/>
      <c r="CB256" s="233"/>
      <c r="CC256" s="233"/>
      <c r="CD256" s="233"/>
      <c r="CE256" s="233"/>
      <c r="CF256" s="233"/>
      <c r="CG256" s="233"/>
      <c r="CH256" s="233"/>
      <c r="CI256" s="233"/>
      <c r="CJ256" s="233"/>
      <c r="CK256" s="233"/>
      <c r="CL256" s="233"/>
      <c r="CM256" s="233"/>
      <c r="CN256" s="249"/>
    </row>
    <row r="257" spans="2:92" ht="43.5" thickBot="1" x14ac:dyDescent="0.25">
      <c r="B25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7" s="1044" t="s">
        <v>851</v>
      </c>
      <c r="D257" s="1044" t="s">
        <v>850</v>
      </c>
      <c r="E257" s="1045" t="s">
        <v>843</v>
      </c>
      <c r="F257" s="1189" t="str">
        <f>VLOOKUP(TBL5_OptBen[[#This Row],[Option Type (defined list)]],'Option Typs_Grps'!B$2:C$47, 2, FALSE)</f>
        <v>Distribution Options</v>
      </c>
      <c r="G257" s="1176" t="s">
        <v>766</v>
      </c>
      <c r="H257" s="1177" t="s">
        <v>1450</v>
      </c>
      <c r="I257" s="1181" t="s">
        <v>684</v>
      </c>
      <c r="J257" s="1182" t="s">
        <v>122</v>
      </c>
      <c r="K257" s="1183">
        <v>2</v>
      </c>
      <c r="L257" s="250"/>
      <c r="M257" s="250"/>
      <c r="N257" s="250"/>
      <c r="O257" s="1184"/>
      <c r="P257" s="1185"/>
      <c r="Q257" s="1186"/>
      <c r="R257" s="1187">
        <v>0</v>
      </c>
      <c r="S257" s="251">
        <v>0</v>
      </c>
      <c r="T257" s="251">
        <v>0</v>
      </c>
      <c r="U257" s="251">
        <v>0</v>
      </c>
      <c r="V257" s="251">
        <v>0</v>
      </c>
      <c r="W257" s="251">
        <v>0</v>
      </c>
      <c r="X257" s="251">
        <v>0</v>
      </c>
      <c r="Y257" s="251">
        <v>0</v>
      </c>
      <c r="Z257" s="251">
        <v>0</v>
      </c>
      <c r="AA257" s="251">
        <v>0</v>
      </c>
      <c r="AB257" s="251">
        <v>0</v>
      </c>
      <c r="AC257" s="251">
        <v>0</v>
      </c>
      <c r="AD257" s="251">
        <v>0</v>
      </c>
      <c r="AE257" s="251">
        <v>0</v>
      </c>
      <c r="AF257" s="251">
        <v>0</v>
      </c>
      <c r="AG257" s="251">
        <v>0.05</v>
      </c>
      <c r="AH257" s="251">
        <v>0.08</v>
      </c>
      <c r="AI257" s="251">
        <v>0.11</v>
      </c>
      <c r="AJ257" s="251">
        <v>0.14000000000000001</v>
      </c>
      <c r="AK257" s="251">
        <v>0.16</v>
      </c>
      <c r="AL257" s="251">
        <v>0.16</v>
      </c>
      <c r="AM257" s="251">
        <v>0.16</v>
      </c>
      <c r="AN257" s="251">
        <v>0.16</v>
      </c>
      <c r="AO257" s="251">
        <v>0.16</v>
      </c>
      <c r="AP257" s="251">
        <v>0.16</v>
      </c>
      <c r="AQ257" s="251">
        <v>0.16</v>
      </c>
      <c r="AR257" s="251">
        <v>0.16</v>
      </c>
      <c r="AS257" s="251">
        <v>0.16</v>
      </c>
      <c r="AT257" s="251">
        <v>0.16</v>
      </c>
      <c r="AU257" s="251">
        <v>0.16</v>
      </c>
      <c r="AV257" s="251">
        <v>0.16</v>
      </c>
      <c r="AW257" s="251">
        <v>0.16</v>
      </c>
      <c r="AX257" s="251">
        <v>0.16</v>
      </c>
      <c r="AY257" s="251">
        <v>0.16</v>
      </c>
      <c r="AZ257" s="251">
        <v>0.16</v>
      </c>
      <c r="BA257" s="251">
        <v>0.16</v>
      </c>
      <c r="BB257" s="251">
        <v>0.16</v>
      </c>
      <c r="BC257" s="251">
        <v>0.16</v>
      </c>
      <c r="BD257" s="251">
        <v>0.16</v>
      </c>
      <c r="BE257" s="251">
        <v>0.16</v>
      </c>
      <c r="BF257" s="251">
        <v>0.16</v>
      </c>
      <c r="BG257" s="251">
        <v>0.16</v>
      </c>
      <c r="BH257" s="251">
        <v>0.16</v>
      </c>
      <c r="BI257" s="251">
        <v>0.16</v>
      </c>
      <c r="BJ257" s="251">
        <v>0.16</v>
      </c>
      <c r="BK257" s="251">
        <v>0.16</v>
      </c>
      <c r="BL257" s="251">
        <v>0.16</v>
      </c>
      <c r="BM257" s="251">
        <v>0.16</v>
      </c>
      <c r="BN257" s="251">
        <v>0.16</v>
      </c>
      <c r="BO257" s="251">
        <v>0.16</v>
      </c>
      <c r="BP257" s="1188">
        <v>0.16</v>
      </c>
      <c r="BQ257" s="233">
        <v>0.16</v>
      </c>
      <c r="BR257" s="233">
        <v>0.16</v>
      </c>
      <c r="BS257" s="233">
        <v>0.16</v>
      </c>
      <c r="BT257" s="233">
        <v>0.16</v>
      </c>
      <c r="BU257" s="233">
        <v>0.16</v>
      </c>
      <c r="BV257" s="233">
        <v>0.16</v>
      </c>
      <c r="BW257" s="233">
        <v>0.16</v>
      </c>
      <c r="BX257" s="233">
        <v>0.16</v>
      </c>
      <c r="BY257" s="233">
        <v>0.16</v>
      </c>
      <c r="BZ257" s="233"/>
      <c r="CA257" s="233"/>
      <c r="CB257" s="233"/>
      <c r="CC257" s="233"/>
      <c r="CD257" s="233"/>
      <c r="CE257" s="233"/>
      <c r="CF257" s="233"/>
      <c r="CG257" s="233"/>
      <c r="CH257" s="233"/>
      <c r="CI257" s="233"/>
      <c r="CJ257" s="233"/>
      <c r="CK257" s="233"/>
      <c r="CL257" s="233"/>
      <c r="CM257" s="233"/>
      <c r="CN257" s="249"/>
    </row>
    <row r="258" spans="2:92" ht="43.5" thickBot="1" x14ac:dyDescent="0.25">
      <c r="B25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8" s="1044" t="s">
        <v>854</v>
      </c>
      <c r="D258" s="1044" t="s">
        <v>853</v>
      </c>
      <c r="E258" s="1045" t="s">
        <v>843</v>
      </c>
      <c r="F258" s="1189" t="str">
        <f>VLOOKUP(TBL5_OptBen[[#This Row],[Option Type (defined list)]],'Option Typs_Grps'!B$2:C$47, 2, FALSE)</f>
        <v>Distribution Options</v>
      </c>
      <c r="G258" s="1176" t="s">
        <v>766</v>
      </c>
      <c r="H258" s="1177" t="s">
        <v>1450</v>
      </c>
      <c r="I258" s="1181" t="s">
        <v>684</v>
      </c>
      <c r="J258" s="1182" t="s">
        <v>122</v>
      </c>
      <c r="K258" s="1183">
        <v>2</v>
      </c>
      <c r="L258" s="250"/>
      <c r="M258" s="250"/>
      <c r="N258" s="250"/>
      <c r="O258" s="1184"/>
      <c r="P258" s="1185"/>
      <c r="Q258" s="1186"/>
      <c r="R258" s="1187">
        <v>0</v>
      </c>
      <c r="S258" s="251">
        <v>0</v>
      </c>
      <c r="T258" s="251">
        <v>0</v>
      </c>
      <c r="U258" s="251">
        <v>0</v>
      </c>
      <c r="V258" s="251">
        <v>0</v>
      </c>
      <c r="W258" s="251">
        <v>0</v>
      </c>
      <c r="X258" s="251">
        <v>0</v>
      </c>
      <c r="Y258" s="251">
        <v>0</v>
      </c>
      <c r="Z258" s="251">
        <v>0</v>
      </c>
      <c r="AA258" s="251">
        <v>0</v>
      </c>
      <c r="AB258" s="251">
        <v>0</v>
      </c>
      <c r="AC258" s="251">
        <v>0</v>
      </c>
      <c r="AD258" s="251">
        <v>0</v>
      </c>
      <c r="AE258" s="251">
        <v>0</v>
      </c>
      <c r="AF258" s="251">
        <v>0</v>
      </c>
      <c r="AG258" s="251">
        <v>0</v>
      </c>
      <c r="AH258" s="251">
        <v>0</v>
      </c>
      <c r="AI258" s="251">
        <v>0</v>
      </c>
      <c r="AJ258" s="251">
        <v>0</v>
      </c>
      <c r="AK258" s="251">
        <v>0</v>
      </c>
      <c r="AL258" s="251">
        <v>0.02</v>
      </c>
      <c r="AM258" s="251">
        <v>0.03</v>
      </c>
      <c r="AN258" s="251">
        <v>0.03</v>
      </c>
      <c r="AO258" s="251">
        <v>0.03</v>
      </c>
      <c r="AP258" s="251">
        <v>0.03</v>
      </c>
      <c r="AQ258" s="251">
        <v>0.03</v>
      </c>
      <c r="AR258" s="251">
        <v>0.03</v>
      </c>
      <c r="AS258" s="251">
        <v>0.03</v>
      </c>
      <c r="AT258" s="251">
        <v>0.03</v>
      </c>
      <c r="AU258" s="251">
        <v>0.03</v>
      </c>
      <c r="AV258" s="251">
        <v>0.03</v>
      </c>
      <c r="AW258" s="251">
        <v>0.03</v>
      </c>
      <c r="AX258" s="251">
        <v>0.03</v>
      </c>
      <c r="AY258" s="251">
        <v>0.03</v>
      </c>
      <c r="AZ258" s="251">
        <v>0.03</v>
      </c>
      <c r="BA258" s="251">
        <v>0.03</v>
      </c>
      <c r="BB258" s="251">
        <v>0.03</v>
      </c>
      <c r="BC258" s="251">
        <v>0.03</v>
      </c>
      <c r="BD258" s="251">
        <v>0.03</v>
      </c>
      <c r="BE258" s="251">
        <v>0.03</v>
      </c>
      <c r="BF258" s="251">
        <v>0.03</v>
      </c>
      <c r="BG258" s="251">
        <v>0.03</v>
      </c>
      <c r="BH258" s="251">
        <v>0.03</v>
      </c>
      <c r="BI258" s="251">
        <v>0.03</v>
      </c>
      <c r="BJ258" s="251">
        <v>0.03</v>
      </c>
      <c r="BK258" s="251">
        <v>0.03</v>
      </c>
      <c r="BL258" s="251">
        <v>0.03</v>
      </c>
      <c r="BM258" s="251">
        <v>0.03</v>
      </c>
      <c r="BN258" s="251">
        <v>0.03</v>
      </c>
      <c r="BO258" s="251">
        <v>0.03</v>
      </c>
      <c r="BP258" s="1188">
        <v>0.03</v>
      </c>
      <c r="BQ258" s="233">
        <v>0.03</v>
      </c>
      <c r="BR258" s="233">
        <v>0.03</v>
      </c>
      <c r="BS258" s="233">
        <v>0.03</v>
      </c>
      <c r="BT258" s="233">
        <v>0.03</v>
      </c>
      <c r="BU258" s="233">
        <v>0.03</v>
      </c>
      <c r="BV258" s="233">
        <v>0.03</v>
      </c>
      <c r="BW258" s="233">
        <v>0.03</v>
      </c>
      <c r="BX258" s="233">
        <v>0.03</v>
      </c>
      <c r="BY258" s="233">
        <v>0.03</v>
      </c>
      <c r="BZ258" s="233"/>
      <c r="CA258" s="233"/>
      <c r="CB258" s="233"/>
      <c r="CC258" s="233"/>
      <c r="CD258" s="233"/>
      <c r="CE258" s="233"/>
      <c r="CF258" s="233"/>
      <c r="CG258" s="233"/>
      <c r="CH258" s="233"/>
      <c r="CI258" s="233"/>
      <c r="CJ258" s="233"/>
      <c r="CK258" s="233"/>
      <c r="CL258" s="233"/>
      <c r="CM258" s="233"/>
      <c r="CN258" s="249"/>
    </row>
    <row r="259" spans="2:92" ht="30.75" thickBot="1" x14ac:dyDescent="0.25">
      <c r="B25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9" s="1044" t="s">
        <v>873</v>
      </c>
      <c r="D259" s="1044" t="s">
        <v>872</v>
      </c>
      <c r="E259" s="1045" t="s">
        <v>843</v>
      </c>
      <c r="F259" s="1189" t="str">
        <f>VLOOKUP(TBL5_OptBen[[#This Row],[Option Type (defined list)]],'Option Typs_Grps'!B$2:C$47, 2, FALSE)</f>
        <v>Distribution Options</v>
      </c>
      <c r="G259" s="1176" t="s">
        <v>766</v>
      </c>
      <c r="H259" s="1177" t="s">
        <v>1450</v>
      </c>
      <c r="I259" s="1181" t="s">
        <v>684</v>
      </c>
      <c r="J259" s="1182" t="s">
        <v>122</v>
      </c>
      <c r="K259" s="1183">
        <v>2</v>
      </c>
      <c r="L259" s="250"/>
      <c r="M259" s="250"/>
      <c r="N259" s="250"/>
      <c r="O259" s="1184"/>
      <c r="P259" s="1185"/>
      <c r="Q259" s="1186"/>
      <c r="R259" s="1187">
        <v>0.62</v>
      </c>
      <c r="S259" s="251">
        <v>1.86</v>
      </c>
      <c r="T259" s="251">
        <v>3.09</v>
      </c>
      <c r="U259" s="251">
        <v>4.33</v>
      </c>
      <c r="V259" s="251">
        <v>5.57</v>
      </c>
      <c r="W259" s="251">
        <v>5.57</v>
      </c>
      <c r="X259" s="251">
        <v>5.57</v>
      </c>
      <c r="Y259" s="251">
        <v>5.57</v>
      </c>
      <c r="Z259" s="251">
        <v>5.57</v>
      </c>
      <c r="AA259" s="251">
        <v>5.57</v>
      </c>
      <c r="AB259" s="251">
        <v>5.57</v>
      </c>
      <c r="AC259" s="251">
        <v>5.57</v>
      </c>
      <c r="AD259" s="251">
        <v>5.57</v>
      </c>
      <c r="AE259" s="251">
        <v>5.57</v>
      </c>
      <c r="AF259" s="251">
        <v>5.57</v>
      </c>
      <c r="AG259" s="251">
        <v>5.57</v>
      </c>
      <c r="AH259" s="251">
        <v>5.57</v>
      </c>
      <c r="AI259" s="251">
        <v>5.57</v>
      </c>
      <c r="AJ259" s="251">
        <v>5.57</v>
      </c>
      <c r="AK259" s="251">
        <v>5.57</v>
      </c>
      <c r="AL259" s="251">
        <v>5.57</v>
      </c>
      <c r="AM259" s="251">
        <v>5.57</v>
      </c>
      <c r="AN259" s="251">
        <v>5.57</v>
      </c>
      <c r="AO259" s="251">
        <v>5.57</v>
      </c>
      <c r="AP259" s="251">
        <v>5.57</v>
      </c>
      <c r="AQ259" s="251">
        <v>5.57</v>
      </c>
      <c r="AR259" s="251">
        <v>5.57</v>
      </c>
      <c r="AS259" s="251">
        <v>5.57</v>
      </c>
      <c r="AT259" s="251">
        <v>5.57</v>
      </c>
      <c r="AU259" s="251">
        <v>5.57</v>
      </c>
      <c r="AV259" s="251">
        <v>5.57</v>
      </c>
      <c r="AW259" s="251">
        <v>5.57</v>
      </c>
      <c r="AX259" s="251">
        <v>5.57</v>
      </c>
      <c r="AY259" s="251">
        <v>5.57</v>
      </c>
      <c r="AZ259" s="251">
        <v>5.57</v>
      </c>
      <c r="BA259" s="251">
        <v>5.57</v>
      </c>
      <c r="BB259" s="251">
        <v>5.57</v>
      </c>
      <c r="BC259" s="251">
        <v>5.57</v>
      </c>
      <c r="BD259" s="251">
        <v>5.57</v>
      </c>
      <c r="BE259" s="251">
        <v>5.57</v>
      </c>
      <c r="BF259" s="251">
        <v>5.57</v>
      </c>
      <c r="BG259" s="251">
        <v>5.57</v>
      </c>
      <c r="BH259" s="251">
        <v>5.57</v>
      </c>
      <c r="BI259" s="251">
        <v>5.57</v>
      </c>
      <c r="BJ259" s="251">
        <v>5.57</v>
      </c>
      <c r="BK259" s="251">
        <v>5.57</v>
      </c>
      <c r="BL259" s="251">
        <v>5.57</v>
      </c>
      <c r="BM259" s="251">
        <v>5.57</v>
      </c>
      <c r="BN259" s="251">
        <v>5.57</v>
      </c>
      <c r="BO259" s="251">
        <v>5.57</v>
      </c>
      <c r="BP259" s="1188">
        <v>5.57</v>
      </c>
      <c r="BQ259" s="233">
        <v>5.57</v>
      </c>
      <c r="BR259" s="233">
        <v>5.57</v>
      </c>
      <c r="BS259" s="233">
        <v>5.57</v>
      </c>
      <c r="BT259" s="233">
        <v>5.57</v>
      </c>
      <c r="BU259" s="233">
        <v>5.57</v>
      </c>
      <c r="BV259" s="233">
        <v>5.57</v>
      </c>
      <c r="BW259" s="233">
        <v>5.57</v>
      </c>
      <c r="BX259" s="233">
        <v>5.57</v>
      </c>
      <c r="BY259" s="233">
        <v>5.57</v>
      </c>
      <c r="BZ259" s="233"/>
      <c r="CA259" s="233"/>
      <c r="CB259" s="233"/>
      <c r="CC259" s="233"/>
      <c r="CD259" s="233"/>
      <c r="CE259" s="233"/>
      <c r="CF259" s="233"/>
      <c r="CG259" s="233"/>
      <c r="CH259" s="233"/>
      <c r="CI259" s="233"/>
      <c r="CJ259" s="233"/>
      <c r="CK259" s="233"/>
      <c r="CL259" s="233"/>
      <c r="CM259" s="233"/>
      <c r="CN259" s="249"/>
    </row>
    <row r="260" spans="2:92" ht="30.75" thickBot="1" x14ac:dyDescent="0.25">
      <c r="B26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0" s="1044" t="s">
        <v>875</v>
      </c>
      <c r="D260" s="1044" t="s">
        <v>874</v>
      </c>
      <c r="E260" s="1045" t="s">
        <v>843</v>
      </c>
      <c r="F260" s="1189" t="str">
        <f>VLOOKUP(TBL5_OptBen[[#This Row],[Option Type (defined list)]],'Option Typs_Grps'!B$2:C$47, 2, FALSE)</f>
        <v>Distribution Options</v>
      </c>
      <c r="G260" s="1176" t="s">
        <v>766</v>
      </c>
      <c r="H260" s="1177" t="s">
        <v>1450</v>
      </c>
      <c r="I260" s="1181" t="s">
        <v>684</v>
      </c>
      <c r="J260" s="1182" t="s">
        <v>122</v>
      </c>
      <c r="K260" s="1183">
        <v>2</v>
      </c>
      <c r="L260" s="250"/>
      <c r="M260" s="250"/>
      <c r="N260" s="250"/>
      <c r="O260" s="1184"/>
      <c r="P260" s="1185"/>
      <c r="Q260" s="1186"/>
      <c r="R260" s="1187">
        <v>0</v>
      </c>
      <c r="S260" s="251">
        <v>0</v>
      </c>
      <c r="T260" s="251">
        <v>0</v>
      </c>
      <c r="U260" s="251">
        <v>0</v>
      </c>
      <c r="V260" s="251">
        <v>0</v>
      </c>
      <c r="W260" s="251">
        <v>1.24</v>
      </c>
      <c r="X260" s="251">
        <v>2.4700000000000002</v>
      </c>
      <c r="Y260" s="251">
        <v>3.71</v>
      </c>
      <c r="Z260" s="251">
        <v>4.95</v>
      </c>
      <c r="AA260" s="251">
        <v>6.18</v>
      </c>
      <c r="AB260" s="251">
        <v>6.18</v>
      </c>
      <c r="AC260" s="251">
        <v>6.18</v>
      </c>
      <c r="AD260" s="251">
        <v>6.18</v>
      </c>
      <c r="AE260" s="251">
        <v>6.18</v>
      </c>
      <c r="AF260" s="251">
        <v>6.18</v>
      </c>
      <c r="AG260" s="251">
        <v>6.18</v>
      </c>
      <c r="AH260" s="251">
        <v>6.18</v>
      </c>
      <c r="AI260" s="251">
        <v>6.18</v>
      </c>
      <c r="AJ260" s="251">
        <v>6.18</v>
      </c>
      <c r="AK260" s="251">
        <v>6.18</v>
      </c>
      <c r="AL260" s="251">
        <v>6.18</v>
      </c>
      <c r="AM260" s="251">
        <v>6.18</v>
      </c>
      <c r="AN260" s="251">
        <v>6.18</v>
      </c>
      <c r="AO260" s="251">
        <v>6.18</v>
      </c>
      <c r="AP260" s="251">
        <v>6.18</v>
      </c>
      <c r="AQ260" s="251">
        <v>6.18</v>
      </c>
      <c r="AR260" s="251">
        <v>6.18</v>
      </c>
      <c r="AS260" s="251">
        <v>6.18</v>
      </c>
      <c r="AT260" s="251">
        <v>6.18</v>
      </c>
      <c r="AU260" s="251">
        <v>6.18</v>
      </c>
      <c r="AV260" s="251">
        <v>6.18</v>
      </c>
      <c r="AW260" s="251">
        <v>6.18</v>
      </c>
      <c r="AX260" s="251">
        <v>6.18</v>
      </c>
      <c r="AY260" s="251">
        <v>6.18</v>
      </c>
      <c r="AZ260" s="251">
        <v>6.18</v>
      </c>
      <c r="BA260" s="251">
        <v>6.18</v>
      </c>
      <c r="BB260" s="251">
        <v>6.18</v>
      </c>
      <c r="BC260" s="251">
        <v>6.18</v>
      </c>
      <c r="BD260" s="251">
        <v>6.18</v>
      </c>
      <c r="BE260" s="251">
        <v>6.18</v>
      </c>
      <c r="BF260" s="251">
        <v>6.18</v>
      </c>
      <c r="BG260" s="251">
        <v>6.18</v>
      </c>
      <c r="BH260" s="251">
        <v>6.18</v>
      </c>
      <c r="BI260" s="251">
        <v>6.18</v>
      </c>
      <c r="BJ260" s="251">
        <v>6.18</v>
      </c>
      <c r="BK260" s="251">
        <v>6.18</v>
      </c>
      <c r="BL260" s="251">
        <v>6.18</v>
      </c>
      <c r="BM260" s="251">
        <v>6.18</v>
      </c>
      <c r="BN260" s="251">
        <v>6.18</v>
      </c>
      <c r="BO260" s="251">
        <v>6.18</v>
      </c>
      <c r="BP260" s="1188">
        <v>6.18</v>
      </c>
      <c r="BQ260" s="233">
        <v>6.18</v>
      </c>
      <c r="BR260" s="233">
        <v>6.18</v>
      </c>
      <c r="BS260" s="233">
        <v>6.18</v>
      </c>
      <c r="BT260" s="233">
        <v>6.18</v>
      </c>
      <c r="BU260" s="233">
        <v>6.18</v>
      </c>
      <c r="BV260" s="233">
        <v>6.18</v>
      </c>
      <c r="BW260" s="233">
        <v>6.18</v>
      </c>
      <c r="BX260" s="233">
        <v>6.18</v>
      </c>
      <c r="BY260" s="233">
        <v>6.18</v>
      </c>
      <c r="BZ260" s="233"/>
      <c r="CA260" s="233"/>
      <c r="CB260" s="233"/>
      <c r="CC260" s="233"/>
      <c r="CD260" s="233"/>
      <c r="CE260" s="233"/>
      <c r="CF260" s="233"/>
      <c r="CG260" s="233"/>
      <c r="CH260" s="233"/>
      <c r="CI260" s="233"/>
      <c r="CJ260" s="233"/>
      <c r="CK260" s="233"/>
      <c r="CL260" s="233"/>
      <c r="CM260" s="233"/>
      <c r="CN260" s="249"/>
    </row>
    <row r="261" spans="2:92" ht="30.75" thickBot="1" x14ac:dyDescent="0.25">
      <c r="B26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1" s="1044" t="s">
        <v>878</v>
      </c>
      <c r="D261" s="1044" t="s">
        <v>877</v>
      </c>
      <c r="E261" s="1045" t="s">
        <v>843</v>
      </c>
      <c r="F261" s="1189" t="str">
        <f>VLOOKUP(TBL5_OptBen[[#This Row],[Option Type (defined list)]],'Option Typs_Grps'!B$2:C$47, 2, FALSE)</f>
        <v>Distribution Options</v>
      </c>
      <c r="G261" s="1176" t="s">
        <v>766</v>
      </c>
      <c r="H261" s="1177" t="s">
        <v>1450</v>
      </c>
      <c r="I261" s="1181" t="s">
        <v>684</v>
      </c>
      <c r="J261" s="1182" t="s">
        <v>122</v>
      </c>
      <c r="K261" s="1183">
        <v>2</v>
      </c>
      <c r="L261" s="250"/>
      <c r="M261" s="250"/>
      <c r="N261" s="250"/>
      <c r="O261" s="1184"/>
      <c r="P261" s="1185"/>
      <c r="Q261" s="1186"/>
      <c r="R261" s="1187">
        <v>0</v>
      </c>
      <c r="S261" s="251">
        <v>0</v>
      </c>
      <c r="T261" s="251">
        <v>0</v>
      </c>
      <c r="U261" s="251">
        <v>0</v>
      </c>
      <c r="V261" s="251">
        <v>0</v>
      </c>
      <c r="W261" s="251">
        <v>0</v>
      </c>
      <c r="X261" s="251">
        <v>0</v>
      </c>
      <c r="Y261" s="251">
        <v>0</v>
      </c>
      <c r="Z261" s="251">
        <v>0</v>
      </c>
      <c r="AA261" s="251">
        <v>0</v>
      </c>
      <c r="AB261" s="251">
        <v>1.24</v>
      </c>
      <c r="AC261" s="251">
        <v>2.4700000000000002</v>
      </c>
      <c r="AD261" s="251">
        <v>3.71</v>
      </c>
      <c r="AE261" s="251">
        <v>4.95</v>
      </c>
      <c r="AF261" s="251">
        <v>6.18</v>
      </c>
      <c r="AG261" s="251">
        <v>6.18</v>
      </c>
      <c r="AH261" s="251">
        <v>6.18</v>
      </c>
      <c r="AI261" s="251">
        <v>6.18</v>
      </c>
      <c r="AJ261" s="251">
        <v>6.18</v>
      </c>
      <c r="AK261" s="251">
        <v>6.18</v>
      </c>
      <c r="AL261" s="251">
        <v>6.18</v>
      </c>
      <c r="AM261" s="251">
        <v>6.18</v>
      </c>
      <c r="AN261" s="251">
        <v>6.18</v>
      </c>
      <c r="AO261" s="251">
        <v>6.18</v>
      </c>
      <c r="AP261" s="251">
        <v>6.18</v>
      </c>
      <c r="AQ261" s="251">
        <v>6.18</v>
      </c>
      <c r="AR261" s="251">
        <v>6.18</v>
      </c>
      <c r="AS261" s="251">
        <v>6.18</v>
      </c>
      <c r="AT261" s="251">
        <v>6.18</v>
      </c>
      <c r="AU261" s="251">
        <v>6.18</v>
      </c>
      <c r="AV261" s="251">
        <v>6.18</v>
      </c>
      <c r="AW261" s="251">
        <v>6.18</v>
      </c>
      <c r="AX261" s="251">
        <v>6.18</v>
      </c>
      <c r="AY261" s="251">
        <v>6.18</v>
      </c>
      <c r="AZ261" s="251">
        <v>6.18</v>
      </c>
      <c r="BA261" s="251">
        <v>6.18</v>
      </c>
      <c r="BB261" s="251">
        <v>6.18</v>
      </c>
      <c r="BC261" s="251">
        <v>6.18</v>
      </c>
      <c r="BD261" s="251">
        <v>6.18</v>
      </c>
      <c r="BE261" s="251">
        <v>6.18</v>
      </c>
      <c r="BF261" s="251">
        <v>6.18</v>
      </c>
      <c r="BG261" s="251">
        <v>6.18</v>
      </c>
      <c r="BH261" s="251">
        <v>6.18</v>
      </c>
      <c r="BI261" s="251">
        <v>6.18</v>
      </c>
      <c r="BJ261" s="251">
        <v>6.18</v>
      </c>
      <c r="BK261" s="251">
        <v>6.18</v>
      </c>
      <c r="BL261" s="251">
        <v>6.18</v>
      </c>
      <c r="BM261" s="251">
        <v>6.18</v>
      </c>
      <c r="BN261" s="251">
        <v>6.18</v>
      </c>
      <c r="BO261" s="251">
        <v>6.18</v>
      </c>
      <c r="BP261" s="1188">
        <v>6.18</v>
      </c>
      <c r="BQ261" s="233">
        <v>6.18</v>
      </c>
      <c r="BR261" s="233">
        <v>6.18</v>
      </c>
      <c r="BS261" s="233">
        <v>6.18</v>
      </c>
      <c r="BT261" s="233">
        <v>6.18</v>
      </c>
      <c r="BU261" s="233">
        <v>6.18</v>
      </c>
      <c r="BV261" s="233">
        <v>6.18</v>
      </c>
      <c r="BW261" s="233">
        <v>6.18</v>
      </c>
      <c r="BX261" s="233">
        <v>6.18</v>
      </c>
      <c r="BY261" s="233">
        <v>6.18</v>
      </c>
      <c r="BZ261" s="233"/>
      <c r="CA261" s="233"/>
      <c r="CB261" s="233"/>
      <c r="CC261" s="233"/>
      <c r="CD261" s="233"/>
      <c r="CE261" s="233"/>
      <c r="CF261" s="233"/>
      <c r="CG261" s="233"/>
      <c r="CH261" s="233"/>
      <c r="CI261" s="233"/>
      <c r="CJ261" s="233"/>
      <c r="CK261" s="233"/>
      <c r="CL261" s="233"/>
      <c r="CM261" s="233"/>
      <c r="CN261" s="249"/>
    </row>
    <row r="262" spans="2:92" ht="30.75" thickBot="1" x14ac:dyDescent="0.25">
      <c r="B26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2" s="1044" t="s">
        <v>881</v>
      </c>
      <c r="D262" s="1044" t="s">
        <v>880</v>
      </c>
      <c r="E262" s="1045" t="s">
        <v>843</v>
      </c>
      <c r="F262" s="1189" t="str">
        <f>VLOOKUP(TBL5_OptBen[[#This Row],[Option Type (defined list)]],'Option Typs_Grps'!B$2:C$47, 2, FALSE)</f>
        <v>Distribution Options</v>
      </c>
      <c r="G262" s="1176" t="s">
        <v>766</v>
      </c>
      <c r="H262" s="1177" t="s">
        <v>1450</v>
      </c>
      <c r="I262" s="1181" t="s">
        <v>684</v>
      </c>
      <c r="J262" s="1182" t="s">
        <v>122</v>
      </c>
      <c r="K262" s="1183">
        <v>2</v>
      </c>
      <c r="L262" s="250"/>
      <c r="M262" s="250"/>
      <c r="N262" s="250"/>
      <c r="O262" s="1184"/>
      <c r="P262" s="1185"/>
      <c r="Q262" s="1186"/>
      <c r="R262" s="1187">
        <v>0</v>
      </c>
      <c r="S262" s="251">
        <v>0</v>
      </c>
      <c r="T262" s="251">
        <v>0</v>
      </c>
      <c r="U262" s="251">
        <v>0</v>
      </c>
      <c r="V262" s="251">
        <v>0</v>
      </c>
      <c r="W262" s="251">
        <v>0</v>
      </c>
      <c r="X262" s="251">
        <v>0</v>
      </c>
      <c r="Y262" s="251">
        <v>0</v>
      </c>
      <c r="Z262" s="251">
        <v>0</v>
      </c>
      <c r="AA262" s="251">
        <v>0</v>
      </c>
      <c r="AB262" s="251">
        <v>0</v>
      </c>
      <c r="AC262" s="251">
        <v>0</v>
      </c>
      <c r="AD262" s="251">
        <v>0</v>
      </c>
      <c r="AE262" s="251">
        <v>0</v>
      </c>
      <c r="AF262" s="251">
        <v>0</v>
      </c>
      <c r="AG262" s="251">
        <v>1.24</v>
      </c>
      <c r="AH262" s="251">
        <v>2.4700000000000002</v>
      </c>
      <c r="AI262" s="251">
        <v>3.71</v>
      </c>
      <c r="AJ262" s="251">
        <v>4.95</v>
      </c>
      <c r="AK262" s="251">
        <v>6.18</v>
      </c>
      <c r="AL262" s="251">
        <v>6.18</v>
      </c>
      <c r="AM262" s="251">
        <v>6.18</v>
      </c>
      <c r="AN262" s="251">
        <v>6.18</v>
      </c>
      <c r="AO262" s="251">
        <v>6.18</v>
      </c>
      <c r="AP262" s="251">
        <v>6.18</v>
      </c>
      <c r="AQ262" s="251">
        <v>6.18</v>
      </c>
      <c r="AR262" s="251">
        <v>6.18</v>
      </c>
      <c r="AS262" s="251">
        <v>6.18</v>
      </c>
      <c r="AT262" s="251">
        <v>6.18</v>
      </c>
      <c r="AU262" s="251">
        <v>6.18</v>
      </c>
      <c r="AV262" s="251">
        <v>6.18</v>
      </c>
      <c r="AW262" s="251">
        <v>6.18</v>
      </c>
      <c r="AX262" s="251">
        <v>6.18</v>
      </c>
      <c r="AY262" s="251">
        <v>6.18</v>
      </c>
      <c r="AZ262" s="251">
        <v>6.18</v>
      </c>
      <c r="BA262" s="251">
        <v>6.18</v>
      </c>
      <c r="BB262" s="251">
        <v>6.18</v>
      </c>
      <c r="BC262" s="251">
        <v>6.18</v>
      </c>
      <c r="BD262" s="251">
        <v>6.18</v>
      </c>
      <c r="BE262" s="251">
        <v>6.18</v>
      </c>
      <c r="BF262" s="251">
        <v>6.18</v>
      </c>
      <c r="BG262" s="251">
        <v>6.18</v>
      </c>
      <c r="BH262" s="251">
        <v>6.18</v>
      </c>
      <c r="BI262" s="251">
        <v>6.18</v>
      </c>
      <c r="BJ262" s="251">
        <v>6.18</v>
      </c>
      <c r="BK262" s="251">
        <v>6.18</v>
      </c>
      <c r="BL262" s="251">
        <v>6.18</v>
      </c>
      <c r="BM262" s="251">
        <v>6.18</v>
      </c>
      <c r="BN262" s="251">
        <v>6.18</v>
      </c>
      <c r="BO262" s="251">
        <v>6.18</v>
      </c>
      <c r="BP262" s="1188">
        <v>6.18</v>
      </c>
      <c r="BQ262" s="233">
        <v>6.18</v>
      </c>
      <c r="BR262" s="233">
        <v>6.18</v>
      </c>
      <c r="BS262" s="233">
        <v>6.18</v>
      </c>
      <c r="BT262" s="233">
        <v>6.18</v>
      </c>
      <c r="BU262" s="233">
        <v>6.18</v>
      </c>
      <c r="BV262" s="233">
        <v>6.18</v>
      </c>
      <c r="BW262" s="233">
        <v>6.18</v>
      </c>
      <c r="BX262" s="233">
        <v>6.18</v>
      </c>
      <c r="BY262" s="233">
        <v>6.18</v>
      </c>
      <c r="BZ262" s="233"/>
      <c r="CA262" s="233"/>
      <c r="CB262" s="233"/>
      <c r="CC262" s="233"/>
      <c r="CD262" s="233"/>
      <c r="CE262" s="233"/>
      <c r="CF262" s="233"/>
      <c r="CG262" s="233"/>
      <c r="CH262" s="233"/>
      <c r="CI262" s="233"/>
      <c r="CJ262" s="233"/>
      <c r="CK262" s="233"/>
      <c r="CL262" s="233"/>
      <c r="CM262" s="233"/>
      <c r="CN262" s="249"/>
    </row>
    <row r="263" spans="2:92" ht="30.75" thickBot="1" x14ac:dyDescent="0.25">
      <c r="B26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3" s="1044" t="s">
        <v>884</v>
      </c>
      <c r="D263" s="1044" t="s">
        <v>883</v>
      </c>
      <c r="E263" s="1045" t="s">
        <v>843</v>
      </c>
      <c r="F263" s="1189" t="str">
        <f>VLOOKUP(TBL5_OptBen[[#This Row],[Option Type (defined list)]],'Option Typs_Grps'!B$2:C$47, 2, FALSE)</f>
        <v>Distribution Options</v>
      </c>
      <c r="G263" s="1176" t="s">
        <v>766</v>
      </c>
      <c r="H263" s="1177" t="s">
        <v>1450</v>
      </c>
      <c r="I263" s="1181" t="s">
        <v>684</v>
      </c>
      <c r="J263" s="1182" t="s">
        <v>122</v>
      </c>
      <c r="K263" s="1183">
        <v>2</v>
      </c>
      <c r="L263" s="250"/>
      <c r="M263" s="250"/>
      <c r="N263" s="250"/>
      <c r="O263" s="1184"/>
      <c r="P263" s="1185"/>
      <c r="Q263" s="1186"/>
      <c r="R263" s="1187">
        <v>0</v>
      </c>
      <c r="S263" s="251">
        <v>0</v>
      </c>
      <c r="T263" s="251">
        <v>0</v>
      </c>
      <c r="U263" s="251">
        <v>0</v>
      </c>
      <c r="V263" s="251">
        <v>0</v>
      </c>
      <c r="W263" s="251">
        <v>0</v>
      </c>
      <c r="X263" s="251">
        <v>0</v>
      </c>
      <c r="Y263" s="251">
        <v>0</v>
      </c>
      <c r="Z263" s="251">
        <v>0</v>
      </c>
      <c r="AA263" s="251">
        <v>0</v>
      </c>
      <c r="AB263" s="251">
        <v>0</v>
      </c>
      <c r="AC263" s="251">
        <v>0</v>
      </c>
      <c r="AD263" s="251">
        <v>0</v>
      </c>
      <c r="AE263" s="251">
        <v>0</v>
      </c>
      <c r="AF263" s="251">
        <v>0</v>
      </c>
      <c r="AG263" s="251">
        <v>0</v>
      </c>
      <c r="AH263" s="251">
        <v>0</v>
      </c>
      <c r="AI263" s="251">
        <v>0</v>
      </c>
      <c r="AJ263" s="251">
        <v>0</v>
      </c>
      <c r="AK263" s="251">
        <v>0</v>
      </c>
      <c r="AL263" s="251">
        <v>1.24</v>
      </c>
      <c r="AM263" s="251">
        <v>2.4700000000000002</v>
      </c>
      <c r="AN263" s="251">
        <v>3.71</v>
      </c>
      <c r="AO263" s="251">
        <v>4.33</v>
      </c>
      <c r="AP263" s="251">
        <v>4.33</v>
      </c>
      <c r="AQ263" s="251">
        <v>4.33</v>
      </c>
      <c r="AR263" s="251">
        <v>4.33</v>
      </c>
      <c r="AS263" s="251">
        <v>4.33</v>
      </c>
      <c r="AT263" s="251">
        <v>4.33</v>
      </c>
      <c r="AU263" s="251">
        <v>4.33</v>
      </c>
      <c r="AV263" s="251">
        <v>4.33</v>
      </c>
      <c r="AW263" s="251">
        <v>4.33</v>
      </c>
      <c r="AX263" s="251">
        <v>4.33</v>
      </c>
      <c r="AY263" s="251">
        <v>4.33</v>
      </c>
      <c r="AZ263" s="251">
        <v>4.33</v>
      </c>
      <c r="BA263" s="251">
        <v>4.33</v>
      </c>
      <c r="BB263" s="251">
        <v>4.33</v>
      </c>
      <c r="BC263" s="251">
        <v>4.33</v>
      </c>
      <c r="BD263" s="251">
        <v>4.33</v>
      </c>
      <c r="BE263" s="251">
        <v>4.33</v>
      </c>
      <c r="BF263" s="251">
        <v>4.33</v>
      </c>
      <c r="BG263" s="251">
        <v>4.33</v>
      </c>
      <c r="BH263" s="251">
        <v>4.33</v>
      </c>
      <c r="BI263" s="251">
        <v>4.33</v>
      </c>
      <c r="BJ263" s="251">
        <v>4.33</v>
      </c>
      <c r="BK263" s="251">
        <v>4.33</v>
      </c>
      <c r="BL263" s="251">
        <v>4.33</v>
      </c>
      <c r="BM263" s="251">
        <v>4.33</v>
      </c>
      <c r="BN263" s="251">
        <v>4.33</v>
      </c>
      <c r="BO263" s="251">
        <v>4.33</v>
      </c>
      <c r="BP263" s="1188">
        <v>4.33</v>
      </c>
      <c r="BQ263" s="233">
        <v>4.33</v>
      </c>
      <c r="BR263" s="233">
        <v>4.33</v>
      </c>
      <c r="BS263" s="233">
        <v>4.33</v>
      </c>
      <c r="BT263" s="233">
        <v>4.33</v>
      </c>
      <c r="BU263" s="233">
        <v>4.33</v>
      </c>
      <c r="BV263" s="233">
        <v>4.33</v>
      </c>
      <c r="BW263" s="233">
        <v>4.33</v>
      </c>
      <c r="BX263" s="233">
        <v>4.33</v>
      </c>
      <c r="BY263" s="233">
        <v>4.33</v>
      </c>
      <c r="BZ263" s="233"/>
      <c r="CA263" s="233"/>
      <c r="CB263" s="233"/>
      <c r="CC263" s="233"/>
      <c r="CD263" s="233"/>
      <c r="CE263" s="233"/>
      <c r="CF263" s="233"/>
      <c r="CG263" s="233"/>
      <c r="CH263" s="233"/>
      <c r="CI263" s="233"/>
      <c r="CJ263" s="233"/>
      <c r="CK263" s="233"/>
      <c r="CL263" s="233"/>
      <c r="CM263" s="233"/>
      <c r="CN263" s="249"/>
    </row>
    <row r="264" spans="2:92" ht="30.75" thickBot="1" x14ac:dyDescent="0.25">
      <c r="B26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4" s="1044" t="s">
        <v>886</v>
      </c>
      <c r="D264" s="1044" t="s">
        <v>885</v>
      </c>
      <c r="E264" s="1045" t="s">
        <v>871</v>
      </c>
      <c r="F264" s="1189" t="str">
        <f>VLOOKUP(TBL5_OptBen[[#This Row],[Option Type (defined list)]],'Option Typs_Grps'!B$2:C$47, 2, FALSE)</f>
        <v>Distribution Options</v>
      </c>
      <c r="G264" s="1176" t="s">
        <v>766</v>
      </c>
      <c r="H264" s="1177" t="s">
        <v>1450</v>
      </c>
      <c r="I264" s="1181" t="s">
        <v>684</v>
      </c>
      <c r="J264" s="1182" t="s">
        <v>122</v>
      </c>
      <c r="K264" s="1183">
        <v>2</v>
      </c>
      <c r="L264" s="250"/>
      <c r="M264" s="250"/>
      <c r="N264" s="250"/>
      <c r="O264" s="1184"/>
      <c r="P264" s="1185"/>
      <c r="Q264" s="1186"/>
      <c r="R264" s="1187">
        <v>1.6</v>
      </c>
      <c r="S264" s="251">
        <v>3.98</v>
      </c>
      <c r="T264" s="251">
        <v>5.33</v>
      </c>
      <c r="U264" s="251">
        <v>6.42</v>
      </c>
      <c r="V264" s="251">
        <v>7.27</v>
      </c>
      <c r="W264" s="251">
        <v>7.27</v>
      </c>
      <c r="X264" s="251">
        <v>7.27</v>
      </c>
      <c r="Y264" s="251">
        <v>7.27</v>
      </c>
      <c r="Z264" s="251">
        <v>7.27</v>
      </c>
      <c r="AA264" s="251">
        <v>7.27</v>
      </c>
      <c r="AB264" s="251">
        <v>7.27</v>
      </c>
      <c r="AC264" s="251">
        <v>7.27</v>
      </c>
      <c r="AD264" s="251">
        <v>7.27</v>
      </c>
      <c r="AE264" s="251">
        <v>7.27</v>
      </c>
      <c r="AF264" s="251">
        <v>7.27</v>
      </c>
      <c r="AG264" s="251">
        <v>7.27</v>
      </c>
      <c r="AH264" s="251">
        <v>7.27</v>
      </c>
      <c r="AI264" s="251">
        <v>7.27</v>
      </c>
      <c r="AJ264" s="251">
        <v>7.27</v>
      </c>
      <c r="AK264" s="251">
        <v>7.27</v>
      </c>
      <c r="AL264" s="251">
        <v>7.27</v>
      </c>
      <c r="AM264" s="251">
        <v>7.27</v>
      </c>
      <c r="AN264" s="251">
        <v>7.27</v>
      </c>
      <c r="AO264" s="251">
        <v>7.27</v>
      </c>
      <c r="AP264" s="251">
        <v>7.27</v>
      </c>
      <c r="AQ264" s="251">
        <v>7.27</v>
      </c>
      <c r="AR264" s="251">
        <v>7.27</v>
      </c>
      <c r="AS264" s="251">
        <v>7.27</v>
      </c>
      <c r="AT264" s="251">
        <v>7.27</v>
      </c>
      <c r="AU264" s="251">
        <v>7.27</v>
      </c>
      <c r="AV264" s="251">
        <v>7.27</v>
      </c>
      <c r="AW264" s="251">
        <v>7.27</v>
      </c>
      <c r="AX264" s="251">
        <v>7.27</v>
      </c>
      <c r="AY264" s="251">
        <v>7.27</v>
      </c>
      <c r="AZ264" s="251">
        <v>7.27</v>
      </c>
      <c r="BA264" s="251">
        <v>7.27</v>
      </c>
      <c r="BB264" s="251">
        <v>7.27</v>
      </c>
      <c r="BC264" s="251">
        <v>7.27</v>
      </c>
      <c r="BD264" s="251">
        <v>7.27</v>
      </c>
      <c r="BE264" s="251">
        <v>7.27</v>
      </c>
      <c r="BF264" s="251">
        <v>7.27</v>
      </c>
      <c r="BG264" s="251">
        <v>7.27</v>
      </c>
      <c r="BH264" s="251">
        <v>7.27</v>
      </c>
      <c r="BI264" s="251">
        <v>7.27</v>
      </c>
      <c r="BJ264" s="251">
        <v>7.27</v>
      </c>
      <c r="BK264" s="251">
        <v>7.27</v>
      </c>
      <c r="BL264" s="251">
        <v>7.27</v>
      </c>
      <c r="BM264" s="251">
        <v>7.27</v>
      </c>
      <c r="BN264" s="251">
        <v>7.27</v>
      </c>
      <c r="BO264" s="251">
        <v>7.27</v>
      </c>
      <c r="BP264" s="1188">
        <v>7.27</v>
      </c>
      <c r="BQ264" s="233">
        <v>7.27</v>
      </c>
      <c r="BR264" s="233">
        <v>7.27</v>
      </c>
      <c r="BS264" s="233">
        <v>7.27</v>
      </c>
      <c r="BT264" s="233">
        <v>7.27</v>
      </c>
      <c r="BU264" s="233">
        <v>7.27</v>
      </c>
      <c r="BV264" s="233">
        <v>7.27</v>
      </c>
      <c r="BW264" s="233">
        <v>7.27</v>
      </c>
      <c r="BX264" s="233">
        <v>7.27</v>
      </c>
      <c r="BY264" s="233">
        <v>7.27</v>
      </c>
      <c r="BZ264" s="233"/>
      <c r="CA264" s="233"/>
      <c r="CB264" s="233"/>
      <c r="CC264" s="233"/>
      <c r="CD264" s="233"/>
      <c r="CE264" s="233"/>
      <c r="CF264" s="233"/>
      <c r="CG264" s="233"/>
      <c r="CH264" s="233"/>
      <c r="CI264" s="233"/>
      <c r="CJ264" s="233"/>
      <c r="CK264" s="233"/>
      <c r="CL264" s="233"/>
      <c r="CM264" s="233"/>
      <c r="CN264" s="249"/>
    </row>
    <row r="265" spans="2:92" ht="30.75" thickBot="1" x14ac:dyDescent="0.25">
      <c r="B26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5" s="1044" t="s">
        <v>888</v>
      </c>
      <c r="D265" s="1044" t="s">
        <v>887</v>
      </c>
      <c r="E265" s="1045" t="s">
        <v>871</v>
      </c>
      <c r="F265" s="1189" t="str">
        <f>VLOOKUP(TBL5_OptBen[[#This Row],[Option Type (defined list)]],'Option Typs_Grps'!B$2:C$47, 2, FALSE)</f>
        <v>Distribution Options</v>
      </c>
      <c r="G265" s="1176" t="s">
        <v>766</v>
      </c>
      <c r="H265" s="1177" t="s">
        <v>1450</v>
      </c>
      <c r="I265" s="1181" t="s">
        <v>684</v>
      </c>
      <c r="J265" s="1182" t="s">
        <v>122</v>
      </c>
      <c r="K265" s="1183">
        <v>2</v>
      </c>
      <c r="L265" s="250"/>
      <c r="M265" s="250"/>
      <c r="N265" s="250"/>
      <c r="O265" s="1184"/>
      <c r="P265" s="1185"/>
      <c r="Q265" s="1186"/>
      <c r="R265" s="1187">
        <v>0</v>
      </c>
      <c r="S265" s="251">
        <v>0</v>
      </c>
      <c r="T265" s="251">
        <v>0</v>
      </c>
      <c r="U265" s="251">
        <v>0</v>
      </c>
      <c r="V265" s="251">
        <v>0</v>
      </c>
      <c r="W265" s="251">
        <v>0.74</v>
      </c>
      <c r="X265" s="251">
        <v>1.46</v>
      </c>
      <c r="Y265" s="251">
        <v>2.11</v>
      </c>
      <c r="Z265" s="251">
        <v>2.58</v>
      </c>
      <c r="AA265" s="251">
        <v>3.07</v>
      </c>
      <c r="AB265" s="251">
        <v>3.07</v>
      </c>
      <c r="AC265" s="251">
        <v>3.07</v>
      </c>
      <c r="AD265" s="251">
        <v>3.07</v>
      </c>
      <c r="AE265" s="251">
        <v>3.07</v>
      </c>
      <c r="AF265" s="251">
        <v>3.07</v>
      </c>
      <c r="AG265" s="251">
        <v>3.07</v>
      </c>
      <c r="AH265" s="251">
        <v>3.07</v>
      </c>
      <c r="AI265" s="251">
        <v>3.07</v>
      </c>
      <c r="AJ265" s="251">
        <v>3.07</v>
      </c>
      <c r="AK265" s="251">
        <v>3.07</v>
      </c>
      <c r="AL265" s="251">
        <v>3.07</v>
      </c>
      <c r="AM265" s="251">
        <v>3.07</v>
      </c>
      <c r="AN265" s="251">
        <v>3.07</v>
      </c>
      <c r="AO265" s="251">
        <v>3.07</v>
      </c>
      <c r="AP265" s="251">
        <v>3.07</v>
      </c>
      <c r="AQ265" s="251">
        <v>3.07</v>
      </c>
      <c r="AR265" s="251">
        <v>3.07</v>
      </c>
      <c r="AS265" s="251">
        <v>3.07</v>
      </c>
      <c r="AT265" s="251">
        <v>3.07</v>
      </c>
      <c r="AU265" s="251">
        <v>3.07</v>
      </c>
      <c r="AV265" s="251">
        <v>3.07</v>
      </c>
      <c r="AW265" s="251">
        <v>3.07</v>
      </c>
      <c r="AX265" s="251">
        <v>3.07</v>
      </c>
      <c r="AY265" s="251">
        <v>3.07</v>
      </c>
      <c r="AZ265" s="251">
        <v>3.07</v>
      </c>
      <c r="BA265" s="251">
        <v>3.07</v>
      </c>
      <c r="BB265" s="251">
        <v>3.07</v>
      </c>
      <c r="BC265" s="251">
        <v>3.07</v>
      </c>
      <c r="BD265" s="251">
        <v>3.07</v>
      </c>
      <c r="BE265" s="251">
        <v>3.07</v>
      </c>
      <c r="BF265" s="251">
        <v>3.07</v>
      </c>
      <c r="BG265" s="251">
        <v>3.07</v>
      </c>
      <c r="BH265" s="251">
        <v>3.07</v>
      </c>
      <c r="BI265" s="251">
        <v>3.07</v>
      </c>
      <c r="BJ265" s="251">
        <v>3.07</v>
      </c>
      <c r="BK265" s="251">
        <v>3.07</v>
      </c>
      <c r="BL265" s="251">
        <v>3.07</v>
      </c>
      <c r="BM265" s="251">
        <v>3.07</v>
      </c>
      <c r="BN265" s="251">
        <v>3.07</v>
      </c>
      <c r="BO265" s="251">
        <v>3.07</v>
      </c>
      <c r="BP265" s="1188">
        <v>3.07</v>
      </c>
      <c r="BQ265" s="233">
        <v>3.07</v>
      </c>
      <c r="BR265" s="233">
        <v>3.07</v>
      </c>
      <c r="BS265" s="233">
        <v>3.07</v>
      </c>
      <c r="BT265" s="233">
        <v>3.07</v>
      </c>
      <c r="BU265" s="233">
        <v>3.07</v>
      </c>
      <c r="BV265" s="233">
        <v>3.07</v>
      </c>
      <c r="BW265" s="233">
        <v>3.07</v>
      </c>
      <c r="BX265" s="233">
        <v>3.07</v>
      </c>
      <c r="BY265" s="233">
        <v>3.07</v>
      </c>
      <c r="BZ265" s="233"/>
      <c r="CA265" s="233"/>
      <c r="CB265" s="233"/>
      <c r="CC265" s="233"/>
      <c r="CD265" s="233"/>
      <c r="CE265" s="233"/>
      <c r="CF265" s="233"/>
      <c r="CG265" s="233"/>
      <c r="CH265" s="233"/>
      <c r="CI265" s="233"/>
      <c r="CJ265" s="233"/>
      <c r="CK265" s="233"/>
      <c r="CL265" s="233"/>
      <c r="CM265" s="233"/>
      <c r="CN265" s="249"/>
    </row>
    <row r="266" spans="2:92" ht="30.75" thickBot="1" x14ac:dyDescent="0.25">
      <c r="B26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6" s="1044" t="s">
        <v>891</v>
      </c>
      <c r="D266" s="1044" t="s">
        <v>890</v>
      </c>
      <c r="E266" s="1045" t="s">
        <v>871</v>
      </c>
      <c r="F266" s="1189" t="str">
        <f>VLOOKUP(TBL5_OptBen[[#This Row],[Option Type (defined list)]],'Option Typs_Grps'!B$2:C$47, 2, FALSE)</f>
        <v>Distribution Options</v>
      </c>
      <c r="G266" s="1176" t="s">
        <v>766</v>
      </c>
      <c r="H266" s="1177" t="s">
        <v>1450</v>
      </c>
      <c r="I266" s="1181" t="s">
        <v>684</v>
      </c>
      <c r="J266" s="1182" t="s">
        <v>122</v>
      </c>
      <c r="K266" s="1183">
        <v>2</v>
      </c>
      <c r="L266" s="250"/>
      <c r="M266" s="250"/>
      <c r="N266" s="250"/>
      <c r="O266" s="1184"/>
      <c r="P266" s="1185"/>
      <c r="Q266" s="1186"/>
      <c r="R266" s="1187">
        <v>0</v>
      </c>
      <c r="S266" s="251">
        <v>0</v>
      </c>
      <c r="T266" s="251">
        <v>0</v>
      </c>
      <c r="U266" s="251">
        <v>0</v>
      </c>
      <c r="V266" s="251">
        <v>0</v>
      </c>
      <c r="W266" s="251">
        <v>0</v>
      </c>
      <c r="X266" s="251">
        <v>0</v>
      </c>
      <c r="Y266" s="251">
        <v>0</v>
      </c>
      <c r="Z266" s="251">
        <v>0</v>
      </c>
      <c r="AA266" s="251">
        <v>0</v>
      </c>
      <c r="AB266" s="251">
        <v>0.57999999999999996</v>
      </c>
      <c r="AC266" s="251">
        <v>1.02</v>
      </c>
      <c r="AD266" s="251">
        <v>1.41</v>
      </c>
      <c r="AE266" s="251">
        <v>1.7</v>
      </c>
      <c r="AF266" s="251">
        <v>1.8</v>
      </c>
      <c r="AG266" s="251">
        <v>1.8</v>
      </c>
      <c r="AH266" s="251">
        <v>1.8</v>
      </c>
      <c r="AI266" s="251">
        <v>1.8</v>
      </c>
      <c r="AJ266" s="251">
        <v>1.8</v>
      </c>
      <c r="AK266" s="251">
        <v>1.8</v>
      </c>
      <c r="AL266" s="251">
        <v>1.8</v>
      </c>
      <c r="AM266" s="251">
        <v>1.8</v>
      </c>
      <c r="AN266" s="251">
        <v>1.8</v>
      </c>
      <c r="AO266" s="251">
        <v>1.8</v>
      </c>
      <c r="AP266" s="251">
        <v>1.8</v>
      </c>
      <c r="AQ266" s="251">
        <v>1.8</v>
      </c>
      <c r="AR266" s="251">
        <v>1.8</v>
      </c>
      <c r="AS266" s="251">
        <v>1.8</v>
      </c>
      <c r="AT266" s="251">
        <v>1.8</v>
      </c>
      <c r="AU266" s="251">
        <v>1.8</v>
      </c>
      <c r="AV266" s="251">
        <v>1.8</v>
      </c>
      <c r="AW266" s="251">
        <v>1.8</v>
      </c>
      <c r="AX266" s="251">
        <v>1.8</v>
      </c>
      <c r="AY266" s="251">
        <v>1.8</v>
      </c>
      <c r="AZ266" s="251">
        <v>1.8</v>
      </c>
      <c r="BA266" s="251">
        <v>1.8</v>
      </c>
      <c r="BB266" s="251">
        <v>1.8</v>
      </c>
      <c r="BC266" s="251">
        <v>1.8</v>
      </c>
      <c r="BD266" s="251">
        <v>1.8</v>
      </c>
      <c r="BE266" s="251">
        <v>1.8</v>
      </c>
      <c r="BF266" s="251">
        <v>1.8</v>
      </c>
      <c r="BG266" s="251">
        <v>1.8</v>
      </c>
      <c r="BH266" s="251">
        <v>1.8</v>
      </c>
      <c r="BI266" s="251">
        <v>1.8</v>
      </c>
      <c r="BJ266" s="251">
        <v>1.8</v>
      </c>
      <c r="BK266" s="251">
        <v>1.8</v>
      </c>
      <c r="BL266" s="251">
        <v>1.8</v>
      </c>
      <c r="BM266" s="251">
        <v>1.8</v>
      </c>
      <c r="BN266" s="251">
        <v>1.8</v>
      </c>
      <c r="BO266" s="251">
        <v>1.8</v>
      </c>
      <c r="BP266" s="1188">
        <v>1.8</v>
      </c>
      <c r="BQ266" s="233">
        <v>1.8</v>
      </c>
      <c r="BR266" s="233">
        <v>1.8</v>
      </c>
      <c r="BS266" s="233">
        <v>1.8</v>
      </c>
      <c r="BT266" s="233">
        <v>1.8</v>
      </c>
      <c r="BU266" s="233">
        <v>1.8</v>
      </c>
      <c r="BV266" s="233">
        <v>1.8</v>
      </c>
      <c r="BW266" s="233">
        <v>1.8</v>
      </c>
      <c r="BX266" s="233">
        <v>1.8</v>
      </c>
      <c r="BY266" s="233">
        <v>1.8</v>
      </c>
      <c r="BZ266" s="233"/>
      <c r="CA266" s="233"/>
      <c r="CB266" s="233"/>
      <c r="CC266" s="233"/>
      <c r="CD266" s="233"/>
      <c r="CE266" s="233"/>
      <c r="CF266" s="233"/>
      <c r="CG266" s="233"/>
      <c r="CH266" s="233"/>
      <c r="CI266" s="233"/>
      <c r="CJ266" s="233"/>
      <c r="CK266" s="233"/>
      <c r="CL266" s="233"/>
      <c r="CM266" s="233"/>
      <c r="CN266" s="249"/>
    </row>
    <row r="267" spans="2:92" ht="30.75" thickBot="1" x14ac:dyDescent="0.25">
      <c r="B26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044" t="s">
        <v>893</v>
      </c>
      <c r="D267" s="1044" t="s">
        <v>892</v>
      </c>
      <c r="E267" s="1045" t="s">
        <v>894</v>
      </c>
      <c r="F267" s="1189" t="str">
        <f>VLOOKUP(TBL5_OptBen[[#This Row],[Option Type (defined list)]],'Option Typs_Grps'!B$2:C$47, 2, FALSE)</f>
        <v>Distribution Options</v>
      </c>
      <c r="G267" s="1176" t="s">
        <v>766</v>
      </c>
      <c r="H267" s="1177" t="s">
        <v>1450</v>
      </c>
      <c r="I267" s="1181" t="s">
        <v>684</v>
      </c>
      <c r="J267" s="1182" t="s">
        <v>122</v>
      </c>
      <c r="K267" s="1183">
        <v>2</v>
      </c>
      <c r="L267" s="250"/>
      <c r="M267" s="250"/>
      <c r="N267" s="250"/>
      <c r="O267" s="1184"/>
      <c r="P267" s="1185"/>
      <c r="Q267" s="1186"/>
      <c r="R267" s="1187">
        <v>1.44</v>
      </c>
      <c r="S267" s="251">
        <v>4.34</v>
      </c>
      <c r="T267" s="251">
        <v>7.11</v>
      </c>
      <c r="U267" s="251">
        <v>9.26</v>
      </c>
      <c r="V267" s="251">
        <v>10.52</v>
      </c>
      <c r="W267" s="251">
        <v>10.52</v>
      </c>
      <c r="X267" s="251">
        <v>10.52</v>
      </c>
      <c r="Y267" s="251">
        <v>10.52</v>
      </c>
      <c r="Z267" s="251">
        <v>10.52</v>
      </c>
      <c r="AA267" s="251">
        <v>10.52</v>
      </c>
      <c r="AB267" s="251">
        <v>10.52</v>
      </c>
      <c r="AC267" s="251">
        <v>10.52</v>
      </c>
      <c r="AD267" s="251">
        <v>10.52</v>
      </c>
      <c r="AE267" s="251">
        <v>10.52</v>
      </c>
      <c r="AF267" s="251">
        <v>10.52</v>
      </c>
      <c r="AG267" s="251">
        <v>10.52</v>
      </c>
      <c r="AH267" s="251">
        <v>10.52</v>
      </c>
      <c r="AI267" s="251">
        <v>10.52</v>
      </c>
      <c r="AJ267" s="251">
        <v>10.52</v>
      </c>
      <c r="AK267" s="251">
        <v>10.52</v>
      </c>
      <c r="AL267" s="251">
        <v>10.52</v>
      </c>
      <c r="AM267" s="251">
        <v>10.52</v>
      </c>
      <c r="AN267" s="251">
        <v>10.52</v>
      </c>
      <c r="AO267" s="251">
        <v>10.52</v>
      </c>
      <c r="AP267" s="251">
        <v>10.52</v>
      </c>
      <c r="AQ267" s="251">
        <v>10.52</v>
      </c>
      <c r="AR267" s="251">
        <v>10.52</v>
      </c>
      <c r="AS267" s="251">
        <v>10.52</v>
      </c>
      <c r="AT267" s="251">
        <v>10.52</v>
      </c>
      <c r="AU267" s="251">
        <v>10.52</v>
      </c>
      <c r="AV267" s="251">
        <v>10.52</v>
      </c>
      <c r="AW267" s="251">
        <v>10.52</v>
      </c>
      <c r="AX267" s="251">
        <v>10.52</v>
      </c>
      <c r="AY267" s="251">
        <v>10.52</v>
      </c>
      <c r="AZ267" s="251">
        <v>10.52</v>
      </c>
      <c r="BA267" s="251">
        <v>10.52</v>
      </c>
      <c r="BB267" s="251">
        <v>10.52</v>
      </c>
      <c r="BC267" s="251">
        <v>10.52</v>
      </c>
      <c r="BD267" s="251">
        <v>10.52</v>
      </c>
      <c r="BE267" s="251">
        <v>10.52</v>
      </c>
      <c r="BF267" s="251">
        <v>10.52</v>
      </c>
      <c r="BG267" s="251">
        <v>10.52</v>
      </c>
      <c r="BH267" s="251">
        <v>10.52</v>
      </c>
      <c r="BI267" s="251">
        <v>10.52</v>
      </c>
      <c r="BJ267" s="251">
        <v>10.52</v>
      </c>
      <c r="BK267" s="251">
        <v>10.52</v>
      </c>
      <c r="BL267" s="251">
        <v>10.52</v>
      </c>
      <c r="BM267" s="251">
        <v>10.52</v>
      </c>
      <c r="BN267" s="251">
        <v>10.52</v>
      </c>
      <c r="BO267" s="251">
        <v>10.52</v>
      </c>
      <c r="BP267" s="1188">
        <v>10.52</v>
      </c>
      <c r="BQ267" s="233">
        <v>10.52</v>
      </c>
      <c r="BR267" s="233">
        <v>10.52</v>
      </c>
      <c r="BS267" s="233">
        <v>10.52</v>
      </c>
      <c r="BT267" s="233">
        <v>10.52</v>
      </c>
      <c r="BU267" s="233">
        <v>10.52</v>
      </c>
      <c r="BV267" s="233">
        <v>10.52</v>
      </c>
      <c r="BW267" s="233">
        <v>10.52</v>
      </c>
      <c r="BX267" s="233">
        <v>10.52</v>
      </c>
      <c r="BY267" s="233">
        <v>10.52</v>
      </c>
      <c r="BZ267" s="233"/>
      <c r="CA267" s="233"/>
      <c r="CB267" s="233"/>
      <c r="CC267" s="233"/>
      <c r="CD267" s="233"/>
      <c r="CE267" s="233"/>
      <c r="CF267" s="233"/>
      <c r="CG267" s="233"/>
      <c r="CH267" s="233"/>
      <c r="CI267" s="233"/>
      <c r="CJ267" s="233"/>
      <c r="CK267" s="233"/>
      <c r="CL267" s="233"/>
      <c r="CM267" s="233"/>
      <c r="CN267" s="249"/>
    </row>
    <row r="268" spans="2:92" ht="30.75" thickBot="1" x14ac:dyDescent="0.25">
      <c r="B26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8" s="1044" t="s">
        <v>896</v>
      </c>
      <c r="D268" s="1044" t="s">
        <v>895</v>
      </c>
      <c r="E268" s="1045" t="s">
        <v>894</v>
      </c>
      <c r="F268" s="1189" t="str">
        <f>VLOOKUP(TBL5_OptBen[[#This Row],[Option Type (defined list)]],'Option Typs_Grps'!B$2:C$47, 2, FALSE)</f>
        <v>Distribution Options</v>
      </c>
      <c r="G268" s="1176" t="s">
        <v>766</v>
      </c>
      <c r="H268" s="1177" t="s">
        <v>1450</v>
      </c>
      <c r="I268" s="1181" t="s">
        <v>684</v>
      </c>
      <c r="J268" s="1182" t="s">
        <v>122</v>
      </c>
      <c r="K268" s="1183">
        <v>2</v>
      </c>
      <c r="L268" s="250"/>
      <c r="M268" s="250"/>
      <c r="N268" s="250"/>
      <c r="O268" s="1184"/>
      <c r="P268" s="1185"/>
      <c r="Q268" s="1186"/>
      <c r="R268" s="1187">
        <v>0</v>
      </c>
      <c r="S268" s="251">
        <v>0</v>
      </c>
      <c r="T268" s="251">
        <v>0</v>
      </c>
      <c r="U268" s="251">
        <v>0</v>
      </c>
      <c r="V268" s="251">
        <v>0</v>
      </c>
      <c r="W268" s="251">
        <v>1.35</v>
      </c>
      <c r="X268" s="251">
        <v>3.56</v>
      </c>
      <c r="Y268" s="251">
        <v>6.14</v>
      </c>
      <c r="Z268" s="251">
        <v>8.44</v>
      </c>
      <c r="AA268" s="251">
        <v>9.9700000000000006</v>
      </c>
      <c r="AB268" s="251">
        <v>9.9700000000000006</v>
      </c>
      <c r="AC268" s="251">
        <v>9.9700000000000006</v>
      </c>
      <c r="AD268" s="251">
        <v>9.9700000000000006</v>
      </c>
      <c r="AE268" s="251">
        <v>9.9700000000000006</v>
      </c>
      <c r="AF268" s="251">
        <v>9.9700000000000006</v>
      </c>
      <c r="AG268" s="251">
        <v>9.9700000000000006</v>
      </c>
      <c r="AH268" s="251">
        <v>9.9700000000000006</v>
      </c>
      <c r="AI268" s="251">
        <v>9.9700000000000006</v>
      </c>
      <c r="AJ268" s="251">
        <v>9.9700000000000006</v>
      </c>
      <c r="AK268" s="251">
        <v>9.9700000000000006</v>
      </c>
      <c r="AL268" s="251">
        <v>9.9700000000000006</v>
      </c>
      <c r="AM268" s="251">
        <v>9.9700000000000006</v>
      </c>
      <c r="AN268" s="251">
        <v>9.9700000000000006</v>
      </c>
      <c r="AO268" s="251">
        <v>9.9700000000000006</v>
      </c>
      <c r="AP268" s="251">
        <v>9.9700000000000006</v>
      </c>
      <c r="AQ268" s="251">
        <v>9.9700000000000006</v>
      </c>
      <c r="AR268" s="251">
        <v>9.9700000000000006</v>
      </c>
      <c r="AS268" s="251">
        <v>9.9700000000000006</v>
      </c>
      <c r="AT268" s="251">
        <v>9.9700000000000006</v>
      </c>
      <c r="AU268" s="251">
        <v>9.9700000000000006</v>
      </c>
      <c r="AV268" s="251">
        <v>9.9700000000000006</v>
      </c>
      <c r="AW268" s="251">
        <v>9.9700000000000006</v>
      </c>
      <c r="AX268" s="251">
        <v>9.9700000000000006</v>
      </c>
      <c r="AY268" s="251">
        <v>9.9700000000000006</v>
      </c>
      <c r="AZ268" s="251">
        <v>9.9700000000000006</v>
      </c>
      <c r="BA268" s="251">
        <v>9.9700000000000006</v>
      </c>
      <c r="BB268" s="251">
        <v>9.9700000000000006</v>
      </c>
      <c r="BC268" s="251">
        <v>9.9700000000000006</v>
      </c>
      <c r="BD268" s="251">
        <v>9.9700000000000006</v>
      </c>
      <c r="BE268" s="251">
        <v>9.9700000000000006</v>
      </c>
      <c r="BF268" s="251">
        <v>9.9700000000000006</v>
      </c>
      <c r="BG268" s="251">
        <v>9.9700000000000006</v>
      </c>
      <c r="BH268" s="251">
        <v>9.9700000000000006</v>
      </c>
      <c r="BI268" s="251">
        <v>9.9700000000000006</v>
      </c>
      <c r="BJ268" s="251">
        <v>9.9700000000000006</v>
      </c>
      <c r="BK268" s="251">
        <v>9.9700000000000006</v>
      </c>
      <c r="BL268" s="251">
        <v>9.9700000000000006</v>
      </c>
      <c r="BM268" s="251">
        <v>9.9700000000000006</v>
      </c>
      <c r="BN268" s="251">
        <v>9.9700000000000006</v>
      </c>
      <c r="BO268" s="251">
        <v>9.9700000000000006</v>
      </c>
      <c r="BP268" s="1188">
        <v>9.9700000000000006</v>
      </c>
      <c r="BQ268" s="233">
        <v>9.9700000000000006</v>
      </c>
      <c r="BR268" s="233">
        <v>9.9700000000000006</v>
      </c>
      <c r="BS268" s="233">
        <v>9.9700000000000006</v>
      </c>
      <c r="BT268" s="233">
        <v>9.9700000000000006</v>
      </c>
      <c r="BU268" s="233">
        <v>9.9700000000000006</v>
      </c>
      <c r="BV268" s="233">
        <v>9.9700000000000006</v>
      </c>
      <c r="BW268" s="233">
        <v>9.9700000000000006</v>
      </c>
      <c r="BX268" s="233">
        <v>9.9700000000000006</v>
      </c>
      <c r="BY268" s="233">
        <v>9.9700000000000006</v>
      </c>
      <c r="BZ268" s="233"/>
      <c r="CA268" s="233"/>
      <c r="CB268" s="233"/>
      <c r="CC268" s="233"/>
      <c r="CD268" s="233"/>
      <c r="CE268" s="233"/>
      <c r="CF268" s="233"/>
      <c r="CG268" s="233"/>
      <c r="CH268" s="233"/>
      <c r="CI268" s="233"/>
      <c r="CJ268" s="233"/>
      <c r="CK268" s="233"/>
      <c r="CL268" s="233"/>
      <c r="CM268" s="233"/>
      <c r="CN268" s="249"/>
    </row>
    <row r="269" spans="2:92" ht="30.75" thickBot="1" x14ac:dyDescent="0.25">
      <c r="B26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9" s="1044" t="s">
        <v>899</v>
      </c>
      <c r="D269" s="1044" t="s">
        <v>898</v>
      </c>
      <c r="E269" s="1045" t="s">
        <v>894</v>
      </c>
      <c r="F269" s="1189" t="str">
        <f>VLOOKUP(TBL5_OptBen[[#This Row],[Option Type (defined list)]],'Option Typs_Grps'!B$2:C$47, 2, FALSE)</f>
        <v>Distribution Options</v>
      </c>
      <c r="G269" s="1176" t="s">
        <v>766</v>
      </c>
      <c r="H269" s="1177" t="s">
        <v>1450</v>
      </c>
      <c r="I269" s="1181" t="s">
        <v>684</v>
      </c>
      <c r="J269" s="1182" t="s">
        <v>122</v>
      </c>
      <c r="K269" s="1183">
        <v>2</v>
      </c>
      <c r="L269" s="250"/>
      <c r="M269" s="250"/>
      <c r="N269" s="250"/>
      <c r="O269" s="1184"/>
      <c r="P269" s="1185"/>
      <c r="Q269" s="1186"/>
      <c r="R269" s="1187">
        <v>0</v>
      </c>
      <c r="S269" s="251">
        <v>0</v>
      </c>
      <c r="T269" s="251">
        <v>0</v>
      </c>
      <c r="U269" s="251">
        <v>0</v>
      </c>
      <c r="V269" s="251">
        <v>0</v>
      </c>
      <c r="W269" s="251">
        <v>0</v>
      </c>
      <c r="X269" s="251">
        <v>0</v>
      </c>
      <c r="Y269" s="251">
        <v>0</v>
      </c>
      <c r="Z269" s="251">
        <v>0</v>
      </c>
      <c r="AA269" s="251">
        <v>0</v>
      </c>
      <c r="AB269" s="251">
        <v>1.02</v>
      </c>
      <c r="AC269" s="251">
        <v>2.21</v>
      </c>
      <c r="AD269" s="251">
        <v>3.46</v>
      </c>
      <c r="AE269" s="251">
        <v>4.53</v>
      </c>
      <c r="AF269" s="251">
        <v>5.28</v>
      </c>
      <c r="AG269" s="251">
        <v>5.28</v>
      </c>
      <c r="AH269" s="251">
        <v>5.28</v>
      </c>
      <c r="AI269" s="251">
        <v>5.28</v>
      </c>
      <c r="AJ269" s="251">
        <v>5.28</v>
      </c>
      <c r="AK269" s="251">
        <v>5.28</v>
      </c>
      <c r="AL269" s="251">
        <v>5.28</v>
      </c>
      <c r="AM269" s="251">
        <v>5.28</v>
      </c>
      <c r="AN269" s="251">
        <v>5.28</v>
      </c>
      <c r="AO269" s="251">
        <v>5.28</v>
      </c>
      <c r="AP269" s="251">
        <v>5.28</v>
      </c>
      <c r="AQ269" s="251">
        <v>5.28</v>
      </c>
      <c r="AR269" s="251">
        <v>5.28</v>
      </c>
      <c r="AS269" s="251">
        <v>5.28</v>
      </c>
      <c r="AT269" s="251">
        <v>5.28</v>
      </c>
      <c r="AU269" s="251">
        <v>5.28</v>
      </c>
      <c r="AV269" s="251">
        <v>5.28</v>
      </c>
      <c r="AW269" s="251">
        <v>5.28</v>
      </c>
      <c r="AX269" s="251">
        <v>5.28</v>
      </c>
      <c r="AY269" s="251">
        <v>5.28</v>
      </c>
      <c r="AZ269" s="251">
        <v>5.28</v>
      </c>
      <c r="BA269" s="251">
        <v>5.28</v>
      </c>
      <c r="BB269" s="251">
        <v>5.28</v>
      </c>
      <c r="BC269" s="251">
        <v>5.28</v>
      </c>
      <c r="BD269" s="251">
        <v>5.28</v>
      </c>
      <c r="BE269" s="251">
        <v>5.28</v>
      </c>
      <c r="BF269" s="251">
        <v>5.28</v>
      </c>
      <c r="BG269" s="251">
        <v>5.28</v>
      </c>
      <c r="BH269" s="251">
        <v>5.28</v>
      </c>
      <c r="BI269" s="251">
        <v>5.28</v>
      </c>
      <c r="BJ269" s="251">
        <v>5.28</v>
      </c>
      <c r="BK269" s="251">
        <v>5.28</v>
      </c>
      <c r="BL269" s="251">
        <v>5.28</v>
      </c>
      <c r="BM269" s="251">
        <v>5.28</v>
      </c>
      <c r="BN269" s="251">
        <v>5.28</v>
      </c>
      <c r="BO269" s="251">
        <v>5.28</v>
      </c>
      <c r="BP269" s="1188">
        <v>5.28</v>
      </c>
      <c r="BQ269" s="233">
        <v>5.28</v>
      </c>
      <c r="BR269" s="233">
        <v>5.28</v>
      </c>
      <c r="BS269" s="233">
        <v>5.28</v>
      </c>
      <c r="BT269" s="233">
        <v>5.28</v>
      </c>
      <c r="BU269" s="233">
        <v>5.28</v>
      </c>
      <c r="BV269" s="233">
        <v>5.28</v>
      </c>
      <c r="BW269" s="233">
        <v>5.28</v>
      </c>
      <c r="BX269" s="233">
        <v>5.28</v>
      </c>
      <c r="BY269" s="233">
        <v>5.28</v>
      </c>
      <c r="BZ269" s="233"/>
      <c r="CA269" s="233"/>
      <c r="CB269" s="233"/>
      <c r="CC269" s="233"/>
      <c r="CD269" s="233"/>
      <c r="CE269" s="233"/>
      <c r="CF269" s="233"/>
      <c r="CG269" s="233"/>
      <c r="CH269" s="233"/>
      <c r="CI269" s="233"/>
      <c r="CJ269" s="233"/>
      <c r="CK269" s="233"/>
      <c r="CL269" s="233"/>
      <c r="CM269" s="233"/>
      <c r="CN269" s="249"/>
    </row>
    <row r="270" spans="2:92" ht="30.75" thickBot="1" x14ac:dyDescent="0.25">
      <c r="B27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0" s="1044" t="s">
        <v>902</v>
      </c>
      <c r="D270" s="1044" t="s">
        <v>901</v>
      </c>
      <c r="E270" s="1045" t="s">
        <v>894</v>
      </c>
      <c r="F270" s="1189" t="str">
        <f>VLOOKUP(TBL5_OptBen[[#This Row],[Option Type (defined list)]],'Option Typs_Grps'!B$2:C$47, 2, FALSE)</f>
        <v>Distribution Options</v>
      </c>
      <c r="G270" s="1176" t="s">
        <v>766</v>
      </c>
      <c r="H270" s="1177" t="s">
        <v>1450</v>
      </c>
      <c r="I270" s="1181" t="s">
        <v>684</v>
      </c>
      <c r="J270" s="1182" t="s">
        <v>122</v>
      </c>
      <c r="K270" s="1183">
        <v>2</v>
      </c>
      <c r="L270" s="250"/>
      <c r="M270" s="250"/>
      <c r="N270" s="250"/>
      <c r="O270" s="1184"/>
      <c r="P270" s="1185"/>
      <c r="Q270" s="1186"/>
      <c r="R270" s="1187">
        <v>0</v>
      </c>
      <c r="S270" s="251">
        <v>0</v>
      </c>
      <c r="T270" s="251">
        <v>0</v>
      </c>
      <c r="U270" s="251">
        <v>0</v>
      </c>
      <c r="V270" s="251">
        <v>0</v>
      </c>
      <c r="W270" s="251">
        <v>0</v>
      </c>
      <c r="X270" s="251">
        <v>0</v>
      </c>
      <c r="Y270" s="251">
        <v>0</v>
      </c>
      <c r="Z270" s="251">
        <v>0</v>
      </c>
      <c r="AA270" s="251">
        <v>0</v>
      </c>
      <c r="AB270" s="251">
        <v>0</v>
      </c>
      <c r="AC270" s="251">
        <v>0</v>
      </c>
      <c r="AD270" s="251">
        <v>0</v>
      </c>
      <c r="AE270" s="251">
        <v>0</v>
      </c>
      <c r="AF270" s="251">
        <v>0</v>
      </c>
      <c r="AG270" s="251">
        <v>0.7</v>
      </c>
      <c r="AH270" s="251">
        <v>1.8</v>
      </c>
      <c r="AI270" s="251">
        <v>2.96</v>
      </c>
      <c r="AJ270" s="251">
        <v>3.84</v>
      </c>
      <c r="AK270" s="251">
        <v>4.4400000000000004</v>
      </c>
      <c r="AL270" s="251">
        <v>4.4400000000000004</v>
      </c>
      <c r="AM270" s="251">
        <v>4.4400000000000004</v>
      </c>
      <c r="AN270" s="251">
        <v>4.4400000000000004</v>
      </c>
      <c r="AO270" s="251">
        <v>4.4400000000000004</v>
      </c>
      <c r="AP270" s="251">
        <v>4.4400000000000004</v>
      </c>
      <c r="AQ270" s="251">
        <v>4.4400000000000004</v>
      </c>
      <c r="AR270" s="251">
        <v>4.4400000000000004</v>
      </c>
      <c r="AS270" s="251">
        <v>4.4400000000000004</v>
      </c>
      <c r="AT270" s="251">
        <v>4.4400000000000004</v>
      </c>
      <c r="AU270" s="251">
        <v>4.4400000000000004</v>
      </c>
      <c r="AV270" s="251">
        <v>4.4400000000000004</v>
      </c>
      <c r="AW270" s="251">
        <v>4.4400000000000004</v>
      </c>
      <c r="AX270" s="251">
        <v>4.4400000000000004</v>
      </c>
      <c r="AY270" s="251">
        <v>4.4400000000000004</v>
      </c>
      <c r="AZ270" s="251">
        <v>4.4400000000000004</v>
      </c>
      <c r="BA270" s="251">
        <v>4.4400000000000004</v>
      </c>
      <c r="BB270" s="251">
        <v>4.4400000000000004</v>
      </c>
      <c r="BC270" s="251">
        <v>4.4400000000000004</v>
      </c>
      <c r="BD270" s="251">
        <v>4.4400000000000004</v>
      </c>
      <c r="BE270" s="251">
        <v>4.4400000000000004</v>
      </c>
      <c r="BF270" s="251">
        <v>4.4400000000000004</v>
      </c>
      <c r="BG270" s="251">
        <v>4.4400000000000004</v>
      </c>
      <c r="BH270" s="251">
        <v>4.4400000000000004</v>
      </c>
      <c r="BI270" s="251">
        <v>4.4400000000000004</v>
      </c>
      <c r="BJ270" s="251">
        <v>4.4400000000000004</v>
      </c>
      <c r="BK270" s="251">
        <v>4.4400000000000004</v>
      </c>
      <c r="BL270" s="251">
        <v>4.4400000000000004</v>
      </c>
      <c r="BM270" s="251">
        <v>4.4400000000000004</v>
      </c>
      <c r="BN270" s="251">
        <v>4.4400000000000004</v>
      </c>
      <c r="BO270" s="251">
        <v>4.4400000000000004</v>
      </c>
      <c r="BP270" s="1188">
        <v>4.4400000000000004</v>
      </c>
      <c r="BQ270" s="233">
        <v>4.4400000000000004</v>
      </c>
      <c r="BR270" s="233">
        <v>4.4400000000000004</v>
      </c>
      <c r="BS270" s="233">
        <v>4.4400000000000004</v>
      </c>
      <c r="BT270" s="233">
        <v>4.4400000000000004</v>
      </c>
      <c r="BU270" s="233">
        <v>4.4400000000000004</v>
      </c>
      <c r="BV270" s="233">
        <v>4.4400000000000004</v>
      </c>
      <c r="BW270" s="233">
        <v>4.4400000000000004</v>
      </c>
      <c r="BX270" s="233">
        <v>4.4400000000000004</v>
      </c>
      <c r="BY270" s="233">
        <v>4.4400000000000004</v>
      </c>
      <c r="BZ270" s="233"/>
      <c r="CA270" s="233"/>
      <c r="CB270" s="233"/>
      <c r="CC270" s="233"/>
      <c r="CD270" s="233"/>
      <c r="CE270" s="233"/>
      <c r="CF270" s="233"/>
      <c r="CG270" s="233"/>
      <c r="CH270" s="233"/>
      <c r="CI270" s="233"/>
      <c r="CJ270" s="233"/>
      <c r="CK270" s="233"/>
      <c r="CL270" s="233"/>
      <c r="CM270" s="233"/>
      <c r="CN270" s="249"/>
    </row>
    <row r="271" spans="2:92" ht="30.75" thickBot="1" x14ac:dyDescent="0.25">
      <c r="B27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1" s="1044" t="s">
        <v>905</v>
      </c>
      <c r="D271" s="1044" t="s">
        <v>904</v>
      </c>
      <c r="E271" s="1045" t="s">
        <v>894</v>
      </c>
      <c r="F271" s="1189" t="str">
        <f>VLOOKUP(TBL5_OptBen[[#This Row],[Option Type (defined list)]],'Option Typs_Grps'!B$2:C$47, 2, FALSE)</f>
        <v>Distribution Options</v>
      </c>
      <c r="G271" s="1176" t="s">
        <v>766</v>
      </c>
      <c r="H271" s="1177" t="s">
        <v>1450</v>
      </c>
      <c r="I271" s="1181" t="s">
        <v>684</v>
      </c>
      <c r="J271" s="1182" t="s">
        <v>122</v>
      </c>
      <c r="K271" s="1183">
        <v>2</v>
      </c>
      <c r="L271" s="250"/>
      <c r="M271" s="250"/>
      <c r="N271" s="250"/>
      <c r="O271" s="1184"/>
      <c r="P271" s="1185"/>
      <c r="Q271" s="1186"/>
      <c r="R271" s="1187">
        <v>0</v>
      </c>
      <c r="S271" s="251">
        <v>0</v>
      </c>
      <c r="T271" s="251">
        <v>0</v>
      </c>
      <c r="U271" s="251">
        <v>0</v>
      </c>
      <c r="V271" s="251">
        <v>0</v>
      </c>
      <c r="W271" s="251">
        <v>0</v>
      </c>
      <c r="X271" s="251">
        <v>0</v>
      </c>
      <c r="Y271" s="251">
        <v>0</v>
      </c>
      <c r="Z271" s="251">
        <v>0</v>
      </c>
      <c r="AA271" s="251">
        <v>0</v>
      </c>
      <c r="AB271" s="251">
        <v>0</v>
      </c>
      <c r="AC271" s="251">
        <v>0</v>
      </c>
      <c r="AD271" s="251">
        <v>0</v>
      </c>
      <c r="AE271" s="251">
        <v>0</v>
      </c>
      <c r="AF271" s="251">
        <v>0</v>
      </c>
      <c r="AG271" s="251">
        <v>0</v>
      </c>
      <c r="AH271" s="251">
        <v>0</v>
      </c>
      <c r="AI271" s="251">
        <v>0</v>
      </c>
      <c r="AJ271" s="251">
        <v>0</v>
      </c>
      <c r="AK271" s="251">
        <v>0</v>
      </c>
      <c r="AL271" s="251">
        <v>0.71</v>
      </c>
      <c r="AM271" s="251">
        <v>1.89</v>
      </c>
      <c r="AN271" s="251">
        <v>3.05</v>
      </c>
      <c r="AO271" s="251">
        <v>3.05</v>
      </c>
      <c r="AP271" s="251">
        <v>3.05</v>
      </c>
      <c r="AQ271" s="251">
        <v>3.05</v>
      </c>
      <c r="AR271" s="251">
        <v>3.05</v>
      </c>
      <c r="AS271" s="251">
        <v>3.05</v>
      </c>
      <c r="AT271" s="251">
        <v>3.05</v>
      </c>
      <c r="AU271" s="251">
        <v>3.05</v>
      </c>
      <c r="AV271" s="251">
        <v>3.05</v>
      </c>
      <c r="AW271" s="251">
        <v>3.05</v>
      </c>
      <c r="AX271" s="251">
        <v>3.05</v>
      </c>
      <c r="AY271" s="251">
        <v>3.05</v>
      </c>
      <c r="AZ271" s="251">
        <v>3.05</v>
      </c>
      <c r="BA271" s="251">
        <v>3.05</v>
      </c>
      <c r="BB271" s="251">
        <v>3.05</v>
      </c>
      <c r="BC271" s="251">
        <v>3.05</v>
      </c>
      <c r="BD271" s="251">
        <v>3.05</v>
      </c>
      <c r="BE271" s="251">
        <v>3.05</v>
      </c>
      <c r="BF271" s="251">
        <v>3.05</v>
      </c>
      <c r="BG271" s="251">
        <v>3.05</v>
      </c>
      <c r="BH271" s="251">
        <v>3.05</v>
      </c>
      <c r="BI271" s="251">
        <v>3.05</v>
      </c>
      <c r="BJ271" s="251">
        <v>3.05</v>
      </c>
      <c r="BK271" s="251">
        <v>3.05</v>
      </c>
      <c r="BL271" s="251">
        <v>3.05</v>
      </c>
      <c r="BM271" s="251">
        <v>3.05</v>
      </c>
      <c r="BN271" s="251">
        <v>3.05</v>
      </c>
      <c r="BO271" s="251">
        <v>3.05</v>
      </c>
      <c r="BP271" s="1188">
        <v>3.05</v>
      </c>
      <c r="BQ271" s="233">
        <v>3.05</v>
      </c>
      <c r="BR271" s="233">
        <v>3.05</v>
      </c>
      <c r="BS271" s="233">
        <v>3.05</v>
      </c>
      <c r="BT271" s="233">
        <v>3.05</v>
      </c>
      <c r="BU271" s="233">
        <v>3.05</v>
      </c>
      <c r="BV271" s="233">
        <v>3.05</v>
      </c>
      <c r="BW271" s="233">
        <v>3.05</v>
      </c>
      <c r="BX271" s="233">
        <v>3.05</v>
      </c>
      <c r="BY271" s="233">
        <v>3.05</v>
      </c>
      <c r="BZ271" s="233"/>
      <c r="CA271" s="233"/>
      <c r="CB271" s="233"/>
      <c r="CC271" s="233"/>
      <c r="CD271" s="233"/>
      <c r="CE271" s="233"/>
      <c r="CF271" s="233"/>
      <c r="CG271" s="233"/>
      <c r="CH271" s="233"/>
      <c r="CI271" s="233"/>
      <c r="CJ271" s="233"/>
      <c r="CK271" s="233"/>
      <c r="CL271" s="233"/>
      <c r="CM271" s="233"/>
      <c r="CN271" s="249"/>
    </row>
    <row r="272" spans="2:92" ht="43.5" thickBot="1" x14ac:dyDescent="0.25">
      <c r="B27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2" s="1044" t="s">
        <v>935</v>
      </c>
      <c r="D272" s="1044" t="s">
        <v>934</v>
      </c>
      <c r="E272" s="1045" t="s">
        <v>871</v>
      </c>
      <c r="F272" s="1189" t="str">
        <f>VLOOKUP(TBL5_OptBen[[#This Row],[Option Type (defined list)]],'Option Typs_Grps'!B$2:C$47, 2, FALSE)</f>
        <v>Distribution Options</v>
      </c>
      <c r="G272" s="1176" t="s">
        <v>766</v>
      </c>
      <c r="H272" s="1177" t="s">
        <v>1450</v>
      </c>
      <c r="I272" s="1181" t="s">
        <v>684</v>
      </c>
      <c r="J272" s="1182" t="s">
        <v>122</v>
      </c>
      <c r="K272" s="1183">
        <v>2</v>
      </c>
      <c r="L272" s="250"/>
      <c r="M272" s="250"/>
      <c r="N272" s="250"/>
      <c r="O272" s="1184"/>
      <c r="P272" s="1185"/>
      <c r="Q272" s="1186"/>
      <c r="R272" s="1187">
        <v>0.04</v>
      </c>
      <c r="S272" s="251">
        <v>0.13</v>
      </c>
      <c r="T272" s="251">
        <v>0.23</v>
      </c>
      <c r="U272" s="251">
        <v>0.32</v>
      </c>
      <c r="V272" s="251">
        <v>0.37</v>
      </c>
      <c r="W272" s="251">
        <v>0.37</v>
      </c>
      <c r="X272" s="251">
        <v>0.37</v>
      </c>
      <c r="Y272" s="251">
        <v>0.37</v>
      </c>
      <c r="Z272" s="251">
        <v>0.37</v>
      </c>
      <c r="AA272" s="251">
        <v>0.37</v>
      </c>
      <c r="AB272" s="251">
        <v>0.37</v>
      </c>
      <c r="AC272" s="251">
        <v>0.37</v>
      </c>
      <c r="AD272" s="251">
        <v>0.37</v>
      </c>
      <c r="AE272" s="251">
        <v>0.37</v>
      </c>
      <c r="AF272" s="251">
        <v>0.37</v>
      </c>
      <c r="AG272" s="251">
        <v>0.37</v>
      </c>
      <c r="AH272" s="251">
        <v>0.37</v>
      </c>
      <c r="AI272" s="251">
        <v>0.37</v>
      </c>
      <c r="AJ272" s="251">
        <v>0.37</v>
      </c>
      <c r="AK272" s="251">
        <v>0.37</v>
      </c>
      <c r="AL272" s="251">
        <v>0.37</v>
      </c>
      <c r="AM272" s="251">
        <v>0.37</v>
      </c>
      <c r="AN272" s="251">
        <v>0.37</v>
      </c>
      <c r="AO272" s="251">
        <v>0.37</v>
      </c>
      <c r="AP272" s="251">
        <v>0.37</v>
      </c>
      <c r="AQ272" s="251">
        <v>0.37</v>
      </c>
      <c r="AR272" s="251">
        <v>0.37</v>
      </c>
      <c r="AS272" s="251">
        <v>0.37</v>
      </c>
      <c r="AT272" s="251">
        <v>0.37</v>
      </c>
      <c r="AU272" s="251">
        <v>0.37</v>
      </c>
      <c r="AV272" s="251">
        <v>0.37</v>
      </c>
      <c r="AW272" s="251">
        <v>0.37</v>
      </c>
      <c r="AX272" s="251">
        <v>0.37</v>
      </c>
      <c r="AY272" s="251">
        <v>0.37</v>
      </c>
      <c r="AZ272" s="251">
        <v>0.37</v>
      </c>
      <c r="BA272" s="251">
        <v>0.37</v>
      </c>
      <c r="BB272" s="251">
        <v>0.37</v>
      </c>
      <c r="BC272" s="251">
        <v>0.37</v>
      </c>
      <c r="BD272" s="251">
        <v>0.37</v>
      </c>
      <c r="BE272" s="251">
        <v>0.37</v>
      </c>
      <c r="BF272" s="251">
        <v>0.37</v>
      </c>
      <c r="BG272" s="251">
        <v>0.37</v>
      </c>
      <c r="BH272" s="251">
        <v>0.37</v>
      </c>
      <c r="BI272" s="251">
        <v>0.37</v>
      </c>
      <c r="BJ272" s="251">
        <v>0.37</v>
      </c>
      <c r="BK272" s="251">
        <v>0.37</v>
      </c>
      <c r="BL272" s="251">
        <v>0.37</v>
      </c>
      <c r="BM272" s="251">
        <v>0.37</v>
      </c>
      <c r="BN272" s="251">
        <v>0.37</v>
      </c>
      <c r="BO272" s="251">
        <v>0.37</v>
      </c>
      <c r="BP272" s="1188">
        <v>0.37</v>
      </c>
      <c r="BQ272" s="233">
        <v>0.37</v>
      </c>
      <c r="BR272" s="233">
        <v>0.37</v>
      </c>
      <c r="BS272" s="233">
        <v>0.37</v>
      </c>
      <c r="BT272" s="233">
        <v>0.37</v>
      </c>
      <c r="BU272" s="233">
        <v>0.37</v>
      </c>
      <c r="BV272" s="233">
        <v>0.37</v>
      </c>
      <c r="BW272" s="233">
        <v>0.37</v>
      </c>
      <c r="BX272" s="233">
        <v>0.37</v>
      </c>
      <c r="BY272" s="233">
        <v>0.37</v>
      </c>
      <c r="BZ272" s="233"/>
      <c r="CA272" s="233"/>
      <c r="CB272" s="233"/>
      <c r="CC272" s="233"/>
      <c r="CD272" s="233"/>
      <c r="CE272" s="233"/>
      <c r="CF272" s="233"/>
      <c r="CG272" s="233"/>
      <c r="CH272" s="233"/>
      <c r="CI272" s="233"/>
      <c r="CJ272" s="233"/>
      <c r="CK272" s="233"/>
      <c r="CL272" s="233"/>
      <c r="CM272" s="233"/>
      <c r="CN272" s="249"/>
    </row>
    <row r="273" spans="2:92" ht="43.5" thickBot="1" x14ac:dyDescent="0.25">
      <c r="B27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3" s="1044" t="s">
        <v>937</v>
      </c>
      <c r="D273" s="1044" t="s">
        <v>936</v>
      </c>
      <c r="E273" s="1045" t="s">
        <v>871</v>
      </c>
      <c r="F273" s="1189" t="str">
        <f>VLOOKUP(TBL5_OptBen[[#This Row],[Option Type (defined list)]],'Option Typs_Grps'!B$2:C$47, 2, FALSE)</f>
        <v>Distribution Options</v>
      </c>
      <c r="G273" s="1176" t="s">
        <v>766</v>
      </c>
      <c r="H273" s="1177" t="s">
        <v>1450</v>
      </c>
      <c r="I273" s="1181" t="s">
        <v>684</v>
      </c>
      <c r="J273" s="1182" t="s">
        <v>122</v>
      </c>
      <c r="K273" s="1183">
        <v>2</v>
      </c>
      <c r="L273" s="250"/>
      <c r="M273" s="250"/>
      <c r="N273" s="250"/>
      <c r="O273" s="1184"/>
      <c r="P273" s="1185"/>
      <c r="Q273" s="1186"/>
      <c r="R273" s="1187">
        <v>0.01</v>
      </c>
      <c r="S273" s="251">
        <v>0.03</v>
      </c>
      <c r="T273" s="251">
        <v>7.0000000000000007E-2</v>
      </c>
      <c r="U273" s="251">
        <v>0.13</v>
      </c>
      <c r="V273" s="251">
        <v>0.23</v>
      </c>
      <c r="W273" s="251">
        <v>0.23</v>
      </c>
      <c r="X273" s="251">
        <v>0.23</v>
      </c>
      <c r="Y273" s="251">
        <v>0.23</v>
      </c>
      <c r="Z273" s="251">
        <v>0.23</v>
      </c>
      <c r="AA273" s="251">
        <v>0.23</v>
      </c>
      <c r="AB273" s="251">
        <v>0.23</v>
      </c>
      <c r="AC273" s="251">
        <v>0.23</v>
      </c>
      <c r="AD273" s="251">
        <v>0.23</v>
      </c>
      <c r="AE273" s="251">
        <v>0.23</v>
      </c>
      <c r="AF273" s="251">
        <v>0.23</v>
      </c>
      <c r="AG273" s="251">
        <v>0.23</v>
      </c>
      <c r="AH273" s="251">
        <v>0.23</v>
      </c>
      <c r="AI273" s="251">
        <v>0.23</v>
      </c>
      <c r="AJ273" s="251">
        <v>0.23</v>
      </c>
      <c r="AK273" s="251">
        <v>0.23</v>
      </c>
      <c r="AL273" s="251">
        <v>0.23</v>
      </c>
      <c r="AM273" s="251">
        <v>0.23</v>
      </c>
      <c r="AN273" s="251">
        <v>0.23</v>
      </c>
      <c r="AO273" s="251">
        <v>0.23</v>
      </c>
      <c r="AP273" s="251">
        <v>0.23</v>
      </c>
      <c r="AQ273" s="251">
        <v>0.23</v>
      </c>
      <c r="AR273" s="251">
        <v>0.23</v>
      </c>
      <c r="AS273" s="251">
        <v>0.23</v>
      </c>
      <c r="AT273" s="251">
        <v>0.23</v>
      </c>
      <c r="AU273" s="251">
        <v>0.23</v>
      </c>
      <c r="AV273" s="251">
        <v>0.23</v>
      </c>
      <c r="AW273" s="251">
        <v>0.23</v>
      </c>
      <c r="AX273" s="251">
        <v>0.23</v>
      </c>
      <c r="AY273" s="251">
        <v>0.23</v>
      </c>
      <c r="AZ273" s="251">
        <v>0.23</v>
      </c>
      <c r="BA273" s="251">
        <v>0.23</v>
      </c>
      <c r="BB273" s="251">
        <v>0.23</v>
      </c>
      <c r="BC273" s="251">
        <v>0.23</v>
      </c>
      <c r="BD273" s="251">
        <v>0.23</v>
      </c>
      <c r="BE273" s="251">
        <v>0.23</v>
      </c>
      <c r="BF273" s="251">
        <v>0.23</v>
      </c>
      <c r="BG273" s="251">
        <v>0.23</v>
      </c>
      <c r="BH273" s="251">
        <v>0.23</v>
      </c>
      <c r="BI273" s="251">
        <v>0.23</v>
      </c>
      <c r="BJ273" s="251">
        <v>0.23</v>
      </c>
      <c r="BK273" s="251">
        <v>0.23</v>
      </c>
      <c r="BL273" s="251">
        <v>0.23</v>
      </c>
      <c r="BM273" s="251">
        <v>0.23</v>
      </c>
      <c r="BN273" s="251">
        <v>0.23</v>
      </c>
      <c r="BO273" s="251">
        <v>0.23</v>
      </c>
      <c r="BP273" s="1188">
        <v>0.23</v>
      </c>
      <c r="BQ273" s="233">
        <v>0.23</v>
      </c>
      <c r="BR273" s="233">
        <v>0.23</v>
      </c>
      <c r="BS273" s="233">
        <v>0.23</v>
      </c>
      <c r="BT273" s="233">
        <v>0.23</v>
      </c>
      <c r="BU273" s="233">
        <v>0.23</v>
      </c>
      <c r="BV273" s="233">
        <v>0.23</v>
      </c>
      <c r="BW273" s="233">
        <v>0.23</v>
      </c>
      <c r="BX273" s="233">
        <v>0.23</v>
      </c>
      <c r="BY273" s="233">
        <v>0.23</v>
      </c>
      <c r="BZ273" s="233"/>
      <c r="CA273" s="233"/>
      <c r="CB273" s="233"/>
      <c r="CC273" s="233"/>
      <c r="CD273" s="233"/>
      <c r="CE273" s="233"/>
      <c r="CF273" s="233"/>
      <c r="CG273" s="233"/>
      <c r="CH273" s="233"/>
      <c r="CI273" s="233"/>
      <c r="CJ273" s="233"/>
      <c r="CK273" s="233"/>
      <c r="CL273" s="233"/>
      <c r="CM273" s="233"/>
      <c r="CN273" s="249"/>
    </row>
    <row r="274" spans="2:92" ht="43.5" thickBot="1" x14ac:dyDescent="0.25">
      <c r="B27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4" s="1044" t="s">
        <v>939</v>
      </c>
      <c r="D274" s="1044" t="s">
        <v>938</v>
      </c>
      <c r="E274" s="1045" t="s">
        <v>871</v>
      </c>
      <c r="F274" s="1189" t="str">
        <f>VLOOKUP(TBL5_OptBen[[#This Row],[Option Type (defined list)]],'Option Typs_Grps'!B$2:C$47, 2, FALSE)</f>
        <v>Distribution Options</v>
      </c>
      <c r="G274" s="1176" t="s">
        <v>766</v>
      </c>
      <c r="H274" s="1177" t="s">
        <v>1450</v>
      </c>
      <c r="I274" s="1181" t="s">
        <v>684</v>
      </c>
      <c r="J274" s="1182" t="s">
        <v>122</v>
      </c>
      <c r="K274" s="1183">
        <v>2</v>
      </c>
      <c r="L274" s="250"/>
      <c r="M274" s="250"/>
      <c r="N274" s="250"/>
      <c r="O274" s="1184"/>
      <c r="P274" s="1185"/>
      <c r="Q274" s="1186"/>
      <c r="R274" s="1187">
        <v>0</v>
      </c>
      <c r="S274" s="251">
        <v>0</v>
      </c>
      <c r="T274" s="251">
        <v>0</v>
      </c>
      <c r="U274" s="251">
        <v>0</v>
      </c>
      <c r="V274" s="251">
        <v>0</v>
      </c>
      <c r="W274" s="251">
        <v>0.13</v>
      </c>
      <c r="X274" s="251">
        <v>0.27</v>
      </c>
      <c r="Y274" s="251">
        <v>0.4</v>
      </c>
      <c r="Z274" s="251">
        <v>0.56000000000000005</v>
      </c>
      <c r="AA274" s="251">
        <v>0.71</v>
      </c>
      <c r="AB274" s="251">
        <v>0.71</v>
      </c>
      <c r="AC274" s="251">
        <v>0.71</v>
      </c>
      <c r="AD274" s="251">
        <v>0.71</v>
      </c>
      <c r="AE274" s="251">
        <v>0.71</v>
      </c>
      <c r="AF274" s="251">
        <v>0.71</v>
      </c>
      <c r="AG274" s="251">
        <v>0.71</v>
      </c>
      <c r="AH274" s="251">
        <v>0.71</v>
      </c>
      <c r="AI274" s="251">
        <v>0.71</v>
      </c>
      <c r="AJ274" s="251">
        <v>0.71</v>
      </c>
      <c r="AK274" s="251">
        <v>0.71</v>
      </c>
      <c r="AL274" s="251">
        <v>0.71</v>
      </c>
      <c r="AM274" s="251">
        <v>0.71</v>
      </c>
      <c r="AN274" s="251">
        <v>0.71</v>
      </c>
      <c r="AO274" s="251">
        <v>0.71</v>
      </c>
      <c r="AP274" s="251">
        <v>0.71</v>
      </c>
      <c r="AQ274" s="251">
        <v>0.71</v>
      </c>
      <c r="AR274" s="251">
        <v>0.71</v>
      </c>
      <c r="AS274" s="251">
        <v>0.71</v>
      </c>
      <c r="AT274" s="251">
        <v>0.71</v>
      </c>
      <c r="AU274" s="251">
        <v>0.71</v>
      </c>
      <c r="AV274" s="251">
        <v>0.71</v>
      </c>
      <c r="AW274" s="251">
        <v>0.71</v>
      </c>
      <c r="AX274" s="251">
        <v>0.71</v>
      </c>
      <c r="AY274" s="251">
        <v>0.71</v>
      </c>
      <c r="AZ274" s="251">
        <v>0.71</v>
      </c>
      <c r="BA274" s="251">
        <v>0.71</v>
      </c>
      <c r="BB274" s="251">
        <v>0.71</v>
      </c>
      <c r="BC274" s="251">
        <v>0.71</v>
      </c>
      <c r="BD274" s="251">
        <v>0.71</v>
      </c>
      <c r="BE274" s="251">
        <v>0.71</v>
      </c>
      <c r="BF274" s="251">
        <v>0.71</v>
      </c>
      <c r="BG274" s="251">
        <v>0.71</v>
      </c>
      <c r="BH274" s="251">
        <v>0.71</v>
      </c>
      <c r="BI274" s="251">
        <v>0.71</v>
      </c>
      <c r="BJ274" s="251">
        <v>0.71</v>
      </c>
      <c r="BK274" s="251">
        <v>0.71</v>
      </c>
      <c r="BL274" s="251">
        <v>0.71</v>
      </c>
      <c r="BM274" s="251">
        <v>0.71</v>
      </c>
      <c r="BN274" s="251">
        <v>0.71</v>
      </c>
      <c r="BO274" s="251">
        <v>0.71</v>
      </c>
      <c r="BP274" s="1188">
        <v>0.71</v>
      </c>
      <c r="BQ274" s="233">
        <v>0.71</v>
      </c>
      <c r="BR274" s="233">
        <v>0.71</v>
      </c>
      <c r="BS274" s="233">
        <v>0.71</v>
      </c>
      <c r="BT274" s="233">
        <v>0.71</v>
      </c>
      <c r="BU274" s="233">
        <v>0.71</v>
      </c>
      <c r="BV274" s="233">
        <v>0.71</v>
      </c>
      <c r="BW274" s="233">
        <v>0.71</v>
      </c>
      <c r="BX274" s="233">
        <v>0.71</v>
      </c>
      <c r="BY274" s="233">
        <v>0.71</v>
      </c>
      <c r="BZ274" s="233"/>
      <c r="CA274" s="233"/>
      <c r="CB274" s="233"/>
      <c r="CC274" s="233"/>
      <c r="CD274" s="233"/>
      <c r="CE274" s="233"/>
      <c r="CF274" s="233"/>
      <c r="CG274" s="233"/>
      <c r="CH274" s="233"/>
      <c r="CI274" s="233"/>
      <c r="CJ274" s="233"/>
      <c r="CK274" s="233"/>
      <c r="CL274" s="233"/>
      <c r="CM274" s="233"/>
      <c r="CN274" s="249"/>
    </row>
    <row r="275" spans="2:92" ht="43.5" thickBot="1" x14ac:dyDescent="0.25">
      <c r="B27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5" s="1044" t="s">
        <v>942</v>
      </c>
      <c r="D275" s="1044" t="s">
        <v>941</v>
      </c>
      <c r="E275" s="1045" t="s">
        <v>871</v>
      </c>
      <c r="F275" s="1189" t="str">
        <f>VLOOKUP(TBL5_OptBen[[#This Row],[Option Type (defined list)]],'Option Typs_Grps'!B$2:C$47, 2, FALSE)</f>
        <v>Distribution Options</v>
      </c>
      <c r="G275" s="1176" t="s">
        <v>766</v>
      </c>
      <c r="H275" s="1177" t="s">
        <v>1450</v>
      </c>
      <c r="I275" s="1181" t="s">
        <v>684</v>
      </c>
      <c r="J275" s="1182" t="s">
        <v>122</v>
      </c>
      <c r="K275" s="1183">
        <v>2</v>
      </c>
      <c r="L275" s="250"/>
      <c r="M275" s="250"/>
      <c r="N275" s="250"/>
      <c r="O275" s="1184"/>
      <c r="P275" s="1185"/>
      <c r="Q275" s="1186"/>
      <c r="R275" s="1187">
        <v>0</v>
      </c>
      <c r="S275" s="251">
        <v>0</v>
      </c>
      <c r="T275" s="251">
        <v>0</v>
      </c>
      <c r="U275" s="251">
        <v>0</v>
      </c>
      <c r="V275" s="251">
        <v>0</v>
      </c>
      <c r="W275" s="251">
        <v>0</v>
      </c>
      <c r="X275" s="251">
        <v>0</v>
      </c>
      <c r="Y275" s="251">
        <v>0</v>
      </c>
      <c r="Z275" s="251">
        <v>0</v>
      </c>
      <c r="AA275" s="251">
        <v>0</v>
      </c>
      <c r="AB275" s="251">
        <v>0.13</v>
      </c>
      <c r="AC275" s="251">
        <v>0.25</v>
      </c>
      <c r="AD275" s="251">
        <v>0.38</v>
      </c>
      <c r="AE275" s="251">
        <v>0.51</v>
      </c>
      <c r="AF275" s="251">
        <v>0.64</v>
      </c>
      <c r="AG275" s="251">
        <v>0.64</v>
      </c>
      <c r="AH275" s="251">
        <v>0.64</v>
      </c>
      <c r="AI275" s="251">
        <v>0.64</v>
      </c>
      <c r="AJ275" s="251">
        <v>0.64</v>
      </c>
      <c r="AK275" s="251">
        <v>0.64</v>
      </c>
      <c r="AL275" s="251">
        <v>0.64</v>
      </c>
      <c r="AM275" s="251">
        <v>0.64</v>
      </c>
      <c r="AN275" s="251">
        <v>0.64</v>
      </c>
      <c r="AO275" s="251">
        <v>0.64</v>
      </c>
      <c r="AP275" s="251">
        <v>0.64</v>
      </c>
      <c r="AQ275" s="251">
        <v>0.64</v>
      </c>
      <c r="AR275" s="251">
        <v>0.64</v>
      </c>
      <c r="AS275" s="251">
        <v>0.64</v>
      </c>
      <c r="AT275" s="251">
        <v>0.64</v>
      </c>
      <c r="AU275" s="251">
        <v>0.64</v>
      </c>
      <c r="AV275" s="251">
        <v>0.64</v>
      </c>
      <c r="AW275" s="251">
        <v>0.64</v>
      </c>
      <c r="AX275" s="251">
        <v>0.64</v>
      </c>
      <c r="AY275" s="251">
        <v>0.64</v>
      </c>
      <c r="AZ275" s="251">
        <v>0.64</v>
      </c>
      <c r="BA275" s="251">
        <v>0.64</v>
      </c>
      <c r="BB275" s="251">
        <v>0.64</v>
      </c>
      <c r="BC275" s="251">
        <v>0.64</v>
      </c>
      <c r="BD275" s="251">
        <v>0.64</v>
      </c>
      <c r="BE275" s="251">
        <v>0.64</v>
      </c>
      <c r="BF275" s="251">
        <v>0.64</v>
      </c>
      <c r="BG275" s="251">
        <v>0.64</v>
      </c>
      <c r="BH275" s="251">
        <v>0.64</v>
      </c>
      <c r="BI275" s="251">
        <v>0.64</v>
      </c>
      <c r="BJ275" s="251">
        <v>0.64</v>
      </c>
      <c r="BK275" s="251">
        <v>0.64</v>
      </c>
      <c r="BL275" s="251">
        <v>0.64</v>
      </c>
      <c r="BM275" s="251">
        <v>0.64</v>
      </c>
      <c r="BN275" s="251">
        <v>0.64</v>
      </c>
      <c r="BO275" s="251">
        <v>0.64</v>
      </c>
      <c r="BP275" s="1188">
        <v>0.64</v>
      </c>
      <c r="BQ275" s="233">
        <v>0.64</v>
      </c>
      <c r="BR275" s="233">
        <v>0.64</v>
      </c>
      <c r="BS275" s="233">
        <v>0.64</v>
      </c>
      <c r="BT275" s="233">
        <v>0.64</v>
      </c>
      <c r="BU275" s="233">
        <v>0.64</v>
      </c>
      <c r="BV275" s="233">
        <v>0.64</v>
      </c>
      <c r="BW275" s="233">
        <v>0.64</v>
      </c>
      <c r="BX275" s="233">
        <v>0.64</v>
      </c>
      <c r="BY275" s="233">
        <v>0.64</v>
      </c>
      <c r="BZ275" s="233"/>
      <c r="CA275" s="233"/>
      <c r="CB275" s="233"/>
      <c r="CC275" s="233"/>
      <c r="CD275" s="233"/>
      <c r="CE275" s="233"/>
      <c r="CF275" s="233"/>
      <c r="CG275" s="233"/>
      <c r="CH275" s="233"/>
      <c r="CI275" s="233"/>
      <c r="CJ275" s="233"/>
      <c r="CK275" s="233"/>
      <c r="CL275" s="233"/>
      <c r="CM275" s="233"/>
      <c r="CN275" s="249"/>
    </row>
    <row r="276" spans="2:92" ht="43.5" thickBot="1" x14ac:dyDescent="0.25">
      <c r="B27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6" s="1044" t="s">
        <v>945</v>
      </c>
      <c r="D276" s="1044" t="s">
        <v>944</v>
      </c>
      <c r="E276" s="1045" t="s">
        <v>871</v>
      </c>
      <c r="F276" s="1189" t="str">
        <f>VLOOKUP(TBL5_OptBen[[#This Row],[Option Type (defined list)]],'Option Typs_Grps'!B$2:C$47, 2, FALSE)</f>
        <v>Distribution Options</v>
      </c>
      <c r="G276" s="1176" t="s">
        <v>766</v>
      </c>
      <c r="H276" s="1177" t="s">
        <v>1450</v>
      </c>
      <c r="I276" s="1181" t="s">
        <v>684</v>
      </c>
      <c r="J276" s="1182" t="s">
        <v>122</v>
      </c>
      <c r="K276" s="1183">
        <v>2</v>
      </c>
      <c r="L276" s="250"/>
      <c r="M276" s="250"/>
      <c r="N276" s="250"/>
      <c r="O276" s="1184"/>
      <c r="P276" s="1185"/>
      <c r="Q276" s="1186"/>
      <c r="R276" s="1187">
        <v>0</v>
      </c>
      <c r="S276" s="251">
        <v>0</v>
      </c>
      <c r="T276" s="251">
        <v>0</v>
      </c>
      <c r="U276" s="251">
        <v>0</v>
      </c>
      <c r="V276" s="251">
        <v>0</v>
      </c>
      <c r="W276" s="251">
        <v>0</v>
      </c>
      <c r="X276" s="251">
        <v>0</v>
      </c>
      <c r="Y276" s="251">
        <v>0</v>
      </c>
      <c r="Z276" s="251">
        <v>0</v>
      </c>
      <c r="AA276" s="251">
        <v>0</v>
      </c>
      <c r="AB276" s="251">
        <v>0</v>
      </c>
      <c r="AC276" s="251">
        <v>0</v>
      </c>
      <c r="AD276" s="251">
        <v>0</v>
      </c>
      <c r="AE276" s="251">
        <v>0</v>
      </c>
      <c r="AF276" s="251">
        <v>0</v>
      </c>
      <c r="AG276" s="251">
        <v>0.13</v>
      </c>
      <c r="AH276" s="251">
        <v>0.25</v>
      </c>
      <c r="AI276" s="251">
        <v>0.37</v>
      </c>
      <c r="AJ276" s="251">
        <v>0.49</v>
      </c>
      <c r="AK276" s="251">
        <v>0.59</v>
      </c>
      <c r="AL276" s="251">
        <v>0.59</v>
      </c>
      <c r="AM276" s="251">
        <v>0.59</v>
      </c>
      <c r="AN276" s="251">
        <v>0.59</v>
      </c>
      <c r="AO276" s="251">
        <v>0.59</v>
      </c>
      <c r="AP276" s="251">
        <v>0.59</v>
      </c>
      <c r="AQ276" s="251">
        <v>0.59</v>
      </c>
      <c r="AR276" s="251">
        <v>0.59</v>
      </c>
      <c r="AS276" s="251">
        <v>0.59</v>
      </c>
      <c r="AT276" s="251">
        <v>0.59</v>
      </c>
      <c r="AU276" s="251">
        <v>0.59</v>
      </c>
      <c r="AV276" s="251">
        <v>0.59</v>
      </c>
      <c r="AW276" s="251">
        <v>0.59</v>
      </c>
      <c r="AX276" s="251">
        <v>0.59</v>
      </c>
      <c r="AY276" s="251">
        <v>0.59</v>
      </c>
      <c r="AZ276" s="251">
        <v>0.59</v>
      </c>
      <c r="BA276" s="251">
        <v>0.59</v>
      </c>
      <c r="BB276" s="251">
        <v>0.59</v>
      </c>
      <c r="BC276" s="251">
        <v>0.59</v>
      </c>
      <c r="BD276" s="251">
        <v>0.59</v>
      </c>
      <c r="BE276" s="251">
        <v>0.59</v>
      </c>
      <c r="BF276" s="251">
        <v>0.59</v>
      </c>
      <c r="BG276" s="251">
        <v>0.59</v>
      </c>
      <c r="BH276" s="251">
        <v>0.59</v>
      </c>
      <c r="BI276" s="251">
        <v>0.59</v>
      </c>
      <c r="BJ276" s="251">
        <v>0.59</v>
      </c>
      <c r="BK276" s="251">
        <v>0.59</v>
      </c>
      <c r="BL276" s="251">
        <v>0.59</v>
      </c>
      <c r="BM276" s="251">
        <v>0.59</v>
      </c>
      <c r="BN276" s="251">
        <v>0.59</v>
      </c>
      <c r="BO276" s="251">
        <v>0.59</v>
      </c>
      <c r="BP276" s="1188">
        <v>0.59</v>
      </c>
      <c r="BQ276" s="233">
        <v>0.59</v>
      </c>
      <c r="BR276" s="233">
        <v>0.59</v>
      </c>
      <c r="BS276" s="233">
        <v>0.59</v>
      </c>
      <c r="BT276" s="233">
        <v>0.59</v>
      </c>
      <c r="BU276" s="233">
        <v>0.59</v>
      </c>
      <c r="BV276" s="233">
        <v>0.59</v>
      </c>
      <c r="BW276" s="233">
        <v>0.59</v>
      </c>
      <c r="BX276" s="233">
        <v>0.59</v>
      </c>
      <c r="BY276" s="233">
        <v>0.59</v>
      </c>
      <c r="BZ276" s="233"/>
      <c r="CA276" s="233"/>
      <c r="CB276" s="233"/>
      <c r="CC276" s="233"/>
      <c r="CD276" s="233"/>
      <c r="CE276" s="233"/>
      <c r="CF276" s="233"/>
      <c r="CG276" s="233"/>
      <c r="CH276" s="233"/>
      <c r="CI276" s="233"/>
      <c r="CJ276" s="233"/>
      <c r="CK276" s="233"/>
      <c r="CL276" s="233"/>
      <c r="CM276" s="233"/>
      <c r="CN276" s="249"/>
    </row>
    <row r="277" spans="2:92" ht="43.5" thickBot="1" x14ac:dyDescent="0.25">
      <c r="B27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7" s="1044" t="s">
        <v>948</v>
      </c>
      <c r="D277" s="1044" t="s">
        <v>947</v>
      </c>
      <c r="E277" s="1045" t="s">
        <v>871</v>
      </c>
      <c r="F277" s="1189" t="str">
        <f>VLOOKUP(TBL5_OptBen[[#This Row],[Option Type (defined list)]],'Option Typs_Grps'!B$2:C$47, 2, FALSE)</f>
        <v>Distribution Options</v>
      </c>
      <c r="G277" s="1176" t="s">
        <v>766</v>
      </c>
      <c r="H277" s="1177" t="s">
        <v>1450</v>
      </c>
      <c r="I277" s="1181" t="s">
        <v>684</v>
      </c>
      <c r="J277" s="1182" t="s">
        <v>122</v>
      </c>
      <c r="K277" s="1183">
        <v>2</v>
      </c>
      <c r="L277" s="250"/>
      <c r="M277" s="250"/>
      <c r="N277" s="250"/>
      <c r="O277" s="1184"/>
      <c r="P277" s="1185"/>
      <c r="Q277" s="1186"/>
      <c r="R277" s="1187">
        <v>0</v>
      </c>
      <c r="S277" s="251">
        <v>0</v>
      </c>
      <c r="T277" s="251">
        <v>0</v>
      </c>
      <c r="U277" s="251">
        <v>0</v>
      </c>
      <c r="V277" s="251">
        <v>0</v>
      </c>
      <c r="W277" s="251">
        <v>0</v>
      </c>
      <c r="X277" s="251">
        <v>0</v>
      </c>
      <c r="Y277" s="251">
        <v>0</v>
      </c>
      <c r="Z277" s="251">
        <v>0</v>
      </c>
      <c r="AA277" s="251">
        <v>0</v>
      </c>
      <c r="AB277" s="251">
        <v>0</v>
      </c>
      <c r="AC277" s="251">
        <v>0</v>
      </c>
      <c r="AD277" s="251">
        <v>0</v>
      </c>
      <c r="AE277" s="251">
        <v>0</v>
      </c>
      <c r="AF277" s="251">
        <v>0</v>
      </c>
      <c r="AG277" s="251">
        <v>0</v>
      </c>
      <c r="AH277" s="251">
        <v>0</v>
      </c>
      <c r="AI277" s="251">
        <v>0</v>
      </c>
      <c r="AJ277" s="251">
        <v>0</v>
      </c>
      <c r="AK277" s="251">
        <v>0</v>
      </c>
      <c r="AL277" s="251">
        <v>0.09</v>
      </c>
      <c r="AM277" s="251">
        <v>0.14000000000000001</v>
      </c>
      <c r="AN277" s="251">
        <v>0.14000000000000001</v>
      </c>
      <c r="AO277" s="251">
        <v>0.14000000000000001</v>
      </c>
      <c r="AP277" s="251">
        <v>0.14000000000000001</v>
      </c>
      <c r="AQ277" s="251">
        <v>0.14000000000000001</v>
      </c>
      <c r="AR277" s="251">
        <v>0.14000000000000001</v>
      </c>
      <c r="AS277" s="251">
        <v>0.14000000000000001</v>
      </c>
      <c r="AT277" s="251">
        <v>0.14000000000000001</v>
      </c>
      <c r="AU277" s="251">
        <v>0.14000000000000001</v>
      </c>
      <c r="AV277" s="251">
        <v>0.14000000000000001</v>
      </c>
      <c r="AW277" s="251">
        <v>0.14000000000000001</v>
      </c>
      <c r="AX277" s="251">
        <v>0.14000000000000001</v>
      </c>
      <c r="AY277" s="251">
        <v>0.14000000000000001</v>
      </c>
      <c r="AZ277" s="251">
        <v>0.14000000000000001</v>
      </c>
      <c r="BA277" s="251">
        <v>0.14000000000000001</v>
      </c>
      <c r="BB277" s="251">
        <v>0.14000000000000001</v>
      </c>
      <c r="BC277" s="251">
        <v>0.14000000000000001</v>
      </c>
      <c r="BD277" s="251">
        <v>0.14000000000000001</v>
      </c>
      <c r="BE277" s="251">
        <v>0.14000000000000001</v>
      </c>
      <c r="BF277" s="251">
        <v>0.14000000000000001</v>
      </c>
      <c r="BG277" s="251">
        <v>0.14000000000000001</v>
      </c>
      <c r="BH277" s="251">
        <v>0.14000000000000001</v>
      </c>
      <c r="BI277" s="251">
        <v>0.14000000000000001</v>
      </c>
      <c r="BJ277" s="251">
        <v>0.14000000000000001</v>
      </c>
      <c r="BK277" s="251">
        <v>0.14000000000000001</v>
      </c>
      <c r="BL277" s="251">
        <v>0.14000000000000001</v>
      </c>
      <c r="BM277" s="251">
        <v>0.14000000000000001</v>
      </c>
      <c r="BN277" s="251">
        <v>0.14000000000000001</v>
      </c>
      <c r="BO277" s="251">
        <v>0.14000000000000001</v>
      </c>
      <c r="BP277" s="1188">
        <v>0.14000000000000001</v>
      </c>
      <c r="BQ277" s="233">
        <v>0.14000000000000001</v>
      </c>
      <c r="BR277" s="233">
        <v>0.14000000000000001</v>
      </c>
      <c r="BS277" s="233">
        <v>0.14000000000000001</v>
      </c>
      <c r="BT277" s="233">
        <v>0.14000000000000001</v>
      </c>
      <c r="BU277" s="233">
        <v>0.14000000000000001</v>
      </c>
      <c r="BV277" s="233">
        <v>0.14000000000000001</v>
      </c>
      <c r="BW277" s="233">
        <v>0.14000000000000001</v>
      </c>
      <c r="BX277" s="233">
        <v>0.14000000000000001</v>
      </c>
      <c r="BY277" s="233">
        <v>0.14000000000000001</v>
      </c>
      <c r="BZ277" s="233"/>
      <c r="CA277" s="233"/>
      <c r="CB277" s="233"/>
      <c r="CC277" s="233"/>
      <c r="CD277" s="233"/>
      <c r="CE277" s="233"/>
      <c r="CF277" s="233"/>
      <c r="CG277" s="233"/>
      <c r="CH277" s="233"/>
      <c r="CI277" s="233"/>
      <c r="CJ277" s="233"/>
      <c r="CK277" s="233"/>
      <c r="CL277" s="233"/>
      <c r="CM277" s="233"/>
      <c r="CN277" s="249"/>
    </row>
    <row r="278" spans="2:92" ht="57.75" thickBot="1" x14ac:dyDescent="0.25">
      <c r="B27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8" s="1044" t="s">
        <v>1040</v>
      </c>
      <c r="D278" s="1044" t="s">
        <v>1039</v>
      </c>
      <c r="E278" s="1045" t="s">
        <v>979</v>
      </c>
      <c r="F278" s="1189" t="str">
        <f>VLOOKUP(TBL5_OptBen[[#This Row],[Option Type (defined list)]],'Option Typs_Grps'!B$2:C$47, 2, FALSE)</f>
        <v>Resource Options</v>
      </c>
      <c r="G278" s="1176" t="s">
        <v>755</v>
      </c>
      <c r="H278" s="1177" t="s">
        <v>1450</v>
      </c>
      <c r="I278" s="1181" t="s">
        <v>684</v>
      </c>
      <c r="J278" s="1182" t="s">
        <v>122</v>
      </c>
      <c r="K278" s="1183">
        <v>2</v>
      </c>
      <c r="L278" s="250"/>
      <c r="M278" s="250"/>
      <c r="N278" s="250"/>
      <c r="O278" s="1184"/>
      <c r="P278" s="1185"/>
      <c r="Q278" s="1186"/>
      <c r="R278" s="1187">
        <v>4.6500000000000004</v>
      </c>
      <c r="S278" s="251">
        <v>4.6399999999999997</v>
      </c>
      <c r="T278" s="251">
        <v>4.6399999999999997</v>
      </c>
      <c r="U278" s="251">
        <v>4.63</v>
      </c>
      <c r="V278" s="251">
        <v>0</v>
      </c>
      <c r="W278" s="251">
        <v>0</v>
      </c>
      <c r="X278" s="251">
        <v>0</v>
      </c>
      <c r="Y278" s="251">
        <v>0</v>
      </c>
      <c r="Z278" s="251">
        <v>0</v>
      </c>
      <c r="AA278" s="251">
        <v>0</v>
      </c>
      <c r="AB278" s="251">
        <v>0</v>
      </c>
      <c r="AC278" s="251">
        <v>0</v>
      </c>
      <c r="AD278" s="251">
        <v>0</v>
      </c>
      <c r="AE278" s="251">
        <v>0</v>
      </c>
      <c r="AF278" s="251">
        <v>0</v>
      </c>
      <c r="AG278" s="251">
        <v>0</v>
      </c>
      <c r="AH278" s="251">
        <v>0</v>
      </c>
      <c r="AI278" s="251">
        <v>0</v>
      </c>
      <c r="AJ278" s="251">
        <v>0</v>
      </c>
      <c r="AK278" s="251">
        <v>0</v>
      </c>
      <c r="AL278" s="251">
        <v>0</v>
      </c>
      <c r="AM278" s="251">
        <v>0</v>
      </c>
      <c r="AN278" s="251">
        <v>0</v>
      </c>
      <c r="AO278" s="251">
        <v>0</v>
      </c>
      <c r="AP278" s="251">
        <v>0</v>
      </c>
      <c r="AQ278" s="251">
        <v>0</v>
      </c>
      <c r="AR278" s="251">
        <v>0</v>
      </c>
      <c r="AS278" s="251">
        <v>0</v>
      </c>
      <c r="AT278" s="251">
        <v>0</v>
      </c>
      <c r="AU278" s="251">
        <v>0</v>
      </c>
      <c r="AV278" s="251">
        <v>0</v>
      </c>
      <c r="AW278" s="251">
        <v>0</v>
      </c>
      <c r="AX278" s="251">
        <v>0</v>
      </c>
      <c r="AY278" s="251">
        <v>0</v>
      </c>
      <c r="AZ278" s="251">
        <v>0</v>
      </c>
      <c r="BA278" s="251">
        <v>0</v>
      </c>
      <c r="BB278" s="251">
        <v>0</v>
      </c>
      <c r="BC278" s="251">
        <v>0</v>
      </c>
      <c r="BD278" s="251">
        <v>0</v>
      </c>
      <c r="BE278" s="251">
        <v>0</v>
      </c>
      <c r="BF278" s="251">
        <v>0</v>
      </c>
      <c r="BG278" s="251">
        <v>0</v>
      </c>
      <c r="BH278" s="251">
        <v>0</v>
      </c>
      <c r="BI278" s="251">
        <v>0</v>
      </c>
      <c r="BJ278" s="251">
        <v>0</v>
      </c>
      <c r="BK278" s="251">
        <v>0</v>
      </c>
      <c r="BL278" s="251">
        <v>0</v>
      </c>
      <c r="BM278" s="251">
        <v>0</v>
      </c>
      <c r="BN278" s="251">
        <v>0</v>
      </c>
      <c r="BO278" s="251">
        <v>0</v>
      </c>
      <c r="BP278" s="1188">
        <v>0</v>
      </c>
      <c r="BQ278" s="233">
        <v>0</v>
      </c>
      <c r="BR278" s="233">
        <v>0</v>
      </c>
      <c r="BS278" s="233">
        <v>0</v>
      </c>
      <c r="BT278" s="233">
        <v>0</v>
      </c>
      <c r="BU278" s="233">
        <v>0</v>
      </c>
      <c r="BV278" s="233">
        <v>0</v>
      </c>
      <c r="BW278" s="233">
        <v>0</v>
      </c>
      <c r="BX278" s="233">
        <v>0</v>
      </c>
      <c r="BY278" s="233">
        <v>0</v>
      </c>
      <c r="BZ278" s="233"/>
      <c r="CA278" s="233"/>
      <c r="CB278" s="233"/>
      <c r="CC278" s="233"/>
      <c r="CD278" s="233"/>
      <c r="CE278" s="233"/>
      <c r="CF278" s="233"/>
      <c r="CG278" s="233"/>
      <c r="CH278" s="233"/>
      <c r="CI278" s="233"/>
      <c r="CJ278" s="233"/>
      <c r="CK278" s="233"/>
      <c r="CL278" s="233"/>
      <c r="CM278" s="233"/>
      <c r="CN278" s="249"/>
    </row>
    <row r="279" spans="2:92" ht="72" thickBot="1" x14ac:dyDescent="0.25">
      <c r="B27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9" s="1044" t="s">
        <v>1048</v>
      </c>
      <c r="D279" s="1044" t="s">
        <v>1047</v>
      </c>
      <c r="E279" s="1045" t="s">
        <v>979</v>
      </c>
      <c r="F279" s="1189" t="str">
        <f>VLOOKUP(TBL5_OptBen[[#This Row],[Option Type (defined list)]],'Option Typs_Grps'!B$2:C$47, 2, FALSE)</f>
        <v>Resource Options</v>
      </c>
      <c r="G279" s="1176" t="s">
        <v>755</v>
      </c>
      <c r="H279" s="1177" t="s">
        <v>1450</v>
      </c>
      <c r="I279" s="1181" t="s">
        <v>684</v>
      </c>
      <c r="J279" s="1182" t="s">
        <v>122</v>
      </c>
      <c r="K279" s="1183">
        <v>2</v>
      </c>
      <c r="L279" s="250"/>
      <c r="M279" s="250"/>
      <c r="N279" s="250"/>
      <c r="O279" s="1184"/>
      <c r="P279" s="1185"/>
      <c r="Q279" s="1186"/>
      <c r="R279" s="1187">
        <v>18.010000000000002</v>
      </c>
      <c r="S279" s="251">
        <v>17.98</v>
      </c>
      <c r="T279" s="251">
        <v>17.96</v>
      </c>
      <c r="U279" s="251">
        <v>17.940000000000001</v>
      </c>
      <c r="V279" s="251">
        <v>0</v>
      </c>
      <c r="W279" s="251">
        <v>0</v>
      </c>
      <c r="X279" s="251">
        <v>0</v>
      </c>
      <c r="Y279" s="251">
        <v>0</v>
      </c>
      <c r="Z279" s="251">
        <v>0</v>
      </c>
      <c r="AA279" s="251">
        <v>0</v>
      </c>
      <c r="AB279" s="251">
        <v>0</v>
      </c>
      <c r="AC279" s="251">
        <v>0</v>
      </c>
      <c r="AD279" s="251">
        <v>0</v>
      </c>
      <c r="AE279" s="251">
        <v>0</v>
      </c>
      <c r="AF279" s="251">
        <v>0</v>
      </c>
      <c r="AG279" s="251">
        <v>0</v>
      </c>
      <c r="AH279" s="251">
        <v>0</v>
      </c>
      <c r="AI279" s="251">
        <v>0</v>
      </c>
      <c r="AJ279" s="251">
        <v>0</v>
      </c>
      <c r="AK279" s="251">
        <v>0</v>
      </c>
      <c r="AL279" s="251">
        <v>0</v>
      </c>
      <c r="AM279" s="251">
        <v>0</v>
      </c>
      <c r="AN279" s="251">
        <v>0</v>
      </c>
      <c r="AO279" s="251">
        <v>0</v>
      </c>
      <c r="AP279" s="251">
        <v>0</v>
      </c>
      <c r="AQ279" s="251">
        <v>0</v>
      </c>
      <c r="AR279" s="251">
        <v>0</v>
      </c>
      <c r="AS279" s="251">
        <v>0</v>
      </c>
      <c r="AT279" s="251">
        <v>0</v>
      </c>
      <c r="AU279" s="251">
        <v>0</v>
      </c>
      <c r="AV279" s="251">
        <v>0</v>
      </c>
      <c r="AW279" s="251">
        <v>0</v>
      </c>
      <c r="AX279" s="251">
        <v>0</v>
      </c>
      <c r="AY279" s="251">
        <v>0</v>
      </c>
      <c r="AZ279" s="251">
        <v>0</v>
      </c>
      <c r="BA279" s="251">
        <v>0</v>
      </c>
      <c r="BB279" s="251">
        <v>0</v>
      </c>
      <c r="BC279" s="251">
        <v>0</v>
      </c>
      <c r="BD279" s="251">
        <v>0</v>
      </c>
      <c r="BE279" s="251">
        <v>0</v>
      </c>
      <c r="BF279" s="251">
        <v>0</v>
      </c>
      <c r="BG279" s="251">
        <v>0</v>
      </c>
      <c r="BH279" s="251">
        <v>0</v>
      </c>
      <c r="BI279" s="251">
        <v>0</v>
      </c>
      <c r="BJ279" s="251">
        <v>0</v>
      </c>
      <c r="BK279" s="251">
        <v>0</v>
      </c>
      <c r="BL279" s="251">
        <v>0</v>
      </c>
      <c r="BM279" s="251">
        <v>0</v>
      </c>
      <c r="BN279" s="251">
        <v>0</v>
      </c>
      <c r="BO279" s="251">
        <v>0</v>
      </c>
      <c r="BP279" s="1188">
        <v>0</v>
      </c>
      <c r="BQ279" s="233">
        <v>0</v>
      </c>
      <c r="BR279" s="233">
        <v>0</v>
      </c>
      <c r="BS279" s="233">
        <v>0</v>
      </c>
      <c r="BT279" s="233">
        <v>0</v>
      </c>
      <c r="BU279" s="233">
        <v>0</v>
      </c>
      <c r="BV279" s="233">
        <v>0</v>
      </c>
      <c r="BW279" s="233">
        <v>0</v>
      </c>
      <c r="BX279" s="233">
        <v>0</v>
      </c>
      <c r="BY279" s="233">
        <v>0</v>
      </c>
      <c r="BZ279" s="233"/>
      <c r="CA279" s="233"/>
      <c r="CB279" s="233"/>
      <c r="CC279" s="233"/>
      <c r="CD279" s="233"/>
      <c r="CE279" s="233"/>
      <c r="CF279" s="233"/>
      <c r="CG279" s="233"/>
      <c r="CH279" s="233"/>
      <c r="CI279" s="233"/>
      <c r="CJ279" s="233"/>
      <c r="CK279" s="233"/>
      <c r="CL279" s="233"/>
      <c r="CM279" s="233"/>
      <c r="CN279" s="249"/>
    </row>
    <row r="280" spans="2:92" ht="57" x14ac:dyDescent="0.2">
      <c r="B28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0" s="1044" t="s">
        <v>1044</v>
      </c>
      <c r="D280" s="1044" t="s">
        <v>1043</v>
      </c>
      <c r="E280" s="1045" t="s">
        <v>1020</v>
      </c>
      <c r="F280" s="1189" t="str">
        <f>VLOOKUP(TBL5_OptBen[[#This Row],[Option Type (defined list)]],'Option Typs_Grps'!B$2:C$47, 2, FALSE)</f>
        <v>Customer Options</v>
      </c>
      <c r="G280" s="1176" t="s">
        <v>755</v>
      </c>
      <c r="H280" s="1177" t="s">
        <v>1450</v>
      </c>
      <c r="I280" s="1181" t="s">
        <v>684</v>
      </c>
      <c r="J280" s="1182" t="s">
        <v>122</v>
      </c>
      <c r="K280" s="1183">
        <v>2</v>
      </c>
      <c r="L280" s="250"/>
      <c r="M280" s="250"/>
      <c r="N280" s="250"/>
      <c r="O280" s="1184"/>
      <c r="P280" s="1185"/>
      <c r="Q280" s="1186"/>
      <c r="R280" s="1187">
        <v>19.25</v>
      </c>
      <c r="S280" s="251">
        <v>19.23</v>
      </c>
      <c r="T280" s="251">
        <v>19.2</v>
      </c>
      <c r="U280" s="251">
        <v>19.18</v>
      </c>
      <c r="V280" s="251">
        <v>0</v>
      </c>
      <c r="W280" s="251">
        <v>0</v>
      </c>
      <c r="X280" s="251">
        <v>0</v>
      </c>
      <c r="Y280" s="251">
        <v>0</v>
      </c>
      <c r="Z280" s="251">
        <v>0</v>
      </c>
      <c r="AA280" s="251">
        <v>0</v>
      </c>
      <c r="AB280" s="251">
        <v>0</v>
      </c>
      <c r="AC280" s="251">
        <v>0</v>
      </c>
      <c r="AD280" s="251">
        <v>0</v>
      </c>
      <c r="AE280" s="251">
        <v>0</v>
      </c>
      <c r="AF280" s="251">
        <v>0</v>
      </c>
      <c r="AG280" s="251">
        <v>0</v>
      </c>
      <c r="AH280" s="251">
        <v>0</v>
      </c>
      <c r="AI280" s="251">
        <v>0</v>
      </c>
      <c r="AJ280" s="251">
        <v>0</v>
      </c>
      <c r="AK280" s="251">
        <v>0</v>
      </c>
      <c r="AL280" s="251">
        <v>0</v>
      </c>
      <c r="AM280" s="251">
        <v>0</v>
      </c>
      <c r="AN280" s="251">
        <v>0</v>
      </c>
      <c r="AO280" s="251">
        <v>0</v>
      </c>
      <c r="AP280" s="251">
        <v>0</v>
      </c>
      <c r="AQ280" s="251">
        <v>0</v>
      </c>
      <c r="AR280" s="251">
        <v>0</v>
      </c>
      <c r="AS280" s="251">
        <v>0</v>
      </c>
      <c r="AT280" s="251">
        <v>0</v>
      </c>
      <c r="AU280" s="251">
        <v>0</v>
      </c>
      <c r="AV280" s="251">
        <v>0</v>
      </c>
      <c r="AW280" s="251">
        <v>0</v>
      </c>
      <c r="AX280" s="251">
        <v>0</v>
      </c>
      <c r="AY280" s="251">
        <v>0</v>
      </c>
      <c r="AZ280" s="251">
        <v>0</v>
      </c>
      <c r="BA280" s="251">
        <v>0</v>
      </c>
      <c r="BB280" s="251">
        <v>0</v>
      </c>
      <c r="BC280" s="251">
        <v>0</v>
      </c>
      <c r="BD280" s="251">
        <v>0</v>
      </c>
      <c r="BE280" s="251">
        <v>0</v>
      </c>
      <c r="BF280" s="251">
        <v>0</v>
      </c>
      <c r="BG280" s="251">
        <v>0</v>
      </c>
      <c r="BH280" s="251">
        <v>0</v>
      </c>
      <c r="BI280" s="251">
        <v>0</v>
      </c>
      <c r="BJ280" s="251">
        <v>0</v>
      </c>
      <c r="BK280" s="251">
        <v>0</v>
      </c>
      <c r="BL280" s="251">
        <v>0</v>
      </c>
      <c r="BM280" s="251">
        <v>0</v>
      </c>
      <c r="BN280" s="251">
        <v>0</v>
      </c>
      <c r="BO280" s="251">
        <v>0</v>
      </c>
      <c r="BP280" s="1188">
        <v>0</v>
      </c>
      <c r="BQ280" s="233">
        <v>0</v>
      </c>
      <c r="BR280" s="233">
        <v>0</v>
      </c>
      <c r="BS280" s="233">
        <v>0</v>
      </c>
      <c r="BT280" s="233">
        <v>0</v>
      </c>
      <c r="BU280" s="233">
        <v>0</v>
      </c>
      <c r="BV280" s="233">
        <v>0</v>
      </c>
      <c r="BW280" s="233">
        <v>0</v>
      </c>
      <c r="BX280" s="233">
        <v>0</v>
      </c>
      <c r="BY280" s="233">
        <v>0</v>
      </c>
      <c r="BZ280" s="233"/>
      <c r="CA280" s="233"/>
      <c r="CB280" s="233"/>
      <c r="CC280" s="233"/>
      <c r="CD280" s="233"/>
      <c r="CE280" s="233"/>
      <c r="CF280" s="233"/>
      <c r="CG280" s="233"/>
      <c r="CH280" s="233"/>
      <c r="CI280" s="233"/>
      <c r="CJ280" s="233"/>
      <c r="CK280" s="233"/>
      <c r="CL280" s="233"/>
      <c r="CM280" s="233"/>
      <c r="CN280" s="249"/>
    </row>
    <row r="281" spans="2:92" ht="43.5" thickBot="1" x14ac:dyDescent="0.25">
      <c r="B28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1" s="1044" t="s">
        <v>1075</v>
      </c>
      <c r="D281" s="1044" t="s">
        <v>1074</v>
      </c>
      <c r="E281" s="1045" t="s">
        <v>1065</v>
      </c>
      <c r="F281" s="1189" t="str">
        <f>VLOOKUP(TBL5_OptBen[[#This Row],[Option Type (defined list)]],'Option Typs_Grps'!B$2:C$47, 2, FALSE)</f>
        <v>Resource Options</v>
      </c>
      <c r="G281" s="1176" t="s">
        <v>766</v>
      </c>
      <c r="H281" s="1177" t="s">
        <v>1450</v>
      </c>
      <c r="I281" s="1181" t="s">
        <v>684</v>
      </c>
      <c r="J281" s="1182" t="s">
        <v>122</v>
      </c>
      <c r="K281" s="1183">
        <v>2</v>
      </c>
      <c r="L281" s="250"/>
      <c r="M281" s="250"/>
      <c r="N281" s="250"/>
      <c r="O281" s="1184"/>
      <c r="P281" s="1185"/>
      <c r="Q281" s="1186"/>
      <c r="R281" s="1187">
        <v>0</v>
      </c>
      <c r="S281" s="251">
        <v>0</v>
      </c>
      <c r="T281" s="251">
        <v>0</v>
      </c>
      <c r="U281" s="251">
        <v>0</v>
      </c>
      <c r="V281" s="251">
        <v>0</v>
      </c>
      <c r="W281" s="251">
        <v>0</v>
      </c>
      <c r="X281" s="251">
        <v>0</v>
      </c>
      <c r="Y281" s="251">
        <v>0</v>
      </c>
      <c r="Z281" s="251">
        <v>0</v>
      </c>
      <c r="AA281" s="251">
        <v>0</v>
      </c>
      <c r="AB281" s="251">
        <v>0</v>
      </c>
      <c r="AC281" s="251">
        <v>0</v>
      </c>
      <c r="AD281" s="251">
        <v>0</v>
      </c>
      <c r="AE281" s="251">
        <v>0</v>
      </c>
      <c r="AF281" s="251">
        <v>0</v>
      </c>
      <c r="AG281" s="251">
        <v>0</v>
      </c>
      <c r="AH281" s="251">
        <v>0</v>
      </c>
      <c r="AI281" s="251">
        <v>0</v>
      </c>
      <c r="AJ281" s="251">
        <v>0</v>
      </c>
      <c r="AK281" s="251">
        <v>0</v>
      </c>
      <c r="AL281" s="251">
        <v>0</v>
      </c>
      <c r="AM281" s="251">
        <v>0</v>
      </c>
      <c r="AN281" s="251">
        <v>0</v>
      </c>
      <c r="AO281" s="251">
        <v>0</v>
      </c>
      <c r="AP281" s="251">
        <v>0</v>
      </c>
      <c r="AQ281" s="251">
        <v>0</v>
      </c>
      <c r="AR281" s="251">
        <v>0</v>
      </c>
      <c r="AS281" s="251">
        <v>0</v>
      </c>
      <c r="AT281" s="251">
        <v>0</v>
      </c>
      <c r="AU281" s="251">
        <v>0</v>
      </c>
      <c r="AV281" s="251">
        <v>0</v>
      </c>
      <c r="AW281" s="251">
        <v>0</v>
      </c>
      <c r="AX281" s="251">
        <v>0</v>
      </c>
      <c r="AY281" s="251">
        <v>0</v>
      </c>
      <c r="AZ281" s="251">
        <v>0</v>
      </c>
      <c r="BA281" s="251">
        <v>0</v>
      </c>
      <c r="BB281" s="251">
        <v>0</v>
      </c>
      <c r="BC281" s="251">
        <v>50</v>
      </c>
      <c r="BD281" s="251">
        <v>50</v>
      </c>
      <c r="BE281" s="251">
        <v>50</v>
      </c>
      <c r="BF281" s="251">
        <v>50</v>
      </c>
      <c r="BG281" s="251">
        <v>50</v>
      </c>
      <c r="BH281" s="251">
        <v>50</v>
      </c>
      <c r="BI281" s="251">
        <v>50</v>
      </c>
      <c r="BJ281" s="251">
        <v>50</v>
      </c>
      <c r="BK281" s="251">
        <v>50</v>
      </c>
      <c r="BL281" s="251">
        <v>50</v>
      </c>
      <c r="BM281" s="251">
        <v>50</v>
      </c>
      <c r="BN281" s="251">
        <v>50</v>
      </c>
      <c r="BO281" s="251">
        <v>50</v>
      </c>
      <c r="BP281" s="1188">
        <v>50</v>
      </c>
      <c r="BQ281" s="233">
        <v>50</v>
      </c>
      <c r="BR281" s="233">
        <v>50</v>
      </c>
      <c r="BS281" s="233">
        <v>50</v>
      </c>
      <c r="BT281" s="233">
        <v>50</v>
      </c>
      <c r="BU281" s="233">
        <v>50</v>
      </c>
      <c r="BV281" s="233">
        <v>50</v>
      </c>
      <c r="BW281" s="233">
        <v>50</v>
      </c>
      <c r="BX281" s="233">
        <v>50</v>
      </c>
      <c r="BY281" s="233">
        <v>50</v>
      </c>
      <c r="BZ281" s="233"/>
      <c r="CA281" s="233"/>
      <c r="CB281" s="233"/>
      <c r="CC281" s="233"/>
      <c r="CD281" s="233"/>
      <c r="CE281" s="233"/>
      <c r="CF281" s="233"/>
      <c r="CG281" s="233"/>
      <c r="CH281" s="233"/>
      <c r="CI281" s="233"/>
      <c r="CJ281" s="233"/>
      <c r="CK281" s="233"/>
      <c r="CL281" s="233"/>
      <c r="CM281" s="233"/>
      <c r="CN281" s="249"/>
    </row>
    <row r="282" spans="2:92" ht="57.75" thickBot="1" x14ac:dyDescent="0.25">
      <c r="B28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2" s="1044" t="s">
        <v>1086</v>
      </c>
      <c r="D282" s="1044" t="s">
        <v>1085</v>
      </c>
      <c r="E282" s="1045" t="s">
        <v>1087</v>
      </c>
      <c r="F282" s="1189" t="str">
        <f>VLOOKUP(TBL5_OptBen[[#This Row],[Option Type (defined list)]],'Option Typs_Grps'!B$2:C$47, 2, FALSE)</f>
        <v>Distribution Options</v>
      </c>
      <c r="G282" s="1176" t="s">
        <v>766</v>
      </c>
      <c r="H282" s="1177" t="s">
        <v>1450</v>
      </c>
      <c r="I282" s="1181" t="s">
        <v>684</v>
      </c>
      <c r="J282" s="1182" t="s">
        <v>122</v>
      </c>
      <c r="K282" s="1183">
        <v>2</v>
      </c>
      <c r="L282" s="250"/>
      <c r="M282" s="250"/>
      <c r="N282" s="250"/>
      <c r="O282" s="1184"/>
      <c r="P282" s="1185"/>
      <c r="Q282" s="1186"/>
      <c r="R282" s="1187">
        <v>0</v>
      </c>
      <c r="S282" s="251">
        <v>0</v>
      </c>
      <c r="T282" s="251">
        <v>0</v>
      </c>
      <c r="U282" s="251">
        <v>0</v>
      </c>
      <c r="V282" s="251">
        <v>0</v>
      </c>
      <c r="W282" s="251">
        <v>0</v>
      </c>
      <c r="X282" s="251">
        <v>0</v>
      </c>
      <c r="Y282" s="251">
        <v>0</v>
      </c>
      <c r="Z282" s="251">
        <v>0</v>
      </c>
      <c r="AA282" s="251">
        <v>0</v>
      </c>
      <c r="AB282" s="251">
        <v>39.72</v>
      </c>
      <c r="AC282" s="251">
        <v>39.72</v>
      </c>
      <c r="AD282" s="251">
        <v>39.72</v>
      </c>
      <c r="AE282" s="251">
        <v>39.72</v>
      </c>
      <c r="AF282" s="251">
        <v>39.72</v>
      </c>
      <c r="AG282" s="251">
        <v>39.72</v>
      </c>
      <c r="AH282" s="251">
        <v>39.72</v>
      </c>
      <c r="AI282" s="251">
        <v>39.72</v>
      </c>
      <c r="AJ282" s="251">
        <v>39.72</v>
      </c>
      <c r="AK282" s="251">
        <v>39.72</v>
      </c>
      <c r="AL282" s="251">
        <v>39.72</v>
      </c>
      <c r="AM282" s="251">
        <v>39.72</v>
      </c>
      <c r="AN282" s="251">
        <v>39.72</v>
      </c>
      <c r="AO282" s="251">
        <v>39.72</v>
      </c>
      <c r="AP282" s="251">
        <v>39.72</v>
      </c>
      <c r="AQ282" s="251">
        <v>39.72</v>
      </c>
      <c r="AR282" s="251">
        <v>39.72</v>
      </c>
      <c r="AS282" s="251">
        <v>39.72</v>
      </c>
      <c r="AT282" s="251">
        <v>39.72</v>
      </c>
      <c r="AU282" s="251">
        <v>39.72</v>
      </c>
      <c r="AV282" s="251">
        <v>39.72</v>
      </c>
      <c r="AW282" s="251">
        <v>39.72</v>
      </c>
      <c r="AX282" s="251">
        <v>39.72</v>
      </c>
      <c r="AY282" s="251">
        <v>39.72</v>
      </c>
      <c r="AZ282" s="251">
        <v>39.72</v>
      </c>
      <c r="BA282" s="251">
        <v>39.72</v>
      </c>
      <c r="BB282" s="251">
        <v>39.72</v>
      </c>
      <c r="BC282" s="251">
        <v>39.72</v>
      </c>
      <c r="BD282" s="251">
        <v>39.72</v>
      </c>
      <c r="BE282" s="251">
        <v>39.72</v>
      </c>
      <c r="BF282" s="251">
        <v>39.72</v>
      </c>
      <c r="BG282" s="251">
        <v>39.72</v>
      </c>
      <c r="BH282" s="251">
        <v>39.72</v>
      </c>
      <c r="BI282" s="251">
        <v>39.72</v>
      </c>
      <c r="BJ282" s="251">
        <v>39.72</v>
      </c>
      <c r="BK282" s="251">
        <v>39.72</v>
      </c>
      <c r="BL282" s="251">
        <v>39.72</v>
      </c>
      <c r="BM282" s="251">
        <v>39.72</v>
      </c>
      <c r="BN282" s="251">
        <v>39.72</v>
      </c>
      <c r="BO282" s="251">
        <v>39.72</v>
      </c>
      <c r="BP282" s="1188">
        <v>39.72</v>
      </c>
      <c r="BQ282" s="233">
        <v>39.72</v>
      </c>
      <c r="BR282" s="233">
        <v>39.72</v>
      </c>
      <c r="BS282" s="233">
        <v>39.72</v>
      </c>
      <c r="BT282" s="233">
        <v>39.72</v>
      </c>
      <c r="BU282" s="233">
        <v>39.72</v>
      </c>
      <c r="BV282" s="233">
        <v>39.72</v>
      </c>
      <c r="BW282" s="233">
        <v>39.72</v>
      </c>
      <c r="BX282" s="233">
        <v>39.72</v>
      </c>
      <c r="BY282" s="233">
        <v>39.72</v>
      </c>
      <c r="BZ282" s="233"/>
      <c r="CA282" s="233"/>
      <c r="CB282" s="233"/>
      <c r="CC282" s="233"/>
      <c r="CD282" s="233"/>
      <c r="CE282" s="233"/>
      <c r="CF282" s="233"/>
      <c r="CG282" s="233"/>
      <c r="CH282" s="233"/>
      <c r="CI282" s="233"/>
      <c r="CJ282" s="233"/>
      <c r="CK282" s="233"/>
      <c r="CL282" s="233"/>
      <c r="CM282" s="233"/>
      <c r="CN282" s="249"/>
    </row>
    <row r="283" spans="2:92" ht="30.75" thickBot="1" x14ac:dyDescent="0.25">
      <c r="B28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3" s="1044" t="s">
        <v>1095</v>
      </c>
      <c r="D283" s="1044" t="s">
        <v>1094</v>
      </c>
      <c r="E283" s="1045" t="s">
        <v>1096</v>
      </c>
      <c r="F283" s="1189" t="str">
        <f>VLOOKUP(TBL5_OptBen[[#This Row],[Option Type (defined list)]],'Option Typs_Grps'!B$2:C$47, 2, FALSE)</f>
        <v>Resource Options</v>
      </c>
      <c r="G283" s="1176" t="s">
        <v>766</v>
      </c>
      <c r="H283" s="1177" t="s">
        <v>1450</v>
      </c>
      <c r="I283" s="1181" t="s">
        <v>684</v>
      </c>
      <c r="J283" s="1182" t="s">
        <v>122</v>
      </c>
      <c r="K283" s="1183">
        <v>2</v>
      </c>
      <c r="L283" s="250"/>
      <c r="M283" s="250"/>
      <c r="N283" s="250"/>
      <c r="O283" s="1184"/>
      <c r="P283" s="1185"/>
      <c r="Q283" s="1186"/>
      <c r="R283" s="1187">
        <v>0</v>
      </c>
      <c r="S283" s="251">
        <v>0</v>
      </c>
      <c r="T283" s="251">
        <v>0</v>
      </c>
      <c r="U283" s="251">
        <v>0</v>
      </c>
      <c r="V283" s="251">
        <v>0</v>
      </c>
      <c r="W283" s="251">
        <v>0</v>
      </c>
      <c r="X283" s="251">
        <v>0</v>
      </c>
      <c r="Y283" s="251">
        <v>0</v>
      </c>
      <c r="Z283" s="251">
        <v>0</v>
      </c>
      <c r="AA283" s="251">
        <v>0</v>
      </c>
      <c r="AB283" s="251">
        <v>10.28</v>
      </c>
      <c r="AC283" s="251">
        <v>10.28</v>
      </c>
      <c r="AD283" s="251">
        <v>10.28</v>
      </c>
      <c r="AE283" s="251">
        <v>10.28</v>
      </c>
      <c r="AF283" s="251">
        <v>10.28</v>
      </c>
      <c r="AG283" s="251">
        <v>10.28</v>
      </c>
      <c r="AH283" s="251">
        <v>10.28</v>
      </c>
      <c r="AI283" s="251">
        <v>10.28</v>
      </c>
      <c r="AJ283" s="251">
        <v>10.28</v>
      </c>
      <c r="AK283" s="251">
        <v>10.28</v>
      </c>
      <c r="AL283" s="251">
        <v>10.28</v>
      </c>
      <c r="AM283" s="251">
        <v>10.28</v>
      </c>
      <c r="AN283" s="251">
        <v>10.28</v>
      </c>
      <c r="AO283" s="251">
        <v>10.28</v>
      </c>
      <c r="AP283" s="251">
        <v>10.28</v>
      </c>
      <c r="AQ283" s="251">
        <v>10.28</v>
      </c>
      <c r="AR283" s="251">
        <v>10.28</v>
      </c>
      <c r="AS283" s="251">
        <v>10.28</v>
      </c>
      <c r="AT283" s="251">
        <v>10.28</v>
      </c>
      <c r="AU283" s="251">
        <v>10.28</v>
      </c>
      <c r="AV283" s="251">
        <v>10.28</v>
      </c>
      <c r="AW283" s="251">
        <v>10.28</v>
      </c>
      <c r="AX283" s="251">
        <v>10.28</v>
      </c>
      <c r="AY283" s="251">
        <v>10.28</v>
      </c>
      <c r="AZ283" s="251">
        <v>10.28</v>
      </c>
      <c r="BA283" s="251">
        <v>10.28</v>
      </c>
      <c r="BB283" s="251">
        <v>10.28</v>
      </c>
      <c r="BC283" s="251">
        <v>10.28</v>
      </c>
      <c r="BD283" s="251">
        <v>10.28</v>
      </c>
      <c r="BE283" s="251">
        <v>10.28</v>
      </c>
      <c r="BF283" s="251">
        <v>10.28</v>
      </c>
      <c r="BG283" s="251">
        <v>10.28</v>
      </c>
      <c r="BH283" s="251">
        <v>10.28</v>
      </c>
      <c r="BI283" s="251">
        <v>10.28</v>
      </c>
      <c r="BJ283" s="251">
        <v>10.28</v>
      </c>
      <c r="BK283" s="251">
        <v>10.28</v>
      </c>
      <c r="BL283" s="251">
        <v>10.28</v>
      </c>
      <c r="BM283" s="251">
        <v>10.28</v>
      </c>
      <c r="BN283" s="251">
        <v>10.28</v>
      </c>
      <c r="BO283" s="251">
        <v>10.28</v>
      </c>
      <c r="BP283" s="1188">
        <v>10.28</v>
      </c>
      <c r="BQ283" s="233">
        <v>10.28</v>
      </c>
      <c r="BR283" s="233">
        <v>10.28</v>
      </c>
      <c r="BS283" s="233">
        <v>10.28</v>
      </c>
      <c r="BT283" s="233">
        <v>10.28</v>
      </c>
      <c r="BU283" s="233">
        <v>10.28</v>
      </c>
      <c r="BV283" s="233">
        <v>10.28</v>
      </c>
      <c r="BW283" s="233">
        <v>10.28</v>
      </c>
      <c r="BX283" s="233">
        <v>10.28</v>
      </c>
      <c r="BY283" s="233">
        <v>10.28</v>
      </c>
      <c r="BZ283" s="233"/>
      <c r="CA283" s="233"/>
      <c r="CB283" s="233"/>
      <c r="CC283" s="233"/>
      <c r="CD283" s="233"/>
      <c r="CE283" s="233"/>
      <c r="CF283" s="233"/>
      <c r="CG283" s="233"/>
      <c r="CH283" s="233"/>
      <c r="CI283" s="233"/>
      <c r="CJ283" s="233"/>
      <c r="CK283" s="233"/>
      <c r="CL283" s="233"/>
      <c r="CM283" s="233"/>
      <c r="CN283" s="249"/>
    </row>
    <row r="284" spans="2:92" ht="43.5" thickBot="1" x14ac:dyDescent="0.25">
      <c r="B28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4" s="1044" t="s">
        <v>1139</v>
      </c>
      <c r="D284" s="1044" t="s">
        <v>1138</v>
      </c>
      <c r="E284" s="1045" t="s">
        <v>1062</v>
      </c>
      <c r="F284" s="1189" t="str">
        <f>VLOOKUP(TBL5_OptBen[[#This Row],[Option Type (defined list)]],'Option Typs_Grps'!B$2:C$47, 2, FALSE)</f>
        <v>Resource Options</v>
      </c>
      <c r="G284" s="1176" t="s">
        <v>755</v>
      </c>
      <c r="H284" s="1177" t="s">
        <v>1450</v>
      </c>
      <c r="I284" s="1181" t="s">
        <v>684</v>
      </c>
      <c r="J284" s="1182" t="s">
        <v>122</v>
      </c>
      <c r="K284" s="1183">
        <v>2</v>
      </c>
      <c r="L284" s="250"/>
      <c r="M284" s="250"/>
      <c r="N284" s="250"/>
      <c r="O284" s="1184"/>
      <c r="P284" s="1185"/>
      <c r="Q284" s="1186"/>
      <c r="R284" s="1187">
        <v>0</v>
      </c>
      <c r="S284" s="251">
        <v>0</v>
      </c>
      <c r="T284" s="251">
        <v>0</v>
      </c>
      <c r="U284" s="251">
        <v>6</v>
      </c>
      <c r="V284" s="251">
        <v>6</v>
      </c>
      <c r="W284" s="251">
        <v>6</v>
      </c>
      <c r="X284" s="251">
        <v>6</v>
      </c>
      <c r="Y284" s="251">
        <v>6</v>
      </c>
      <c r="Z284" s="251">
        <v>6</v>
      </c>
      <c r="AA284" s="251">
        <v>6</v>
      </c>
      <c r="AB284" s="251">
        <v>6</v>
      </c>
      <c r="AC284" s="251">
        <v>6</v>
      </c>
      <c r="AD284" s="251">
        <v>6</v>
      </c>
      <c r="AE284" s="251">
        <v>6</v>
      </c>
      <c r="AF284" s="251">
        <v>6</v>
      </c>
      <c r="AG284" s="251">
        <v>6</v>
      </c>
      <c r="AH284" s="251">
        <v>6</v>
      </c>
      <c r="AI284" s="251">
        <v>6</v>
      </c>
      <c r="AJ284" s="251">
        <v>6</v>
      </c>
      <c r="AK284" s="251">
        <v>6</v>
      </c>
      <c r="AL284" s="251">
        <v>6</v>
      </c>
      <c r="AM284" s="251">
        <v>6</v>
      </c>
      <c r="AN284" s="251">
        <v>6</v>
      </c>
      <c r="AO284" s="251">
        <v>6</v>
      </c>
      <c r="AP284" s="251">
        <v>6</v>
      </c>
      <c r="AQ284" s="251">
        <v>6</v>
      </c>
      <c r="AR284" s="251">
        <v>6</v>
      </c>
      <c r="AS284" s="251">
        <v>6</v>
      </c>
      <c r="AT284" s="251">
        <v>6</v>
      </c>
      <c r="AU284" s="251">
        <v>6</v>
      </c>
      <c r="AV284" s="251">
        <v>6</v>
      </c>
      <c r="AW284" s="251">
        <v>6</v>
      </c>
      <c r="AX284" s="251">
        <v>6</v>
      </c>
      <c r="AY284" s="251">
        <v>6</v>
      </c>
      <c r="AZ284" s="251">
        <v>6</v>
      </c>
      <c r="BA284" s="251">
        <v>6</v>
      </c>
      <c r="BB284" s="251">
        <v>6</v>
      </c>
      <c r="BC284" s="251">
        <v>6</v>
      </c>
      <c r="BD284" s="251">
        <v>6</v>
      </c>
      <c r="BE284" s="251">
        <v>6</v>
      </c>
      <c r="BF284" s="251">
        <v>6</v>
      </c>
      <c r="BG284" s="251">
        <v>6</v>
      </c>
      <c r="BH284" s="251">
        <v>6</v>
      </c>
      <c r="BI284" s="251">
        <v>6</v>
      </c>
      <c r="BJ284" s="251">
        <v>6</v>
      </c>
      <c r="BK284" s="251">
        <v>6</v>
      </c>
      <c r="BL284" s="251">
        <v>6</v>
      </c>
      <c r="BM284" s="251">
        <v>6</v>
      </c>
      <c r="BN284" s="251">
        <v>6</v>
      </c>
      <c r="BO284" s="251">
        <v>6</v>
      </c>
      <c r="BP284" s="1188">
        <v>6</v>
      </c>
      <c r="BQ284" s="233">
        <v>6</v>
      </c>
      <c r="BR284" s="233">
        <v>6</v>
      </c>
      <c r="BS284" s="233">
        <v>6</v>
      </c>
      <c r="BT284" s="233">
        <v>6</v>
      </c>
      <c r="BU284" s="233">
        <v>6</v>
      </c>
      <c r="BV284" s="233">
        <v>6</v>
      </c>
      <c r="BW284" s="233">
        <v>6</v>
      </c>
      <c r="BX284" s="233">
        <v>6</v>
      </c>
      <c r="BY284" s="233">
        <v>6</v>
      </c>
      <c r="BZ284" s="233"/>
      <c r="CA284" s="233"/>
      <c r="CB284" s="233"/>
      <c r="CC284" s="233"/>
      <c r="CD284" s="233"/>
      <c r="CE284" s="233"/>
      <c r="CF284" s="233"/>
      <c r="CG284" s="233"/>
      <c r="CH284" s="233"/>
      <c r="CI284" s="233"/>
      <c r="CJ284" s="233"/>
      <c r="CK284" s="233"/>
      <c r="CL284" s="233"/>
      <c r="CM284" s="233"/>
      <c r="CN284" s="249"/>
    </row>
    <row r="285" spans="2:92" ht="43.5" thickBot="1" x14ac:dyDescent="0.25">
      <c r="B28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85" s="1044" t="s">
        <v>1218</v>
      </c>
      <c r="D285" s="1044" t="s">
        <v>1217</v>
      </c>
      <c r="E285" s="1045" t="s">
        <v>1443</v>
      </c>
      <c r="F285" s="1189" t="str">
        <f>VLOOKUP(TBL5_OptBen[[#This Row],[Option Type (defined list)]],'Option Typs_Grps'!B$2:C$47, 2, FALSE)</f>
        <v>Production Options</v>
      </c>
      <c r="G285" s="1176" t="s">
        <v>755</v>
      </c>
      <c r="H285" s="1177" t="s">
        <v>1450</v>
      </c>
      <c r="I285" s="1181" t="s">
        <v>684</v>
      </c>
      <c r="J285" s="1182" t="s">
        <v>122</v>
      </c>
      <c r="K285" s="1183">
        <v>2</v>
      </c>
      <c r="L285" s="250"/>
      <c r="M285" s="250"/>
      <c r="N285" s="250"/>
      <c r="O285" s="1184"/>
      <c r="P285" s="1185"/>
      <c r="Q285" s="1186"/>
      <c r="R285" s="1187">
        <v>0</v>
      </c>
      <c r="S285" s="251">
        <v>0</v>
      </c>
      <c r="T285" s="251">
        <v>0</v>
      </c>
      <c r="U285" s="251">
        <v>10</v>
      </c>
      <c r="V285" s="251">
        <v>10</v>
      </c>
      <c r="W285" s="251">
        <v>10</v>
      </c>
      <c r="X285" s="251">
        <v>10</v>
      </c>
      <c r="Y285" s="251">
        <v>10</v>
      </c>
      <c r="Z285" s="251">
        <v>10</v>
      </c>
      <c r="AA285" s="251">
        <v>10</v>
      </c>
      <c r="AB285" s="251">
        <v>10</v>
      </c>
      <c r="AC285" s="251">
        <v>10</v>
      </c>
      <c r="AD285" s="251">
        <v>10</v>
      </c>
      <c r="AE285" s="251">
        <v>10</v>
      </c>
      <c r="AF285" s="251">
        <v>10</v>
      </c>
      <c r="AG285" s="251">
        <v>10</v>
      </c>
      <c r="AH285" s="251">
        <v>10</v>
      </c>
      <c r="AI285" s="251">
        <v>10</v>
      </c>
      <c r="AJ285" s="251">
        <v>10</v>
      </c>
      <c r="AK285" s="251">
        <v>10</v>
      </c>
      <c r="AL285" s="251">
        <v>10</v>
      </c>
      <c r="AM285" s="251">
        <v>10</v>
      </c>
      <c r="AN285" s="251">
        <v>10</v>
      </c>
      <c r="AO285" s="251">
        <v>10</v>
      </c>
      <c r="AP285" s="251">
        <v>10</v>
      </c>
      <c r="AQ285" s="251">
        <v>10</v>
      </c>
      <c r="AR285" s="251">
        <v>10</v>
      </c>
      <c r="AS285" s="251">
        <v>10</v>
      </c>
      <c r="AT285" s="251">
        <v>10</v>
      </c>
      <c r="AU285" s="251">
        <v>10</v>
      </c>
      <c r="AV285" s="251">
        <v>10</v>
      </c>
      <c r="AW285" s="251">
        <v>10</v>
      </c>
      <c r="AX285" s="251">
        <v>10</v>
      </c>
      <c r="AY285" s="251">
        <v>10</v>
      </c>
      <c r="AZ285" s="251">
        <v>10</v>
      </c>
      <c r="BA285" s="251">
        <v>10</v>
      </c>
      <c r="BB285" s="251">
        <v>10</v>
      </c>
      <c r="BC285" s="251">
        <v>10</v>
      </c>
      <c r="BD285" s="251">
        <v>10</v>
      </c>
      <c r="BE285" s="251">
        <v>10</v>
      </c>
      <c r="BF285" s="251">
        <v>10</v>
      </c>
      <c r="BG285" s="251">
        <v>10</v>
      </c>
      <c r="BH285" s="251">
        <v>10</v>
      </c>
      <c r="BI285" s="251">
        <v>10</v>
      </c>
      <c r="BJ285" s="251">
        <v>10</v>
      </c>
      <c r="BK285" s="251">
        <v>10</v>
      </c>
      <c r="BL285" s="251">
        <v>10</v>
      </c>
      <c r="BM285" s="251">
        <v>10</v>
      </c>
      <c r="BN285" s="251">
        <v>10</v>
      </c>
      <c r="BO285" s="251">
        <v>10</v>
      </c>
      <c r="BP285" s="1188">
        <v>10</v>
      </c>
      <c r="BQ285" s="233">
        <v>10</v>
      </c>
      <c r="BR285" s="233">
        <v>10</v>
      </c>
      <c r="BS285" s="233">
        <v>10</v>
      </c>
      <c r="BT285" s="233">
        <v>10</v>
      </c>
      <c r="BU285" s="233">
        <v>10</v>
      </c>
      <c r="BV285" s="233">
        <v>10</v>
      </c>
      <c r="BW285" s="233">
        <v>10</v>
      </c>
      <c r="BX285" s="233">
        <v>10</v>
      </c>
      <c r="BY285" s="233">
        <v>10</v>
      </c>
      <c r="BZ285" s="233"/>
      <c r="CA285" s="233"/>
      <c r="CB285" s="233"/>
      <c r="CC285" s="233"/>
      <c r="CD285" s="233"/>
      <c r="CE285" s="233"/>
      <c r="CF285" s="233"/>
      <c r="CG285" s="233"/>
      <c r="CH285" s="233"/>
      <c r="CI285" s="233"/>
      <c r="CJ285" s="233"/>
      <c r="CK285" s="233"/>
      <c r="CL285" s="233"/>
      <c r="CM285" s="233"/>
      <c r="CN285" s="249"/>
    </row>
    <row r="286" spans="2:92" ht="57.75" thickBot="1" x14ac:dyDescent="0.25">
      <c r="B28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6" s="1044" t="s">
        <v>1223</v>
      </c>
      <c r="D286" s="1044" t="s">
        <v>1222</v>
      </c>
      <c r="E286" s="1045" t="s">
        <v>1158</v>
      </c>
      <c r="F286" s="1189" t="str">
        <f>VLOOKUP(TBL5_OptBen[[#This Row],[Option Type (defined list)]],'Option Typs_Grps'!B$2:C$47, 2, FALSE)</f>
        <v>Resource Options</v>
      </c>
      <c r="G286" s="1176" t="s">
        <v>755</v>
      </c>
      <c r="H286" s="1177" t="s">
        <v>1450</v>
      </c>
      <c r="I286" s="1181" t="s">
        <v>684</v>
      </c>
      <c r="J286" s="1182" t="s">
        <v>122</v>
      </c>
      <c r="K286" s="1183">
        <v>2</v>
      </c>
      <c r="L286" s="250"/>
      <c r="M286" s="250"/>
      <c r="N286" s="250"/>
      <c r="O286" s="1184"/>
      <c r="P286" s="1185"/>
      <c r="Q286" s="1186"/>
      <c r="R286" s="1187">
        <v>0</v>
      </c>
      <c r="S286" s="251">
        <v>0</v>
      </c>
      <c r="T286" s="251">
        <v>0</v>
      </c>
      <c r="U286" s="251">
        <v>0</v>
      </c>
      <c r="V286" s="251">
        <v>0</v>
      </c>
      <c r="W286" s="251">
        <v>0</v>
      </c>
      <c r="X286" s="251">
        <v>0</v>
      </c>
      <c r="Y286" s="251">
        <v>0</v>
      </c>
      <c r="Z286" s="251">
        <v>0</v>
      </c>
      <c r="AA286" s="251">
        <v>0</v>
      </c>
      <c r="AB286" s="251">
        <v>0</v>
      </c>
      <c r="AC286" s="251">
        <v>0</v>
      </c>
      <c r="AD286" s="251">
        <v>0</v>
      </c>
      <c r="AE286" s="251">
        <v>0</v>
      </c>
      <c r="AF286" s="251">
        <v>0</v>
      </c>
      <c r="AG286" s="251">
        <v>0</v>
      </c>
      <c r="AH286" s="251">
        <v>0</v>
      </c>
      <c r="AI286" s="251">
        <v>0</v>
      </c>
      <c r="AJ286" s="251">
        <v>0</v>
      </c>
      <c r="AK286" s="251">
        <v>0</v>
      </c>
      <c r="AL286" s="251">
        <v>0</v>
      </c>
      <c r="AM286" s="251">
        <v>0</v>
      </c>
      <c r="AN286" s="251">
        <v>0</v>
      </c>
      <c r="AO286" s="251">
        <v>0</v>
      </c>
      <c r="AP286" s="251">
        <v>0</v>
      </c>
      <c r="AQ286" s="251">
        <v>0</v>
      </c>
      <c r="AR286" s="251">
        <v>0</v>
      </c>
      <c r="AS286" s="251">
        <v>0</v>
      </c>
      <c r="AT286" s="251">
        <v>0</v>
      </c>
      <c r="AU286" s="251">
        <v>0</v>
      </c>
      <c r="AV286" s="251">
        <v>0</v>
      </c>
      <c r="AW286" s="251">
        <v>0</v>
      </c>
      <c r="AX286" s="251">
        <v>0</v>
      </c>
      <c r="AY286" s="251">
        <v>0</v>
      </c>
      <c r="AZ286" s="251">
        <v>0</v>
      </c>
      <c r="BA286" s="251">
        <v>0</v>
      </c>
      <c r="BB286" s="251">
        <v>0</v>
      </c>
      <c r="BC286" s="251">
        <v>0</v>
      </c>
      <c r="BD286" s="251">
        <v>0</v>
      </c>
      <c r="BE286" s="251">
        <v>0</v>
      </c>
      <c r="BF286" s="251">
        <v>0</v>
      </c>
      <c r="BG286" s="251">
        <v>0</v>
      </c>
      <c r="BH286" s="251">
        <v>0</v>
      </c>
      <c r="BI286" s="251">
        <v>0</v>
      </c>
      <c r="BJ286" s="251">
        <v>0</v>
      </c>
      <c r="BK286" s="251">
        <v>0</v>
      </c>
      <c r="BL286" s="251">
        <v>0</v>
      </c>
      <c r="BM286" s="251">
        <v>0</v>
      </c>
      <c r="BN286" s="251">
        <v>0</v>
      </c>
      <c r="BO286" s="251">
        <v>0</v>
      </c>
      <c r="BP286" s="1188">
        <v>0</v>
      </c>
      <c r="BQ286" s="233">
        <v>0</v>
      </c>
      <c r="BR286" s="233">
        <v>0</v>
      </c>
      <c r="BS286" s="233">
        <v>0</v>
      </c>
      <c r="BT286" s="233">
        <v>0</v>
      </c>
      <c r="BU286" s="233">
        <v>0</v>
      </c>
      <c r="BV286" s="233">
        <v>0</v>
      </c>
      <c r="BW286" s="233">
        <v>0</v>
      </c>
      <c r="BX286" s="233">
        <v>10.6</v>
      </c>
      <c r="BY286" s="233">
        <v>10.6</v>
      </c>
      <c r="BZ286" s="233"/>
      <c r="CA286" s="233"/>
      <c r="CB286" s="233"/>
      <c r="CC286" s="233"/>
      <c r="CD286" s="233"/>
      <c r="CE286" s="233"/>
      <c r="CF286" s="233"/>
      <c r="CG286" s="233"/>
      <c r="CH286" s="233"/>
      <c r="CI286" s="233"/>
      <c r="CJ286" s="233"/>
      <c r="CK286" s="233"/>
      <c r="CL286" s="233"/>
      <c r="CM286" s="233"/>
      <c r="CN286" s="249"/>
    </row>
    <row r="287" spans="2:92" ht="43.5" thickBot="1" x14ac:dyDescent="0.25">
      <c r="B28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7" s="1044" t="s">
        <v>1246</v>
      </c>
      <c r="D287" s="1044" t="s">
        <v>1245</v>
      </c>
      <c r="E287" s="1045" t="s">
        <v>1057</v>
      </c>
      <c r="F287" s="1189" t="str">
        <f>VLOOKUP(TBL5_OptBen[[#This Row],[Option Type (defined list)]],'Option Typs_Grps'!B$2:C$47, 2, FALSE)</f>
        <v>Resource Options</v>
      </c>
      <c r="G287" s="1176" t="s">
        <v>766</v>
      </c>
      <c r="H287" s="1177" t="s">
        <v>1450</v>
      </c>
      <c r="I287" s="1181" t="s">
        <v>684</v>
      </c>
      <c r="J287" s="1182" t="s">
        <v>122</v>
      </c>
      <c r="K287" s="1183">
        <v>2</v>
      </c>
      <c r="L287" s="250"/>
      <c r="M287" s="250"/>
      <c r="N287" s="250"/>
      <c r="O287" s="1184"/>
      <c r="P287" s="1185"/>
      <c r="Q287" s="1186"/>
      <c r="R287" s="1187">
        <v>0</v>
      </c>
      <c r="S287" s="251">
        <v>0</v>
      </c>
      <c r="T287" s="251">
        <v>0</v>
      </c>
      <c r="U287" s="251">
        <v>0</v>
      </c>
      <c r="V287" s="251">
        <v>0</v>
      </c>
      <c r="W287" s="251">
        <v>0</v>
      </c>
      <c r="X287" s="251">
        <v>0</v>
      </c>
      <c r="Y287" s="251">
        <v>0</v>
      </c>
      <c r="Z287" s="251">
        <v>0</v>
      </c>
      <c r="AA287" s="251">
        <v>0</v>
      </c>
      <c r="AB287" s="251">
        <v>0</v>
      </c>
      <c r="AC287" s="251">
        <v>0</v>
      </c>
      <c r="AD287" s="251">
        <v>0</v>
      </c>
      <c r="AE287" s="251">
        <v>0</v>
      </c>
      <c r="AF287" s="251">
        <v>0</v>
      </c>
      <c r="AG287" s="251">
        <v>0</v>
      </c>
      <c r="AH287" s="251">
        <v>0</v>
      </c>
      <c r="AI287" s="251">
        <v>0</v>
      </c>
      <c r="AJ287" s="251">
        <v>0</v>
      </c>
      <c r="AK287" s="251">
        <v>0</v>
      </c>
      <c r="AL287" s="251">
        <v>0</v>
      </c>
      <c r="AM287" s="251">
        <v>0</v>
      </c>
      <c r="AN287" s="251">
        <v>0</v>
      </c>
      <c r="AO287" s="251">
        <v>0</v>
      </c>
      <c r="AP287" s="251">
        <v>0</v>
      </c>
      <c r="AQ287" s="251">
        <v>0</v>
      </c>
      <c r="AR287" s="251">
        <v>0</v>
      </c>
      <c r="AS287" s="251">
        <v>0</v>
      </c>
      <c r="AT287" s="251">
        <v>0</v>
      </c>
      <c r="AU287" s="251">
        <v>0</v>
      </c>
      <c r="AV287" s="251">
        <v>0</v>
      </c>
      <c r="AW287" s="251">
        <v>0</v>
      </c>
      <c r="AX287" s="251">
        <v>0</v>
      </c>
      <c r="AY287" s="251">
        <v>0</v>
      </c>
      <c r="AZ287" s="251">
        <v>0</v>
      </c>
      <c r="BA287" s="251">
        <v>0</v>
      </c>
      <c r="BB287" s="251">
        <v>0</v>
      </c>
      <c r="BC287" s="251">
        <v>0</v>
      </c>
      <c r="BD287" s="251">
        <v>0</v>
      </c>
      <c r="BE287" s="251">
        <v>0</v>
      </c>
      <c r="BF287" s="251">
        <v>0</v>
      </c>
      <c r="BG287" s="251">
        <v>0</v>
      </c>
      <c r="BH287" s="251">
        <v>0</v>
      </c>
      <c r="BI287" s="251">
        <v>0</v>
      </c>
      <c r="BJ287" s="251">
        <v>0</v>
      </c>
      <c r="BK287" s="251">
        <v>0</v>
      </c>
      <c r="BL287" s="251">
        <v>0</v>
      </c>
      <c r="BM287" s="251">
        <v>0</v>
      </c>
      <c r="BN287" s="251">
        <v>0</v>
      </c>
      <c r="BO287" s="251">
        <v>33.5</v>
      </c>
      <c r="BP287" s="1188">
        <v>33.5</v>
      </c>
      <c r="BQ287" s="233">
        <v>33.5</v>
      </c>
      <c r="BR287" s="233">
        <v>33.5</v>
      </c>
      <c r="BS287" s="233">
        <v>33.5</v>
      </c>
      <c r="BT287" s="233">
        <v>33.5</v>
      </c>
      <c r="BU287" s="233">
        <v>33.5</v>
      </c>
      <c r="BV287" s="233">
        <v>33.5</v>
      </c>
      <c r="BW287" s="233">
        <v>33.5</v>
      </c>
      <c r="BX287" s="233">
        <v>33.5</v>
      </c>
      <c r="BY287" s="233">
        <v>33.5</v>
      </c>
      <c r="BZ287" s="233"/>
      <c r="CA287" s="233"/>
      <c r="CB287" s="233"/>
      <c r="CC287" s="233"/>
      <c r="CD287" s="233"/>
      <c r="CE287" s="233"/>
      <c r="CF287" s="233"/>
      <c r="CG287" s="233"/>
      <c r="CH287" s="233"/>
      <c r="CI287" s="233"/>
      <c r="CJ287" s="233"/>
      <c r="CK287" s="233"/>
      <c r="CL287" s="233"/>
      <c r="CM287" s="233"/>
      <c r="CN287" s="249"/>
    </row>
    <row r="288" spans="2:92" ht="43.5" thickBot="1" x14ac:dyDescent="0.25">
      <c r="B28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8" s="1044" t="s">
        <v>1444</v>
      </c>
      <c r="D288" s="1044" t="s">
        <v>1254</v>
      </c>
      <c r="E288" s="1045" t="s">
        <v>1158</v>
      </c>
      <c r="F288" s="1189" t="str">
        <f>VLOOKUP(TBL5_OptBen[[#This Row],[Option Type (defined list)]],'Option Typs_Grps'!B$2:C$47, 2, FALSE)</f>
        <v>Resource Options</v>
      </c>
      <c r="G288" s="1176" t="s">
        <v>755</v>
      </c>
      <c r="H288" s="1177" t="s">
        <v>1450</v>
      </c>
      <c r="I288" s="1181" t="s">
        <v>684</v>
      </c>
      <c r="J288" s="1182" t="s">
        <v>122</v>
      </c>
      <c r="K288" s="1183">
        <v>2</v>
      </c>
      <c r="L288" s="250"/>
      <c r="M288" s="250"/>
      <c r="N288" s="250"/>
      <c r="O288" s="1184"/>
      <c r="P288" s="1185"/>
      <c r="Q288" s="1186"/>
      <c r="R288" s="1187">
        <v>0</v>
      </c>
      <c r="S288" s="251">
        <v>0</v>
      </c>
      <c r="T288" s="251">
        <v>0.3</v>
      </c>
      <c r="U288" s="251">
        <v>0.3</v>
      </c>
      <c r="V288" s="251">
        <v>0.3</v>
      </c>
      <c r="W288" s="251">
        <v>0.3</v>
      </c>
      <c r="X288" s="251">
        <v>0.3</v>
      </c>
      <c r="Y288" s="251">
        <v>0.3</v>
      </c>
      <c r="Z288" s="251">
        <v>0.3</v>
      </c>
      <c r="AA288" s="251">
        <v>0.3</v>
      </c>
      <c r="AB288" s="251">
        <v>0.3</v>
      </c>
      <c r="AC288" s="251">
        <v>0.3</v>
      </c>
      <c r="AD288" s="251">
        <v>0.3</v>
      </c>
      <c r="AE288" s="251">
        <v>0.3</v>
      </c>
      <c r="AF288" s="251">
        <v>0.3</v>
      </c>
      <c r="AG288" s="251">
        <v>0.3</v>
      </c>
      <c r="AH288" s="251">
        <v>0.3</v>
      </c>
      <c r="AI288" s="251">
        <v>0.3</v>
      </c>
      <c r="AJ288" s="251">
        <v>0.3</v>
      </c>
      <c r="AK288" s="251">
        <v>0.3</v>
      </c>
      <c r="AL288" s="251">
        <v>0.3</v>
      </c>
      <c r="AM288" s="251">
        <v>0.3</v>
      </c>
      <c r="AN288" s="251">
        <v>0.3</v>
      </c>
      <c r="AO288" s="251">
        <v>0.3</v>
      </c>
      <c r="AP288" s="251">
        <v>0.3</v>
      </c>
      <c r="AQ288" s="251">
        <v>0.3</v>
      </c>
      <c r="AR288" s="251">
        <v>0.3</v>
      </c>
      <c r="AS288" s="251">
        <v>0.3</v>
      </c>
      <c r="AT288" s="251">
        <v>0.3</v>
      </c>
      <c r="AU288" s="251">
        <v>0.3</v>
      </c>
      <c r="AV288" s="251">
        <v>0.3</v>
      </c>
      <c r="AW288" s="251">
        <v>0.3</v>
      </c>
      <c r="AX288" s="251">
        <v>0.3</v>
      </c>
      <c r="AY288" s="251">
        <v>0.3</v>
      </c>
      <c r="AZ288" s="251">
        <v>0.3</v>
      </c>
      <c r="BA288" s="251">
        <v>0.3</v>
      </c>
      <c r="BB288" s="251">
        <v>0.3</v>
      </c>
      <c r="BC288" s="251">
        <v>0.3</v>
      </c>
      <c r="BD288" s="251">
        <v>0.3</v>
      </c>
      <c r="BE288" s="251">
        <v>0.3</v>
      </c>
      <c r="BF288" s="251">
        <v>0.3</v>
      </c>
      <c r="BG288" s="251">
        <v>0.3</v>
      </c>
      <c r="BH288" s="251">
        <v>0.3</v>
      </c>
      <c r="BI288" s="251">
        <v>0.3</v>
      </c>
      <c r="BJ288" s="251">
        <v>0.3</v>
      </c>
      <c r="BK288" s="251">
        <v>0.3</v>
      </c>
      <c r="BL288" s="251">
        <v>0.3</v>
      </c>
      <c r="BM288" s="251">
        <v>0.3</v>
      </c>
      <c r="BN288" s="251">
        <v>0.3</v>
      </c>
      <c r="BO288" s="251">
        <v>0.3</v>
      </c>
      <c r="BP288" s="1188">
        <v>0.3</v>
      </c>
      <c r="BQ288" s="233">
        <v>0.3</v>
      </c>
      <c r="BR288" s="233">
        <v>0.3</v>
      </c>
      <c r="BS288" s="233">
        <v>0.3</v>
      </c>
      <c r="BT288" s="233">
        <v>0.3</v>
      </c>
      <c r="BU288" s="233">
        <v>0.3</v>
      </c>
      <c r="BV288" s="233">
        <v>0.3</v>
      </c>
      <c r="BW288" s="233">
        <v>0.3</v>
      </c>
      <c r="BX288" s="233">
        <v>0.3</v>
      </c>
      <c r="BY288" s="233">
        <v>0.3</v>
      </c>
      <c r="BZ288" s="233"/>
      <c r="CA288" s="233"/>
      <c r="CB288" s="233"/>
      <c r="CC288" s="233"/>
      <c r="CD288" s="233"/>
      <c r="CE288" s="233"/>
      <c r="CF288" s="233"/>
      <c r="CG288" s="233"/>
      <c r="CH288" s="233"/>
      <c r="CI288" s="233"/>
      <c r="CJ288" s="233"/>
      <c r="CK288" s="233"/>
      <c r="CL288" s="233"/>
      <c r="CM288" s="233"/>
      <c r="CN288" s="249"/>
    </row>
    <row r="289" spans="2:92" ht="86.25" thickBot="1" x14ac:dyDescent="0.25">
      <c r="B28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9" s="1044" t="s">
        <v>1404</v>
      </c>
      <c r="D289" s="1044" t="s">
        <v>1410</v>
      </c>
      <c r="E289" s="1045" t="s">
        <v>1062</v>
      </c>
      <c r="F289" s="1189" t="str">
        <f>VLOOKUP(TBL5_OptBen[[#This Row],[Option Type (defined list)]],'Option Typs_Grps'!B$2:C$47, 2, FALSE)</f>
        <v>Resource Options</v>
      </c>
      <c r="G289" s="1176" t="s">
        <v>766</v>
      </c>
      <c r="H289" s="1177" t="s">
        <v>1450</v>
      </c>
      <c r="I289" s="1181" t="s">
        <v>684</v>
      </c>
      <c r="J289" s="1182" t="s">
        <v>122</v>
      </c>
      <c r="K289" s="1183">
        <v>2</v>
      </c>
      <c r="L289" s="250"/>
      <c r="M289" s="250"/>
      <c r="N289" s="250"/>
      <c r="O289" s="1184"/>
      <c r="P289" s="1185"/>
      <c r="Q289" s="1186"/>
      <c r="R289" s="1187">
        <v>0</v>
      </c>
      <c r="S289" s="251">
        <v>0</v>
      </c>
      <c r="T289" s="251">
        <v>0</v>
      </c>
      <c r="U289" s="251">
        <v>0</v>
      </c>
      <c r="V289" s="251">
        <v>0</v>
      </c>
      <c r="W289" s="251">
        <v>0</v>
      </c>
      <c r="X289" s="251">
        <v>0</v>
      </c>
      <c r="Y289" s="251">
        <v>0</v>
      </c>
      <c r="Z289" s="251">
        <v>0</v>
      </c>
      <c r="AA289" s="251">
        <v>0</v>
      </c>
      <c r="AB289" s="251">
        <v>0</v>
      </c>
      <c r="AC289" s="251">
        <v>0</v>
      </c>
      <c r="AD289" s="251">
        <v>0</v>
      </c>
      <c r="AE289" s="251">
        <v>0</v>
      </c>
      <c r="AF289" s="251">
        <v>15</v>
      </c>
      <c r="AG289" s="251">
        <v>15</v>
      </c>
      <c r="AH289" s="251">
        <v>15</v>
      </c>
      <c r="AI289" s="251">
        <v>15</v>
      </c>
      <c r="AJ289" s="251">
        <v>15</v>
      </c>
      <c r="AK289" s="251">
        <v>15</v>
      </c>
      <c r="AL289" s="251">
        <v>15</v>
      </c>
      <c r="AM289" s="251">
        <v>15</v>
      </c>
      <c r="AN289" s="251">
        <v>15</v>
      </c>
      <c r="AO289" s="251">
        <v>15</v>
      </c>
      <c r="AP289" s="251">
        <v>15</v>
      </c>
      <c r="AQ289" s="251">
        <v>15</v>
      </c>
      <c r="AR289" s="251">
        <v>15</v>
      </c>
      <c r="AS289" s="251">
        <v>15</v>
      </c>
      <c r="AT289" s="251">
        <v>15</v>
      </c>
      <c r="AU289" s="251">
        <v>15</v>
      </c>
      <c r="AV289" s="251">
        <v>15</v>
      </c>
      <c r="AW289" s="251">
        <v>15</v>
      </c>
      <c r="AX289" s="251">
        <v>15</v>
      </c>
      <c r="AY289" s="251">
        <v>15</v>
      </c>
      <c r="AZ289" s="251">
        <v>15</v>
      </c>
      <c r="BA289" s="251">
        <v>15</v>
      </c>
      <c r="BB289" s="251">
        <v>15</v>
      </c>
      <c r="BC289" s="251">
        <v>15</v>
      </c>
      <c r="BD289" s="251">
        <v>15</v>
      </c>
      <c r="BE289" s="251">
        <v>15</v>
      </c>
      <c r="BF289" s="251">
        <v>15</v>
      </c>
      <c r="BG289" s="251">
        <v>15</v>
      </c>
      <c r="BH289" s="251">
        <v>15</v>
      </c>
      <c r="BI289" s="251">
        <v>15</v>
      </c>
      <c r="BJ289" s="251">
        <v>15</v>
      </c>
      <c r="BK289" s="251">
        <v>15</v>
      </c>
      <c r="BL289" s="251">
        <v>15</v>
      </c>
      <c r="BM289" s="251">
        <v>15</v>
      </c>
      <c r="BN289" s="251">
        <v>15</v>
      </c>
      <c r="BO289" s="251">
        <v>15</v>
      </c>
      <c r="BP289" s="1188">
        <v>15</v>
      </c>
      <c r="BQ289" s="233">
        <v>15</v>
      </c>
      <c r="BR289" s="233">
        <v>15</v>
      </c>
      <c r="BS289" s="233">
        <v>15</v>
      </c>
      <c r="BT289" s="233">
        <v>15</v>
      </c>
      <c r="BU289" s="233">
        <v>15</v>
      </c>
      <c r="BV289" s="233">
        <v>15</v>
      </c>
      <c r="BW289" s="233">
        <v>15</v>
      </c>
      <c r="BX289" s="233">
        <v>15</v>
      </c>
      <c r="BY289" s="233">
        <v>15</v>
      </c>
      <c r="BZ289" s="233"/>
      <c r="CA289" s="233"/>
      <c r="CB289" s="233"/>
      <c r="CC289" s="233"/>
      <c r="CD289" s="233"/>
      <c r="CE289" s="233"/>
      <c r="CF289" s="233"/>
      <c r="CG289" s="233"/>
      <c r="CH289" s="233"/>
      <c r="CI289" s="233"/>
      <c r="CJ289" s="233"/>
      <c r="CK289" s="233"/>
      <c r="CL289" s="233"/>
      <c r="CM289" s="233"/>
      <c r="CN289" s="249"/>
    </row>
    <row r="290" spans="2:92" ht="57.75" thickBot="1" x14ac:dyDescent="0.25">
      <c r="B29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90" s="1044" t="s">
        <v>1419</v>
      </c>
      <c r="D290" s="1044" t="s">
        <v>1418</v>
      </c>
      <c r="E290" s="1045" t="s">
        <v>1308</v>
      </c>
      <c r="F290" s="1189" t="str">
        <f>VLOOKUP(TBL5_OptBen[[#This Row],[Option Type (defined list)]],'Option Typs_Grps'!B$2:C$47, 2, FALSE)</f>
        <v>Resource Options</v>
      </c>
      <c r="G290" s="1176" t="s">
        <v>755</v>
      </c>
      <c r="H290" s="1177" t="s">
        <v>1450</v>
      </c>
      <c r="I290" s="1181" t="s">
        <v>684</v>
      </c>
      <c r="J290" s="1182" t="s">
        <v>122</v>
      </c>
      <c r="K290" s="1183">
        <v>2</v>
      </c>
      <c r="L290" s="250"/>
      <c r="M290" s="250"/>
      <c r="N290" s="250"/>
      <c r="O290" s="1184"/>
      <c r="P290" s="1185"/>
      <c r="Q290" s="1186"/>
      <c r="R290" s="1187">
        <v>0</v>
      </c>
      <c r="S290" s="251">
        <v>0</v>
      </c>
      <c r="T290" s="251">
        <v>0</v>
      </c>
      <c r="U290" s="251">
        <v>5</v>
      </c>
      <c r="V290" s="251">
        <v>5</v>
      </c>
      <c r="W290" s="251">
        <v>5</v>
      </c>
      <c r="X290" s="251">
        <v>5</v>
      </c>
      <c r="Y290" s="251">
        <v>5</v>
      </c>
      <c r="Z290" s="251">
        <v>5</v>
      </c>
      <c r="AA290" s="251">
        <v>5</v>
      </c>
      <c r="AB290" s="251">
        <v>5</v>
      </c>
      <c r="AC290" s="251">
        <v>5</v>
      </c>
      <c r="AD290" s="251">
        <v>5</v>
      </c>
      <c r="AE290" s="251">
        <v>5</v>
      </c>
      <c r="AF290" s="251">
        <v>5</v>
      </c>
      <c r="AG290" s="251">
        <v>5</v>
      </c>
      <c r="AH290" s="251">
        <v>5</v>
      </c>
      <c r="AI290" s="251">
        <v>5</v>
      </c>
      <c r="AJ290" s="251">
        <v>5</v>
      </c>
      <c r="AK290" s="251">
        <v>5</v>
      </c>
      <c r="AL290" s="251">
        <v>5</v>
      </c>
      <c r="AM290" s="251">
        <v>5</v>
      </c>
      <c r="AN290" s="251">
        <v>5</v>
      </c>
      <c r="AO290" s="251">
        <v>5</v>
      </c>
      <c r="AP290" s="251">
        <v>5</v>
      </c>
      <c r="AQ290" s="251">
        <v>5</v>
      </c>
      <c r="AR290" s="251">
        <v>5</v>
      </c>
      <c r="AS290" s="251">
        <v>5</v>
      </c>
      <c r="AT290" s="251">
        <v>5</v>
      </c>
      <c r="AU290" s="251">
        <v>5</v>
      </c>
      <c r="AV290" s="251">
        <v>5</v>
      </c>
      <c r="AW290" s="251">
        <v>5</v>
      </c>
      <c r="AX290" s="251">
        <v>5</v>
      </c>
      <c r="AY290" s="251">
        <v>5</v>
      </c>
      <c r="AZ290" s="251">
        <v>5</v>
      </c>
      <c r="BA290" s="251">
        <v>5</v>
      </c>
      <c r="BB290" s="251">
        <v>5</v>
      </c>
      <c r="BC290" s="251">
        <v>5</v>
      </c>
      <c r="BD290" s="251">
        <v>5</v>
      </c>
      <c r="BE290" s="251">
        <v>5</v>
      </c>
      <c r="BF290" s="251">
        <v>5</v>
      </c>
      <c r="BG290" s="251">
        <v>5</v>
      </c>
      <c r="BH290" s="251">
        <v>5</v>
      </c>
      <c r="BI290" s="251">
        <v>5</v>
      </c>
      <c r="BJ290" s="251">
        <v>5</v>
      </c>
      <c r="BK290" s="251">
        <v>5</v>
      </c>
      <c r="BL290" s="251">
        <v>5</v>
      </c>
      <c r="BM290" s="251">
        <v>5</v>
      </c>
      <c r="BN290" s="251">
        <v>5</v>
      </c>
      <c r="BO290" s="251">
        <v>5</v>
      </c>
      <c r="BP290" s="1188">
        <v>5</v>
      </c>
      <c r="BQ290" s="233">
        <v>5</v>
      </c>
      <c r="BR290" s="233">
        <v>5</v>
      </c>
      <c r="BS290" s="233">
        <v>5</v>
      </c>
      <c r="BT290" s="233">
        <v>5</v>
      </c>
      <c r="BU290" s="233">
        <v>5</v>
      </c>
      <c r="BV290" s="233">
        <v>5</v>
      </c>
      <c r="BW290" s="233">
        <v>5</v>
      </c>
      <c r="BX290" s="233">
        <v>5</v>
      </c>
      <c r="BY290" s="233">
        <v>5</v>
      </c>
      <c r="BZ290" s="233"/>
      <c r="CA290" s="233"/>
      <c r="CB290" s="233"/>
      <c r="CC290" s="233"/>
      <c r="CD290" s="233"/>
      <c r="CE290" s="233"/>
      <c r="CF290" s="233"/>
      <c r="CG290" s="233"/>
      <c r="CH290" s="233"/>
      <c r="CI290" s="233"/>
      <c r="CJ290" s="233"/>
      <c r="CK290" s="233"/>
      <c r="CL290" s="233"/>
      <c r="CM290" s="233"/>
      <c r="CN290" s="249"/>
    </row>
    <row r="291" spans="2:92" ht="57.75" thickBot="1" x14ac:dyDescent="0.25">
      <c r="B29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1" s="1044" t="s">
        <v>817</v>
      </c>
      <c r="D291" s="1044" t="s">
        <v>816</v>
      </c>
      <c r="E291" s="1045" t="s">
        <v>779</v>
      </c>
      <c r="F291" s="1189" t="str">
        <f>VLOOKUP(TBL5_OptBen[[#This Row],[Option Type (defined list)]],'Option Typs_Grps'!B$2:C$47, 2, FALSE)</f>
        <v>Customer Options</v>
      </c>
      <c r="G291" s="1176" t="s">
        <v>755</v>
      </c>
      <c r="H291" s="1177" t="s">
        <v>1450</v>
      </c>
      <c r="I291" s="1181" t="s">
        <v>684</v>
      </c>
      <c r="J291" s="1182" t="s">
        <v>122</v>
      </c>
      <c r="K291" s="1183">
        <v>2</v>
      </c>
      <c r="L291" s="250"/>
      <c r="M291" s="250"/>
      <c r="N291" s="250"/>
      <c r="O291" s="1184"/>
      <c r="P291" s="1185"/>
      <c r="Q291" s="1186"/>
      <c r="R291" s="1187">
        <v>7.0000000000000007E-2</v>
      </c>
      <c r="S291" s="251">
        <v>0.15</v>
      </c>
      <c r="T291" s="251">
        <v>0.21</v>
      </c>
      <c r="U291" s="251">
        <v>0.27</v>
      </c>
      <c r="V291" s="251">
        <v>0.27</v>
      </c>
      <c r="W291" s="251">
        <v>0.27</v>
      </c>
      <c r="X291" s="251">
        <v>0.27</v>
      </c>
      <c r="Y291" s="251">
        <v>0.27</v>
      </c>
      <c r="Z291" s="251">
        <v>0.27</v>
      </c>
      <c r="AA291" s="251">
        <v>0.27</v>
      </c>
      <c r="AB291" s="251">
        <v>0.27</v>
      </c>
      <c r="AC291" s="251">
        <v>0.27</v>
      </c>
      <c r="AD291" s="251">
        <v>0.27</v>
      </c>
      <c r="AE291" s="251">
        <v>0.27</v>
      </c>
      <c r="AF291" s="251">
        <v>0.27</v>
      </c>
      <c r="AG291" s="251">
        <v>0.27</v>
      </c>
      <c r="AH291" s="251">
        <v>0.27</v>
      </c>
      <c r="AI291" s="251">
        <v>0.27</v>
      </c>
      <c r="AJ291" s="251">
        <v>0.27</v>
      </c>
      <c r="AK291" s="251">
        <v>0.27</v>
      </c>
      <c r="AL291" s="251">
        <v>0.27</v>
      </c>
      <c r="AM291" s="251">
        <v>0.27</v>
      </c>
      <c r="AN291" s="251">
        <v>0.27</v>
      </c>
      <c r="AO291" s="251">
        <v>0.27</v>
      </c>
      <c r="AP291" s="251">
        <v>0.27</v>
      </c>
      <c r="AQ291" s="251">
        <v>0.27</v>
      </c>
      <c r="AR291" s="251">
        <v>0.27</v>
      </c>
      <c r="AS291" s="251">
        <v>0.27</v>
      </c>
      <c r="AT291" s="251">
        <v>0.27</v>
      </c>
      <c r="AU291" s="251">
        <v>0.27</v>
      </c>
      <c r="AV291" s="251">
        <v>0.27</v>
      </c>
      <c r="AW291" s="251">
        <v>0.27</v>
      </c>
      <c r="AX291" s="251">
        <v>0.27</v>
      </c>
      <c r="AY291" s="251">
        <v>0.27</v>
      </c>
      <c r="AZ291" s="251">
        <v>0.27</v>
      </c>
      <c r="BA291" s="251">
        <v>0.27</v>
      </c>
      <c r="BB291" s="251">
        <v>0.27</v>
      </c>
      <c r="BC291" s="251">
        <v>0.27</v>
      </c>
      <c r="BD291" s="251">
        <v>0.27</v>
      </c>
      <c r="BE291" s="251">
        <v>0.27</v>
      </c>
      <c r="BF291" s="251">
        <v>0.27</v>
      </c>
      <c r="BG291" s="251">
        <v>0.27</v>
      </c>
      <c r="BH291" s="251">
        <v>0.27</v>
      </c>
      <c r="BI291" s="251">
        <v>0.27</v>
      </c>
      <c r="BJ291" s="251">
        <v>0.27</v>
      </c>
      <c r="BK291" s="251">
        <v>0.27</v>
      </c>
      <c r="BL291" s="251">
        <v>0.27</v>
      </c>
      <c r="BM291" s="251">
        <v>0.27</v>
      </c>
      <c r="BN291" s="251">
        <v>0.27</v>
      </c>
      <c r="BO291" s="251">
        <v>0.27</v>
      </c>
      <c r="BP291" s="1188">
        <v>0.27</v>
      </c>
      <c r="BQ291" s="233">
        <v>0.27</v>
      </c>
      <c r="BR291" s="233">
        <v>0.27</v>
      </c>
      <c r="BS291" s="233">
        <v>0.27</v>
      </c>
      <c r="BT291" s="233">
        <v>0.27</v>
      </c>
      <c r="BU291" s="233">
        <v>0.27</v>
      </c>
      <c r="BV291" s="233">
        <v>0.27</v>
      </c>
      <c r="BW291" s="233">
        <v>0.27</v>
      </c>
      <c r="BX291" s="233">
        <v>0.27</v>
      </c>
      <c r="BY291" s="233">
        <v>0.27</v>
      </c>
      <c r="BZ291" s="233"/>
      <c r="CA291" s="233"/>
      <c r="CB291" s="233"/>
      <c r="CC291" s="233"/>
      <c r="CD291" s="233"/>
      <c r="CE291" s="233"/>
      <c r="CF291" s="233"/>
      <c r="CG291" s="233"/>
      <c r="CH291" s="233"/>
      <c r="CI291" s="233"/>
      <c r="CJ291" s="233"/>
      <c r="CK291" s="233"/>
      <c r="CL291" s="233"/>
      <c r="CM291" s="233"/>
      <c r="CN291" s="249"/>
    </row>
    <row r="292" spans="2:92" ht="43.5" thickBot="1" x14ac:dyDescent="0.25">
      <c r="B29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2" s="1044" t="s">
        <v>821</v>
      </c>
      <c r="D292" s="1044" t="s">
        <v>820</v>
      </c>
      <c r="E292" s="1045" t="s">
        <v>779</v>
      </c>
      <c r="F292" s="1189" t="str">
        <f>VLOOKUP(TBL5_OptBen[[#This Row],[Option Type (defined list)]],'Option Typs_Grps'!B$2:C$47, 2, FALSE)</f>
        <v>Customer Options</v>
      </c>
      <c r="G292" s="1176" t="s">
        <v>755</v>
      </c>
      <c r="H292" s="1177" t="s">
        <v>1450</v>
      </c>
      <c r="I292" s="1181" t="s">
        <v>684</v>
      </c>
      <c r="J292" s="1182" t="s">
        <v>122</v>
      </c>
      <c r="K292" s="1183">
        <v>2</v>
      </c>
      <c r="L292" s="250"/>
      <c r="M292" s="250"/>
      <c r="N292" s="250"/>
      <c r="O292" s="1184"/>
      <c r="P292" s="1185"/>
      <c r="Q292" s="1186"/>
      <c r="R292" s="1187">
        <v>0.01</v>
      </c>
      <c r="S292" s="251">
        <v>0.01</v>
      </c>
      <c r="T292" s="251">
        <v>0.2</v>
      </c>
      <c r="U292" s="251">
        <v>0.46</v>
      </c>
      <c r="V292" s="251">
        <v>0.71</v>
      </c>
      <c r="W292" s="251">
        <v>0.96</v>
      </c>
      <c r="X292" s="251">
        <v>1.2</v>
      </c>
      <c r="Y292" s="251">
        <v>1.44</v>
      </c>
      <c r="Z292" s="251">
        <v>1.66</v>
      </c>
      <c r="AA292" s="251">
        <v>1.87</v>
      </c>
      <c r="AB292" s="251">
        <v>2.71</v>
      </c>
      <c r="AC292" s="251">
        <v>3.27</v>
      </c>
      <c r="AD292" s="251">
        <v>3.81</v>
      </c>
      <c r="AE292" s="251">
        <v>3.88</v>
      </c>
      <c r="AF292" s="251">
        <v>3.95</v>
      </c>
      <c r="AG292" s="251">
        <v>4</v>
      </c>
      <c r="AH292" s="251">
        <v>4.04</v>
      </c>
      <c r="AI292" s="251">
        <v>4.08</v>
      </c>
      <c r="AJ292" s="251">
        <v>4.12</v>
      </c>
      <c r="AK292" s="251">
        <v>4.16</v>
      </c>
      <c r="AL292" s="251">
        <v>4.1900000000000004</v>
      </c>
      <c r="AM292" s="251">
        <v>4.2300000000000004</v>
      </c>
      <c r="AN292" s="251">
        <v>4.26</v>
      </c>
      <c r="AO292" s="251">
        <v>4.29</v>
      </c>
      <c r="AP292" s="251">
        <v>4.3099999999999996</v>
      </c>
      <c r="AQ292" s="251">
        <v>4.3099999999999996</v>
      </c>
      <c r="AR292" s="251">
        <v>4.3099999999999996</v>
      </c>
      <c r="AS292" s="251">
        <v>4.3099999999999996</v>
      </c>
      <c r="AT292" s="251">
        <v>4.3099999999999996</v>
      </c>
      <c r="AU292" s="251">
        <v>4.3099999999999996</v>
      </c>
      <c r="AV292" s="251">
        <v>4.3099999999999996</v>
      </c>
      <c r="AW292" s="251">
        <v>4.3099999999999996</v>
      </c>
      <c r="AX292" s="251">
        <v>4.3099999999999996</v>
      </c>
      <c r="AY292" s="251">
        <v>4.3099999999999996</v>
      </c>
      <c r="AZ292" s="251">
        <v>4.3099999999999996</v>
      </c>
      <c r="BA292" s="251">
        <v>4.3099999999999996</v>
      </c>
      <c r="BB292" s="251">
        <v>4.3099999999999996</v>
      </c>
      <c r="BC292" s="251">
        <v>4.3099999999999996</v>
      </c>
      <c r="BD292" s="251">
        <v>4.3099999999999996</v>
      </c>
      <c r="BE292" s="251">
        <v>4.3099999999999996</v>
      </c>
      <c r="BF292" s="251">
        <v>4.3099999999999996</v>
      </c>
      <c r="BG292" s="251">
        <v>4.3099999999999996</v>
      </c>
      <c r="BH292" s="251">
        <v>4.3099999999999996</v>
      </c>
      <c r="BI292" s="251">
        <v>4.3099999999999996</v>
      </c>
      <c r="BJ292" s="251">
        <v>4.3099999999999996</v>
      </c>
      <c r="BK292" s="251">
        <v>4.3099999999999996</v>
      </c>
      <c r="BL292" s="251">
        <v>4.3099999999999996</v>
      </c>
      <c r="BM292" s="251">
        <v>4.3099999999999996</v>
      </c>
      <c r="BN292" s="251">
        <v>4.3099999999999996</v>
      </c>
      <c r="BO292" s="251">
        <v>4.3099999999999996</v>
      </c>
      <c r="BP292" s="1188">
        <v>4.3099999999999996</v>
      </c>
      <c r="BQ292" s="233">
        <v>4.3099999999999996</v>
      </c>
      <c r="BR292" s="233">
        <v>4.3099999999999996</v>
      </c>
      <c r="BS292" s="233">
        <v>4.3099999999999996</v>
      </c>
      <c r="BT292" s="233">
        <v>4.3099999999999996</v>
      </c>
      <c r="BU292" s="233">
        <v>4.3099999999999996</v>
      </c>
      <c r="BV292" s="233">
        <v>4.3099999999999996</v>
      </c>
      <c r="BW292" s="233">
        <v>4.3099999999999996</v>
      </c>
      <c r="BX292" s="233">
        <v>4.3099999999999996</v>
      </c>
      <c r="BY292" s="233">
        <v>4.3099999999999996</v>
      </c>
      <c r="BZ292" s="233"/>
      <c r="CA292" s="233"/>
      <c r="CB292" s="233"/>
      <c r="CC292" s="233"/>
      <c r="CD292" s="233"/>
      <c r="CE292" s="233"/>
      <c r="CF292" s="233"/>
      <c r="CG292" s="233"/>
      <c r="CH292" s="233"/>
      <c r="CI292" s="233"/>
      <c r="CJ292" s="233"/>
      <c r="CK292" s="233"/>
      <c r="CL292" s="233"/>
      <c r="CM292" s="233"/>
      <c r="CN292" s="249"/>
    </row>
    <row r="293" spans="2:92" ht="43.5" thickBot="1" x14ac:dyDescent="0.25">
      <c r="B293"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3" s="1044" t="s">
        <v>821</v>
      </c>
      <c r="D293" s="1044" t="s">
        <v>1441</v>
      </c>
      <c r="E293" s="1045" t="s">
        <v>779</v>
      </c>
      <c r="F293" s="1189" t="str">
        <f>VLOOKUP(TBL5_OptBen[[#This Row],[Option Type (defined list)]],'Option Typs_Grps'!B$2:C$47, 2, FALSE)</f>
        <v>Customer Options</v>
      </c>
      <c r="G293" s="1176" t="s">
        <v>755</v>
      </c>
      <c r="H293" s="1177" t="s">
        <v>1450</v>
      </c>
      <c r="I293" s="1181" t="s">
        <v>331</v>
      </c>
      <c r="J293" s="1182" t="s">
        <v>122</v>
      </c>
      <c r="K293" s="1183">
        <v>2</v>
      </c>
      <c r="L293" s="250"/>
      <c r="M293" s="250"/>
      <c r="N293" s="250"/>
      <c r="O293" s="1184"/>
      <c r="P293" s="1185"/>
      <c r="Q293" s="1186"/>
      <c r="R293" s="1187">
        <v>0</v>
      </c>
      <c r="S293" s="251">
        <v>0</v>
      </c>
      <c r="T293" s="251">
        <v>0</v>
      </c>
      <c r="U293" s="251">
        <v>0</v>
      </c>
      <c r="V293" s="251">
        <v>0</v>
      </c>
      <c r="W293" s="251">
        <v>0.01</v>
      </c>
      <c r="X293" s="251">
        <v>0.01</v>
      </c>
      <c r="Y293" s="251">
        <v>0.01</v>
      </c>
      <c r="Z293" s="251">
        <v>0.01</v>
      </c>
      <c r="AA293" s="251">
        <v>0.01</v>
      </c>
      <c r="AB293" s="251">
        <v>0.02</v>
      </c>
      <c r="AC293" s="251">
        <v>0.02</v>
      </c>
      <c r="AD293" s="251">
        <v>0.03</v>
      </c>
      <c r="AE293" s="251">
        <v>0.03</v>
      </c>
      <c r="AF293" s="251">
        <v>0.03</v>
      </c>
      <c r="AG293" s="251">
        <v>0.03</v>
      </c>
      <c r="AH293" s="251">
        <v>0.03</v>
      </c>
      <c r="AI293" s="251">
        <v>0.03</v>
      </c>
      <c r="AJ293" s="251">
        <v>0.03</v>
      </c>
      <c r="AK293" s="251">
        <v>0.03</v>
      </c>
      <c r="AL293" s="251">
        <v>0.03</v>
      </c>
      <c r="AM293" s="251">
        <v>0.03</v>
      </c>
      <c r="AN293" s="251">
        <v>0.03</v>
      </c>
      <c r="AO293" s="251">
        <v>0.03</v>
      </c>
      <c r="AP293" s="251">
        <v>0.03</v>
      </c>
      <c r="AQ293" s="251">
        <v>0.03</v>
      </c>
      <c r="AR293" s="251">
        <v>0.03</v>
      </c>
      <c r="AS293" s="251">
        <v>0.03</v>
      </c>
      <c r="AT293" s="251">
        <v>0.03</v>
      </c>
      <c r="AU293" s="251">
        <v>0.03</v>
      </c>
      <c r="AV293" s="251">
        <v>0.03</v>
      </c>
      <c r="AW293" s="251">
        <v>0.03</v>
      </c>
      <c r="AX293" s="251">
        <v>0.03</v>
      </c>
      <c r="AY293" s="251">
        <v>0.03</v>
      </c>
      <c r="AZ293" s="251">
        <v>0.03</v>
      </c>
      <c r="BA293" s="251">
        <v>0.03</v>
      </c>
      <c r="BB293" s="251">
        <v>0.03</v>
      </c>
      <c r="BC293" s="251">
        <v>0.03</v>
      </c>
      <c r="BD293" s="251">
        <v>0.03</v>
      </c>
      <c r="BE293" s="251">
        <v>0.03</v>
      </c>
      <c r="BF293" s="251">
        <v>0.03</v>
      </c>
      <c r="BG293" s="251">
        <v>0.03</v>
      </c>
      <c r="BH293" s="251">
        <v>0.03</v>
      </c>
      <c r="BI293" s="251">
        <v>0.03</v>
      </c>
      <c r="BJ293" s="251">
        <v>0.03</v>
      </c>
      <c r="BK293" s="251">
        <v>0.03</v>
      </c>
      <c r="BL293" s="251">
        <v>0.03</v>
      </c>
      <c r="BM293" s="251">
        <v>0.03</v>
      </c>
      <c r="BN293" s="251">
        <v>0.03</v>
      </c>
      <c r="BO293" s="251">
        <v>0.03</v>
      </c>
      <c r="BP293" s="1188">
        <v>0.03</v>
      </c>
      <c r="BQ293" s="233">
        <v>0.03</v>
      </c>
      <c r="BR293" s="233">
        <v>0.03</v>
      </c>
      <c r="BS293" s="233">
        <v>0.03</v>
      </c>
      <c r="BT293" s="233">
        <v>0.03</v>
      </c>
      <c r="BU293" s="233">
        <v>0.03</v>
      </c>
      <c r="BV293" s="233">
        <v>0.03</v>
      </c>
      <c r="BW293" s="233">
        <v>0.03</v>
      </c>
      <c r="BX293" s="233">
        <v>0.03</v>
      </c>
      <c r="BY293" s="233">
        <v>0.03</v>
      </c>
      <c r="BZ293" s="233"/>
      <c r="CA293" s="233"/>
      <c r="CB293" s="233"/>
      <c r="CC293" s="233"/>
      <c r="CD293" s="233"/>
      <c r="CE293" s="233"/>
      <c r="CF293" s="233"/>
      <c r="CG293" s="233"/>
      <c r="CH293" s="233"/>
      <c r="CI293" s="233"/>
      <c r="CJ293" s="233"/>
      <c r="CK293" s="233"/>
      <c r="CL293" s="233"/>
      <c r="CM293" s="233"/>
      <c r="CN293" s="249"/>
    </row>
    <row r="294" spans="2:92" ht="30.75" thickBot="1" x14ac:dyDescent="0.25">
      <c r="B29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4" s="1044" t="s">
        <v>826</v>
      </c>
      <c r="D294" s="1044" t="s">
        <v>825</v>
      </c>
      <c r="E294" s="1045" t="s">
        <v>779</v>
      </c>
      <c r="F294" s="1189" t="str">
        <f>VLOOKUP(TBL5_OptBen[[#This Row],[Option Type (defined list)]],'Option Typs_Grps'!B$2:C$47, 2, FALSE)</f>
        <v>Customer Options</v>
      </c>
      <c r="G294" s="1176" t="s">
        <v>755</v>
      </c>
      <c r="H294" s="1177" t="s">
        <v>1450</v>
      </c>
      <c r="I294" s="1181" t="s">
        <v>684</v>
      </c>
      <c r="J294" s="1182" t="s">
        <v>122</v>
      </c>
      <c r="K294" s="1183">
        <v>2</v>
      </c>
      <c r="L294" s="250"/>
      <c r="M294" s="250"/>
      <c r="N294" s="250"/>
      <c r="O294" s="1184"/>
      <c r="P294" s="1185"/>
      <c r="Q294" s="1186"/>
      <c r="R294" s="1187">
        <v>0.72</v>
      </c>
      <c r="S294" s="251">
        <v>3.22</v>
      </c>
      <c r="T294" s="251">
        <v>7.28</v>
      </c>
      <c r="U294" s="251">
        <v>12.05</v>
      </c>
      <c r="V294" s="251">
        <v>16.100000000000001</v>
      </c>
      <c r="W294" s="251">
        <v>18.57</v>
      </c>
      <c r="X294" s="251">
        <v>19.68</v>
      </c>
      <c r="Y294" s="251">
        <v>20.23</v>
      </c>
      <c r="Z294" s="251">
        <v>20.78</v>
      </c>
      <c r="AA294" s="251">
        <v>21.34</v>
      </c>
      <c r="AB294" s="251">
        <v>21.41</v>
      </c>
      <c r="AC294" s="251">
        <v>21.49</v>
      </c>
      <c r="AD294" s="251">
        <v>21.56</v>
      </c>
      <c r="AE294" s="251">
        <v>21.64</v>
      </c>
      <c r="AF294" s="251">
        <v>21.71</v>
      </c>
      <c r="AG294" s="251">
        <v>21.74</v>
      </c>
      <c r="AH294" s="251">
        <v>21.77</v>
      </c>
      <c r="AI294" s="251">
        <v>21.79</v>
      </c>
      <c r="AJ294" s="251">
        <v>21.82</v>
      </c>
      <c r="AK294" s="251">
        <v>21.84</v>
      </c>
      <c r="AL294" s="251">
        <v>21.85</v>
      </c>
      <c r="AM294" s="251">
        <v>21.85</v>
      </c>
      <c r="AN294" s="251">
        <v>21.86</v>
      </c>
      <c r="AO294" s="251">
        <v>21.86</v>
      </c>
      <c r="AP294" s="251">
        <v>21.87</v>
      </c>
      <c r="AQ294" s="251">
        <v>21.87</v>
      </c>
      <c r="AR294" s="251">
        <v>21.87</v>
      </c>
      <c r="AS294" s="251">
        <v>21.87</v>
      </c>
      <c r="AT294" s="251">
        <v>21.87</v>
      </c>
      <c r="AU294" s="251">
        <v>21.87</v>
      </c>
      <c r="AV294" s="251">
        <v>21.87</v>
      </c>
      <c r="AW294" s="251">
        <v>21.87</v>
      </c>
      <c r="AX294" s="251">
        <v>21.87</v>
      </c>
      <c r="AY294" s="251">
        <v>21.87</v>
      </c>
      <c r="AZ294" s="251">
        <v>21.87</v>
      </c>
      <c r="BA294" s="251">
        <v>21.87</v>
      </c>
      <c r="BB294" s="251">
        <v>21.87</v>
      </c>
      <c r="BC294" s="251">
        <v>21.87</v>
      </c>
      <c r="BD294" s="251">
        <v>21.87</v>
      </c>
      <c r="BE294" s="251">
        <v>21.87</v>
      </c>
      <c r="BF294" s="251">
        <v>21.87</v>
      </c>
      <c r="BG294" s="251">
        <v>21.87</v>
      </c>
      <c r="BH294" s="251">
        <v>21.87</v>
      </c>
      <c r="BI294" s="251">
        <v>21.87</v>
      </c>
      <c r="BJ294" s="251">
        <v>21.87</v>
      </c>
      <c r="BK294" s="251">
        <v>21.87</v>
      </c>
      <c r="BL294" s="251">
        <v>21.87</v>
      </c>
      <c r="BM294" s="251">
        <v>21.87</v>
      </c>
      <c r="BN294" s="251">
        <v>21.87</v>
      </c>
      <c r="BO294" s="251">
        <v>21.87</v>
      </c>
      <c r="BP294" s="1188">
        <v>21.87</v>
      </c>
      <c r="BQ294" s="233">
        <v>21.87</v>
      </c>
      <c r="BR294" s="233">
        <v>21.87</v>
      </c>
      <c r="BS294" s="233">
        <v>21.87</v>
      </c>
      <c r="BT294" s="233">
        <v>21.87</v>
      </c>
      <c r="BU294" s="233">
        <v>21.87</v>
      </c>
      <c r="BV294" s="233">
        <v>21.87</v>
      </c>
      <c r="BW294" s="233">
        <v>21.87</v>
      </c>
      <c r="BX294" s="233">
        <v>21.87</v>
      </c>
      <c r="BY294" s="233">
        <v>21.87</v>
      </c>
      <c r="BZ294" s="233"/>
      <c r="CA294" s="233"/>
      <c r="CB294" s="233"/>
      <c r="CC294" s="233"/>
      <c r="CD294" s="233"/>
      <c r="CE294" s="233"/>
      <c r="CF294" s="233"/>
      <c r="CG294" s="233"/>
      <c r="CH294" s="233"/>
      <c r="CI294" s="233"/>
      <c r="CJ294" s="233"/>
      <c r="CK294" s="233"/>
      <c r="CL294" s="233"/>
      <c r="CM294" s="233"/>
      <c r="CN294" s="249"/>
    </row>
    <row r="295" spans="2:92" ht="30.75" thickBot="1" x14ac:dyDescent="0.25">
      <c r="B295"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044" t="s">
        <v>826</v>
      </c>
      <c r="D295" s="1044" t="s">
        <v>1442</v>
      </c>
      <c r="E295" s="1045" t="s">
        <v>779</v>
      </c>
      <c r="F295" s="1189" t="str">
        <f>VLOOKUP(TBL5_OptBen[[#This Row],[Option Type (defined list)]],'Option Typs_Grps'!B$2:C$47, 2, FALSE)</f>
        <v>Customer Options</v>
      </c>
      <c r="G295" s="1176" t="s">
        <v>755</v>
      </c>
      <c r="H295" s="1177" t="s">
        <v>1450</v>
      </c>
      <c r="I295" s="1181" t="s">
        <v>331</v>
      </c>
      <c r="J295" s="1182" t="s">
        <v>122</v>
      </c>
      <c r="K295" s="1183">
        <v>2</v>
      </c>
      <c r="L295" s="250"/>
      <c r="M295" s="250"/>
      <c r="N295" s="250"/>
      <c r="O295" s="1184"/>
      <c r="P295" s="1185"/>
      <c r="Q295" s="1186"/>
      <c r="R295" s="1187">
        <v>0</v>
      </c>
      <c r="S295" s="251">
        <v>0.02</v>
      </c>
      <c r="T295" s="251">
        <v>0.05</v>
      </c>
      <c r="U295" s="251">
        <v>0.08</v>
      </c>
      <c r="V295" s="251">
        <v>0.11</v>
      </c>
      <c r="W295" s="251">
        <v>0.12</v>
      </c>
      <c r="X295" s="251">
        <v>0.13</v>
      </c>
      <c r="Y295" s="251">
        <v>0.14000000000000001</v>
      </c>
      <c r="Z295" s="251">
        <v>0.14000000000000001</v>
      </c>
      <c r="AA295" s="251">
        <v>0.14000000000000001</v>
      </c>
      <c r="AB295" s="251">
        <v>0.14000000000000001</v>
      </c>
      <c r="AC295" s="251">
        <v>0.14000000000000001</v>
      </c>
      <c r="AD295" s="251">
        <v>0.14000000000000001</v>
      </c>
      <c r="AE295" s="251">
        <v>0.14000000000000001</v>
      </c>
      <c r="AF295" s="251">
        <v>0.14000000000000001</v>
      </c>
      <c r="AG295" s="251">
        <v>0.14000000000000001</v>
      </c>
      <c r="AH295" s="251">
        <v>0.14000000000000001</v>
      </c>
      <c r="AI295" s="251">
        <v>0.14000000000000001</v>
      </c>
      <c r="AJ295" s="251">
        <v>0.14000000000000001</v>
      </c>
      <c r="AK295" s="251">
        <v>0.14000000000000001</v>
      </c>
      <c r="AL295" s="251">
        <v>0.14000000000000001</v>
      </c>
      <c r="AM295" s="251">
        <v>0.14000000000000001</v>
      </c>
      <c r="AN295" s="251">
        <v>0.14000000000000001</v>
      </c>
      <c r="AO295" s="251">
        <v>0.14000000000000001</v>
      </c>
      <c r="AP295" s="251">
        <v>0.14000000000000001</v>
      </c>
      <c r="AQ295" s="251">
        <v>0.14000000000000001</v>
      </c>
      <c r="AR295" s="251">
        <v>0.14000000000000001</v>
      </c>
      <c r="AS295" s="251">
        <v>0.14000000000000001</v>
      </c>
      <c r="AT295" s="251">
        <v>0.14000000000000001</v>
      </c>
      <c r="AU295" s="251">
        <v>0.14000000000000001</v>
      </c>
      <c r="AV295" s="251">
        <v>0.14000000000000001</v>
      </c>
      <c r="AW295" s="251">
        <v>0.14000000000000001</v>
      </c>
      <c r="AX295" s="251">
        <v>0.14000000000000001</v>
      </c>
      <c r="AY295" s="251">
        <v>0.14000000000000001</v>
      </c>
      <c r="AZ295" s="251">
        <v>0.14000000000000001</v>
      </c>
      <c r="BA295" s="251">
        <v>0.14000000000000001</v>
      </c>
      <c r="BB295" s="251">
        <v>0.14000000000000001</v>
      </c>
      <c r="BC295" s="251">
        <v>0.14000000000000001</v>
      </c>
      <c r="BD295" s="251">
        <v>0.14000000000000001</v>
      </c>
      <c r="BE295" s="251">
        <v>0.14000000000000001</v>
      </c>
      <c r="BF295" s="251">
        <v>0.14000000000000001</v>
      </c>
      <c r="BG295" s="251">
        <v>0.14000000000000001</v>
      </c>
      <c r="BH295" s="251">
        <v>0.14000000000000001</v>
      </c>
      <c r="BI295" s="251">
        <v>0.14000000000000001</v>
      </c>
      <c r="BJ295" s="251">
        <v>0.14000000000000001</v>
      </c>
      <c r="BK295" s="251">
        <v>0.14000000000000001</v>
      </c>
      <c r="BL295" s="251">
        <v>0.14000000000000001</v>
      </c>
      <c r="BM295" s="251">
        <v>0.14000000000000001</v>
      </c>
      <c r="BN295" s="251">
        <v>0.14000000000000001</v>
      </c>
      <c r="BO295" s="251">
        <v>0.14000000000000001</v>
      </c>
      <c r="BP295" s="1188">
        <v>0.14000000000000001</v>
      </c>
      <c r="BQ295" s="233">
        <v>0.14000000000000001</v>
      </c>
      <c r="BR295" s="233">
        <v>0.14000000000000001</v>
      </c>
      <c r="BS295" s="233">
        <v>0.14000000000000001</v>
      </c>
      <c r="BT295" s="233">
        <v>0.14000000000000001</v>
      </c>
      <c r="BU295" s="233">
        <v>0.14000000000000001</v>
      </c>
      <c r="BV295" s="233">
        <v>0.14000000000000001</v>
      </c>
      <c r="BW295" s="233">
        <v>0.14000000000000001</v>
      </c>
      <c r="BX295" s="233">
        <v>0.14000000000000001</v>
      </c>
      <c r="BY295" s="233">
        <v>0.14000000000000001</v>
      </c>
      <c r="BZ295" s="233"/>
      <c r="CA295" s="233"/>
      <c r="CB295" s="233"/>
      <c r="CC295" s="233"/>
      <c r="CD295" s="233"/>
      <c r="CE295" s="233"/>
      <c r="CF295" s="233"/>
      <c r="CG295" s="233"/>
      <c r="CH295" s="233"/>
      <c r="CI295" s="233"/>
      <c r="CJ295" s="233"/>
      <c r="CK295" s="233"/>
      <c r="CL295" s="233"/>
      <c r="CM295" s="233"/>
      <c r="CN295" s="249"/>
    </row>
    <row r="296" spans="2:92" ht="114.75" thickBot="1" x14ac:dyDescent="0.25">
      <c r="B29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6" s="1044" t="s">
        <v>828</v>
      </c>
      <c r="D296" s="1044" t="s">
        <v>827</v>
      </c>
      <c r="E296" s="1045" t="s">
        <v>829</v>
      </c>
      <c r="F296" s="1189" t="str">
        <f>VLOOKUP(TBL5_OptBen[[#This Row],[Option Type (defined list)]],'Option Typs_Grps'!B$2:C$47, 2, FALSE)</f>
        <v>Customer Options</v>
      </c>
      <c r="G296" s="1176" t="s">
        <v>766</v>
      </c>
      <c r="H296" s="1177" t="s">
        <v>1450</v>
      </c>
      <c r="I296" s="1181" t="s">
        <v>684</v>
      </c>
      <c r="J296" s="1182" t="s">
        <v>122</v>
      </c>
      <c r="K296" s="1183">
        <v>2</v>
      </c>
      <c r="L296" s="250"/>
      <c r="M296" s="250"/>
      <c r="N296" s="250"/>
      <c r="O296" s="1184"/>
      <c r="P296" s="1185"/>
      <c r="Q296" s="1186"/>
      <c r="R296" s="1187">
        <v>0.01</v>
      </c>
      <c r="S296" s="251">
        <v>0.03</v>
      </c>
      <c r="T296" s="251">
        <v>0.05</v>
      </c>
      <c r="U296" s="251">
        <v>7.0000000000000007E-2</v>
      </c>
      <c r="V296" s="251">
        <v>0.09</v>
      </c>
      <c r="W296" s="251">
        <v>0.11</v>
      </c>
      <c r="X296" s="251">
        <v>0.13</v>
      </c>
      <c r="Y296" s="251">
        <v>0.15</v>
      </c>
      <c r="Z296" s="251">
        <v>0.17</v>
      </c>
      <c r="AA296" s="251">
        <v>0.19</v>
      </c>
      <c r="AB296" s="251">
        <v>0.2</v>
      </c>
      <c r="AC296" s="251">
        <v>0.2</v>
      </c>
      <c r="AD296" s="251">
        <v>0.2</v>
      </c>
      <c r="AE296" s="251">
        <v>0.2</v>
      </c>
      <c r="AF296" s="251">
        <v>0.2</v>
      </c>
      <c r="AG296" s="251">
        <v>0.2</v>
      </c>
      <c r="AH296" s="251">
        <v>0.2</v>
      </c>
      <c r="AI296" s="251">
        <v>0.2</v>
      </c>
      <c r="AJ296" s="251">
        <v>0.2</v>
      </c>
      <c r="AK296" s="251">
        <v>0.2</v>
      </c>
      <c r="AL296" s="251">
        <v>0.2</v>
      </c>
      <c r="AM296" s="251">
        <v>0.2</v>
      </c>
      <c r="AN296" s="251">
        <v>0.2</v>
      </c>
      <c r="AO296" s="251">
        <v>0.2</v>
      </c>
      <c r="AP296" s="251">
        <v>0.2</v>
      </c>
      <c r="AQ296" s="251">
        <v>0.2</v>
      </c>
      <c r="AR296" s="251">
        <v>0.2</v>
      </c>
      <c r="AS296" s="251">
        <v>0.2</v>
      </c>
      <c r="AT296" s="251">
        <v>0.2</v>
      </c>
      <c r="AU296" s="251">
        <v>0.2</v>
      </c>
      <c r="AV296" s="251">
        <v>0.2</v>
      </c>
      <c r="AW296" s="251">
        <v>0.2</v>
      </c>
      <c r="AX296" s="251">
        <v>0.2</v>
      </c>
      <c r="AY296" s="251">
        <v>0.2</v>
      </c>
      <c r="AZ296" s="251">
        <v>0.2</v>
      </c>
      <c r="BA296" s="251">
        <v>0.2</v>
      </c>
      <c r="BB296" s="251">
        <v>0.2</v>
      </c>
      <c r="BC296" s="251">
        <v>0.2</v>
      </c>
      <c r="BD296" s="251">
        <v>0.2</v>
      </c>
      <c r="BE296" s="251">
        <v>0.2</v>
      </c>
      <c r="BF296" s="251">
        <v>0.2</v>
      </c>
      <c r="BG296" s="251">
        <v>0.2</v>
      </c>
      <c r="BH296" s="251">
        <v>0.2</v>
      </c>
      <c r="BI296" s="251">
        <v>0.2</v>
      </c>
      <c r="BJ296" s="251">
        <v>0.2</v>
      </c>
      <c r="BK296" s="251">
        <v>0.2</v>
      </c>
      <c r="BL296" s="251">
        <v>0.2</v>
      </c>
      <c r="BM296" s="251">
        <v>0.2</v>
      </c>
      <c r="BN296" s="251">
        <v>0.2</v>
      </c>
      <c r="BO296" s="251">
        <v>0.2</v>
      </c>
      <c r="BP296" s="1188">
        <v>0.2</v>
      </c>
      <c r="BQ296" s="233">
        <v>0.2</v>
      </c>
      <c r="BR296" s="233">
        <v>0.2</v>
      </c>
      <c r="BS296" s="233">
        <v>0.2</v>
      </c>
      <c r="BT296" s="233">
        <v>0.2</v>
      </c>
      <c r="BU296" s="233">
        <v>0.2</v>
      </c>
      <c r="BV296" s="233">
        <v>0.2</v>
      </c>
      <c r="BW296" s="233">
        <v>0.2</v>
      </c>
      <c r="BX296" s="233">
        <v>0.2</v>
      </c>
      <c r="BY296" s="233">
        <v>0.2</v>
      </c>
      <c r="BZ296" s="233"/>
      <c r="CA296" s="233"/>
      <c r="CB296" s="233"/>
      <c r="CC296" s="233"/>
      <c r="CD296" s="233"/>
      <c r="CE296" s="233"/>
      <c r="CF296" s="233"/>
      <c r="CG296" s="233"/>
      <c r="CH296" s="233"/>
      <c r="CI296" s="233"/>
      <c r="CJ296" s="233"/>
      <c r="CK296" s="233"/>
      <c r="CL296" s="233"/>
      <c r="CM296" s="233"/>
      <c r="CN296" s="249"/>
    </row>
    <row r="297" spans="2:92" ht="100.5" thickBot="1" x14ac:dyDescent="0.25">
      <c r="B29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044" t="s">
        <v>831</v>
      </c>
      <c r="D297" s="1044" t="s">
        <v>830</v>
      </c>
      <c r="E297" s="1045" t="s">
        <v>829</v>
      </c>
      <c r="F297" s="1189" t="str">
        <f>VLOOKUP(TBL5_OptBen[[#This Row],[Option Type (defined list)]],'Option Typs_Grps'!B$2:C$47, 2, FALSE)</f>
        <v>Customer Options</v>
      </c>
      <c r="G297" s="1176" t="s">
        <v>766</v>
      </c>
      <c r="H297" s="1177" t="s">
        <v>1450</v>
      </c>
      <c r="I297" s="1181" t="s">
        <v>684</v>
      </c>
      <c r="J297" s="1182" t="s">
        <v>122</v>
      </c>
      <c r="K297" s="1183">
        <v>2</v>
      </c>
      <c r="L297" s="250"/>
      <c r="M297" s="250"/>
      <c r="N297" s="250"/>
      <c r="O297" s="1184"/>
      <c r="P297" s="1185"/>
      <c r="Q297" s="1186"/>
      <c r="R297" s="1187">
        <v>0.23</v>
      </c>
      <c r="S297" s="251">
        <v>0.46</v>
      </c>
      <c r="T297" s="251">
        <v>0.69</v>
      </c>
      <c r="U297" s="251">
        <v>0.92</v>
      </c>
      <c r="V297" s="251">
        <v>1.1499999999999999</v>
      </c>
      <c r="W297" s="251">
        <v>1.38</v>
      </c>
      <c r="X297" s="251">
        <v>1.62</v>
      </c>
      <c r="Y297" s="251">
        <v>1.85</v>
      </c>
      <c r="Z297" s="251">
        <v>2.08</v>
      </c>
      <c r="AA297" s="251">
        <v>2.31</v>
      </c>
      <c r="AB297" s="251">
        <v>2.54</v>
      </c>
      <c r="AC297" s="251">
        <v>2.77</v>
      </c>
      <c r="AD297" s="251">
        <v>3</v>
      </c>
      <c r="AE297" s="251">
        <v>3.21</v>
      </c>
      <c r="AF297" s="251">
        <v>3.42</v>
      </c>
      <c r="AG297" s="251">
        <v>3.63</v>
      </c>
      <c r="AH297" s="251">
        <v>3.84</v>
      </c>
      <c r="AI297" s="251">
        <v>4.05</v>
      </c>
      <c r="AJ297" s="251">
        <v>4.2699999999999996</v>
      </c>
      <c r="AK297" s="251">
        <v>4.49</v>
      </c>
      <c r="AL297" s="251">
        <v>4.49</v>
      </c>
      <c r="AM297" s="251">
        <v>4.49</v>
      </c>
      <c r="AN297" s="251">
        <v>4.49</v>
      </c>
      <c r="AO297" s="251">
        <v>4.49</v>
      </c>
      <c r="AP297" s="251">
        <v>4.49</v>
      </c>
      <c r="AQ297" s="251">
        <v>4.49</v>
      </c>
      <c r="AR297" s="251">
        <v>4.49</v>
      </c>
      <c r="AS297" s="251">
        <v>4.49</v>
      </c>
      <c r="AT297" s="251">
        <v>4.49</v>
      </c>
      <c r="AU297" s="251">
        <v>4.49</v>
      </c>
      <c r="AV297" s="251">
        <v>4.49</v>
      </c>
      <c r="AW297" s="251">
        <v>4.49</v>
      </c>
      <c r="AX297" s="251">
        <v>4.49</v>
      </c>
      <c r="AY297" s="251">
        <v>4.49</v>
      </c>
      <c r="AZ297" s="251">
        <v>4.49</v>
      </c>
      <c r="BA297" s="251">
        <v>4.49</v>
      </c>
      <c r="BB297" s="251">
        <v>4.49</v>
      </c>
      <c r="BC297" s="251">
        <v>4.49</v>
      </c>
      <c r="BD297" s="251">
        <v>4.49</v>
      </c>
      <c r="BE297" s="251">
        <v>4.49</v>
      </c>
      <c r="BF297" s="251">
        <v>4.49</v>
      </c>
      <c r="BG297" s="251">
        <v>4.49</v>
      </c>
      <c r="BH297" s="251">
        <v>4.49</v>
      </c>
      <c r="BI297" s="251">
        <v>4.49</v>
      </c>
      <c r="BJ297" s="251">
        <v>4.49</v>
      </c>
      <c r="BK297" s="251">
        <v>4.49</v>
      </c>
      <c r="BL297" s="251">
        <v>4.49</v>
      </c>
      <c r="BM297" s="251">
        <v>4.49</v>
      </c>
      <c r="BN297" s="251">
        <v>4.49</v>
      </c>
      <c r="BO297" s="251">
        <v>4.49</v>
      </c>
      <c r="BP297" s="1188">
        <v>4.49</v>
      </c>
      <c r="BQ297" s="233">
        <v>4.49</v>
      </c>
      <c r="BR297" s="233">
        <v>4.49</v>
      </c>
      <c r="BS297" s="233">
        <v>4.49</v>
      </c>
      <c r="BT297" s="233">
        <v>4.49</v>
      </c>
      <c r="BU297" s="233">
        <v>4.49</v>
      </c>
      <c r="BV297" s="233">
        <v>4.49</v>
      </c>
      <c r="BW297" s="233">
        <v>4.49</v>
      </c>
      <c r="BX297" s="233">
        <v>4.49</v>
      </c>
      <c r="BY297" s="233">
        <v>4.49</v>
      </c>
      <c r="BZ297" s="233"/>
      <c r="CA297" s="233"/>
      <c r="CB297" s="233"/>
      <c r="CC297" s="233"/>
      <c r="CD297" s="233"/>
      <c r="CE297" s="233"/>
      <c r="CF297" s="233"/>
      <c r="CG297" s="233"/>
      <c r="CH297" s="233"/>
      <c r="CI297" s="233"/>
      <c r="CJ297" s="233"/>
      <c r="CK297" s="233"/>
      <c r="CL297" s="233"/>
      <c r="CM297" s="233"/>
      <c r="CN297" s="249"/>
    </row>
    <row r="298" spans="2:92" ht="30.75" thickBot="1" x14ac:dyDescent="0.25">
      <c r="B29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044" t="s">
        <v>1268</v>
      </c>
      <c r="D298" s="1044" t="s">
        <v>1267</v>
      </c>
      <c r="E298" s="1045" t="s">
        <v>1269</v>
      </c>
      <c r="F298" s="1189" t="str">
        <f>VLOOKUP(TBL5_OptBen[[#This Row],[Option Type (defined list)]],'Option Typs_Grps'!B$2:C$47, 2, FALSE)</f>
        <v>Customer Options</v>
      </c>
      <c r="G298" s="1176" t="s">
        <v>755</v>
      </c>
      <c r="H298" s="1177" t="s">
        <v>1450</v>
      </c>
      <c r="I298" s="1181" t="s">
        <v>684</v>
      </c>
      <c r="J298" s="1182" t="s">
        <v>122</v>
      </c>
      <c r="K298" s="1183">
        <v>2</v>
      </c>
      <c r="L298" s="250">
        <v>119.48095387741469</v>
      </c>
      <c r="M298" s="250">
        <v>119.33892895275713</v>
      </c>
      <c r="N298" s="250">
        <v>119.19603249964914</v>
      </c>
      <c r="O298" s="1184">
        <v>119.05228754924553</v>
      </c>
      <c r="P298" s="1185">
        <v>118.90771582088445</v>
      </c>
      <c r="Q298" s="1186">
        <v>118.76233783443504</v>
      </c>
      <c r="R298" s="1187">
        <v>118.61617300999271</v>
      </c>
      <c r="S298" s="251">
        <v>118.46923975666277</v>
      </c>
      <c r="T298" s="251">
        <v>70.556691972196731</v>
      </c>
      <c r="U298" s="251">
        <v>70.499480935108494</v>
      </c>
      <c r="V298" s="251">
        <v>70.441992931704561</v>
      </c>
      <c r="W298" s="251">
        <v>70.38423377548088</v>
      </c>
      <c r="X298" s="251">
        <v>70.326209015232251</v>
      </c>
      <c r="Y298" s="251">
        <v>70.267923953287564</v>
      </c>
      <c r="Z298" s="251">
        <v>70.209383662078309</v>
      </c>
      <c r="AA298" s="251">
        <v>70.150592999236835</v>
      </c>
      <c r="AB298" s="251">
        <v>68.124335024607717</v>
      </c>
      <c r="AC298" s="251">
        <v>68.031158578829945</v>
      </c>
      <c r="AD298" s="251">
        <v>67.937609671002747</v>
      </c>
      <c r="AE298" s="251">
        <v>67.843694785302432</v>
      </c>
      <c r="AF298" s="251">
        <v>0</v>
      </c>
      <c r="AG298" s="251">
        <v>0</v>
      </c>
      <c r="AH298" s="251">
        <v>0</v>
      </c>
      <c r="AI298" s="251">
        <v>0</v>
      </c>
      <c r="AJ298" s="251">
        <v>0</v>
      </c>
      <c r="AK298" s="251">
        <v>0</v>
      </c>
      <c r="AL298" s="251">
        <v>0</v>
      </c>
      <c r="AM298" s="251">
        <v>0</v>
      </c>
      <c r="AN298" s="251">
        <v>0</v>
      </c>
      <c r="AO298" s="251">
        <v>0</v>
      </c>
      <c r="AP298" s="251">
        <v>0</v>
      </c>
      <c r="AQ298" s="251">
        <v>0</v>
      </c>
      <c r="AR298" s="251">
        <v>0</v>
      </c>
      <c r="AS298" s="251">
        <v>0</v>
      </c>
      <c r="AT298" s="251">
        <v>0</v>
      </c>
      <c r="AU298" s="251">
        <v>0</v>
      </c>
      <c r="AV298" s="251">
        <v>0</v>
      </c>
      <c r="AW298" s="251">
        <v>0</v>
      </c>
      <c r="AX298" s="251">
        <v>0</v>
      </c>
      <c r="AY298" s="251">
        <v>0</v>
      </c>
      <c r="AZ298" s="251">
        <v>0</v>
      </c>
      <c r="BA298" s="251">
        <v>0</v>
      </c>
      <c r="BB298" s="251">
        <v>0</v>
      </c>
      <c r="BC298" s="251">
        <v>0</v>
      </c>
      <c r="BD298" s="251">
        <v>0</v>
      </c>
      <c r="BE298" s="251">
        <v>0</v>
      </c>
      <c r="BF298" s="251">
        <v>0</v>
      </c>
      <c r="BG298" s="251">
        <v>0</v>
      </c>
      <c r="BH298" s="251">
        <v>0</v>
      </c>
      <c r="BI298" s="251">
        <v>0</v>
      </c>
      <c r="BJ298" s="251">
        <v>0</v>
      </c>
      <c r="BK298" s="251">
        <v>0</v>
      </c>
      <c r="BL298" s="251">
        <v>0</v>
      </c>
      <c r="BM298" s="251">
        <v>0</v>
      </c>
      <c r="BN298" s="251">
        <v>0</v>
      </c>
      <c r="BO298" s="251">
        <v>0</v>
      </c>
      <c r="BP298" s="1188">
        <v>0</v>
      </c>
      <c r="BQ298" s="233">
        <v>0</v>
      </c>
      <c r="BR298" s="233">
        <v>0</v>
      </c>
      <c r="BS298" s="233">
        <v>0</v>
      </c>
      <c r="BT298" s="233">
        <v>0</v>
      </c>
      <c r="BU298" s="233">
        <v>0</v>
      </c>
      <c r="BV298" s="233">
        <v>0</v>
      </c>
      <c r="BW298" s="233">
        <v>0</v>
      </c>
      <c r="BX298" s="233">
        <v>0</v>
      </c>
      <c r="BY298" s="233">
        <v>0</v>
      </c>
      <c r="BZ298" s="233"/>
      <c r="CA298" s="233"/>
      <c r="CB298" s="233"/>
      <c r="CC298" s="233"/>
      <c r="CD298" s="233"/>
      <c r="CE298" s="233"/>
      <c r="CF298" s="233"/>
      <c r="CG298" s="233"/>
      <c r="CH298" s="233"/>
      <c r="CI298" s="233"/>
      <c r="CJ298" s="233"/>
      <c r="CK298" s="233"/>
      <c r="CL298" s="233"/>
      <c r="CM298" s="233"/>
      <c r="CN298" s="249"/>
    </row>
    <row r="299" spans="2:92" ht="57.75" thickBot="1" x14ac:dyDescent="0.25">
      <c r="B29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044" t="s">
        <v>764</v>
      </c>
      <c r="D299" s="1044" t="s">
        <v>763</v>
      </c>
      <c r="E299" s="1045" t="s">
        <v>761</v>
      </c>
      <c r="F299" s="1189" t="str">
        <f>VLOOKUP(TBL5_OptBen[[#This Row],[Option Type (defined list)]],'Option Typs_Grps'!B$2:C$47, 2, FALSE)</f>
        <v>Customer Options</v>
      </c>
      <c r="G299" s="1176" t="s">
        <v>755</v>
      </c>
      <c r="H299" s="1177" t="s">
        <v>1451</v>
      </c>
      <c r="I299" s="1181" t="s">
        <v>684</v>
      </c>
      <c r="J299" s="1182" t="s">
        <v>122</v>
      </c>
      <c r="K299" s="1183">
        <v>2</v>
      </c>
      <c r="L299" s="250"/>
      <c r="M299" s="250"/>
      <c r="N299" s="250"/>
      <c r="O299" s="1184"/>
      <c r="P299" s="1185"/>
      <c r="Q299" s="1186"/>
      <c r="R299" s="1187">
        <v>0.1</v>
      </c>
      <c r="S299" s="251">
        <v>0.24</v>
      </c>
      <c r="T299" s="251">
        <v>0.34</v>
      </c>
      <c r="U299" s="251">
        <v>0.44</v>
      </c>
      <c r="V299" s="251">
        <v>0.54</v>
      </c>
      <c r="W299" s="251">
        <v>0.64</v>
      </c>
      <c r="X299" s="251">
        <v>0.73</v>
      </c>
      <c r="Y299" s="251">
        <v>0.83</v>
      </c>
      <c r="Z299" s="251">
        <v>0.93</v>
      </c>
      <c r="AA299" s="251">
        <v>1.03</v>
      </c>
      <c r="AB299" s="251">
        <v>1.1299999999999999</v>
      </c>
      <c r="AC299" s="251">
        <v>1.23</v>
      </c>
      <c r="AD299" s="251">
        <v>1.32</v>
      </c>
      <c r="AE299" s="251">
        <v>1.42</v>
      </c>
      <c r="AF299" s="251">
        <v>1.52</v>
      </c>
      <c r="AG299" s="251">
        <v>1.62</v>
      </c>
      <c r="AH299" s="251">
        <v>1.72</v>
      </c>
      <c r="AI299" s="251">
        <v>1.82</v>
      </c>
      <c r="AJ299" s="251">
        <v>1.91</v>
      </c>
      <c r="AK299" s="251">
        <v>2.0099999999999998</v>
      </c>
      <c r="AL299" s="251">
        <v>2.0099999999999998</v>
      </c>
      <c r="AM299" s="251">
        <v>2.0099999999999998</v>
      </c>
      <c r="AN299" s="251">
        <v>2.0099999999999998</v>
      </c>
      <c r="AO299" s="251">
        <v>2.0099999999999998</v>
      </c>
      <c r="AP299" s="251">
        <v>2.0099999999999998</v>
      </c>
      <c r="AQ299" s="251">
        <v>2.0099999999999998</v>
      </c>
      <c r="AR299" s="251">
        <v>2.0099999999999998</v>
      </c>
      <c r="AS299" s="251">
        <v>2.0099999999999998</v>
      </c>
      <c r="AT299" s="251">
        <v>2.0099999999999998</v>
      </c>
      <c r="AU299" s="251">
        <v>2.0099999999999998</v>
      </c>
      <c r="AV299" s="251">
        <v>2.0099999999999998</v>
      </c>
      <c r="AW299" s="251">
        <v>2.0099999999999998</v>
      </c>
      <c r="AX299" s="251">
        <v>2.0099999999999998</v>
      </c>
      <c r="AY299" s="251">
        <v>2.0099999999999998</v>
      </c>
      <c r="AZ299" s="251">
        <v>2.0099999999999998</v>
      </c>
      <c r="BA299" s="251">
        <v>2.0099999999999998</v>
      </c>
      <c r="BB299" s="251">
        <v>2.0099999999999998</v>
      </c>
      <c r="BC299" s="251">
        <v>2.0099999999999998</v>
      </c>
      <c r="BD299" s="251">
        <v>2.0099999999999998</v>
      </c>
      <c r="BE299" s="251">
        <v>2.0099999999999998</v>
      </c>
      <c r="BF299" s="251">
        <v>2.0099999999999998</v>
      </c>
      <c r="BG299" s="251">
        <v>2.0099999999999998</v>
      </c>
      <c r="BH299" s="251">
        <v>2.0099999999999998</v>
      </c>
      <c r="BI299" s="251">
        <v>2.0099999999999998</v>
      </c>
      <c r="BJ299" s="251">
        <v>2.0099999999999998</v>
      </c>
      <c r="BK299" s="251">
        <v>2.0099999999999998</v>
      </c>
      <c r="BL299" s="251">
        <v>2.0099999999999998</v>
      </c>
      <c r="BM299" s="251">
        <v>2.0099999999999998</v>
      </c>
      <c r="BN299" s="251">
        <v>2.0099999999999998</v>
      </c>
      <c r="BO299" s="251">
        <v>2.0099999999999998</v>
      </c>
      <c r="BP299" s="1188">
        <v>2.0099999999999998</v>
      </c>
      <c r="BQ299" s="233">
        <v>2.0099999999999998</v>
      </c>
      <c r="BR299" s="233">
        <v>2.0099999999999998</v>
      </c>
      <c r="BS299" s="233">
        <v>2.0099999999999998</v>
      </c>
      <c r="BT299" s="233">
        <v>2.0099999999999998</v>
      </c>
      <c r="BU299" s="233">
        <v>2.0099999999999998</v>
      </c>
      <c r="BV299" s="233">
        <v>2.0099999999999998</v>
      </c>
      <c r="BW299" s="233">
        <v>2.0099999999999998</v>
      </c>
      <c r="BX299" s="233">
        <v>2.0099999999999998</v>
      </c>
      <c r="BY299" s="233">
        <v>2.0099999999999998</v>
      </c>
      <c r="BZ299" s="233"/>
      <c r="CA299" s="233"/>
      <c r="CB299" s="233"/>
      <c r="CC299" s="233"/>
      <c r="CD299" s="233"/>
      <c r="CE299" s="233"/>
      <c r="CF299" s="233"/>
      <c r="CG299" s="233"/>
      <c r="CH299" s="233"/>
      <c r="CI299" s="233"/>
      <c r="CJ299" s="233"/>
      <c r="CK299" s="233"/>
      <c r="CL299" s="233"/>
      <c r="CM299" s="233"/>
      <c r="CN299" s="249"/>
    </row>
    <row r="300" spans="2:92" ht="29.25" thickBot="1" x14ac:dyDescent="0.25">
      <c r="B30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044" t="s">
        <v>768</v>
      </c>
      <c r="D300" s="1044" t="s">
        <v>767</v>
      </c>
      <c r="E300" s="1045" t="s">
        <v>769</v>
      </c>
      <c r="F300" s="1189" t="str">
        <f>VLOOKUP(TBL5_OptBen[[#This Row],[Option Type (defined list)]],'Option Typs_Grps'!B$2:C$47, 2, FALSE)</f>
        <v>Customer Options</v>
      </c>
      <c r="G300" s="1176" t="s">
        <v>755</v>
      </c>
      <c r="H300" s="1177" t="s">
        <v>1451</v>
      </c>
      <c r="I300" s="1181" t="s">
        <v>684</v>
      </c>
      <c r="J300" s="1182" t="s">
        <v>122</v>
      </c>
      <c r="K300" s="1183">
        <v>2</v>
      </c>
      <c r="L300" s="250"/>
      <c r="M300" s="250"/>
      <c r="N300" s="250"/>
      <c r="O300" s="1184"/>
      <c r="P300" s="1185"/>
      <c r="Q300" s="1186"/>
      <c r="R300" s="1187">
        <v>0</v>
      </c>
      <c r="S300" s="251">
        <v>0</v>
      </c>
      <c r="T300" s="251">
        <v>0</v>
      </c>
      <c r="U300" s="251">
        <v>0</v>
      </c>
      <c r="V300" s="251">
        <v>0</v>
      </c>
      <c r="W300" s="251">
        <v>0.01</v>
      </c>
      <c r="X300" s="251">
        <v>0.04</v>
      </c>
      <c r="Y300" s="251">
        <v>7.0000000000000007E-2</v>
      </c>
      <c r="Z300" s="251">
        <v>0.1</v>
      </c>
      <c r="AA300" s="251">
        <v>0.13</v>
      </c>
      <c r="AB300" s="251">
        <v>0.15</v>
      </c>
      <c r="AC300" s="251">
        <v>0.17</v>
      </c>
      <c r="AD300" s="251">
        <v>0.19</v>
      </c>
      <c r="AE300" s="251">
        <v>0.21</v>
      </c>
      <c r="AF300" s="251">
        <v>0.23</v>
      </c>
      <c r="AG300" s="251">
        <v>0.25</v>
      </c>
      <c r="AH300" s="251">
        <v>0.27</v>
      </c>
      <c r="AI300" s="251">
        <v>0.28999999999999998</v>
      </c>
      <c r="AJ300" s="251">
        <v>0.31</v>
      </c>
      <c r="AK300" s="251">
        <v>0.32</v>
      </c>
      <c r="AL300" s="251">
        <v>0.34</v>
      </c>
      <c r="AM300" s="251">
        <v>0.35</v>
      </c>
      <c r="AN300" s="251">
        <v>0.37</v>
      </c>
      <c r="AO300" s="251">
        <v>0.38</v>
      </c>
      <c r="AP300" s="251">
        <v>0.39</v>
      </c>
      <c r="AQ300" s="251">
        <v>0.39</v>
      </c>
      <c r="AR300" s="251">
        <v>0.39</v>
      </c>
      <c r="AS300" s="251">
        <v>0.39</v>
      </c>
      <c r="AT300" s="251">
        <v>0.39</v>
      </c>
      <c r="AU300" s="251">
        <v>0.39</v>
      </c>
      <c r="AV300" s="251">
        <v>0.39</v>
      </c>
      <c r="AW300" s="251">
        <v>0.39</v>
      </c>
      <c r="AX300" s="251">
        <v>0.39</v>
      </c>
      <c r="AY300" s="251">
        <v>0.39</v>
      </c>
      <c r="AZ300" s="251">
        <v>0.39</v>
      </c>
      <c r="BA300" s="251">
        <v>0.39</v>
      </c>
      <c r="BB300" s="251">
        <v>0.39</v>
      </c>
      <c r="BC300" s="251">
        <v>0.39</v>
      </c>
      <c r="BD300" s="251">
        <v>0.39</v>
      </c>
      <c r="BE300" s="251">
        <v>0.39</v>
      </c>
      <c r="BF300" s="251">
        <v>0.39</v>
      </c>
      <c r="BG300" s="251">
        <v>0.39</v>
      </c>
      <c r="BH300" s="251">
        <v>0.39</v>
      </c>
      <c r="BI300" s="251">
        <v>0.39</v>
      </c>
      <c r="BJ300" s="251">
        <v>0.39</v>
      </c>
      <c r="BK300" s="251">
        <v>0.39</v>
      </c>
      <c r="BL300" s="251">
        <v>0.39</v>
      </c>
      <c r="BM300" s="251">
        <v>0.39</v>
      </c>
      <c r="BN300" s="251">
        <v>0.39</v>
      </c>
      <c r="BO300" s="251">
        <v>0.39</v>
      </c>
      <c r="BP300" s="1188">
        <v>0.39</v>
      </c>
      <c r="BQ300" s="233">
        <v>0.39</v>
      </c>
      <c r="BR300" s="233">
        <v>0.39</v>
      </c>
      <c r="BS300" s="233">
        <v>0.39</v>
      </c>
      <c r="BT300" s="233">
        <v>0.39</v>
      </c>
      <c r="BU300" s="233">
        <v>0.39</v>
      </c>
      <c r="BV300" s="233">
        <v>0.39</v>
      </c>
      <c r="BW300" s="233">
        <v>0.39</v>
      </c>
      <c r="BX300" s="233">
        <v>0.39</v>
      </c>
      <c r="BY300" s="233">
        <v>0.39</v>
      </c>
      <c r="BZ300" s="233"/>
      <c r="CA300" s="233"/>
      <c r="CB300" s="233"/>
      <c r="CC300" s="233"/>
      <c r="CD300" s="233"/>
      <c r="CE300" s="233"/>
      <c r="CF300" s="233"/>
      <c r="CG300" s="233"/>
      <c r="CH300" s="233"/>
      <c r="CI300" s="233"/>
      <c r="CJ300" s="233"/>
      <c r="CK300" s="233"/>
      <c r="CL300" s="233"/>
      <c r="CM300" s="233"/>
      <c r="CN300" s="249"/>
    </row>
    <row r="301" spans="2:92" ht="57.75" thickBot="1" x14ac:dyDescent="0.25">
      <c r="B30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044" t="s">
        <v>775</v>
      </c>
      <c r="D301" s="1044" t="s">
        <v>774</v>
      </c>
      <c r="E301" s="1045" t="s">
        <v>776</v>
      </c>
      <c r="F301" s="1189" t="str">
        <f>VLOOKUP(TBL5_OptBen[[#This Row],[Option Type (defined list)]],'Option Typs_Grps'!B$2:C$47, 2, FALSE)</f>
        <v>Customer Options</v>
      </c>
      <c r="G301" s="1176" t="s">
        <v>755</v>
      </c>
      <c r="H301" s="1177" t="s">
        <v>1451</v>
      </c>
      <c r="I301" s="1181" t="s">
        <v>684</v>
      </c>
      <c r="J301" s="1182" t="s">
        <v>122</v>
      </c>
      <c r="K301" s="1183">
        <v>2</v>
      </c>
      <c r="L301" s="250"/>
      <c r="M301" s="250"/>
      <c r="N301" s="250"/>
      <c r="O301" s="1184"/>
      <c r="P301" s="1185"/>
      <c r="Q301" s="1186"/>
      <c r="R301" s="1187">
        <v>0.04</v>
      </c>
      <c r="S301" s="251">
        <v>0.12</v>
      </c>
      <c r="T301" s="251">
        <v>0.21</v>
      </c>
      <c r="U301" s="251">
        <v>0.28999999999999998</v>
      </c>
      <c r="V301" s="251">
        <v>0.35</v>
      </c>
      <c r="W301" s="251">
        <v>0.36</v>
      </c>
      <c r="X301" s="251">
        <v>0.37</v>
      </c>
      <c r="Y301" s="251">
        <v>0.38</v>
      </c>
      <c r="Z301" s="251">
        <v>0.39</v>
      </c>
      <c r="AA301" s="251">
        <v>0.4</v>
      </c>
      <c r="AB301" s="251">
        <v>0.41</v>
      </c>
      <c r="AC301" s="251">
        <v>0.42</v>
      </c>
      <c r="AD301" s="251">
        <v>0.42</v>
      </c>
      <c r="AE301" s="251">
        <v>0.43</v>
      </c>
      <c r="AF301" s="251">
        <v>0.43</v>
      </c>
      <c r="AG301" s="251">
        <v>0.44</v>
      </c>
      <c r="AH301" s="251">
        <v>0.44</v>
      </c>
      <c r="AI301" s="251">
        <v>0.45</v>
      </c>
      <c r="AJ301" s="251">
        <v>0.45</v>
      </c>
      <c r="AK301" s="251">
        <v>0.46</v>
      </c>
      <c r="AL301" s="251">
        <v>0.46</v>
      </c>
      <c r="AM301" s="251">
        <v>0.46</v>
      </c>
      <c r="AN301" s="251">
        <v>0.47</v>
      </c>
      <c r="AO301" s="251">
        <v>0.47</v>
      </c>
      <c r="AP301" s="251">
        <v>0.48</v>
      </c>
      <c r="AQ301" s="251">
        <v>0.48</v>
      </c>
      <c r="AR301" s="251">
        <v>0.48</v>
      </c>
      <c r="AS301" s="251">
        <v>0.48</v>
      </c>
      <c r="AT301" s="251">
        <v>0.48</v>
      </c>
      <c r="AU301" s="251">
        <v>0.48</v>
      </c>
      <c r="AV301" s="251">
        <v>0.48</v>
      </c>
      <c r="AW301" s="251">
        <v>0.48</v>
      </c>
      <c r="AX301" s="251">
        <v>0.48</v>
      </c>
      <c r="AY301" s="251">
        <v>0.48</v>
      </c>
      <c r="AZ301" s="251">
        <v>0.48</v>
      </c>
      <c r="BA301" s="251">
        <v>0.48</v>
      </c>
      <c r="BB301" s="251">
        <v>0.48</v>
      </c>
      <c r="BC301" s="251">
        <v>0.48</v>
      </c>
      <c r="BD301" s="251">
        <v>0.48</v>
      </c>
      <c r="BE301" s="251">
        <v>0.48</v>
      </c>
      <c r="BF301" s="251">
        <v>0.48</v>
      </c>
      <c r="BG301" s="251">
        <v>0.48</v>
      </c>
      <c r="BH301" s="251">
        <v>0.48</v>
      </c>
      <c r="BI301" s="251">
        <v>0.48</v>
      </c>
      <c r="BJ301" s="251">
        <v>0.48</v>
      </c>
      <c r="BK301" s="251">
        <v>0.48</v>
      </c>
      <c r="BL301" s="251">
        <v>0.48</v>
      </c>
      <c r="BM301" s="251">
        <v>0.48</v>
      </c>
      <c r="BN301" s="251">
        <v>0.48</v>
      </c>
      <c r="BO301" s="251">
        <v>0.48</v>
      </c>
      <c r="BP301" s="1188">
        <v>0.48</v>
      </c>
      <c r="BQ301" s="233">
        <v>0.48</v>
      </c>
      <c r="BR301" s="233">
        <v>0.48</v>
      </c>
      <c r="BS301" s="233">
        <v>0.48</v>
      </c>
      <c r="BT301" s="233">
        <v>0.48</v>
      </c>
      <c r="BU301" s="233">
        <v>0.48</v>
      </c>
      <c r="BV301" s="233">
        <v>0.48</v>
      </c>
      <c r="BW301" s="233">
        <v>0.48</v>
      </c>
      <c r="BX301" s="233">
        <v>0.48</v>
      </c>
      <c r="BY301" s="233">
        <v>0.48</v>
      </c>
      <c r="BZ301" s="233"/>
      <c r="CA301" s="233"/>
      <c r="CB301" s="233"/>
      <c r="CC301" s="233"/>
      <c r="CD301" s="233"/>
      <c r="CE301" s="233"/>
      <c r="CF301" s="233"/>
      <c r="CG301" s="233"/>
      <c r="CH301" s="233"/>
      <c r="CI301" s="233"/>
      <c r="CJ301" s="233"/>
      <c r="CK301" s="233"/>
      <c r="CL301" s="233"/>
      <c r="CM301" s="233"/>
      <c r="CN301" s="249"/>
    </row>
    <row r="302" spans="2:92" ht="72" thickBot="1" x14ac:dyDescent="0.25">
      <c r="B30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2" s="1044" t="s">
        <v>788</v>
      </c>
      <c r="D302" s="1044" t="s">
        <v>787</v>
      </c>
      <c r="E302" s="1045" t="s">
        <v>789</v>
      </c>
      <c r="F302" s="1189" t="str">
        <f>VLOOKUP(TBL5_OptBen[[#This Row],[Option Type (defined list)]],'Option Typs_Grps'!B$2:C$47, 2, FALSE)</f>
        <v>Customer Options</v>
      </c>
      <c r="G302" s="1176" t="s">
        <v>755</v>
      </c>
      <c r="H302" s="1177" t="s">
        <v>1451</v>
      </c>
      <c r="I302" s="1181" t="s">
        <v>684</v>
      </c>
      <c r="J302" s="1182" t="s">
        <v>122</v>
      </c>
      <c r="K302" s="1183">
        <v>2</v>
      </c>
      <c r="L302" s="250"/>
      <c r="M302" s="250"/>
      <c r="N302" s="250"/>
      <c r="O302" s="1184"/>
      <c r="P302" s="1185"/>
      <c r="Q302" s="1186"/>
      <c r="R302" s="1187">
        <v>0.09</v>
      </c>
      <c r="S302" s="251">
        <v>0.28000000000000003</v>
      </c>
      <c r="T302" s="251">
        <v>0.46</v>
      </c>
      <c r="U302" s="251">
        <v>0.65</v>
      </c>
      <c r="V302" s="251">
        <v>0.8</v>
      </c>
      <c r="W302" s="251">
        <v>0.92</v>
      </c>
      <c r="X302" s="251">
        <v>1.03</v>
      </c>
      <c r="Y302" s="251">
        <v>1.1499999999999999</v>
      </c>
      <c r="Z302" s="251">
        <v>1.27</v>
      </c>
      <c r="AA302" s="251">
        <v>1.4</v>
      </c>
      <c r="AB302" s="251">
        <v>1.51</v>
      </c>
      <c r="AC302" s="251">
        <v>1.63</v>
      </c>
      <c r="AD302" s="251">
        <v>1.75</v>
      </c>
      <c r="AE302" s="251">
        <v>1.87</v>
      </c>
      <c r="AF302" s="251">
        <v>2</v>
      </c>
      <c r="AG302" s="251">
        <v>2.12</v>
      </c>
      <c r="AH302" s="251">
        <v>2.2400000000000002</v>
      </c>
      <c r="AI302" s="251">
        <v>2.37</v>
      </c>
      <c r="AJ302" s="251">
        <v>2.4900000000000002</v>
      </c>
      <c r="AK302" s="251">
        <v>2.62</v>
      </c>
      <c r="AL302" s="251">
        <v>2.75</v>
      </c>
      <c r="AM302" s="251">
        <v>2.87</v>
      </c>
      <c r="AN302" s="251">
        <v>3</v>
      </c>
      <c r="AO302" s="251">
        <v>3.13</v>
      </c>
      <c r="AP302" s="251">
        <v>3.26</v>
      </c>
      <c r="AQ302" s="251">
        <v>3.26</v>
      </c>
      <c r="AR302" s="251">
        <v>3.26</v>
      </c>
      <c r="AS302" s="251">
        <v>3.26</v>
      </c>
      <c r="AT302" s="251">
        <v>3.26</v>
      </c>
      <c r="AU302" s="251">
        <v>3.26</v>
      </c>
      <c r="AV302" s="251">
        <v>3.26</v>
      </c>
      <c r="AW302" s="251">
        <v>3.26</v>
      </c>
      <c r="AX302" s="251">
        <v>3.26</v>
      </c>
      <c r="AY302" s="251">
        <v>3.26</v>
      </c>
      <c r="AZ302" s="251">
        <v>3.26</v>
      </c>
      <c r="BA302" s="251">
        <v>3.26</v>
      </c>
      <c r="BB302" s="251">
        <v>3.26</v>
      </c>
      <c r="BC302" s="251">
        <v>3.26</v>
      </c>
      <c r="BD302" s="251">
        <v>3.26</v>
      </c>
      <c r="BE302" s="251">
        <v>3.26</v>
      </c>
      <c r="BF302" s="251">
        <v>3.26</v>
      </c>
      <c r="BG302" s="251">
        <v>3.26</v>
      </c>
      <c r="BH302" s="251">
        <v>3.26</v>
      </c>
      <c r="BI302" s="251">
        <v>3.26</v>
      </c>
      <c r="BJ302" s="251">
        <v>3.26</v>
      </c>
      <c r="BK302" s="251">
        <v>3.26</v>
      </c>
      <c r="BL302" s="251">
        <v>3.26</v>
      </c>
      <c r="BM302" s="251">
        <v>3.26</v>
      </c>
      <c r="BN302" s="251">
        <v>3.26</v>
      </c>
      <c r="BO302" s="251">
        <v>3.26</v>
      </c>
      <c r="BP302" s="1188">
        <v>3.26</v>
      </c>
      <c r="BQ302" s="233">
        <v>3.26</v>
      </c>
      <c r="BR302" s="233">
        <v>3.26</v>
      </c>
      <c r="BS302" s="233">
        <v>3.26</v>
      </c>
      <c r="BT302" s="233">
        <v>3.26</v>
      </c>
      <c r="BU302" s="233">
        <v>3.26</v>
      </c>
      <c r="BV302" s="233">
        <v>3.26</v>
      </c>
      <c r="BW302" s="233">
        <v>3.26</v>
      </c>
      <c r="BX302" s="233">
        <v>3.26</v>
      </c>
      <c r="BY302" s="233">
        <v>3.26</v>
      </c>
      <c r="BZ302" s="233"/>
      <c r="CA302" s="233"/>
      <c r="CB302" s="233"/>
      <c r="CC302" s="233"/>
      <c r="CD302" s="233"/>
      <c r="CE302" s="233"/>
      <c r="CF302" s="233"/>
      <c r="CG302" s="233"/>
      <c r="CH302" s="233"/>
      <c r="CI302" s="233"/>
      <c r="CJ302" s="233"/>
      <c r="CK302" s="233"/>
      <c r="CL302" s="233"/>
      <c r="CM302" s="233"/>
      <c r="CN302" s="249"/>
    </row>
    <row r="303" spans="2:92" ht="43.5" thickBot="1" x14ac:dyDescent="0.25">
      <c r="B30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3" s="1044" t="s">
        <v>791</v>
      </c>
      <c r="D303" s="1044" t="s">
        <v>790</v>
      </c>
      <c r="E303" s="1045" t="s">
        <v>779</v>
      </c>
      <c r="F303" s="1189" t="str">
        <f>VLOOKUP(TBL5_OptBen[[#This Row],[Option Type (defined list)]],'Option Typs_Grps'!B$2:C$47, 2, FALSE)</f>
        <v>Customer Options</v>
      </c>
      <c r="G303" s="1176" t="s">
        <v>755</v>
      </c>
      <c r="H303" s="1177" t="s">
        <v>1451</v>
      </c>
      <c r="I303" s="1181" t="s">
        <v>684</v>
      </c>
      <c r="J303" s="1182" t="s">
        <v>122</v>
      </c>
      <c r="K303" s="1183">
        <v>2</v>
      </c>
      <c r="L303" s="250"/>
      <c r="M303" s="250"/>
      <c r="N303" s="250"/>
      <c r="O303" s="1184"/>
      <c r="P303" s="1185"/>
      <c r="Q303" s="1186"/>
      <c r="R303" s="1187">
        <v>0.5</v>
      </c>
      <c r="S303" s="251">
        <v>1.5</v>
      </c>
      <c r="T303" s="251">
        <v>2.63</v>
      </c>
      <c r="U303" s="251">
        <v>3.77</v>
      </c>
      <c r="V303" s="251">
        <v>4.9000000000000004</v>
      </c>
      <c r="W303" s="251">
        <v>5.98</v>
      </c>
      <c r="X303" s="251">
        <v>6.96</v>
      </c>
      <c r="Y303" s="251">
        <v>7.89</v>
      </c>
      <c r="Z303" s="251">
        <v>8.7799999999999994</v>
      </c>
      <c r="AA303" s="251">
        <v>9.6300000000000008</v>
      </c>
      <c r="AB303" s="251">
        <v>9.61</v>
      </c>
      <c r="AC303" s="251">
        <v>9.85</v>
      </c>
      <c r="AD303" s="251">
        <v>10.11</v>
      </c>
      <c r="AE303" s="251">
        <v>10.84</v>
      </c>
      <c r="AF303" s="251">
        <v>11.58</v>
      </c>
      <c r="AG303" s="251">
        <v>12.3</v>
      </c>
      <c r="AH303" s="251">
        <v>13.03</v>
      </c>
      <c r="AI303" s="251">
        <v>13.76</v>
      </c>
      <c r="AJ303" s="251">
        <v>14.5</v>
      </c>
      <c r="AK303" s="251">
        <v>15.23</v>
      </c>
      <c r="AL303" s="251">
        <v>15.82</v>
      </c>
      <c r="AM303" s="251">
        <v>16.38</v>
      </c>
      <c r="AN303" s="251">
        <v>16.989999999999998</v>
      </c>
      <c r="AO303" s="251">
        <v>17.57</v>
      </c>
      <c r="AP303" s="251">
        <v>18.14</v>
      </c>
      <c r="AQ303" s="251">
        <v>18.14</v>
      </c>
      <c r="AR303" s="251">
        <v>18.14</v>
      </c>
      <c r="AS303" s="251">
        <v>18.14</v>
      </c>
      <c r="AT303" s="251">
        <v>18.14</v>
      </c>
      <c r="AU303" s="251">
        <v>18.14</v>
      </c>
      <c r="AV303" s="251">
        <v>18.14</v>
      </c>
      <c r="AW303" s="251">
        <v>18.14</v>
      </c>
      <c r="AX303" s="251">
        <v>18.14</v>
      </c>
      <c r="AY303" s="251">
        <v>18.14</v>
      </c>
      <c r="AZ303" s="251">
        <v>18.14</v>
      </c>
      <c r="BA303" s="251">
        <v>18.14</v>
      </c>
      <c r="BB303" s="251">
        <v>18.14</v>
      </c>
      <c r="BC303" s="251">
        <v>18.14</v>
      </c>
      <c r="BD303" s="251">
        <v>18.14</v>
      </c>
      <c r="BE303" s="251">
        <v>18.14</v>
      </c>
      <c r="BF303" s="251">
        <v>18.14</v>
      </c>
      <c r="BG303" s="251">
        <v>18.14</v>
      </c>
      <c r="BH303" s="251">
        <v>18.14</v>
      </c>
      <c r="BI303" s="251">
        <v>18.14</v>
      </c>
      <c r="BJ303" s="251">
        <v>18.14</v>
      </c>
      <c r="BK303" s="251">
        <v>18.14</v>
      </c>
      <c r="BL303" s="251">
        <v>18.14</v>
      </c>
      <c r="BM303" s="251">
        <v>18.14</v>
      </c>
      <c r="BN303" s="251">
        <v>18.14</v>
      </c>
      <c r="BO303" s="251">
        <v>18.14</v>
      </c>
      <c r="BP303" s="1188">
        <v>18.14</v>
      </c>
      <c r="BQ303" s="233">
        <v>18.14</v>
      </c>
      <c r="BR303" s="233">
        <v>18.14</v>
      </c>
      <c r="BS303" s="233">
        <v>18.14</v>
      </c>
      <c r="BT303" s="233">
        <v>18.14</v>
      </c>
      <c r="BU303" s="233">
        <v>18.14</v>
      </c>
      <c r="BV303" s="233">
        <v>18.14</v>
      </c>
      <c r="BW303" s="233">
        <v>18.14</v>
      </c>
      <c r="BX303" s="233">
        <v>18.14</v>
      </c>
      <c r="BY303" s="233">
        <v>18.14</v>
      </c>
      <c r="BZ303" s="233"/>
      <c r="CA303" s="233"/>
      <c r="CB303" s="233"/>
      <c r="CC303" s="233"/>
      <c r="CD303" s="233"/>
      <c r="CE303" s="233"/>
      <c r="CF303" s="233"/>
      <c r="CG303" s="233"/>
      <c r="CH303" s="233"/>
      <c r="CI303" s="233"/>
      <c r="CJ303" s="233"/>
      <c r="CK303" s="233"/>
      <c r="CL303" s="233"/>
      <c r="CM303" s="233"/>
      <c r="CN303" s="249"/>
    </row>
    <row r="304" spans="2:92" ht="43.5" thickBot="1" x14ac:dyDescent="0.25">
      <c r="B304"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044" t="s">
        <v>791</v>
      </c>
      <c r="D304" s="1044" t="s">
        <v>1439</v>
      </c>
      <c r="E304" s="1045" t="s">
        <v>779</v>
      </c>
      <c r="F304" s="1189" t="str">
        <f>VLOOKUP(TBL5_OptBen[[#This Row],[Option Type (defined list)]],'Option Typs_Grps'!B$2:C$47, 2, FALSE)</f>
        <v>Customer Options</v>
      </c>
      <c r="G304" s="1176" t="s">
        <v>755</v>
      </c>
      <c r="H304" s="1177" t="s">
        <v>1451</v>
      </c>
      <c r="I304" s="1181" t="s">
        <v>331</v>
      </c>
      <c r="J304" s="1182" t="s">
        <v>122</v>
      </c>
      <c r="K304" s="1183">
        <v>2</v>
      </c>
      <c r="L304" s="250"/>
      <c r="M304" s="250"/>
      <c r="N304" s="250"/>
      <c r="O304" s="1184"/>
      <c r="P304" s="1185"/>
      <c r="Q304" s="1186"/>
      <c r="R304" s="1187">
        <v>0</v>
      </c>
      <c r="S304" s="251">
        <v>0.01</v>
      </c>
      <c r="T304" s="251">
        <v>0.02</v>
      </c>
      <c r="U304" s="251">
        <v>0.03</v>
      </c>
      <c r="V304" s="251">
        <v>0.03</v>
      </c>
      <c r="W304" s="251">
        <v>0.04</v>
      </c>
      <c r="X304" s="251">
        <v>0.05</v>
      </c>
      <c r="Y304" s="251">
        <v>0.05</v>
      </c>
      <c r="Z304" s="251">
        <v>0.06</v>
      </c>
      <c r="AA304" s="251">
        <v>0.06</v>
      </c>
      <c r="AB304" s="251">
        <v>7.0000000000000007E-2</v>
      </c>
      <c r="AC304" s="251">
        <v>7.0000000000000007E-2</v>
      </c>
      <c r="AD304" s="251">
        <v>0.08</v>
      </c>
      <c r="AE304" s="251">
        <v>0.08</v>
      </c>
      <c r="AF304" s="251">
        <v>0.08</v>
      </c>
      <c r="AG304" s="251">
        <v>0.09</v>
      </c>
      <c r="AH304" s="251">
        <v>0.09</v>
      </c>
      <c r="AI304" s="251">
        <v>0.1</v>
      </c>
      <c r="AJ304" s="251">
        <v>0.1</v>
      </c>
      <c r="AK304" s="251">
        <v>0.1</v>
      </c>
      <c r="AL304" s="251">
        <v>0.11</v>
      </c>
      <c r="AM304" s="251">
        <v>0.11</v>
      </c>
      <c r="AN304" s="251">
        <v>0.11</v>
      </c>
      <c r="AO304" s="251">
        <v>0.12</v>
      </c>
      <c r="AP304" s="251">
        <v>0.12</v>
      </c>
      <c r="AQ304" s="251">
        <v>0.12</v>
      </c>
      <c r="AR304" s="251">
        <v>0.12</v>
      </c>
      <c r="AS304" s="251">
        <v>0.12</v>
      </c>
      <c r="AT304" s="251">
        <v>0.12</v>
      </c>
      <c r="AU304" s="251">
        <v>0.12</v>
      </c>
      <c r="AV304" s="251">
        <v>0.12</v>
      </c>
      <c r="AW304" s="251">
        <v>0.12</v>
      </c>
      <c r="AX304" s="251">
        <v>0.12</v>
      </c>
      <c r="AY304" s="251">
        <v>0.12</v>
      </c>
      <c r="AZ304" s="251">
        <v>0.12</v>
      </c>
      <c r="BA304" s="251">
        <v>0.12</v>
      </c>
      <c r="BB304" s="251">
        <v>0.12</v>
      </c>
      <c r="BC304" s="251">
        <v>0.12</v>
      </c>
      <c r="BD304" s="251">
        <v>0.12</v>
      </c>
      <c r="BE304" s="251">
        <v>0.12</v>
      </c>
      <c r="BF304" s="251">
        <v>0.12</v>
      </c>
      <c r="BG304" s="251">
        <v>0.12</v>
      </c>
      <c r="BH304" s="251">
        <v>0.12</v>
      </c>
      <c r="BI304" s="251">
        <v>0.12</v>
      </c>
      <c r="BJ304" s="251">
        <v>0.12</v>
      </c>
      <c r="BK304" s="251">
        <v>0.12</v>
      </c>
      <c r="BL304" s="251">
        <v>0.12</v>
      </c>
      <c r="BM304" s="251">
        <v>0.12</v>
      </c>
      <c r="BN304" s="251">
        <v>0.12</v>
      </c>
      <c r="BO304" s="251">
        <v>0.12</v>
      </c>
      <c r="BP304" s="1188">
        <v>0.12</v>
      </c>
      <c r="BQ304" s="233">
        <v>0.12</v>
      </c>
      <c r="BR304" s="233">
        <v>0.12</v>
      </c>
      <c r="BS304" s="233">
        <v>0.12</v>
      </c>
      <c r="BT304" s="233">
        <v>0.12</v>
      </c>
      <c r="BU304" s="233">
        <v>0.12</v>
      </c>
      <c r="BV304" s="233">
        <v>0.12</v>
      </c>
      <c r="BW304" s="233">
        <v>0.12</v>
      </c>
      <c r="BX304" s="233">
        <v>0.12</v>
      </c>
      <c r="BY304" s="233">
        <v>0.12</v>
      </c>
      <c r="BZ304" s="233"/>
      <c r="CA304" s="233"/>
      <c r="CB304" s="233"/>
      <c r="CC304" s="233"/>
      <c r="CD304" s="233"/>
      <c r="CE304" s="233"/>
      <c r="CF304" s="233"/>
      <c r="CG304" s="233"/>
      <c r="CH304" s="233"/>
      <c r="CI304" s="233"/>
      <c r="CJ304" s="233"/>
      <c r="CK304" s="233"/>
      <c r="CL304" s="233"/>
      <c r="CM304" s="233"/>
      <c r="CN304" s="249"/>
    </row>
    <row r="305" spans="2:92" ht="43.5" thickBot="1" x14ac:dyDescent="0.25">
      <c r="B30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044" t="s">
        <v>795</v>
      </c>
      <c r="D305" s="1044" t="s">
        <v>794</v>
      </c>
      <c r="E305" s="1045" t="s">
        <v>761</v>
      </c>
      <c r="F305" s="1189" t="str">
        <f>VLOOKUP(TBL5_OptBen[[#This Row],[Option Type (defined list)]],'Option Typs_Grps'!B$2:C$47, 2, FALSE)</f>
        <v>Customer Options</v>
      </c>
      <c r="G305" s="1176" t="s">
        <v>755</v>
      </c>
      <c r="H305" s="1177" t="s">
        <v>1451</v>
      </c>
      <c r="I305" s="1181" t="s">
        <v>684</v>
      </c>
      <c r="J305" s="1182" t="s">
        <v>122</v>
      </c>
      <c r="K305" s="1183">
        <v>2</v>
      </c>
      <c r="L305" s="250"/>
      <c r="M305" s="250"/>
      <c r="N305" s="250"/>
      <c r="O305" s="1184"/>
      <c r="P305" s="1185"/>
      <c r="Q305" s="1186"/>
      <c r="R305" s="1187">
        <v>0</v>
      </c>
      <c r="S305" s="251">
        <v>0</v>
      </c>
      <c r="T305" s="251">
        <v>0</v>
      </c>
      <c r="U305" s="251">
        <v>0</v>
      </c>
      <c r="V305" s="251">
        <v>0</v>
      </c>
      <c r="W305" s="251">
        <v>0.04</v>
      </c>
      <c r="X305" s="251">
        <v>0.1</v>
      </c>
      <c r="Y305" s="251">
        <v>0.15</v>
      </c>
      <c r="Z305" s="251">
        <v>0.2</v>
      </c>
      <c r="AA305" s="251">
        <v>0.25</v>
      </c>
      <c r="AB305" s="251">
        <v>0.3</v>
      </c>
      <c r="AC305" s="251">
        <v>0.35</v>
      </c>
      <c r="AD305" s="251">
        <v>0.4</v>
      </c>
      <c r="AE305" s="251">
        <v>0.45</v>
      </c>
      <c r="AF305" s="251">
        <v>0.5</v>
      </c>
      <c r="AG305" s="251">
        <v>0.55000000000000004</v>
      </c>
      <c r="AH305" s="251">
        <v>0.6</v>
      </c>
      <c r="AI305" s="251">
        <v>0.65</v>
      </c>
      <c r="AJ305" s="251">
        <v>0.7</v>
      </c>
      <c r="AK305" s="251">
        <v>0.75</v>
      </c>
      <c r="AL305" s="251">
        <v>0.8</v>
      </c>
      <c r="AM305" s="251">
        <v>0.85</v>
      </c>
      <c r="AN305" s="251">
        <v>0.9</v>
      </c>
      <c r="AO305" s="251">
        <v>0.95</v>
      </c>
      <c r="AP305" s="251">
        <v>1</v>
      </c>
      <c r="AQ305" s="251">
        <v>1</v>
      </c>
      <c r="AR305" s="251">
        <v>1</v>
      </c>
      <c r="AS305" s="251">
        <v>1</v>
      </c>
      <c r="AT305" s="251">
        <v>1</v>
      </c>
      <c r="AU305" s="251">
        <v>1</v>
      </c>
      <c r="AV305" s="251">
        <v>1</v>
      </c>
      <c r="AW305" s="251">
        <v>1</v>
      </c>
      <c r="AX305" s="251">
        <v>1</v>
      </c>
      <c r="AY305" s="251">
        <v>1</v>
      </c>
      <c r="AZ305" s="251">
        <v>1</v>
      </c>
      <c r="BA305" s="251">
        <v>1</v>
      </c>
      <c r="BB305" s="251">
        <v>1</v>
      </c>
      <c r="BC305" s="251">
        <v>1</v>
      </c>
      <c r="BD305" s="251">
        <v>1</v>
      </c>
      <c r="BE305" s="251">
        <v>1</v>
      </c>
      <c r="BF305" s="251">
        <v>1</v>
      </c>
      <c r="BG305" s="251">
        <v>1</v>
      </c>
      <c r="BH305" s="251">
        <v>1</v>
      </c>
      <c r="BI305" s="251">
        <v>1</v>
      </c>
      <c r="BJ305" s="251">
        <v>1</v>
      </c>
      <c r="BK305" s="251">
        <v>1</v>
      </c>
      <c r="BL305" s="251">
        <v>1</v>
      </c>
      <c r="BM305" s="251">
        <v>1</v>
      </c>
      <c r="BN305" s="251">
        <v>1</v>
      </c>
      <c r="BO305" s="251">
        <v>1</v>
      </c>
      <c r="BP305" s="1188">
        <v>1</v>
      </c>
      <c r="BQ305" s="233">
        <v>1</v>
      </c>
      <c r="BR305" s="233">
        <v>1</v>
      </c>
      <c r="BS305" s="233">
        <v>1</v>
      </c>
      <c r="BT305" s="233">
        <v>1</v>
      </c>
      <c r="BU305" s="233">
        <v>1</v>
      </c>
      <c r="BV305" s="233">
        <v>1</v>
      </c>
      <c r="BW305" s="233">
        <v>1</v>
      </c>
      <c r="BX305" s="233">
        <v>1</v>
      </c>
      <c r="BY305" s="233">
        <v>1</v>
      </c>
      <c r="BZ305" s="233"/>
      <c r="CA305" s="233"/>
      <c r="CB305" s="233"/>
      <c r="CC305" s="233"/>
      <c r="CD305" s="233"/>
      <c r="CE305" s="233"/>
      <c r="CF305" s="233"/>
      <c r="CG305" s="233"/>
      <c r="CH305" s="233"/>
      <c r="CI305" s="233"/>
      <c r="CJ305" s="233"/>
      <c r="CK305" s="233"/>
      <c r="CL305" s="233"/>
      <c r="CM305" s="233"/>
      <c r="CN305" s="249"/>
    </row>
    <row r="306" spans="2:92" ht="30.75" thickBot="1" x14ac:dyDescent="0.25">
      <c r="B30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6" s="1044" t="s">
        <v>797</v>
      </c>
      <c r="D306" s="1044" t="s">
        <v>796</v>
      </c>
      <c r="E306" s="1045" t="s">
        <v>779</v>
      </c>
      <c r="F306" s="1189" t="str">
        <f>VLOOKUP(TBL5_OptBen[[#This Row],[Option Type (defined list)]],'Option Typs_Grps'!B$2:C$47, 2, FALSE)</f>
        <v>Customer Options</v>
      </c>
      <c r="G306" s="1176" t="s">
        <v>755</v>
      </c>
      <c r="H306" s="1177" t="s">
        <v>1451</v>
      </c>
      <c r="I306" s="1181" t="s">
        <v>684</v>
      </c>
      <c r="J306" s="1182" t="s">
        <v>122</v>
      </c>
      <c r="K306" s="1183">
        <v>2</v>
      </c>
      <c r="L306" s="250"/>
      <c r="M306" s="250"/>
      <c r="N306" s="250"/>
      <c r="O306" s="1184"/>
      <c r="P306" s="1185"/>
      <c r="Q306" s="1186"/>
      <c r="R306" s="1187">
        <v>0.43</v>
      </c>
      <c r="S306" s="251">
        <v>0.87</v>
      </c>
      <c r="T306" s="251">
        <v>0.87</v>
      </c>
      <c r="U306" s="251">
        <v>0.88</v>
      </c>
      <c r="V306" s="251">
        <v>0.89</v>
      </c>
      <c r="W306" s="251">
        <v>0.9</v>
      </c>
      <c r="X306" s="251">
        <v>0.9</v>
      </c>
      <c r="Y306" s="251">
        <v>0.91</v>
      </c>
      <c r="Z306" s="251">
        <v>0.92</v>
      </c>
      <c r="AA306" s="251">
        <v>0.92</v>
      </c>
      <c r="AB306" s="251">
        <v>0.93</v>
      </c>
      <c r="AC306" s="251">
        <v>0.94</v>
      </c>
      <c r="AD306" s="251">
        <v>0.94</v>
      </c>
      <c r="AE306" s="251">
        <v>0.95</v>
      </c>
      <c r="AF306" s="251">
        <v>0.95</v>
      </c>
      <c r="AG306" s="251">
        <v>0.96</v>
      </c>
      <c r="AH306" s="251">
        <v>0.96</v>
      </c>
      <c r="AI306" s="251">
        <v>0.97</v>
      </c>
      <c r="AJ306" s="251">
        <v>0.97</v>
      </c>
      <c r="AK306" s="251">
        <v>0.98</v>
      </c>
      <c r="AL306" s="251">
        <v>0.98</v>
      </c>
      <c r="AM306" s="251">
        <v>0.99</v>
      </c>
      <c r="AN306" s="251">
        <v>0.99</v>
      </c>
      <c r="AO306" s="251">
        <v>1</v>
      </c>
      <c r="AP306" s="251">
        <v>1</v>
      </c>
      <c r="AQ306" s="251">
        <v>1</v>
      </c>
      <c r="AR306" s="251">
        <v>1</v>
      </c>
      <c r="AS306" s="251">
        <v>1</v>
      </c>
      <c r="AT306" s="251">
        <v>1</v>
      </c>
      <c r="AU306" s="251">
        <v>1</v>
      </c>
      <c r="AV306" s="251">
        <v>1</v>
      </c>
      <c r="AW306" s="251">
        <v>1</v>
      </c>
      <c r="AX306" s="251">
        <v>1</v>
      </c>
      <c r="AY306" s="251">
        <v>1</v>
      </c>
      <c r="AZ306" s="251">
        <v>1</v>
      </c>
      <c r="BA306" s="251">
        <v>1</v>
      </c>
      <c r="BB306" s="251">
        <v>1</v>
      </c>
      <c r="BC306" s="251">
        <v>1</v>
      </c>
      <c r="BD306" s="251">
        <v>1</v>
      </c>
      <c r="BE306" s="251">
        <v>1</v>
      </c>
      <c r="BF306" s="251">
        <v>1</v>
      </c>
      <c r="BG306" s="251">
        <v>1</v>
      </c>
      <c r="BH306" s="251">
        <v>1</v>
      </c>
      <c r="BI306" s="251">
        <v>1</v>
      </c>
      <c r="BJ306" s="251">
        <v>1</v>
      </c>
      <c r="BK306" s="251">
        <v>1</v>
      </c>
      <c r="BL306" s="251">
        <v>1</v>
      </c>
      <c r="BM306" s="251">
        <v>1</v>
      </c>
      <c r="BN306" s="251">
        <v>1</v>
      </c>
      <c r="BO306" s="251">
        <v>1</v>
      </c>
      <c r="BP306" s="1188">
        <v>1</v>
      </c>
      <c r="BQ306" s="233">
        <v>1</v>
      </c>
      <c r="BR306" s="233">
        <v>1</v>
      </c>
      <c r="BS306" s="233">
        <v>1</v>
      </c>
      <c r="BT306" s="233">
        <v>1</v>
      </c>
      <c r="BU306" s="233">
        <v>1</v>
      </c>
      <c r="BV306" s="233">
        <v>1</v>
      </c>
      <c r="BW306" s="233">
        <v>1</v>
      </c>
      <c r="BX306" s="233">
        <v>1</v>
      </c>
      <c r="BY306" s="233">
        <v>1</v>
      </c>
      <c r="BZ306" s="233"/>
      <c r="CA306" s="233"/>
      <c r="CB306" s="233"/>
      <c r="CC306" s="233"/>
      <c r="CD306" s="233"/>
      <c r="CE306" s="233"/>
      <c r="CF306" s="233"/>
      <c r="CG306" s="233"/>
      <c r="CH306" s="233"/>
      <c r="CI306" s="233"/>
      <c r="CJ306" s="233"/>
      <c r="CK306" s="233"/>
      <c r="CL306" s="233"/>
      <c r="CM306" s="233"/>
      <c r="CN306" s="249"/>
    </row>
    <row r="307" spans="2:92" ht="57.75" thickBot="1" x14ac:dyDescent="0.25">
      <c r="B30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7" s="1044" t="s">
        <v>799</v>
      </c>
      <c r="D307" s="1044" t="s">
        <v>798</v>
      </c>
      <c r="E307" s="1045" t="s">
        <v>779</v>
      </c>
      <c r="F307" s="1189" t="str">
        <f>VLOOKUP(TBL5_OptBen[[#This Row],[Option Type (defined list)]],'Option Typs_Grps'!B$2:C$47, 2, FALSE)</f>
        <v>Customer Options</v>
      </c>
      <c r="G307" s="1176" t="s">
        <v>755</v>
      </c>
      <c r="H307" s="1177" t="s">
        <v>1451</v>
      </c>
      <c r="I307" s="1181" t="s">
        <v>684</v>
      </c>
      <c r="J307" s="1182" t="s">
        <v>122</v>
      </c>
      <c r="K307" s="1183">
        <v>2</v>
      </c>
      <c r="L307" s="250"/>
      <c r="M307" s="250"/>
      <c r="N307" s="250"/>
      <c r="O307" s="1184"/>
      <c r="P307" s="1185"/>
      <c r="Q307" s="1186"/>
      <c r="R307" s="1187">
        <v>0.5</v>
      </c>
      <c r="S307" s="251">
        <v>1</v>
      </c>
      <c r="T307" s="251">
        <v>1.05</v>
      </c>
      <c r="U307" s="251">
        <v>1.1000000000000001</v>
      </c>
      <c r="V307" s="251">
        <v>1.1399999999999999</v>
      </c>
      <c r="W307" s="251">
        <v>1.19</v>
      </c>
      <c r="X307" s="251">
        <v>1.23</v>
      </c>
      <c r="Y307" s="251">
        <v>1.27</v>
      </c>
      <c r="Z307" s="251">
        <v>1.3</v>
      </c>
      <c r="AA307" s="251">
        <v>1.33</v>
      </c>
      <c r="AB307" s="251">
        <v>1.37</v>
      </c>
      <c r="AC307" s="251">
        <v>1.4</v>
      </c>
      <c r="AD307" s="251">
        <v>1.43</v>
      </c>
      <c r="AE307" s="251">
        <v>1.46</v>
      </c>
      <c r="AF307" s="251">
        <v>1.49</v>
      </c>
      <c r="AG307" s="251">
        <v>1.52</v>
      </c>
      <c r="AH307" s="251">
        <v>1.54</v>
      </c>
      <c r="AI307" s="251">
        <v>1.57</v>
      </c>
      <c r="AJ307" s="251">
        <v>1.59</v>
      </c>
      <c r="AK307" s="251">
        <v>1.61</v>
      </c>
      <c r="AL307" s="251">
        <v>1.64</v>
      </c>
      <c r="AM307" s="251">
        <v>1.66</v>
      </c>
      <c r="AN307" s="251">
        <v>1.68</v>
      </c>
      <c r="AO307" s="251">
        <v>1.69</v>
      </c>
      <c r="AP307" s="251">
        <v>1.71</v>
      </c>
      <c r="AQ307" s="251">
        <v>1.71</v>
      </c>
      <c r="AR307" s="251">
        <v>1.71</v>
      </c>
      <c r="AS307" s="251">
        <v>1.71</v>
      </c>
      <c r="AT307" s="251">
        <v>1.71</v>
      </c>
      <c r="AU307" s="251">
        <v>1.71</v>
      </c>
      <c r="AV307" s="251">
        <v>1.71</v>
      </c>
      <c r="AW307" s="251">
        <v>1.71</v>
      </c>
      <c r="AX307" s="251">
        <v>1.71</v>
      </c>
      <c r="AY307" s="251">
        <v>1.71</v>
      </c>
      <c r="AZ307" s="251">
        <v>1.71</v>
      </c>
      <c r="BA307" s="251">
        <v>1.71</v>
      </c>
      <c r="BB307" s="251">
        <v>1.71</v>
      </c>
      <c r="BC307" s="251">
        <v>1.71</v>
      </c>
      <c r="BD307" s="251">
        <v>1.71</v>
      </c>
      <c r="BE307" s="251">
        <v>1.71</v>
      </c>
      <c r="BF307" s="251">
        <v>1.71</v>
      </c>
      <c r="BG307" s="251">
        <v>1.71</v>
      </c>
      <c r="BH307" s="251">
        <v>1.71</v>
      </c>
      <c r="BI307" s="251">
        <v>1.71</v>
      </c>
      <c r="BJ307" s="251">
        <v>1.71</v>
      </c>
      <c r="BK307" s="251">
        <v>1.71</v>
      </c>
      <c r="BL307" s="251">
        <v>1.71</v>
      </c>
      <c r="BM307" s="251">
        <v>1.71</v>
      </c>
      <c r="BN307" s="251">
        <v>1.71</v>
      </c>
      <c r="BO307" s="251">
        <v>1.71</v>
      </c>
      <c r="BP307" s="1188">
        <v>1.71</v>
      </c>
      <c r="BQ307" s="233">
        <v>1.71</v>
      </c>
      <c r="BR307" s="233">
        <v>1.71</v>
      </c>
      <c r="BS307" s="233">
        <v>1.71</v>
      </c>
      <c r="BT307" s="233">
        <v>1.71</v>
      </c>
      <c r="BU307" s="233">
        <v>1.71</v>
      </c>
      <c r="BV307" s="233">
        <v>1.71</v>
      </c>
      <c r="BW307" s="233">
        <v>1.71</v>
      </c>
      <c r="BX307" s="233">
        <v>1.71</v>
      </c>
      <c r="BY307" s="233">
        <v>1.71</v>
      </c>
      <c r="BZ307" s="233"/>
      <c r="CA307" s="233"/>
      <c r="CB307" s="233"/>
      <c r="CC307" s="233"/>
      <c r="CD307" s="233"/>
      <c r="CE307" s="233"/>
      <c r="CF307" s="233"/>
      <c r="CG307" s="233"/>
      <c r="CH307" s="233"/>
      <c r="CI307" s="233"/>
      <c r="CJ307" s="233"/>
      <c r="CK307" s="233"/>
      <c r="CL307" s="233"/>
      <c r="CM307" s="233"/>
      <c r="CN307" s="249"/>
    </row>
    <row r="308" spans="2:92" ht="30.75" thickBot="1" x14ac:dyDescent="0.25">
      <c r="B30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044" t="s">
        <v>809</v>
      </c>
      <c r="D308" s="1044" t="s">
        <v>808</v>
      </c>
      <c r="E308" s="1045" t="s">
        <v>779</v>
      </c>
      <c r="F308" s="1180" t="str">
        <f>VLOOKUP(TBL5_OptBen[[#This Row],[Option Type (defined list)]],'Option Typs_Grps'!B$2:C$47, 2, FALSE)</f>
        <v>Customer Options</v>
      </c>
      <c r="G308" s="1176" t="s">
        <v>766</v>
      </c>
      <c r="H308" s="1177" t="s">
        <v>1451</v>
      </c>
      <c r="I308" s="1181" t="s">
        <v>684</v>
      </c>
      <c r="J308" s="1182" t="s">
        <v>122</v>
      </c>
      <c r="K308" s="1183">
        <v>2</v>
      </c>
      <c r="L308" s="250"/>
      <c r="M308" s="250"/>
      <c r="N308" s="250"/>
      <c r="O308" s="1184"/>
      <c r="P308" s="1185"/>
      <c r="Q308" s="1186"/>
      <c r="R308" s="1187">
        <v>0</v>
      </c>
      <c r="S308" s="251">
        <v>0</v>
      </c>
      <c r="T308" s="251">
        <v>0</v>
      </c>
      <c r="U308" s="251">
        <v>0.01</v>
      </c>
      <c r="V308" s="251">
        <v>0.02</v>
      </c>
      <c r="W308" s="251">
        <v>0.04</v>
      </c>
      <c r="X308" s="251">
        <v>0.08</v>
      </c>
      <c r="Y308" s="251">
        <v>0.42</v>
      </c>
      <c r="Z308" s="251">
        <v>1.47</v>
      </c>
      <c r="AA308" s="251">
        <v>4.24</v>
      </c>
      <c r="AB308" s="251">
        <v>6.43</v>
      </c>
      <c r="AC308" s="251">
        <v>8.65</v>
      </c>
      <c r="AD308" s="251">
        <v>10.89</v>
      </c>
      <c r="AE308" s="251">
        <v>13.15</v>
      </c>
      <c r="AF308" s="251">
        <v>15.43</v>
      </c>
      <c r="AG308" s="251">
        <v>17.73</v>
      </c>
      <c r="AH308" s="251">
        <v>20.04</v>
      </c>
      <c r="AI308" s="251">
        <v>22.37</v>
      </c>
      <c r="AJ308" s="251">
        <v>24.72</v>
      </c>
      <c r="AK308" s="251">
        <v>27.08</v>
      </c>
      <c r="AL308" s="251">
        <v>29.45</v>
      </c>
      <c r="AM308" s="251">
        <v>31.83</v>
      </c>
      <c r="AN308" s="251">
        <v>34.229999999999997</v>
      </c>
      <c r="AO308" s="251">
        <v>36.65</v>
      </c>
      <c r="AP308" s="251">
        <v>39.07</v>
      </c>
      <c r="AQ308" s="251">
        <v>39.17</v>
      </c>
      <c r="AR308" s="251">
        <v>39.26</v>
      </c>
      <c r="AS308" s="251">
        <v>39.35</v>
      </c>
      <c r="AT308" s="251">
        <v>39.43</v>
      </c>
      <c r="AU308" s="251">
        <v>39.51</v>
      </c>
      <c r="AV308" s="251">
        <v>39.6</v>
      </c>
      <c r="AW308" s="251">
        <v>39.6</v>
      </c>
      <c r="AX308" s="251">
        <v>39.6</v>
      </c>
      <c r="AY308" s="251">
        <v>39.6</v>
      </c>
      <c r="AZ308" s="251">
        <v>39.6</v>
      </c>
      <c r="BA308" s="251">
        <v>39.6</v>
      </c>
      <c r="BB308" s="251">
        <v>39.6</v>
      </c>
      <c r="BC308" s="251">
        <v>39.6</v>
      </c>
      <c r="BD308" s="251">
        <v>39.6</v>
      </c>
      <c r="BE308" s="251">
        <v>39.6</v>
      </c>
      <c r="BF308" s="251">
        <v>39.6</v>
      </c>
      <c r="BG308" s="251">
        <v>39.6</v>
      </c>
      <c r="BH308" s="251">
        <v>39.6</v>
      </c>
      <c r="BI308" s="251">
        <v>39.6</v>
      </c>
      <c r="BJ308" s="251">
        <v>39.6</v>
      </c>
      <c r="BK308" s="251">
        <v>39.6</v>
      </c>
      <c r="BL308" s="251">
        <v>39.6</v>
      </c>
      <c r="BM308" s="251">
        <v>39.6</v>
      </c>
      <c r="BN308" s="251">
        <v>39.6</v>
      </c>
      <c r="BO308" s="251">
        <v>39.6</v>
      </c>
      <c r="BP308" s="1188">
        <v>39.6</v>
      </c>
      <c r="BQ308" s="233">
        <v>39.6</v>
      </c>
      <c r="BR308" s="233">
        <v>39.6</v>
      </c>
      <c r="BS308" s="233">
        <v>39.6</v>
      </c>
      <c r="BT308" s="233">
        <v>39.6</v>
      </c>
      <c r="BU308" s="233">
        <v>39.6</v>
      </c>
      <c r="BV308" s="233">
        <v>39.6</v>
      </c>
      <c r="BW308" s="233">
        <v>39.6</v>
      </c>
      <c r="BX308" s="233">
        <v>39.6</v>
      </c>
      <c r="BY308" s="233">
        <v>39.6</v>
      </c>
      <c r="BZ308" s="233"/>
      <c r="CA308" s="233"/>
      <c r="CB308" s="233"/>
      <c r="CC308" s="233"/>
      <c r="CD308" s="233"/>
      <c r="CE308" s="233"/>
      <c r="CF308" s="233"/>
      <c r="CG308" s="233"/>
      <c r="CH308" s="233"/>
      <c r="CI308" s="233"/>
      <c r="CJ308" s="233"/>
      <c r="CK308" s="233"/>
      <c r="CL308" s="233"/>
      <c r="CM308" s="233"/>
      <c r="CN308" s="249"/>
    </row>
    <row r="309" spans="2:92" ht="30.75" thickBot="1" x14ac:dyDescent="0.25">
      <c r="B30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044" t="s">
        <v>809</v>
      </c>
      <c r="D309" s="1044" t="s">
        <v>1440</v>
      </c>
      <c r="E309" s="1045" t="s">
        <v>779</v>
      </c>
      <c r="F309" s="1189" t="str">
        <f>VLOOKUP(TBL5_OptBen[[#This Row],[Option Type (defined list)]],'Option Typs_Grps'!B$2:C$47, 2, FALSE)</f>
        <v>Customer Options</v>
      </c>
      <c r="G309" s="1176" t="s">
        <v>766</v>
      </c>
      <c r="H309" s="1177" t="s">
        <v>1451</v>
      </c>
      <c r="I309" s="1181" t="s">
        <v>331</v>
      </c>
      <c r="J309" s="1182" t="s">
        <v>122</v>
      </c>
      <c r="K309" s="1183">
        <v>2</v>
      </c>
      <c r="L309" s="250"/>
      <c r="M309" s="250"/>
      <c r="N309" s="250"/>
      <c r="O309" s="1184"/>
      <c r="P309" s="1185"/>
      <c r="Q309" s="1186"/>
      <c r="R309" s="1187">
        <v>0</v>
      </c>
      <c r="S309" s="251">
        <v>0</v>
      </c>
      <c r="T309" s="251">
        <v>0</v>
      </c>
      <c r="U309" s="251">
        <v>0</v>
      </c>
      <c r="V309" s="251">
        <v>0</v>
      </c>
      <c r="W309" s="251">
        <v>0</v>
      </c>
      <c r="X309" s="251">
        <v>0</v>
      </c>
      <c r="Y309" s="251">
        <v>0</v>
      </c>
      <c r="Z309" s="251">
        <v>0.01</v>
      </c>
      <c r="AA309" s="251">
        <v>0.03</v>
      </c>
      <c r="AB309" s="251">
        <v>0.04</v>
      </c>
      <c r="AC309" s="251">
        <v>0.06</v>
      </c>
      <c r="AD309" s="251">
        <v>7.0000000000000007E-2</v>
      </c>
      <c r="AE309" s="251">
        <v>0.08</v>
      </c>
      <c r="AF309" s="251">
        <v>0.1</v>
      </c>
      <c r="AG309" s="251">
        <v>0.11</v>
      </c>
      <c r="AH309" s="251">
        <v>0.13</v>
      </c>
      <c r="AI309" s="251">
        <v>0.14000000000000001</v>
      </c>
      <c r="AJ309" s="251">
        <v>0.16</v>
      </c>
      <c r="AK309" s="251">
        <v>0.17</v>
      </c>
      <c r="AL309" s="251">
        <v>0.19</v>
      </c>
      <c r="AM309" s="251">
        <v>0.2</v>
      </c>
      <c r="AN309" s="251">
        <v>0.22</v>
      </c>
      <c r="AO309" s="251">
        <v>0.23</v>
      </c>
      <c r="AP309" s="251">
        <v>0.25</v>
      </c>
      <c r="AQ309" s="251">
        <v>0.25</v>
      </c>
      <c r="AR309" s="251">
        <v>0.25</v>
      </c>
      <c r="AS309" s="251">
        <v>0.25</v>
      </c>
      <c r="AT309" s="251">
        <v>0.25</v>
      </c>
      <c r="AU309" s="251">
        <v>0.25</v>
      </c>
      <c r="AV309" s="251">
        <v>0.25</v>
      </c>
      <c r="AW309" s="251">
        <v>0.25</v>
      </c>
      <c r="AX309" s="251">
        <v>0.25</v>
      </c>
      <c r="AY309" s="251">
        <v>0.25</v>
      </c>
      <c r="AZ309" s="251">
        <v>0.25</v>
      </c>
      <c r="BA309" s="251">
        <v>0.25</v>
      </c>
      <c r="BB309" s="251">
        <v>0.26</v>
      </c>
      <c r="BC309" s="251">
        <v>0.26</v>
      </c>
      <c r="BD309" s="251">
        <v>0.26</v>
      </c>
      <c r="BE309" s="251">
        <v>0.26</v>
      </c>
      <c r="BF309" s="251">
        <v>0.26</v>
      </c>
      <c r="BG309" s="251">
        <v>0.26</v>
      </c>
      <c r="BH309" s="251">
        <v>0.26</v>
      </c>
      <c r="BI309" s="251">
        <v>0.26</v>
      </c>
      <c r="BJ309" s="251">
        <v>0.26</v>
      </c>
      <c r="BK309" s="251">
        <v>0.26</v>
      </c>
      <c r="BL309" s="251">
        <v>0.26</v>
      </c>
      <c r="BM309" s="251">
        <v>0.26</v>
      </c>
      <c r="BN309" s="251">
        <v>0.26</v>
      </c>
      <c r="BO309" s="251">
        <v>0.26</v>
      </c>
      <c r="BP309" s="1188">
        <v>0.26</v>
      </c>
      <c r="BQ309" s="233">
        <v>0.27</v>
      </c>
      <c r="BR309" s="233">
        <v>0.27</v>
      </c>
      <c r="BS309" s="233">
        <v>0.27</v>
      </c>
      <c r="BT309" s="233">
        <v>0.27</v>
      </c>
      <c r="BU309" s="233">
        <v>0.27</v>
      </c>
      <c r="BV309" s="233">
        <v>0.27</v>
      </c>
      <c r="BW309" s="233">
        <v>0.27</v>
      </c>
      <c r="BX309" s="233">
        <v>0.27</v>
      </c>
      <c r="BY309" s="233">
        <v>0.27</v>
      </c>
      <c r="BZ309" s="233"/>
      <c r="CA309" s="233"/>
      <c r="CB309" s="233"/>
      <c r="CC309" s="233"/>
      <c r="CD309" s="233"/>
      <c r="CE309" s="233"/>
      <c r="CF309" s="233"/>
      <c r="CG309" s="233"/>
      <c r="CH309" s="233"/>
      <c r="CI309" s="233"/>
      <c r="CJ309" s="233"/>
      <c r="CK309" s="233"/>
      <c r="CL309" s="233"/>
      <c r="CM309" s="233"/>
      <c r="CN309" s="249"/>
    </row>
    <row r="310" spans="2:92" ht="72" thickBot="1" x14ac:dyDescent="0.25">
      <c r="B31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0" s="1044" t="s">
        <v>813</v>
      </c>
      <c r="D310" s="1044" t="s">
        <v>812</v>
      </c>
      <c r="E310" s="1045" t="s">
        <v>761</v>
      </c>
      <c r="F310" s="1189" t="str">
        <f>VLOOKUP(TBL5_OptBen[[#This Row],[Option Type (defined list)]],'Option Typs_Grps'!B$2:C$47, 2, FALSE)</f>
        <v>Customer Options</v>
      </c>
      <c r="G310" s="1176" t="s">
        <v>755</v>
      </c>
      <c r="H310" s="1177" t="s">
        <v>1451</v>
      </c>
      <c r="I310" s="1181" t="s">
        <v>684</v>
      </c>
      <c r="J310" s="1182" t="s">
        <v>122</v>
      </c>
      <c r="K310" s="1183">
        <v>2</v>
      </c>
      <c r="L310" s="250"/>
      <c r="M310" s="250"/>
      <c r="N310" s="250"/>
      <c r="O310" s="1184"/>
      <c r="P310" s="1185"/>
      <c r="Q310" s="1186"/>
      <c r="R310" s="1187">
        <v>0</v>
      </c>
      <c r="S310" s="251">
        <v>0</v>
      </c>
      <c r="T310" s="251">
        <v>0</v>
      </c>
      <c r="U310" s="251">
        <v>0</v>
      </c>
      <c r="V310" s="251">
        <v>0</v>
      </c>
      <c r="W310" s="251">
        <v>0.05</v>
      </c>
      <c r="X310" s="251">
        <v>0.15</v>
      </c>
      <c r="Y310" s="251">
        <v>0.25</v>
      </c>
      <c r="Z310" s="251">
        <v>0.34</v>
      </c>
      <c r="AA310" s="251">
        <v>0.42</v>
      </c>
      <c r="AB310" s="251">
        <v>0.51</v>
      </c>
      <c r="AC310" s="251">
        <v>0.57999999999999996</v>
      </c>
      <c r="AD310" s="251">
        <v>0.66</v>
      </c>
      <c r="AE310" s="251">
        <v>0.74</v>
      </c>
      <c r="AF310" s="251">
        <v>0.81</v>
      </c>
      <c r="AG310" s="251">
        <v>0.88</v>
      </c>
      <c r="AH310" s="251">
        <v>0.94</v>
      </c>
      <c r="AI310" s="251">
        <v>1.01</v>
      </c>
      <c r="AJ310" s="251">
        <v>1.07</v>
      </c>
      <c r="AK310" s="251">
        <v>1.1299999999999999</v>
      </c>
      <c r="AL310" s="251">
        <v>1.19</v>
      </c>
      <c r="AM310" s="251">
        <v>1.25</v>
      </c>
      <c r="AN310" s="251">
        <v>1.31</v>
      </c>
      <c r="AO310" s="251">
        <v>1.36</v>
      </c>
      <c r="AP310" s="251">
        <v>1.41</v>
      </c>
      <c r="AQ310" s="251">
        <v>1.41</v>
      </c>
      <c r="AR310" s="251">
        <v>1.41</v>
      </c>
      <c r="AS310" s="251">
        <v>1.41</v>
      </c>
      <c r="AT310" s="251">
        <v>1.41</v>
      </c>
      <c r="AU310" s="251">
        <v>1.41</v>
      </c>
      <c r="AV310" s="251">
        <v>1.41</v>
      </c>
      <c r="AW310" s="251">
        <v>1.41</v>
      </c>
      <c r="AX310" s="251">
        <v>1.41</v>
      </c>
      <c r="AY310" s="251">
        <v>1.41</v>
      </c>
      <c r="AZ310" s="251">
        <v>1.41</v>
      </c>
      <c r="BA310" s="251">
        <v>1.41</v>
      </c>
      <c r="BB310" s="251">
        <v>1.41</v>
      </c>
      <c r="BC310" s="251">
        <v>1.41</v>
      </c>
      <c r="BD310" s="251">
        <v>1.41</v>
      </c>
      <c r="BE310" s="251">
        <v>1.41</v>
      </c>
      <c r="BF310" s="251">
        <v>1.41</v>
      </c>
      <c r="BG310" s="251">
        <v>1.41</v>
      </c>
      <c r="BH310" s="251">
        <v>1.41</v>
      </c>
      <c r="BI310" s="251">
        <v>1.41</v>
      </c>
      <c r="BJ310" s="251">
        <v>1.41</v>
      </c>
      <c r="BK310" s="251">
        <v>1.41</v>
      </c>
      <c r="BL310" s="251">
        <v>1.41</v>
      </c>
      <c r="BM310" s="251">
        <v>1.41</v>
      </c>
      <c r="BN310" s="251">
        <v>1.41</v>
      </c>
      <c r="BO310" s="251">
        <v>1.41</v>
      </c>
      <c r="BP310" s="1188">
        <v>1.41</v>
      </c>
      <c r="BQ310" s="233">
        <v>1.41</v>
      </c>
      <c r="BR310" s="233">
        <v>1.41</v>
      </c>
      <c r="BS310" s="233">
        <v>1.41</v>
      </c>
      <c r="BT310" s="233">
        <v>1.41</v>
      </c>
      <c r="BU310" s="233">
        <v>1.41</v>
      </c>
      <c r="BV310" s="233">
        <v>1.41</v>
      </c>
      <c r="BW310" s="233">
        <v>1.41</v>
      </c>
      <c r="BX310" s="233">
        <v>1.41</v>
      </c>
      <c r="BY310" s="233">
        <v>1.41</v>
      </c>
      <c r="BZ310" s="233"/>
      <c r="CA310" s="233"/>
      <c r="CB310" s="233"/>
      <c r="CC310" s="233"/>
      <c r="CD310" s="233"/>
      <c r="CE310" s="233"/>
      <c r="CF310" s="233"/>
      <c r="CG310" s="233"/>
      <c r="CH310" s="233"/>
      <c r="CI310" s="233"/>
      <c r="CJ310" s="233"/>
      <c r="CK310" s="233"/>
      <c r="CL310" s="233"/>
      <c r="CM310" s="233"/>
      <c r="CN310" s="249"/>
    </row>
    <row r="311" spans="2:92" ht="57.75" thickBot="1" x14ac:dyDescent="0.25">
      <c r="B31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1" s="1044" t="s">
        <v>815</v>
      </c>
      <c r="D311" s="1044" t="s">
        <v>814</v>
      </c>
      <c r="E311" s="1045" t="s">
        <v>779</v>
      </c>
      <c r="F311" s="1189" t="str">
        <f>VLOOKUP(TBL5_OptBen[[#This Row],[Option Type (defined list)]],'Option Typs_Grps'!B$2:C$47, 2, FALSE)</f>
        <v>Customer Options</v>
      </c>
      <c r="G311" s="1176" t="s">
        <v>755</v>
      </c>
      <c r="H311" s="1177" t="s">
        <v>1451</v>
      </c>
      <c r="I311" s="1181" t="s">
        <v>684</v>
      </c>
      <c r="J311" s="1182" t="s">
        <v>122</v>
      </c>
      <c r="K311" s="1183">
        <v>2</v>
      </c>
      <c r="L311" s="250"/>
      <c r="M311" s="250"/>
      <c r="N311" s="250"/>
      <c r="O311" s="1184"/>
      <c r="P311" s="1185"/>
      <c r="Q311" s="1186"/>
      <c r="R311" s="1187">
        <v>0.39</v>
      </c>
      <c r="S311" s="251">
        <v>0.77</v>
      </c>
      <c r="T311" s="251">
        <v>0.77</v>
      </c>
      <c r="U311" s="251">
        <v>0.77</v>
      </c>
      <c r="V311" s="251">
        <v>0.77</v>
      </c>
      <c r="W311" s="251">
        <v>0.77</v>
      </c>
      <c r="X311" s="251">
        <v>0.77</v>
      </c>
      <c r="Y311" s="251">
        <v>0.77</v>
      </c>
      <c r="Z311" s="251">
        <v>0.77</v>
      </c>
      <c r="AA311" s="251">
        <v>0.77</v>
      </c>
      <c r="AB311" s="251">
        <v>0.77</v>
      </c>
      <c r="AC311" s="251">
        <v>0.76</v>
      </c>
      <c r="AD311" s="251">
        <v>0.76</v>
      </c>
      <c r="AE311" s="251">
        <v>0.76</v>
      </c>
      <c r="AF311" s="251">
        <v>0.76</v>
      </c>
      <c r="AG311" s="251">
        <v>0.76</v>
      </c>
      <c r="AH311" s="251">
        <v>0.76</v>
      </c>
      <c r="AI311" s="251">
        <v>0.76</v>
      </c>
      <c r="AJ311" s="251">
        <v>0.76</v>
      </c>
      <c r="AK311" s="251">
        <v>0.76</v>
      </c>
      <c r="AL311" s="251">
        <v>0.76</v>
      </c>
      <c r="AM311" s="251">
        <v>0.76</v>
      </c>
      <c r="AN311" s="251">
        <v>0.76</v>
      </c>
      <c r="AO311" s="251">
        <v>0.76</v>
      </c>
      <c r="AP311" s="251">
        <v>0.76</v>
      </c>
      <c r="AQ311" s="251">
        <v>0.76</v>
      </c>
      <c r="AR311" s="251">
        <v>0.76</v>
      </c>
      <c r="AS311" s="251">
        <v>0.76</v>
      </c>
      <c r="AT311" s="251">
        <v>0.76</v>
      </c>
      <c r="AU311" s="251">
        <v>0.76</v>
      </c>
      <c r="AV311" s="251">
        <v>0.76</v>
      </c>
      <c r="AW311" s="251">
        <v>0.76</v>
      </c>
      <c r="AX311" s="251">
        <v>0.76</v>
      </c>
      <c r="AY311" s="251">
        <v>0.76</v>
      </c>
      <c r="AZ311" s="251">
        <v>0.76</v>
      </c>
      <c r="BA311" s="251">
        <v>0.76</v>
      </c>
      <c r="BB311" s="251">
        <v>0.76</v>
      </c>
      <c r="BC311" s="251">
        <v>0.76</v>
      </c>
      <c r="BD311" s="251">
        <v>0.76</v>
      </c>
      <c r="BE311" s="251">
        <v>0.76</v>
      </c>
      <c r="BF311" s="251">
        <v>0.76</v>
      </c>
      <c r="BG311" s="251">
        <v>0.76</v>
      </c>
      <c r="BH311" s="251">
        <v>0.76</v>
      </c>
      <c r="BI311" s="251">
        <v>0.76</v>
      </c>
      <c r="BJ311" s="251">
        <v>0.76</v>
      </c>
      <c r="BK311" s="251">
        <v>0.76</v>
      </c>
      <c r="BL311" s="251">
        <v>0.76</v>
      </c>
      <c r="BM311" s="251">
        <v>0.76</v>
      </c>
      <c r="BN311" s="251">
        <v>0.76</v>
      </c>
      <c r="BO311" s="251">
        <v>0.76</v>
      </c>
      <c r="BP311" s="1188">
        <v>0.76</v>
      </c>
      <c r="BQ311" s="233">
        <v>0.76</v>
      </c>
      <c r="BR311" s="233">
        <v>0.76</v>
      </c>
      <c r="BS311" s="233">
        <v>0.76</v>
      </c>
      <c r="BT311" s="233">
        <v>0.76</v>
      </c>
      <c r="BU311" s="233">
        <v>0.76</v>
      </c>
      <c r="BV311" s="233">
        <v>0.76</v>
      </c>
      <c r="BW311" s="233">
        <v>0.76</v>
      </c>
      <c r="BX311" s="233">
        <v>0.76</v>
      </c>
      <c r="BY311" s="233">
        <v>0.76</v>
      </c>
      <c r="BZ311" s="233"/>
      <c r="CA311" s="233"/>
      <c r="CB311" s="233"/>
      <c r="CC311" s="233"/>
      <c r="CD311" s="233"/>
      <c r="CE311" s="233"/>
      <c r="CF311" s="233"/>
      <c r="CG311" s="233"/>
      <c r="CH311" s="233"/>
      <c r="CI311" s="233"/>
      <c r="CJ311" s="233"/>
      <c r="CK311" s="233"/>
      <c r="CL311" s="233"/>
      <c r="CM311" s="233"/>
      <c r="CN311" s="249"/>
    </row>
    <row r="312" spans="2:92" ht="57.75" thickBot="1" x14ac:dyDescent="0.25">
      <c r="B31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2" s="1044" t="s">
        <v>817</v>
      </c>
      <c r="D312" s="1044" t="s">
        <v>816</v>
      </c>
      <c r="E312" s="1045" t="s">
        <v>779</v>
      </c>
      <c r="F312" s="1189" t="str">
        <f>VLOOKUP(TBL5_OptBen[[#This Row],[Option Type (defined list)]],'Option Typs_Grps'!B$2:C$47, 2, FALSE)</f>
        <v>Customer Options</v>
      </c>
      <c r="G312" s="1176" t="s">
        <v>755</v>
      </c>
      <c r="H312" s="1177" t="s">
        <v>1451</v>
      </c>
      <c r="I312" s="1181" t="s">
        <v>684</v>
      </c>
      <c r="J312" s="1182" t="s">
        <v>122</v>
      </c>
      <c r="K312" s="1183">
        <v>2</v>
      </c>
      <c r="L312" s="250"/>
      <c r="M312" s="250"/>
      <c r="N312" s="250"/>
      <c r="O312" s="1184"/>
      <c r="P312" s="1185"/>
      <c r="Q312" s="1186"/>
      <c r="R312" s="1187">
        <v>7.0000000000000007E-2</v>
      </c>
      <c r="S312" s="251">
        <v>0.15</v>
      </c>
      <c r="T312" s="251">
        <v>0.21</v>
      </c>
      <c r="U312" s="251">
        <v>0.27</v>
      </c>
      <c r="V312" s="251">
        <v>0.27</v>
      </c>
      <c r="W312" s="251">
        <v>0.27</v>
      </c>
      <c r="X312" s="251">
        <v>0.27</v>
      </c>
      <c r="Y312" s="251">
        <v>0.27</v>
      </c>
      <c r="Z312" s="251">
        <v>0.27</v>
      </c>
      <c r="AA312" s="251">
        <v>0.27</v>
      </c>
      <c r="AB312" s="251">
        <v>0.27</v>
      </c>
      <c r="AC312" s="251">
        <v>0.27</v>
      </c>
      <c r="AD312" s="251">
        <v>0.27</v>
      </c>
      <c r="AE312" s="251">
        <v>0.27</v>
      </c>
      <c r="AF312" s="251">
        <v>0.27</v>
      </c>
      <c r="AG312" s="251">
        <v>0.27</v>
      </c>
      <c r="AH312" s="251">
        <v>0.27</v>
      </c>
      <c r="AI312" s="251">
        <v>0.27</v>
      </c>
      <c r="AJ312" s="251">
        <v>0.27</v>
      </c>
      <c r="AK312" s="251">
        <v>0.27</v>
      </c>
      <c r="AL312" s="251">
        <v>0.27</v>
      </c>
      <c r="AM312" s="251">
        <v>0.27</v>
      </c>
      <c r="AN312" s="251">
        <v>0.27</v>
      </c>
      <c r="AO312" s="251">
        <v>0.27</v>
      </c>
      <c r="AP312" s="251">
        <v>0.27</v>
      </c>
      <c r="AQ312" s="251">
        <v>0.27</v>
      </c>
      <c r="AR312" s="251">
        <v>0.27</v>
      </c>
      <c r="AS312" s="251">
        <v>0.27</v>
      </c>
      <c r="AT312" s="251">
        <v>0.27</v>
      </c>
      <c r="AU312" s="251">
        <v>0.27</v>
      </c>
      <c r="AV312" s="251">
        <v>0.27</v>
      </c>
      <c r="AW312" s="251">
        <v>0.27</v>
      </c>
      <c r="AX312" s="251">
        <v>0.27</v>
      </c>
      <c r="AY312" s="251">
        <v>0.27</v>
      </c>
      <c r="AZ312" s="251">
        <v>0.27</v>
      </c>
      <c r="BA312" s="251">
        <v>0.27</v>
      </c>
      <c r="BB312" s="251">
        <v>0.27</v>
      </c>
      <c r="BC312" s="251">
        <v>0.27</v>
      </c>
      <c r="BD312" s="251">
        <v>0.27</v>
      </c>
      <c r="BE312" s="251">
        <v>0.27</v>
      </c>
      <c r="BF312" s="251">
        <v>0.27</v>
      </c>
      <c r="BG312" s="251">
        <v>0.27</v>
      </c>
      <c r="BH312" s="251">
        <v>0.27</v>
      </c>
      <c r="BI312" s="251">
        <v>0.27</v>
      </c>
      <c r="BJ312" s="251">
        <v>0.27</v>
      </c>
      <c r="BK312" s="251">
        <v>0.27</v>
      </c>
      <c r="BL312" s="251">
        <v>0.27</v>
      </c>
      <c r="BM312" s="251">
        <v>0.27</v>
      </c>
      <c r="BN312" s="251">
        <v>0.27</v>
      </c>
      <c r="BO312" s="251">
        <v>0.27</v>
      </c>
      <c r="BP312" s="1188">
        <v>0.27</v>
      </c>
      <c r="BQ312" s="233">
        <v>0.27</v>
      </c>
      <c r="BR312" s="233">
        <v>0.27</v>
      </c>
      <c r="BS312" s="233">
        <v>0.27</v>
      </c>
      <c r="BT312" s="233">
        <v>0.27</v>
      </c>
      <c r="BU312" s="233">
        <v>0.27</v>
      </c>
      <c r="BV312" s="233">
        <v>0.27</v>
      </c>
      <c r="BW312" s="233">
        <v>0.27</v>
      </c>
      <c r="BX312" s="233">
        <v>0.27</v>
      </c>
      <c r="BY312" s="233">
        <v>0.27</v>
      </c>
      <c r="BZ312" s="233"/>
      <c r="CA312" s="233"/>
      <c r="CB312" s="233"/>
      <c r="CC312" s="233"/>
      <c r="CD312" s="233"/>
      <c r="CE312" s="233"/>
      <c r="CF312" s="233"/>
      <c r="CG312" s="233"/>
      <c r="CH312" s="233"/>
      <c r="CI312" s="233"/>
      <c r="CJ312" s="233"/>
      <c r="CK312" s="233"/>
      <c r="CL312" s="233"/>
      <c r="CM312" s="233"/>
      <c r="CN312" s="249"/>
    </row>
    <row r="313" spans="2:92" ht="43.5" thickBot="1" x14ac:dyDescent="0.25">
      <c r="B31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3" s="1044" t="s">
        <v>821</v>
      </c>
      <c r="D313" s="1044" t="s">
        <v>820</v>
      </c>
      <c r="E313" s="1045" t="s">
        <v>779</v>
      </c>
      <c r="F313" s="1189" t="str">
        <f>VLOOKUP(TBL5_OptBen[[#This Row],[Option Type (defined list)]],'Option Typs_Grps'!B$2:C$47, 2, FALSE)</f>
        <v>Customer Options</v>
      </c>
      <c r="G313" s="1176" t="s">
        <v>755</v>
      </c>
      <c r="H313" s="1177" t="s">
        <v>1451</v>
      </c>
      <c r="I313" s="1181" t="s">
        <v>684</v>
      </c>
      <c r="J313" s="1182" t="s">
        <v>122</v>
      </c>
      <c r="K313" s="1183">
        <v>2</v>
      </c>
      <c r="L313" s="250"/>
      <c r="M313" s="250"/>
      <c r="N313" s="250"/>
      <c r="O313" s="1184"/>
      <c r="P313" s="1185"/>
      <c r="Q313" s="1186"/>
      <c r="R313" s="1187">
        <v>0.01</v>
      </c>
      <c r="S313" s="251">
        <v>0.01</v>
      </c>
      <c r="T313" s="251">
        <v>0.2</v>
      </c>
      <c r="U313" s="251">
        <v>0.46</v>
      </c>
      <c r="V313" s="251">
        <v>0.71</v>
      </c>
      <c r="W313" s="251">
        <v>0.96</v>
      </c>
      <c r="X313" s="251">
        <v>1.2</v>
      </c>
      <c r="Y313" s="251">
        <v>1.44</v>
      </c>
      <c r="Z313" s="251">
        <v>1.66</v>
      </c>
      <c r="AA313" s="251">
        <v>1.87</v>
      </c>
      <c r="AB313" s="251">
        <v>2.71</v>
      </c>
      <c r="AC313" s="251">
        <v>3.27</v>
      </c>
      <c r="AD313" s="251">
        <v>3.81</v>
      </c>
      <c r="AE313" s="251">
        <v>3.88</v>
      </c>
      <c r="AF313" s="251">
        <v>3.95</v>
      </c>
      <c r="AG313" s="251">
        <v>4</v>
      </c>
      <c r="AH313" s="251">
        <v>4.04</v>
      </c>
      <c r="AI313" s="251">
        <v>4.08</v>
      </c>
      <c r="AJ313" s="251">
        <v>4.12</v>
      </c>
      <c r="AK313" s="251">
        <v>4.16</v>
      </c>
      <c r="AL313" s="251">
        <v>4.1900000000000004</v>
      </c>
      <c r="AM313" s="251">
        <v>4.2300000000000004</v>
      </c>
      <c r="AN313" s="251">
        <v>4.26</v>
      </c>
      <c r="AO313" s="251">
        <v>4.29</v>
      </c>
      <c r="AP313" s="251">
        <v>4.3099999999999996</v>
      </c>
      <c r="AQ313" s="251">
        <v>4.3099999999999996</v>
      </c>
      <c r="AR313" s="251">
        <v>4.3099999999999996</v>
      </c>
      <c r="AS313" s="251">
        <v>4.3099999999999996</v>
      </c>
      <c r="AT313" s="251">
        <v>4.3099999999999996</v>
      </c>
      <c r="AU313" s="251">
        <v>4.3099999999999996</v>
      </c>
      <c r="AV313" s="251">
        <v>4.3099999999999996</v>
      </c>
      <c r="AW313" s="251">
        <v>4.3099999999999996</v>
      </c>
      <c r="AX313" s="251">
        <v>4.3099999999999996</v>
      </c>
      <c r="AY313" s="251">
        <v>4.3099999999999996</v>
      </c>
      <c r="AZ313" s="251">
        <v>4.3099999999999996</v>
      </c>
      <c r="BA313" s="251">
        <v>4.3099999999999996</v>
      </c>
      <c r="BB313" s="251">
        <v>4.3099999999999996</v>
      </c>
      <c r="BC313" s="251">
        <v>4.3099999999999996</v>
      </c>
      <c r="BD313" s="251">
        <v>4.3099999999999996</v>
      </c>
      <c r="BE313" s="251">
        <v>4.3099999999999996</v>
      </c>
      <c r="BF313" s="251">
        <v>4.3099999999999996</v>
      </c>
      <c r="BG313" s="251">
        <v>4.3099999999999996</v>
      </c>
      <c r="BH313" s="251">
        <v>4.3099999999999996</v>
      </c>
      <c r="BI313" s="251">
        <v>4.3099999999999996</v>
      </c>
      <c r="BJ313" s="251">
        <v>4.3099999999999996</v>
      </c>
      <c r="BK313" s="251">
        <v>4.3099999999999996</v>
      </c>
      <c r="BL313" s="251">
        <v>4.3099999999999996</v>
      </c>
      <c r="BM313" s="251">
        <v>4.3099999999999996</v>
      </c>
      <c r="BN313" s="251">
        <v>4.3099999999999996</v>
      </c>
      <c r="BO313" s="251">
        <v>4.3099999999999996</v>
      </c>
      <c r="BP313" s="1188">
        <v>4.3099999999999996</v>
      </c>
      <c r="BQ313" s="233">
        <v>4.3099999999999996</v>
      </c>
      <c r="BR313" s="233">
        <v>4.3099999999999996</v>
      </c>
      <c r="BS313" s="233">
        <v>4.3099999999999996</v>
      </c>
      <c r="BT313" s="233">
        <v>4.3099999999999996</v>
      </c>
      <c r="BU313" s="233">
        <v>4.3099999999999996</v>
      </c>
      <c r="BV313" s="233">
        <v>4.3099999999999996</v>
      </c>
      <c r="BW313" s="233">
        <v>4.3099999999999996</v>
      </c>
      <c r="BX313" s="233">
        <v>4.3099999999999996</v>
      </c>
      <c r="BY313" s="233">
        <v>4.3099999999999996</v>
      </c>
      <c r="BZ313" s="233"/>
      <c r="CA313" s="233"/>
      <c r="CB313" s="233"/>
      <c r="CC313" s="233"/>
      <c r="CD313" s="233"/>
      <c r="CE313" s="233"/>
      <c r="CF313" s="233"/>
      <c r="CG313" s="233"/>
      <c r="CH313" s="233"/>
      <c r="CI313" s="233"/>
      <c r="CJ313" s="233"/>
      <c r="CK313" s="233"/>
      <c r="CL313" s="233"/>
      <c r="CM313" s="233"/>
      <c r="CN313" s="249"/>
    </row>
    <row r="314" spans="2:92" ht="43.5" thickBot="1" x14ac:dyDescent="0.25">
      <c r="B31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4" s="1044" t="s">
        <v>842</v>
      </c>
      <c r="D314" s="1044" t="s">
        <v>841</v>
      </c>
      <c r="E314" s="1045" t="s">
        <v>843</v>
      </c>
      <c r="F314" s="1189" t="str">
        <f>VLOOKUP(TBL5_OptBen[[#This Row],[Option Type (defined list)]],'Option Typs_Grps'!B$2:C$47, 2, FALSE)</f>
        <v>Distribution Options</v>
      </c>
      <c r="G314" s="1176" t="s">
        <v>766</v>
      </c>
      <c r="H314" s="1177" t="s">
        <v>1451</v>
      </c>
      <c r="I314" s="1181" t="s">
        <v>684</v>
      </c>
      <c r="J314" s="1182" t="s">
        <v>122</v>
      </c>
      <c r="K314" s="1183">
        <v>2</v>
      </c>
      <c r="L314" s="250"/>
      <c r="M314" s="250"/>
      <c r="N314" s="250"/>
      <c r="O314" s="1184"/>
      <c r="P314" s="1185"/>
      <c r="Q314" s="1186"/>
      <c r="R314" s="1187">
        <v>0.16</v>
      </c>
      <c r="S314" s="251">
        <v>0.4</v>
      </c>
      <c r="T314" s="251">
        <v>0.57999999999999996</v>
      </c>
      <c r="U314" s="251">
        <v>0.71</v>
      </c>
      <c r="V314" s="251">
        <v>0.77</v>
      </c>
      <c r="W314" s="251">
        <v>0.77</v>
      </c>
      <c r="X314" s="251">
        <v>0.77</v>
      </c>
      <c r="Y314" s="251">
        <v>0.77</v>
      </c>
      <c r="Z314" s="251">
        <v>0.77</v>
      </c>
      <c r="AA314" s="251">
        <v>0.77</v>
      </c>
      <c r="AB314" s="251">
        <v>0.77</v>
      </c>
      <c r="AC314" s="251">
        <v>0.77</v>
      </c>
      <c r="AD314" s="251">
        <v>0.77</v>
      </c>
      <c r="AE314" s="251">
        <v>0.77</v>
      </c>
      <c r="AF314" s="251">
        <v>0.77</v>
      </c>
      <c r="AG314" s="251">
        <v>0.77</v>
      </c>
      <c r="AH314" s="251">
        <v>0.77</v>
      </c>
      <c r="AI314" s="251">
        <v>0.77</v>
      </c>
      <c r="AJ314" s="251">
        <v>0.77</v>
      </c>
      <c r="AK314" s="251">
        <v>0.77</v>
      </c>
      <c r="AL314" s="251">
        <v>0.77</v>
      </c>
      <c r="AM314" s="251">
        <v>0.77</v>
      </c>
      <c r="AN314" s="251">
        <v>0.77</v>
      </c>
      <c r="AO314" s="251">
        <v>0.77</v>
      </c>
      <c r="AP314" s="251">
        <v>0.77</v>
      </c>
      <c r="AQ314" s="251">
        <v>0.77</v>
      </c>
      <c r="AR314" s="251">
        <v>0.77</v>
      </c>
      <c r="AS314" s="251">
        <v>0.77</v>
      </c>
      <c r="AT314" s="251">
        <v>0.77</v>
      </c>
      <c r="AU314" s="251">
        <v>0.77</v>
      </c>
      <c r="AV314" s="251">
        <v>0.77</v>
      </c>
      <c r="AW314" s="251">
        <v>0.77</v>
      </c>
      <c r="AX314" s="251">
        <v>0.77</v>
      </c>
      <c r="AY314" s="251">
        <v>0.77</v>
      </c>
      <c r="AZ314" s="251">
        <v>0.77</v>
      </c>
      <c r="BA314" s="251">
        <v>0.77</v>
      </c>
      <c r="BB314" s="251">
        <v>0.77</v>
      </c>
      <c r="BC314" s="251">
        <v>0.77</v>
      </c>
      <c r="BD314" s="251">
        <v>0.77</v>
      </c>
      <c r="BE314" s="251">
        <v>0.77</v>
      </c>
      <c r="BF314" s="251">
        <v>0.77</v>
      </c>
      <c r="BG314" s="251">
        <v>0.77</v>
      </c>
      <c r="BH314" s="251">
        <v>0.77</v>
      </c>
      <c r="BI314" s="251">
        <v>0.77</v>
      </c>
      <c r="BJ314" s="251">
        <v>0.77</v>
      </c>
      <c r="BK314" s="251">
        <v>0.77</v>
      </c>
      <c r="BL314" s="251">
        <v>0.77</v>
      </c>
      <c r="BM314" s="251">
        <v>0.77</v>
      </c>
      <c r="BN314" s="251">
        <v>0.77</v>
      </c>
      <c r="BO314" s="251">
        <v>0.77</v>
      </c>
      <c r="BP314" s="1188">
        <v>0.77</v>
      </c>
      <c r="BQ314" s="233">
        <v>0.77</v>
      </c>
      <c r="BR314" s="233">
        <v>0.77</v>
      </c>
      <c r="BS314" s="233">
        <v>0.77</v>
      </c>
      <c r="BT314" s="233">
        <v>0.77</v>
      </c>
      <c r="BU314" s="233">
        <v>0.77</v>
      </c>
      <c r="BV314" s="233">
        <v>0.77</v>
      </c>
      <c r="BW314" s="233">
        <v>0.77</v>
      </c>
      <c r="BX314" s="233">
        <v>0.77</v>
      </c>
      <c r="BY314" s="233">
        <v>0.77</v>
      </c>
      <c r="BZ314" s="233"/>
      <c r="CA314" s="233"/>
      <c r="CB314" s="233"/>
      <c r="CC314" s="233"/>
      <c r="CD314" s="233"/>
      <c r="CE314" s="233"/>
      <c r="CF314" s="233"/>
      <c r="CG314" s="233"/>
      <c r="CH314" s="233"/>
      <c r="CI314" s="233"/>
      <c r="CJ314" s="233"/>
      <c r="CK314" s="233"/>
      <c r="CL314" s="233"/>
      <c r="CM314" s="233"/>
      <c r="CN314" s="249"/>
    </row>
    <row r="315" spans="2:92" ht="43.5" thickBot="1" x14ac:dyDescent="0.25">
      <c r="B31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5" s="1044" t="s">
        <v>845</v>
      </c>
      <c r="D315" s="1044" t="s">
        <v>844</v>
      </c>
      <c r="E315" s="1045" t="s">
        <v>843</v>
      </c>
      <c r="F315" s="1189" t="str">
        <f>VLOOKUP(TBL5_OptBen[[#This Row],[Option Type (defined list)]],'Option Typs_Grps'!B$2:C$47, 2, FALSE)</f>
        <v>Distribution Options</v>
      </c>
      <c r="G315" s="1176" t="s">
        <v>766</v>
      </c>
      <c r="H315" s="1177" t="s">
        <v>1451</v>
      </c>
      <c r="I315" s="1181" t="s">
        <v>684</v>
      </c>
      <c r="J315" s="1182" t="s">
        <v>122</v>
      </c>
      <c r="K315" s="1183">
        <v>2</v>
      </c>
      <c r="L315" s="250"/>
      <c r="M315" s="250"/>
      <c r="N315" s="250"/>
      <c r="O315" s="1184"/>
      <c r="P315" s="1185"/>
      <c r="Q315" s="1186"/>
      <c r="R315" s="1187">
        <v>0</v>
      </c>
      <c r="S315" s="251">
        <v>0</v>
      </c>
      <c r="T315" s="251">
        <v>0</v>
      </c>
      <c r="U315" s="251">
        <v>0</v>
      </c>
      <c r="V315" s="251">
        <v>0</v>
      </c>
      <c r="W315" s="251">
        <v>0.06</v>
      </c>
      <c r="X315" s="251">
        <v>0.12</v>
      </c>
      <c r="Y315" s="251">
        <v>0.17</v>
      </c>
      <c r="Z315" s="251">
        <v>0.21</v>
      </c>
      <c r="AA315" s="251">
        <v>0.27</v>
      </c>
      <c r="AB315" s="251">
        <v>0.27</v>
      </c>
      <c r="AC315" s="251">
        <v>0.27</v>
      </c>
      <c r="AD315" s="251">
        <v>0.27</v>
      </c>
      <c r="AE315" s="251">
        <v>0.27</v>
      </c>
      <c r="AF315" s="251">
        <v>0.27</v>
      </c>
      <c r="AG315" s="251">
        <v>0.27</v>
      </c>
      <c r="AH315" s="251">
        <v>0.27</v>
      </c>
      <c r="AI315" s="251">
        <v>0.27</v>
      </c>
      <c r="AJ315" s="251">
        <v>0.27</v>
      </c>
      <c r="AK315" s="251">
        <v>0.27</v>
      </c>
      <c r="AL315" s="251">
        <v>0.27</v>
      </c>
      <c r="AM315" s="251">
        <v>0.27</v>
      </c>
      <c r="AN315" s="251">
        <v>0.27</v>
      </c>
      <c r="AO315" s="251">
        <v>0.27</v>
      </c>
      <c r="AP315" s="251">
        <v>0.27</v>
      </c>
      <c r="AQ315" s="251">
        <v>0.27</v>
      </c>
      <c r="AR315" s="251">
        <v>0.27</v>
      </c>
      <c r="AS315" s="251">
        <v>0.27</v>
      </c>
      <c r="AT315" s="251">
        <v>0.27</v>
      </c>
      <c r="AU315" s="251">
        <v>0.27</v>
      </c>
      <c r="AV315" s="251">
        <v>0.27</v>
      </c>
      <c r="AW315" s="251">
        <v>0.27</v>
      </c>
      <c r="AX315" s="251">
        <v>0.27</v>
      </c>
      <c r="AY315" s="251">
        <v>0.27</v>
      </c>
      <c r="AZ315" s="251">
        <v>0.27</v>
      </c>
      <c r="BA315" s="251">
        <v>0.27</v>
      </c>
      <c r="BB315" s="251">
        <v>0.27</v>
      </c>
      <c r="BC315" s="251">
        <v>0.27</v>
      </c>
      <c r="BD315" s="251">
        <v>0.27</v>
      </c>
      <c r="BE315" s="251">
        <v>0.27</v>
      </c>
      <c r="BF315" s="251">
        <v>0.27</v>
      </c>
      <c r="BG315" s="251">
        <v>0.27</v>
      </c>
      <c r="BH315" s="251">
        <v>0.27</v>
      </c>
      <c r="BI315" s="251">
        <v>0.27</v>
      </c>
      <c r="BJ315" s="251">
        <v>0.27</v>
      </c>
      <c r="BK315" s="251">
        <v>0.27</v>
      </c>
      <c r="BL315" s="251">
        <v>0.27</v>
      </c>
      <c r="BM315" s="251">
        <v>0.27</v>
      </c>
      <c r="BN315" s="251">
        <v>0.27</v>
      </c>
      <c r="BO315" s="251">
        <v>0.27</v>
      </c>
      <c r="BP315" s="1188">
        <v>0.27</v>
      </c>
      <c r="BQ315" s="233">
        <v>0.27</v>
      </c>
      <c r="BR315" s="233">
        <v>0.27</v>
      </c>
      <c r="BS315" s="233">
        <v>0.27</v>
      </c>
      <c r="BT315" s="233">
        <v>0.27</v>
      </c>
      <c r="BU315" s="233">
        <v>0.27</v>
      </c>
      <c r="BV315" s="233">
        <v>0.27</v>
      </c>
      <c r="BW315" s="233">
        <v>0.27</v>
      </c>
      <c r="BX315" s="233">
        <v>0.27</v>
      </c>
      <c r="BY315" s="233">
        <v>0.27</v>
      </c>
      <c r="BZ315" s="233"/>
      <c r="CA315" s="233"/>
      <c r="CB315" s="233"/>
      <c r="CC315" s="233"/>
      <c r="CD315" s="233"/>
      <c r="CE315" s="233"/>
      <c r="CF315" s="233"/>
      <c r="CG315" s="233"/>
      <c r="CH315" s="233"/>
      <c r="CI315" s="233"/>
      <c r="CJ315" s="233"/>
      <c r="CK315" s="233"/>
      <c r="CL315" s="233"/>
      <c r="CM315" s="233"/>
      <c r="CN315" s="249"/>
    </row>
    <row r="316" spans="2:92" ht="43.5" thickBot="1" x14ac:dyDescent="0.25">
      <c r="B31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6" s="1044" t="s">
        <v>848</v>
      </c>
      <c r="D316" s="1044" t="s">
        <v>847</v>
      </c>
      <c r="E316" s="1045" t="s">
        <v>843</v>
      </c>
      <c r="F316" s="1189" t="str">
        <f>VLOOKUP(TBL5_OptBen[[#This Row],[Option Type (defined list)]],'Option Typs_Grps'!B$2:C$47, 2, FALSE)</f>
        <v>Distribution Options</v>
      </c>
      <c r="G316" s="1176" t="s">
        <v>766</v>
      </c>
      <c r="H316" s="1177" t="s">
        <v>1451</v>
      </c>
      <c r="I316" s="1181" t="s">
        <v>684</v>
      </c>
      <c r="J316" s="1182" t="s">
        <v>122</v>
      </c>
      <c r="K316" s="1183">
        <v>2</v>
      </c>
      <c r="L316" s="250"/>
      <c r="M316" s="250"/>
      <c r="N316" s="250"/>
      <c r="O316" s="1184"/>
      <c r="P316" s="1185"/>
      <c r="Q316" s="1186"/>
      <c r="R316" s="1187">
        <v>0</v>
      </c>
      <c r="S316" s="251">
        <v>0</v>
      </c>
      <c r="T316" s="251">
        <v>0</v>
      </c>
      <c r="U316" s="251">
        <v>0</v>
      </c>
      <c r="V316" s="251">
        <v>0</v>
      </c>
      <c r="W316" s="251">
        <v>0</v>
      </c>
      <c r="X316" s="251">
        <v>0</v>
      </c>
      <c r="Y316" s="251">
        <v>0</v>
      </c>
      <c r="Z316" s="251">
        <v>0</v>
      </c>
      <c r="AA316" s="251">
        <v>0</v>
      </c>
      <c r="AB316" s="251">
        <v>7.0000000000000007E-2</v>
      </c>
      <c r="AC316" s="251">
        <v>0.11</v>
      </c>
      <c r="AD316" s="251">
        <v>0.16</v>
      </c>
      <c r="AE316" s="251">
        <v>0.2</v>
      </c>
      <c r="AF316" s="251">
        <v>0.25</v>
      </c>
      <c r="AG316" s="251">
        <v>0.25</v>
      </c>
      <c r="AH316" s="251">
        <v>0.25</v>
      </c>
      <c r="AI316" s="251">
        <v>0.25</v>
      </c>
      <c r="AJ316" s="251">
        <v>0.25</v>
      </c>
      <c r="AK316" s="251">
        <v>0.25</v>
      </c>
      <c r="AL316" s="251">
        <v>0.25</v>
      </c>
      <c r="AM316" s="251">
        <v>0.25</v>
      </c>
      <c r="AN316" s="251">
        <v>0.25</v>
      </c>
      <c r="AO316" s="251">
        <v>0.25</v>
      </c>
      <c r="AP316" s="251">
        <v>0.25</v>
      </c>
      <c r="AQ316" s="251">
        <v>0.25</v>
      </c>
      <c r="AR316" s="251">
        <v>0.25</v>
      </c>
      <c r="AS316" s="251">
        <v>0.25</v>
      </c>
      <c r="AT316" s="251">
        <v>0.25</v>
      </c>
      <c r="AU316" s="251">
        <v>0.25</v>
      </c>
      <c r="AV316" s="251">
        <v>0.25</v>
      </c>
      <c r="AW316" s="251">
        <v>0.25</v>
      </c>
      <c r="AX316" s="251">
        <v>0.25</v>
      </c>
      <c r="AY316" s="251">
        <v>0.25</v>
      </c>
      <c r="AZ316" s="251">
        <v>0.25</v>
      </c>
      <c r="BA316" s="251">
        <v>0.25</v>
      </c>
      <c r="BB316" s="251">
        <v>0.25</v>
      </c>
      <c r="BC316" s="251">
        <v>0.25</v>
      </c>
      <c r="BD316" s="251">
        <v>0.25</v>
      </c>
      <c r="BE316" s="251">
        <v>0.25</v>
      </c>
      <c r="BF316" s="251">
        <v>0.25</v>
      </c>
      <c r="BG316" s="251">
        <v>0.25</v>
      </c>
      <c r="BH316" s="251">
        <v>0.25</v>
      </c>
      <c r="BI316" s="251">
        <v>0.25</v>
      </c>
      <c r="BJ316" s="251">
        <v>0.25</v>
      </c>
      <c r="BK316" s="251">
        <v>0.25</v>
      </c>
      <c r="BL316" s="251">
        <v>0.25</v>
      </c>
      <c r="BM316" s="251">
        <v>0.25</v>
      </c>
      <c r="BN316" s="251">
        <v>0.25</v>
      </c>
      <c r="BO316" s="251">
        <v>0.25</v>
      </c>
      <c r="BP316" s="1188">
        <v>0.25</v>
      </c>
      <c r="BQ316" s="233">
        <v>0.25</v>
      </c>
      <c r="BR316" s="233">
        <v>0.25</v>
      </c>
      <c r="BS316" s="233">
        <v>0.25</v>
      </c>
      <c r="BT316" s="233">
        <v>0.25</v>
      </c>
      <c r="BU316" s="233">
        <v>0.25</v>
      </c>
      <c r="BV316" s="233">
        <v>0.25</v>
      </c>
      <c r="BW316" s="233">
        <v>0.25</v>
      </c>
      <c r="BX316" s="233">
        <v>0.25</v>
      </c>
      <c r="BY316" s="233">
        <v>0.25</v>
      </c>
      <c r="BZ316" s="233"/>
      <c r="CA316" s="233"/>
      <c r="CB316" s="233"/>
      <c r="CC316" s="233"/>
      <c r="CD316" s="233"/>
      <c r="CE316" s="233"/>
      <c r="CF316" s="233"/>
      <c r="CG316" s="233"/>
      <c r="CH316" s="233"/>
      <c r="CI316" s="233"/>
      <c r="CJ316" s="233"/>
      <c r="CK316" s="233"/>
      <c r="CL316" s="233"/>
      <c r="CM316" s="233"/>
      <c r="CN316" s="249"/>
    </row>
    <row r="317" spans="2:92" ht="43.5" thickBot="1" x14ac:dyDescent="0.25">
      <c r="B31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7" s="1044" t="s">
        <v>851</v>
      </c>
      <c r="D317" s="1044" t="s">
        <v>850</v>
      </c>
      <c r="E317" s="1045" t="s">
        <v>843</v>
      </c>
      <c r="F317" s="1189" t="str">
        <f>VLOOKUP(TBL5_OptBen[[#This Row],[Option Type (defined list)]],'Option Typs_Grps'!B$2:C$47, 2, FALSE)</f>
        <v>Distribution Options</v>
      </c>
      <c r="G317" s="1176" t="s">
        <v>766</v>
      </c>
      <c r="H317" s="1177" t="s">
        <v>1451</v>
      </c>
      <c r="I317" s="1181" t="s">
        <v>684</v>
      </c>
      <c r="J317" s="1182" t="s">
        <v>122</v>
      </c>
      <c r="K317" s="1183">
        <v>2</v>
      </c>
      <c r="L317" s="250"/>
      <c r="M317" s="250"/>
      <c r="N317" s="250"/>
      <c r="O317" s="1184"/>
      <c r="P317" s="1185"/>
      <c r="Q317" s="1186"/>
      <c r="R317" s="1187">
        <v>0</v>
      </c>
      <c r="S317" s="251">
        <v>0</v>
      </c>
      <c r="T317" s="251">
        <v>0</v>
      </c>
      <c r="U317" s="251">
        <v>0</v>
      </c>
      <c r="V317" s="251">
        <v>0</v>
      </c>
      <c r="W317" s="251">
        <v>0</v>
      </c>
      <c r="X317" s="251">
        <v>0</v>
      </c>
      <c r="Y317" s="251">
        <v>0</v>
      </c>
      <c r="Z317" s="251">
        <v>0</v>
      </c>
      <c r="AA317" s="251">
        <v>0</v>
      </c>
      <c r="AB317" s="251">
        <v>0</v>
      </c>
      <c r="AC317" s="251">
        <v>0</v>
      </c>
      <c r="AD317" s="251">
        <v>0</v>
      </c>
      <c r="AE317" s="251">
        <v>0</v>
      </c>
      <c r="AF317" s="251">
        <v>0</v>
      </c>
      <c r="AG317" s="251">
        <v>0.05</v>
      </c>
      <c r="AH317" s="251">
        <v>0.08</v>
      </c>
      <c r="AI317" s="251">
        <v>0.11</v>
      </c>
      <c r="AJ317" s="251">
        <v>0.14000000000000001</v>
      </c>
      <c r="AK317" s="251">
        <v>0.16</v>
      </c>
      <c r="AL317" s="251">
        <v>0.16</v>
      </c>
      <c r="AM317" s="251">
        <v>0.16</v>
      </c>
      <c r="AN317" s="251">
        <v>0.16</v>
      </c>
      <c r="AO317" s="251">
        <v>0.16</v>
      </c>
      <c r="AP317" s="251">
        <v>0.16</v>
      </c>
      <c r="AQ317" s="251">
        <v>0.16</v>
      </c>
      <c r="AR317" s="251">
        <v>0.16</v>
      </c>
      <c r="AS317" s="251">
        <v>0.16</v>
      </c>
      <c r="AT317" s="251">
        <v>0.16</v>
      </c>
      <c r="AU317" s="251">
        <v>0.16</v>
      </c>
      <c r="AV317" s="251">
        <v>0.16</v>
      </c>
      <c r="AW317" s="251">
        <v>0.16</v>
      </c>
      <c r="AX317" s="251">
        <v>0.16</v>
      </c>
      <c r="AY317" s="251">
        <v>0.16</v>
      </c>
      <c r="AZ317" s="251">
        <v>0.16</v>
      </c>
      <c r="BA317" s="251">
        <v>0.16</v>
      </c>
      <c r="BB317" s="251">
        <v>0.16</v>
      </c>
      <c r="BC317" s="251">
        <v>0.16</v>
      </c>
      <c r="BD317" s="251">
        <v>0.16</v>
      </c>
      <c r="BE317" s="251">
        <v>0.16</v>
      </c>
      <c r="BF317" s="251">
        <v>0.16</v>
      </c>
      <c r="BG317" s="251">
        <v>0.16</v>
      </c>
      <c r="BH317" s="251">
        <v>0.16</v>
      </c>
      <c r="BI317" s="251">
        <v>0.16</v>
      </c>
      <c r="BJ317" s="251">
        <v>0.16</v>
      </c>
      <c r="BK317" s="251">
        <v>0.16</v>
      </c>
      <c r="BL317" s="251">
        <v>0.16</v>
      </c>
      <c r="BM317" s="251">
        <v>0.16</v>
      </c>
      <c r="BN317" s="251">
        <v>0.16</v>
      </c>
      <c r="BO317" s="251">
        <v>0.16</v>
      </c>
      <c r="BP317" s="1188">
        <v>0.16</v>
      </c>
      <c r="BQ317" s="233">
        <v>0.16</v>
      </c>
      <c r="BR317" s="233">
        <v>0.16</v>
      </c>
      <c r="BS317" s="233">
        <v>0.16</v>
      </c>
      <c r="BT317" s="233">
        <v>0.16</v>
      </c>
      <c r="BU317" s="233">
        <v>0.16</v>
      </c>
      <c r="BV317" s="233">
        <v>0.16</v>
      </c>
      <c r="BW317" s="233">
        <v>0.16</v>
      </c>
      <c r="BX317" s="233">
        <v>0.16</v>
      </c>
      <c r="BY317" s="233">
        <v>0.16</v>
      </c>
      <c r="BZ317" s="233"/>
      <c r="CA317" s="233"/>
      <c r="CB317" s="233"/>
      <c r="CC317" s="233"/>
      <c r="CD317" s="233"/>
      <c r="CE317" s="233"/>
      <c r="CF317" s="233"/>
      <c r="CG317" s="233"/>
      <c r="CH317" s="233"/>
      <c r="CI317" s="233"/>
      <c r="CJ317" s="233"/>
      <c r="CK317" s="233"/>
      <c r="CL317" s="233"/>
      <c r="CM317" s="233"/>
      <c r="CN317" s="249"/>
    </row>
    <row r="318" spans="2:92" ht="43.5" thickBot="1" x14ac:dyDescent="0.25">
      <c r="B31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8" s="1044" t="s">
        <v>854</v>
      </c>
      <c r="D318" s="1044" t="s">
        <v>853</v>
      </c>
      <c r="E318" s="1045" t="s">
        <v>843</v>
      </c>
      <c r="F318" s="1189" t="str">
        <f>VLOOKUP(TBL5_OptBen[[#This Row],[Option Type (defined list)]],'Option Typs_Grps'!B$2:C$47, 2, FALSE)</f>
        <v>Distribution Options</v>
      </c>
      <c r="G318" s="1176" t="s">
        <v>766</v>
      </c>
      <c r="H318" s="1177" t="s">
        <v>1451</v>
      </c>
      <c r="I318" s="1181" t="s">
        <v>684</v>
      </c>
      <c r="J318" s="1182" t="s">
        <v>122</v>
      </c>
      <c r="K318" s="1183">
        <v>2</v>
      </c>
      <c r="L318" s="250"/>
      <c r="M318" s="250"/>
      <c r="N318" s="250"/>
      <c r="O318" s="1184"/>
      <c r="P318" s="1185"/>
      <c r="Q318" s="1186"/>
      <c r="R318" s="1187">
        <v>0</v>
      </c>
      <c r="S318" s="251">
        <v>0</v>
      </c>
      <c r="T318" s="251">
        <v>0</v>
      </c>
      <c r="U318" s="251">
        <v>0</v>
      </c>
      <c r="V318" s="251">
        <v>0</v>
      </c>
      <c r="W318" s="251">
        <v>0</v>
      </c>
      <c r="X318" s="251">
        <v>0</v>
      </c>
      <c r="Y318" s="251">
        <v>0</v>
      </c>
      <c r="Z318" s="251">
        <v>0</v>
      </c>
      <c r="AA318" s="251">
        <v>0</v>
      </c>
      <c r="AB318" s="251">
        <v>0</v>
      </c>
      <c r="AC318" s="251">
        <v>0</v>
      </c>
      <c r="AD318" s="251">
        <v>0</v>
      </c>
      <c r="AE318" s="251">
        <v>0</v>
      </c>
      <c r="AF318" s="251">
        <v>0</v>
      </c>
      <c r="AG318" s="251">
        <v>0</v>
      </c>
      <c r="AH318" s="251">
        <v>0</v>
      </c>
      <c r="AI318" s="251">
        <v>0</v>
      </c>
      <c r="AJ318" s="251">
        <v>0</v>
      </c>
      <c r="AK318" s="251">
        <v>0</v>
      </c>
      <c r="AL318" s="251">
        <v>0.02</v>
      </c>
      <c r="AM318" s="251">
        <v>0.03</v>
      </c>
      <c r="AN318" s="251">
        <v>0.03</v>
      </c>
      <c r="AO318" s="251">
        <v>0.03</v>
      </c>
      <c r="AP318" s="251">
        <v>0.03</v>
      </c>
      <c r="AQ318" s="251">
        <v>0.03</v>
      </c>
      <c r="AR318" s="251">
        <v>0.03</v>
      </c>
      <c r="AS318" s="251">
        <v>0.03</v>
      </c>
      <c r="AT318" s="251">
        <v>0.03</v>
      </c>
      <c r="AU318" s="251">
        <v>0.03</v>
      </c>
      <c r="AV318" s="251">
        <v>0.03</v>
      </c>
      <c r="AW318" s="251">
        <v>0.03</v>
      </c>
      <c r="AX318" s="251">
        <v>0.03</v>
      </c>
      <c r="AY318" s="251">
        <v>0.03</v>
      </c>
      <c r="AZ318" s="251">
        <v>0.03</v>
      </c>
      <c r="BA318" s="251">
        <v>0.03</v>
      </c>
      <c r="BB318" s="251">
        <v>0.03</v>
      </c>
      <c r="BC318" s="251">
        <v>0.03</v>
      </c>
      <c r="BD318" s="251">
        <v>0.03</v>
      </c>
      <c r="BE318" s="251">
        <v>0.03</v>
      </c>
      <c r="BF318" s="251">
        <v>0.03</v>
      </c>
      <c r="BG318" s="251">
        <v>0.03</v>
      </c>
      <c r="BH318" s="251">
        <v>0.03</v>
      </c>
      <c r="BI318" s="251">
        <v>0.03</v>
      </c>
      <c r="BJ318" s="251">
        <v>0.03</v>
      </c>
      <c r="BK318" s="251">
        <v>0.03</v>
      </c>
      <c r="BL318" s="251">
        <v>0.03</v>
      </c>
      <c r="BM318" s="251">
        <v>0.03</v>
      </c>
      <c r="BN318" s="251">
        <v>0.03</v>
      </c>
      <c r="BO318" s="251">
        <v>0.03</v>
      </c>
      <c r="BP318" s="1188">
        <v>0.03</v>
      </c>
      <c r="BQ318" s="233">
        <v>0.03</v>
      </c>
      <c r="BR318" s="233">
        <v>0.03</v>
      </c>
      <c r="BS318" s="233">
        <v>0.03</v>
      </c>
      <c r="BT318" s="233">
        <v>0.03</v>
      </c>
      <c r="BU318" s="233">
        <v>0.03</v>
      </c>
      <c r="BV318" s="233">
        <v>0.03</v>
      </c>
      <c r="BW318" s="233">
        <v>0.03</v>
      </c>
      <c r="BX318" s="233">
        <v>0.03</v>
      </c>
      <c r="BY318" s="233">
        <v>0.03</v>
      </c>
      <c r="BZ318" s="233"/>
      <c r="CA318" s="233"/>
      <c r="CB318" s="233"/>
      <c r="CC318" s="233"/>
      <c r="CD318" s="233"/>
      <c r="CE318" s="233"/>
      <c r="CF318" s="233"/>
      <c r="CG318" s="233"/>
      <c r="CH318" s="233"/>
      <c r="CI318" s="233"/>
      <c r="CJ318" s="233"/>
      <c r="CK318" s="233"/>
      <c r="CL318" s="233"/>
      <c r="CM318" s="233"/>
      <c r="CN318" s="249"/>
    </row>
    <row r="319" spans="2:92" ht="30.75" thickBot="1" x14ac:dyDescent="0.25">
      <c r="B31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9" s="1044" t="s">
        <v>873</v>
      </c>
      <c r="D319" s="1044" t="s">
        <v>872</v>
      </c>
      <c r="E319" s="1045" t="s">
        <v>843</v>
      </c>
      <c r="F319" s="1189" t="str">
        <f>VLOOKUP(TBL5_OptBen[[#This Row],[Option Type (defined list)]],'Option Typs_Grps'!B$2:C$47, 2, FALSE)</f>
        <v>Distribution Options</v>
      </c>
      <c r="G319" s="1176" t="s">
        <v>766</v>
      </c>
      <c r="H319" s="1177" t="s">
        <v>1451</v>
      </c>
      <c r="I319" s="1181" t="s">
        <v>684</v>
      </c>
      <c r="J319" s="1182" t="s">
        <v>122</v>
      </c>
      <c r="K319" s="1183">
        <v>2</v>
      </c>
      <c r="L319" s="250"/>
      <c r="M319" s="250"/>
      <c r="N319" s="250"/>
      <c r="O319" s="1184"/>
      <c r="P319" s="1185"/>
      <c r="Q319" s="1186"/>
      <c r="R319" s="1187">
        <v>0.62</v>
      </c>
      <c r="S319" s="251">
        <v>1.86</v>
      </c>
      <c r="T319" s="251">
        <v>3.09</v>
      </c>
      <c r="U319" s="251">
        <v>4.33</v>
      </c>
      <c r="V319" s="251">
        <v>5.57</v>
      </c>
      <c r="W319" s="251">
        <v>5.57</v>
      </c>
      <c r="X319" s="251">
        <v>5.57</v>
      </c>
      <c r="Y319" s="251">
        <v>5.57</v>
      </c>
      <c r="Z319" s="251">
        <v>5.57</v>
      </c>
      <c r="AA319" s="251">
        <v>5.57</v>
      </c>
      <c r="AB319" s="251">
        <v>5.57</v>
      </c>
      <c r="AC319" s="251">
        <v>5.57</v>
      </c>
      <c r="AD319" s="251">
        <v>5.57</v>
      </c>
      <c r="AE319" s="251">
        <v>5.57</v>
      </c>
      <c r="AF319" s="251">
        <v>5.57</v>
      </c>
      <c r="AG319" s="251">
        <v>5.57</v>
      </c>
      <c r="AH319" s="251">
        <v>5.57</v>
      </c>
      <c r="AI319" s="251">
        <v>5.57</v>
      </c>
      <c r="AJ319" s="251">
        <v>5.57</v>
      </c>
      <c r="AK319" s="251">
        <v>5.57</v>
      </c>
      <c r="AL319" s="251">
        <v>5.57</v>
      </c>
      <c r="AM319" s="251">
        <v>5.57</v>
      </c>
      <c r="AN319" s="251">
        <v>5.57</v>
      </c>
      <c r="AO319" s="251">
        <v>5.57</v>
      </c>
      <c r="AP319" s="251">
        <v>5.57</v>
      </c>
      <c r="AQ319" s="251">
        <v>5.57</v>
      </c>
      <c r="AR319" s="251">
        <v>5.57</v>
      </c>
      <c r="AS319" s="251">
        <v>5.57</v>
      </c>
      <c r="AT319" s="251">
        <v>5.57</v>
      </c>
      <c r="AU319" s="251">
        <v>5.57</v>
      </c>
      <c r="AV319" s="251">
        <v>5.57</v>
      </c>
      <c r="AW319" s="251">
        <v>5.57</v>
      </c>
      <c r="AX319" s="251">
        <v>5.57</v>
      </c>
      <c r="AY319" s="251">
        <v>5.57</v>
      </c>
      <c r="AZ319" s="251">
        <v>5.57</v>
      </c>
      <c r="BA319" s="251">
        <v>5.57</v>
      </c>
      <c r="BB319" s="251">
        <v>5.57</v>
      </c>
      <c r="BC319" s="251">
        <v>5.57</v>
      </c>
      <c r="BD319" s="251">
        <v>5.57</v>
      </c>
      <c r="BE319" s="251">
        <v>5.57</v>
      </c>
      <c r="BF319" s="251">
        <v>5.57</v>
      </c>
      <c r="BG319" s="251">
        <v>5.57</v>
      </c>
      <c r="BH319" s="251">
        <v>5.57</v>
      </c>
      <c r="BI319" s="251">
        <v>5.57</v>
      </c>
      <c r="BJ319" s="251">
        <v>5.57</v>
      </c>
      <c r="BK319" s="251">
        <v>5.57</v>
      </c>
      <c r="BL319" s="251">
        <v>5.57</v>
      </c>
      <c r="BM319" s="251">
        <v>5.57</v>
      </c>
      <c r="BN319" s="251">
        <v>5.57</v>
      </c>
      <c r="BO319" s="251">
        <v>5.57</v>
      </c>
      <c r="BP319" s="1188">
        <v>5.57</v>
      </c>
      <c r="BQ319" s="233">
        <v>5.57</v>
      </c>
      <c r="BR319" s="233">
        <v>5.57</v>
      </c>
      <c r="BS319" s="233">
        <v>5.57</v>
      </c>
      <c r="BT319" s="233">
        <v>5.57</v>
      </c>
      <c r="BU319" s="233">
        <v>5.57</v>
      </c>
      <c r="BV319" s="233">
        <v>5.57</v>
      </c>
      <c r="BW319" s="233">
        <v>5.57</v>
      </c>
      <c r="BX319" s="233">
        <v>5.57</v>
      </c>
      <c r="BY319" s="233">
        <v>5.57</v>
      </c>
      <c r="BZ319" s="233"/>
      <c r="CA319" s="233"/>
      <c r="CB319" s="233"/>
      <c r="CC319" s="233"/>
      <c r="CD319" s="233"/>
      <c r="CE319" s="233"/>
      <c r="CF319" s="233"/>
      <c r="CG319" s="233"/>
      <c r="CH319" s="233"/>
      <c r="CI319" s="233"/>
      <c r="CJ319" s="233"/>
      <c r="CK319" s="233"/>
      <c r="CL319" s="233"/>
      <c r="CM319" s="233"/>
      <c r="CN319" s="249"/>
    </row>
    <row r="320" spans="2:92" ht="30.75" thickBot="1" x14ac:dyDescent="0.25">
      <c r="B32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0" s="1044" t="s">
        <v>875</v>
      </c>
      <c r="D320" s="1044" t="s">
        <v>874</v>
      </c>
      <c r="E320" s="1045" t="s">
        <v>843</v>
      </c>
      <c r="F320" s="1189" t="str">
        <f>VLOOKUP(TBL5_OptBen[[#This Row],[Option Type (defined list)]],'Option Typs_Grps'!B$2:C$47, 2, FALSE)</f>
        <v>Distribution Options</v>
      </c>
      <c r="G320" s="1176" t="s">
        <v>766</v>
      </c>
      <c r="H320" s="1177" t="s">
        <v>1451</v>
      </c>
      <c r="I320" s="1181" t="s">
        <v>684</v>
      </c>
      <c r="J320" s="1182" t="s">
        <v>122</v>
      </c>
      <c r="K320" s="1183">
        <v>2</v>
      </c>
      <c r="L320" s="250"/>
      <c r="M320" s="250"/>
      <c r="N320" s="250"/>
      <c r="O320" s="1184"/>
      <c r="P320" s="1185"/>
      <c r="Q320" s="1186"/>
      <c r="R320" s="1187">
        <v>0</v>
      </c>
      <c r="S320" s="251">
        <v>0</v>
      </c>
      <c r="T320" s="251">
        <v>0</v>
      </c>
      <c r="U320" s="251">
        <v>0</v>
      </c>
      <c r="V320" s="251">
        <v>0</v>
      </c>
      <c r="W320" s="251">
        <v>1.24</v>
      </c>
      <c r="X320" s="251">
        <v>2.4700000000000002</v>
      </c>
      <c r="Y320" s="251">
        <v>3.71</v>
      </c>
      <c r="Z320" s="251">
        <v>4.95</v>
      </c>
      <c r="AA320" s="251">
        <v>6.18</v>
      </c>
      <c r="AB320" s="251">
        <v>6.18</v>
      </c>
      <c r="AC320" s="251">
        <v>6.18</v>
      </c>
      <c r="AD320" s="251">
        <v>6.18</v>
      </c>
      <c r="AE320" s="251">
        <v>6.18</v>
      </c>
      <c r="AF320" s="251">
        <v>6.18</v>
      </c>
      <c r="AG320" s="251">
        <v>6.18</v>
      </c>
      <c r="AH320" s="251">
        <v>6.18</v>
      </c>
      <c r="AI320" s="251">
        <v>6.18</v>
      </c>
      <c r="AJ320" s="251">
        <v>6.18</v>
      </c>
      <c r="AK320" s="251">
        <v>6.18</v>
      </c>
      <c r="AL320" s="251">
        <v>6.18</v>
      </c>
      <c r="AM320" s="251">
        <v>6.18</v>
      </c>
      <c r="AN320" s="251">
        <v>6.18</v>
      </c>
      <c r="AO320" s="251">
        <v>6.18</v>
      </c>
      <c r="AP320" s="251">
        <v>6.18</v>
      </c>
      <c r="AQ320" s="251">
        <v>6.18</v>
      </c>
      <c r="AR320" s="251">
        <v>6.18</v>
      </c>
      <c r="AS320" s="251">
        <v>6.18</v>
      </c>
      <c r="AT320" s="251">
        <v>6.18</v>
      </c>
      <c r="AU320" s="251">
        <v>6.18</v>
      </c>
      <c r="AV320" s="251">
        <v>6.18</v>
      </c>
      <c r="AW320" s="251">
        <v>6.18</v>
      </c>
      <c r="AX320" s="251">
        <v>6.18</v>
      </c>
      <c r="AY320" s="251">
        <v>6.18</v>
      </c>
      <c r="AZ320" s="251">
        <v>6.18</v>
      </c>
      <c r="BA320" s="251">
        <v>6.18</v>
      </c>
      <c r="BB320" s="251">
        <v>6.18</v>
      </c>
      <c r="BC320" s="251">
        <v>6.18</v>
      </c>
      <c r="BD320" s="251">
        <v>6.18</v>
      </c>
      <c r="BE320" s="251">
        <v>6.18</v>
      </c>
      <c r="BF320" s="251">
        <v>6.18</v>
      </c>
      <c r="BG320" s="251">
        <v>6.18</v>
      </c>
      <c r="BH320" s="251">
        <v>6.18</v>
      </c>
      <c r="BI320" s="251">
        <v>6.18</v>
      </c>
      <c r="BJ320" s="251">
        <v>6.18</v>
      </c>
      <c r="BK320" s="251">
        <v>6.18</v>
      </c>
      <c r="BL320" s="251">
        <v>6.18</v>
      </c>
      <c r="BM320" s="251">
        <v>6.18</v>
      </c>
      <c r="BN320" s="251">
        <v>6.18</v>
      </c>
      <c r="BO320" s="251">
        <v>6.18</v>
      </c>
      <c r="BP320" s="1188">
        <v>6.18</v>
      </c>
      <c r="BQ320" s="233">
        <v>6.18</v>
      </c>
      <c r="BR320" s="233">
        <v>6.18</v>
      </c>
      <c r="BS320" s="233">
        <v>6.18</v>
      </c>
      <c r="BT320" s="233">
        <v>6.18</v>
      </c>
      <c r="BU320" s="233">
        <v>6.18</v>
      </c>
      <c r="BV320" s="233">
        <v>6.18</v>
      </c>
      <c r="BW320" s="233">
        <v>6.18</v>
      </c>
      <c r="BX320" s="233">
        <v>6.18</v>
      </c>
      <c r="BY320" s="233">
        <v>6.18</v>
      </c>
      <c r="BZ320" s="233"/>
      <c r="CA320" s="233"/>
      <c r="CB320" s="233"/>
      <c r="CC320" s="233"/>
      <c r="CD320" s="233"/>
      <c r="CE320" s="233"/>
      <c r="CF320" s="233"/>
      <c r="CG320" s="233"/>
      <c r="CH320" s="233"/>
      <c r="CI320" s="233"/>
      <c r="CJ320" s="233"/>
      <c r="CK320" s="233"/>
      <c r="CL320" s="233"/>
      <c r="CM320" s="233"/>
      <c r="CN320" s="249"/>
    </row>
    <row r="321" spans="2:92" ht="30.75" thickBot="1" x14ac:dyDescent="0.25">
      <c r="B32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1" s="1044" t="s">
        <v>878</v>
      </c>
      <c r="D321" s="1044" t="s">
        <v>877</v>
      </c>
      <c r="E321" s="1045" t="s">
        <v>843</v>
      </c>
      <c r="F321" s="1189" t="str">
        <f>VLOOKUP(TBL5_OptBen[[#This Row],[Option Type (defined list)]],'Option Typs_Grps'!B$2:C$47, 2, FALSE)</f>
        <v>Distribution Options</v>
      </c>
      <c r="G321" s="1176" t="s">
        <v>766</v>
      </c>
      <c r="H321" s="1177" t="s">
        <v>1451</v>
      </c>
      <c r="I321" s="1181" t="s">
        <v>684</v>
      </c>
      <c r="J321" s="1182" t="s">
        <v>122</v>
      </c>
      <c r="K321" s="1183">
        <v>2</v>
      </c>
      <c r="L321" s="250"/>
      <c r="M321" s="250"/>
      <c r="N321" s="250"/>
      <c r="O321" s="1184"/>
      <c r="P321" s="1185"/>
      <c r="Q321" s="1186"/>
      <c r="R321" s="1187">
        <v>0</v>
      </c>
      <c r="S321" s="251">
        <v>0</v>
      </c>
      <c r="T321" s="251">
        <v>0</v>
      </c>
      <c r="U321" s="251">
        <v>0</v>
      </c>
      <c r="V321" s="251">
        <v>0</v>
      </c>
      <c r="W321" s="251">
        <v>0</v>
      </c>
      <c r="X321" s="251">
        <v>0</v>
      </c>
      <c r="Y321" s="251">
        <v>0</v>
      </c>
      <c r="Z321" s="251">
        <v>0</v>
      </c>
      <c r="AA321" s="251">
        <v>0</v>
      </c>
      <c r="AB321" s="251">
        <v>1.24</v>
      </c>
      <c r="AC321" s="251">
        <v>2.4700000000000002</v>
      </c>
      <c r="AD321" s="251">
        <v>3.71</v>
      </c>
      <c r="AE321" s="251">
        <v>4.95</v>
      </c>
      <c r="AF321" s="251">
        <v>6.18</v>
      </c>
      <c r="AG321" s="251">
        <v>6.18</v>
      </c>
      <c r="AH321" s="251">
        <v>6.18</v>
      </c>
      <c r="AI321" s="251">
        <v>6.18</v>
      </c>
      <c r="AJ321" s="251">
        <v>6.18</v>
      </c>
      <c r="AK321" s="251">
        <v>6.18</v>
      </c>
      <c r="AL321" s="251">
        <v>6.18</v>
      </c>
      <c r="AM321" s="251">
        <v>6.18</v>
      </c>
      <c r="AN321" s="251">
        <v>6.18</v>
      </c>
      <c r="AO321" s="251">
        <v>6.18</v>
      </c>
      <c r="AP321" s="251">
        <v>6.18</v>
      </c>
      <c r="AQ321" s="251">
        <v>6.18</v>
      </c>
      <c r="AR321" s="251">
        <v>6.18</v>
      </c>
      <c r="AS321" s="251">
        <v>6.18</v>
      </c>
      <c r="AT321" s="251">
        <v>6.18</v>
      </c>
      <c r="AU321" s="251">
        <v>6.18</v>
      </c>
      <c r="AV321" s="251">
        <v>6.18</v>
      </c>
      <c r="AW321" s="251">
        <v>6.18</v>
      </c>
      <c r="AX321" s="251">
        <v>6.18</v>
      </c>
      <c r="AY321" s="251">
        <v>6.18</v>
      </c>
      <c r="AZ321" s="251">
        <v>6.18</v>
      </c>
      <c r="BA321" s="251">
        <v>6.18</v>
      </c>
      <c r="BB321" s="251">
        <v>6.18</v>
      </c>
      <c r="BC321" s="251">
        <v>6.18</v>
      </c>
      <c r="BD321" s="251">
        <v>6.18</v>
      </c>
      <c r="BE321" s="251">
        <v>6.18</v>
      </c>
      <c r="BF321" s="251">
        <v>6.18</v>
      </c>
      <c r="BG321" s="251">
        <v>6.18</v>
      </c>
      <c r="BH321" s="251">
        <v>6.18</v>
      </c>
      <c r="BI321" s="251">
        <v>6.18</v>
      </c>
      <c r="BJ321" s="251">
        <v>6.18</v>
      </c>
      <c r="BK321" s="251">
        <v>6.18</v>
      </c>
      <c r="BL321" s="251">
        <v>6.18</v>
      </c>
      <c r="BM321" s="251">
        <v>6.18</v>
      </c>
      <c r="BN321" s="251">
        <v>6.18</v>
      </c>
      <c r="BO321" s="251">
        <v>6.18</v>
      </c>
      <c r="BP321" s="1188">
        <v>6.18</v>
      </c>
      <c r="BQ321" s="233">
        <v>6.18</v>
      </c>
      <c r="BR321" s="233">
        <v>6.18</v>
      </c>
      <c r="BS321" s="233">
        <v>6.18</v>
      </c>
      <c r="BT321" s="233">
        <v>6.18</v>
      </c>
      <c r="BU321" s="233">
        <v>6.18</v>
      </c>
      <c r="BV321" s="233">
        <v>6.18</v>
      </c>
      <c r="BW321" s="233">
        <v>6.18</v>
      </c>
      <c r="BX321" s="233">
        <v>6.18</v>
      </c>
      <c r="BY321" s="233">
        <v>6.18</v>
      </c>
      <c r="BZ321" s="233"/>
      <c r="CA321" s="233"/>
      <c r="CB321" s="233"/>
      <c r="CC321" s="233"/>
      <c r="CD321" s="233"/>
      <c r="CE321" s="233"/>
      <c r="CF321" s="233"/>
      <c r="CG321" s="233"/>
      <c r="CH321" s="233"/>
      <c r="CI321" s="233"/>
      <c r="CJ321" s="233"/>
      <c r="CK321" s="233"/>
      <c r="CL321" s="233"/>
      <c r="CM321" s="233"/>
      <c r="CN321" s="249"/>
    </row>
    <row r="322" spans="2:92" ht="30.75" thickBot="1" x14ac:dyDescent="0.25">
      <c r="B32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2" s="1044" t="s">
        <v>881</v>
      </c>
      <c r="D322" s="1044" t="s">
        <v>880</v>
      </c>
      <c r="E322" s="1045" t="s">
        <v>843</v>
      </c>
      <c r="F322" s="1189" t="str">
        <f>VLOOKUP(TBL5_OptBen[[#This Row],[Option Type (defined list)]],'Option Typs_Grps'!B$2:C$47, 2, FALSE)</f>
        <v>Distribution Options</v>
      </c>
      <c r="G322" s="1176" t="s">
        <v>766</v>
      </c>
      <c r="H322" s="1177" t="s">
        <v>1451</v>
      </c>
      <c r="I322" s="1181" t="s">
        <v>684</v>
      </c>
      <c r="J322" s="1182" t="s">
        <v>122</v>
      </c>
      <c r="K322" s="1183">
        <v>2</v>
      </c>
      <c r="L322" s="250"/>
      <c r="M322" s="250"/>
      <c r="N322" s="250"/>
      <c r="O322" s="1184"/>
      <c r="P322" s="1185"/>
      <c r="Q322" s="1186"/>
      <c r="R322" s="1187">
        <v>0</v>
      </c>
      <c r="S322" s="251">
        <v>0</v>
      </c>
      <c r="T322" s="251">
        <v>0</v>
      </c>
      <c r="U322" s="251">
        <v>0</v>
      </c>
      <c r="V322" s="251">
        <v>0</v>
      </c>
      <c r="W322" s="251">
        <v>0</v>
      </c>
      <c r="X322" s="251">
        <v>0</v>
      </c>
      <c r="Y322" s="251">
        <v>0</v>
      </c>
      <c r="Z322" s="251">
        <v>0</v>
      </c>
      <c r="AA322" s="251">
        <v>0</v>
      </c>
      <c r="AB322" s="251">
        <v>0</v>
      </c>
      <c r="AC322" s="251">
        <v>0</v>
      </c>
      <c r="AD322" s="251">
        <v>0</v>
      </c>
      <c r="AE322" s="251">
        <v>0</v>
      </c>
      <c r="AF322" s="251">
        <v>0</v>
      </c>
      <c r="AG322" s="251">
        <v>1.24</v>
      </c>
      <c r="AH322" s="251">
        <v>2.4700000000000002</v>
      </c>
      <c r="AI322" s="251">
        <v>3.71</v>
      </c>
      <c r="AJ322" s="251">
        <v>4.95</v>
      </c>
      <c r="AK322" s="251">
        <v>6.18</v>
      </c>
      <c r="AL322" s="251">
        <v>6.18</v>
      </c>
      <c r="AM322" s="251">
        <v>6.18</v>
      </c>
      <c r="AN322" s="251">
        <v>6.18</v>
      </c>
      <c r="AO322" s="251">
        <v>6.18</v>
      </c>
      <c r="AP322" s="251">
        <v>6.18</v>
      </c>
      <c r="AQ322" s="251">
        <v>6.18</v>
      </c>
      <c r="AR322" s="251">
        <v>6.18</v>
      </c>
      <c r="AS322" s="251">
        <v>6.18</v>
      </c>
      <c r="AT322" s="251">
        <v>6.18</v>
      </c>
      <c r="AU322" s="251">
        <v>6.18</v>
      </c>
      <c r="AV322" s="251">
        <v>6.18</v>
      </c>
      <c r="AW322" s="251">
        <v>6.18</v>
      </c>
      <c r="AX322" s="251">
        <v>6.18</v>
      </c>
      <c r="AY322" s="251">
        <v>6.18</v>
      </c>
      <c r="AZ322" s="251">
        <v>6.18</v>
      </c>
      <c r="BA322" s="251">
        <v>6.18</v>
      </c>
      <c r="BB322" s="251">
        <v>6.18</v>
      </c>
      <c r="BC322" s="251">
        <v>6.18</v>
      </c>
      <c r="BD322" s="251">
        <v>6.18</v>
      </c>
      <c r="BE322" s="251">
        <v>6.18</v>
      </c>
      <c r="BF322" s="251">
        <v>6.18</v>
      </c>
      <c r="BG322" s="251">
        <v>6.18</v>
      </c>
      <c r="BH322" s="251">
        <v>6.18</v>
      </c>
      <c r="BI322" s="251">
        <v>6.18</v>
      </c>
      <c r="BJ322" s="251">
        <v>6.18</v>
      </c>
      <c r="BK322" s="251">
        <v>6.18</v>
      </c>
      <c r="BL322" s="251">
        <v>6.18</v>
      </c>
      <c r="BM322" s="251">
        <v>6.18</v>
      </c>
      <c r="BN322" s="251">
        <v>6.18</v>
      </c>
      <c r="BO322" s="251">
        <v>6.18</v>
      </c>
      <c r="BP322" s="1188">
        <v>6.18</v>
      </c>
      <c r="BQ322" s="233">
        <v>6.18</v>
      </c>
      <c r="BR322" s="233">
        <v>6.18</v>
      </c>
      <c r="BS322" s="233">
        <v>6.18</v>
      </c>
      <c r="BT322" s="233">
        <v>6.18</v>
      </c>
      <c r="BU322" s="233">
        <v>6.18</v>
      </c>
      <c r="BV322" s="233">
        <v>6.18</v>
      </c>
      <c r="BW322" s="233">
        <v>6.18</v>
      </c>
      <c r="BX322" s="233">
        <v>6.18</v>
      </c>
      <c r="BY322" s="233">
        <v>6.18</v>
      </c>
      <c r="BZ322" s="233"/>
      <c r="CA322" s="233"/>
      <c r="CB322" s="233"/>
      <c r="CC322" s="233"/>
      <c r="CD322" s="233"/>
      <c r="CE322" s="233"/>
      <c r="CF322" s="233"/>
      <c r="CG322" s="233"/>
      <c r="CH322" s="233"/>
      <c r="CI322" s="233"/>
      <c r="CJ322" s="233"/>
      <c r="CK322" s="233"/>
      <c r="CL322" s="233"/>
      <c r="CM322" s="233"/>
      <c r="CN322" s="249"/>
    </row>
    <row r="323" spans="2:92" ht="30.75" thickBot="1" x14ac:dyDescent="0.25">
      <c r="B32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3" s="1044" t="s">
        <v>884</v>
      </c>
      <c r="D323" s="1044" t="s">
        <v>883</v>
      </c>
      <c r="E323" s="1045" t="s">
        <v>843</v>
      </c>
      <c r="F323" s="1189" t="str">
        <f>VLOOKUP(TBL5_OptBen[[#This Row],[Option Type (defined list)]],'Option Typs_Grps'!B$2:C$47, 2, FALSE)</f>
        <v>Distribution Options</v>
      </c>
      <c r="G323" s="1176" t="s">
        <v>766</v>
      </c>
      <c r="H323" s="1177" t="s">
        <v>1451</v>
      </c>
      <c r="I323" s="1181" t="s">
        <v>684</v>
      </c>
      <c r="J323" s="1182" t="s">
        <v>122</v>
      </c>
      <c r="K323" s="1183">
        <v>2</v>
      </c>
      <c r="L323" s="250"/>
      <c r="M323" s="250"/>
      <c r="N323" s="250"/>
      <c r="O323" s="1184"/>
      <c r="P323" s="1185"/>
      <c r="Q323" s="1186"/>
      <c r="R323" s="1187">
        <v>0</v>
      </c>
      <c r="S323" s="251">
        <v>0</v>
      </c>
      <c r="T323" s="251">
        <v>0</v>
      </c>
      <c r="U323" s="251">
        <v>0</v>
      </c>
      <c r="V323" s="251">
        <v>0</v>
      </c>
      <c r="W323" s="251">
        <v>0</v>
      </c>
      <c r="X323" s="251">
        <v>0</v>
      </c>
      <c r="Y323" s="251">
        <v>0</v>
      </c>
      <c r="Z323" s="251">
        <v>0</v>
      </c>
      <c r="AA323" s="251">
        <v>0</v>
      </c>
      <c r="AB323" s="251">
        <v>0</v>
      </c>
      <c r="AC323" s="251">
        <v>0</v>
      </c>
      <c r="AD323" s="251">
        <v>0</v>
      </c>
      <c r="AE323" s="251">
        <v>0</v>
      </c>
      <c r="AF323" s="251">
        <v>0</v>
      </c>
      <c r="AG323" s="251">
        <v>0</v>
      </c>
      <c r="AH323" s="251">
        <v>0</v>
      </c>
      <c r="AI323" s="251">
        <v>0</v>
      </c>
      <c r="AJ323" s="251">
        <v>0</v>
      </c>
      <c r="AK323" s="251">
        <v>0</v>
      </c>
      <c r="AL323" s="251">
        <v>1.24</v>
      </c>
      <c r="AM323" s="251">
        <v>2.4700000000000002</v>
      </c>
      <c r="AN323" s="251">
        <v>3.71</v>
      </c>
      <c r="AO323" s="251">
        <v>4.33</v>
      </c>
      <c r="AP323" s="251">
        <v>4.33</v>
      </c>
      <c r="AQ323" s="251">
        <v>4.33</v>
      </c>
      <c r="AR323" s="251">
        <v>4.33</v>
      </c>
      <c r="AS323" s="251">
        <v>4.33</v>
      </c>
      <c r="AT323" s="251">
        <v>4.33</v>
      </c>
      <c r="AU323" s="251">
        <v>4.33</v>
      </c>
      <c r="AV323" s="251">
        <v>4.33</v>
      </c>
      <c r="AW323" s="251">
        <v>4.33</v>
      </c>
      <c r="AX323" s="251">
        <v>4.33</v>
      </c>
      <c r="AY323" s="251">
        <v>4.33</v>
      </c>
      <c r="AZ323" s="251">
        <v>4.33</v>
      </c>
      <c r="BA323" s="251">
        <v>4.33</v>
      </c>
      <c r="BB323" s="251">
        <v>4.33</v>
      </c>
      <c r="BC323" s="251">
        <v>4.33</v>
      </c>
      <c r="BD323" s="251">
        <v>4.33</v>
      </c>
      <c r="BE323" s="251">
        <v>4.33</v>
      </c>
      <c r="BF323" s="251">
        <v>4.33</v>
      </c>
      <c r="BG323" s="251">
        <v>4.33</v>
      </c>
      <c r="BH323" s="251">
        <v>4.33</v>
      </c>
      <c r="BI323" s="251">
        <v>4.33</v>
      </c>
      <c r="BJ323" s="251">
        <v>4.33</v>
      </c>
      <c r="BK323" s="251">
        <v>4.33</v>
      </c>
      <c r="BL323" s="251">
        <v>4.33</v>
      </c>
      <c r="BM323" s="251">
        <v>4.33</v>
      </c>
      <c r="BN323" s="251">
        <v>4.33</v>
      </c>
      <c r="BO323" s="251">
        <v>4.33</v>
      </c>
      <c r="BP323" s="1188">
        <v>4.33</v>
      </c>
      <c r="BQ323" s="233">
        <v>4.33</v>
      </c>
      <c r="BR323" s="233">
        <v>4.33</v>
      </c>
      <c r="BS323" s="233">
        <v>4.33</v>
      </c>
      <c r="BT323" s="233">
        <v>4.33</v>
      </c>
      <c r="BU323" s="233">
        <v>4.33</v>
      </c>
      <c r="BV323" s="233">
        <v>4.33</v>
      </c>
      <c r="BW323" s="233">
        <v>4.33</v>
      </c>
      <c r="BX323" s="233">
        <v>4.33</v>
      </c>
      <c r="BY323" s="233">
        <v>4.33</v>
      </c>
      <c r="BZ323" s="233"/>
      <c r="CA323" s="233"/>
      <c r="CB323" s="233"/>
      <c r="CC323" s="233"/>
      <c r="CD323" s="233"/>
      <c r="CE323" s="233"/>
      <c r="CF323" s="233"/>
      <c r="CG323" s="233"/>
      <c r="CH323" s="233"/>
      <c r="CI323" s="233"/>
      <c r="CJ323" s="233"/>
      <c r="CK323" s="233"/>
      <c r="CL323" s="233"/>
      <c r="CM323" s="233"/>
      <c r="CN323" s="249"/>
    </row>
    <row r="324" spans="2:92" ht="30.75" thickBot="1" x14ac:dyDescent="0.25">
      <c r="B32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4" s="1044" t="s">
        <v>886</v>
      </c>
      <c r="D324" s="1044" t="s">
        <v>885</v>
      </c>
      <c r="E324" s="1045" t="s">
        <v>871</v>
      </c>
      <c r="F324" s="1189" t="str">
        <f>VLOOKUP(TBL5_OptBen[[#This Row],[Option Type (defined list)]],'Option Typs_Grps'!B$2:C$47, 2, FALSE)</f>
        <v>Distribution Options</v>
      </c>
      <c r="G324" s="1176" t="s">
        <v>766</v>
      </c>
      <c r="H324" s="1177" t="s">
        <v>1451</v>
      </c>
      <c r="I324" s="1181" t="s">
        <v>684</v>
      </c>
      <c r="J324" s="1182" t="s">
        <v>122</v>
      </c>
      <c r="K324" s="1183">
        <v>2</v>
      </c>
      <c r="L324" s="250"/>
      <c r="M324" s="250"/>
      <c r="N324" s="250"/>
      <c r="O324" s="1184"/>
      <c r="P324" s="1185"/>
      <c r="Q324" s="1186"/>
      <c r="R324" s="1187">
        <v>1.6</v>
      </c>
      <c r="S324" s="251">
        <v>3.98</v>
      </c>
      <c r="T324" s="251">
        <v>5.33</v>
      </c>
      <c r="U324" s="251">
        <v>6.42</v>
      </c>
      <c r="V324" s="251">
        <v>7.27</v>
      </c>
      <c r="W324" s="251">
        <v>7.27</v>
      </c>
      <c r="X324" s="251">
        <v>7.27</v>
      </c>
      <c r="Y324" s="251">
        <v>7.27</v>
      </c>
      <c r="Z324" s="251">
        <v>7.27</v>
      </c>
      <c r="AA324" s="251">
        <v>7.27</v>
      </c>
      <c r="AB324" s="251">
        <v>7.27</v>
      </c>
      <c r="AC324" s="251">
        <v>7.27</v>
      </c>
      <c r="AD324" s="251">
        <v>7.27</v>
      </c>
      <c r="AE324" s="251">
        <v>7.27</v>
      </c>
      <c r="AF324" s="251">
        <v>7.27</v>
      </c>
      <c r="AG324" s="251">
        <v>7.27</v>
      </c>
      <c r="AH324" s="251">
        <v>7.27</v>
      </c>
      <c r="AI324" s="251">
        <v>7.27</v>
      </c>
      <c r="AJ324" s="251">
        <v>7.27</v>
      </c>
      <c r="AK324" s="251">
        <v>7.27</v>
      </c>
      <c r="AL324" s="251">
        <v>7.27</v>
      </c>
      <c r="AM324" s="251">
        <v>7.27</v>
      </c>
      <c r="AN324" s="251">
        <v>7.27</v>
      </c>
      <c r="AO324" s="251">
        <v>7.27</v>
      </c>
      <c r="AP324" s="251">
        <v>7.27</v>
      </c>
      <c r="AQ324" s="251">
        <v>7.27</v>
      </c>
      <c r="AR324" s="251">
        <v>7.27</v>
      </c>
      <c r="AS324" s="251">
        <v>7.27</v>
      </c>
      <c r="AT324" s="251">
        <v>7.27</v>
      </c>
      <c r="AU324" s="251">
        <v>7.27</v>
      </c>
      <c r="AV324" s="251">
        <v>7.27</v>
      </c>
      <c r="AW324" s="251">
        <v>7.27</v>
      </c>
      <c r="AX324" s="251">
        <v>7.27</v>
      </c>
      <c r="AY324" s="251">
        <v>7.27</v>
      </c>
      <c r="AZ324" s="251">
        <v>7.27</v>
      </c>
      <c r="BA324" s="251">
        <v>7.27</v>
      </c>
      <c r="BB324" s="251">
        <v>7.27</v>
      </c>
      <c r="BC324" s="251">
        <v>7.27</v>
      </c>
      <c r="BD324" s="251">
        <v>7.27</v>
      </c>
      <c r="BE324" s="251">
        <v>7.27</v>
      </c>
      <c r="BF324" s="251">
        <v>7.27</v>
      </c>
      <c r="BG324" s="251">
        <v>7.27</v>
      </c>
      <c r="BH324" s="251">
        <v>7.27</v>
      </c>
      <c r="BI324" s="251">
        <v>7.27</v>
      </c>
      <c r="BJ324" s="251">
        <v>7.27</v>
      </c>
      <c r="BK324" s="251">
        <v>7.27</v>
      </c>
      <c r="BL324" s="251">
        <v>7.27</v>
      </c>
      <c r="BM324" s="251">
        <v>7.27</v>
      </c>
      <c r="BN324" s="251">
        <v>7.27</v>
      </c>
      <c r="BO324" s="251">
        <v>7.27</v>
      </c>
      <c r="BP324" s="1188">
        <v>7.27</v>
      </c>
      <c r="BQ324" s="233">
        <v>7.27</v>
      </c>
      <c r="BR324" s="233">
        <v>7.27</v>
      </c>
      <c r="BS324" s="233">
        <v>7.27</v>
      </c>
      <c r="BT324" s="233">
        <v>7.27</v>
      </c>
      <c r="BU324" s="233">
        <v>7.27</v>
      </c>
      <c r="BV324" s="233">
        <v>7.27</v>
      </c>
      <c r="BW324" s="233">
        <v>7.27</v>
      </c>
      <c r="BX324" s="233">
        <v>7.27</v>
      </c>
      <c r="BY324" s="233">
        <v>7.27</v>
      </c>
      <c r="BZ324" s="233"/>
      <c r="CA324" s="233"/>
      <c r="CB324" s="233"/>
      <c r="CC324" s="233"/>
      <c r="CD324" s="233"/>
      <c r="CE324" s="233"/>
      <c r="CF324" s="233"/>
      <c r="CG324" s="233"/>
      <c r="CH324" s="233"/>
      <c r="CI324" s="233"/>
      <c r="CJ324" s="233"/>
      <c r="CK324" s="233"/>
      <c r="CL324" s="233"/>
      <c r="CM324" s="233"/>
      <c r="CN324" s="249"/>
    </row>
    <row r="325" spans="2:92" ht="30.75" thickBot="1" x14ac:dyDescent="0.25">
      <c r="B32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5" s="1044" t="s">
        <v>888</v>
      </c>
      <c r="D325" s="1044" t="s">
        <v>887</v>
      </c>
      <c r="E325" s="1045" t="s">
        <v>871</v>
      </c>
      <c r="F325" s="1189" t="str">
        <f>VLOOKUP(TBL5_OptBen[[#This Row],[Option Type (defined list)]],'Option Typs_Grps'!B$2:C$47, 2, FALSE)</f>
        <v>Distribution Options</v>
      </c>
      <c r="G325" s="1176" t="s">
        <v>766</v>
      </c>
      <c r="H325" s="1177" t="s">
        <v>1451</v>
      </c>
      <c r="I325" s="1181" t="s">
        <v>684</v>
      </c>
      <c r="J325" s="1182" t="s">
        <v>122</v>
      </c>
      <c r="K325" s="1183">
        <v>2</v>
      </c>
      <c r="L325" s="250"/>
      <c r="M325" s="250"/>
      <c r="N325" s="250"/>
      <c r="O325" s="1184"/>
      <c r="P325" s="1185"/>
      <c r="Q325" s="1186"/>
      <c r="R325" s="1187">
        <v>0</v>
      </c>
      <c r="S325" s="251">
        <v>0</v>
      </c>
      <c r="T325" s="251">
        <v>0</v>
      </c>
      <c r="U325" s="251">
        <v>0</v>
      </c>
      <c r="V325" s="251">
        <v>0</v>
      </c>
      <c r="W325" s="251">
        <v>0.74</v>
      </c>
      <c r="X325" s="251">
        <v>1.46</v>
      </c>
      <c r="Y325" s="251">
        <v>2.11</v>
      </c>
      <c r="Z325" s="251">
        <v>2.58</v>
      </c>
      <c r="AA325" s="251">
        <v>3.07</v>
      </c>
      <c r="AB325" s="251">
        <v>3.07</v>
      </c>
      <c r="AC325" s="251">
        <v>3.07</v>
      </c>
      <c r="AD325" s="251">
        <v>3.07</v>
      </c>
      <c r="AE325" s="251">
        <v>3.07</v>
      </c>
      <c r="AF325" s="251">
        <v>3.07</v>
      </c>
      <c r="AG325" s="251">
        <v>3.07</v>
      </c>
      <c r="AH325" s="251">
        <v>3.07</v>
      </c>
      <c r="AI325" s="251">
        <v>3.07</v>
      </c>
      <c r="AJ325" s="251">
        <v>3.07</v>
      </c>
      <c r="AK325" s="251">
        <v>3.07</v>
      </c>
      <c r="AL325" s="251">
        <v>3.07</v>
      </c>
      <c r="AM325" s="251">
        <v>3.07</v>
      </c>
      <c r="AN325" s="251">
        <v>3.07</v>
      </c>
      <c r="AO325" s="251">
        <v>3.07</v>
      </c>
      <c r="AP325" s="251">
        <v>3.07</v>
      </c>
      <c r="AQ325" s="251">
        <v>3.07</v>
      </c>
      <c r="AR325" s="251">
        <v>3.07</v>
      </c>
      <c r="AS325" s="251">
        <v>3.07</v>
      </c>
      <c r="AT325" s="251">
        <v>3.07</v>
      </c>
      <c r="AU325" s="251">
        <v>3.07</v>
      </c>
      <c r="AV325" s="251">
        <v>3.07</v>
      </c>
      <c r="AW325" s="251">
        <v>3.07</v>
      </c>
      <c r="AX325" s="251">
        <v>3.07</v>
      </c>
      <c r="AY325" s="251">
        <v>3.07</v>
      </c>
      <c r="AZ325" s="251">
        <v>3.07</v>
      </c>
      <c r="BA325" s="251">
        <v>3.07</v>
      </c>
      <c r="BB325" s="251">
        <v>3.07</v>
      </c>
      <c r="BC325" s="251">
        <v>3.07</v>
      </c>
      <c r="BD325" s="251">
        <v>3.07</v>
      </c>
      <c r="BE325" s="251">
        <v>3.07</v>
      </c>
      <c r="BF325" s="251">
        <v>3.07</v>
      </c>
      <c r="BG325" s="251">
        <v>3.07</v>
      </c>
      <c r="BH325" s="251">
        <v>3.07</v>
      </c>
      <c r="BI325" s="251">
        <v>3.07</v>
      </c>
      <c r="BJ325" s="251">
        <v>3.07</v>
      </c>
      <c r="BK325" s="251">
        <v>3.07</v>
      </c>
      <c r="BL325" s="251">
        <v>3.07</v>
      </c>
      <c r="BM325" s="251">
        <v>3.07</v>
      </c>
      <c r="BN325" s="251">
        <v>3.07</v>
      </c>
      <c r="BO325" s="251">
        <v>3.07</v>
      </c>
      <c r="BP325" s="1188">
        <v>3.07</v>
      </c>
      <c r="BQ325" s="233">
        <v>3.07</v>
      </c>
      <c r="BR325" s="233">
        <v>3.07</v>
      </c>
      <c r="BS325" s="233">
        <v>3.07</v>
      </c>
      <c r="BT325" s="233">
        <v>3.07</v>
      </c>
      <c r="BU325" s="233">
        <v>3.07</v>
      </c>
      <c r="BV325" s="233">
        <v>3.07</v>
      </c>
      <c r="BW325" s="233">
        <v>3.07</v>
      </c>
      <c r="BX325" s="233">
        <v>3.07</v>
      </c>
      <c r="BY325" s="233">
        <v>3.07</v>
      </c>
      <c r="BZ325" s="233"/>
      <c r="CA325" s="233"/>
      <c r="CB325" s="233"/>
      <c r="CC325" s="233"/>
      <c r="CD325" s="233"/>
      <c r="CE325" s="233"/>
      <c r="CF325" s="233"/>
      <c r="CG325" s="233"/>
      <c r="CH325" s="233"/>
      <c r="CI325" s="233"/>
      <c r="CJ325" s="233"/>
      <c r="CK325" s="233"/>
      <c r="CL325" s="233"/>
      <c r="CM325" s="233"/>
      <c r="CN325" s="249"/>
    </row>
    <row r="326" spans="2:92" ht="30.75" thickBot="1" x14ac:dyDescent="0.25">
      <c r="B32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6" s="1044" t="s">
        <v>891</v>
      </c>
      <c r="D326" s="1044" t="s">
        <v>890</v>
      </c>
      <c r="E326" s="1045" t="s">
        <v>871</v>
      </c>
      <c r="F326" s="1189" t="str">
        <f>VLOOKUP(TBL5_OptBen[[#This Row],[Option Type (defined list)]],'Option Typs_Grps'!B$2:C$47, 2, FALSE)</f>
        <v>Distribution Options</v>
      </c>
      <c r="G326" s="1176" t="s">
        <v>766</v>
      </c>
      <c r="H326" s="1177" t="s">
        <v>1451</v>
      </c>
      <c r="I326" s="1181" t="s">
        <v>684</v>
      </c>
      <c r="J326" s="1182" t="s">
        <v>122</v>
      </c>
      <c r="K326" s="1183">
        <v>2</v>
      </c>
      <c r="L326" s="250"/>
      <c r="M326" s="250"/>
      <c r="N326" s="250"/>
      <c r="O326" s="1184"/>
      <c r="P326" s="1185"/>
      <c r="Q326" s="1186"/>
      <c r="R326" s="1187">
        <v>0</v>
      </c>
      <c r="S326" s="251">
        <v>0</v>
      </c>
      <c r="T326" s="251">
        <v>0</v>
      </c>
      <c r="U326" s="251">
        <v>0</v>
      </c>
      <c r="V326" s="251">
        <v>0</v>
      </c>
      <c r="W326" s="251">
        <v>0</v>
      </c>
      <c r="X326" s="251">
        <v>0</v>
      </c>
      <c r="Y326" s="251">
        <v>0</v>
      </c>
      <c r="Z326" s="251">
        <v>0</v>
      </c>
      <c r="AA326" s="251">
        <v>0</v>
      </c>
      <c r="AB326" s="251">
        <v>0.57999999999999996</v>
      </c>
      <c r="AC326" s="251">
        <v>1.02</v>
      </c>
      <c r="AD326" s="251">
        <v>1.41</v>
      </c>
      <c r="AE326" s="251">
        <v>1.7</v>
      </c>
      <c r="AF326" s="251">
        <v>1.8</v>
      </c>
      <c r="AG326" s="251">
        <v>1.8</v>
      </c>
      <c r="AH326" s="251">
        <v>1.8</v>
      </c>
      <c r="AI326" s="251">
        <v>1.8</v>
      </c>
      <c r="AJ326" s="251">
        <v>1.8</v>
      </c>
      <c r="AK326" s="251">
        <v>1.8</v>
      </c>
      <c r="AL326" s="251">
        <v>1.8</v>
      </c>
      <c r="AM326" s="251">
        <v>1.8</v>
      </c>
      <c r="AN326" s="251">
        <v>1.8</v>
      </c>
      <c r="AO326" s="251">
        <v>1.8</v>
      </c>
      <c r="AP326" s="251">
        <v>1.8</v>
      </c>
      <c r="AQ326" s="251">
        <v>1.8</v>
      </c>
      <c r="AR326" s="251">
        <v>1.8</v>
      </c>
      <c r="AS326" s="251">
        <v>1.8</v>
      </c>
      <c r="AT326" s="251">
        <v>1.8</v>
      </c>
      <c r="AU326" s="251">
        <v>1.8</v>
      </c>
      <c r="AV326" s="251">
        <v>1.8</v>
      </c>
      <c r="AW326" s="251">
        <v>1.8</v>
      </c>
      <c r="AX326" s="251">
        <v>1.8</v>
      </c>
      <c r="AY326" s="251">
        <v>1.8</v>
      </c>
      <c r="AZ326" s="251">
        <v>1.8</v>
      </c>
      <c r="BA326" s="251">
        <v>1.8</v>
      </c>
      <c r="BB326" s="251">
        <v>1.8</v>
      </c>
      <c r="BC326" s="251">
        <v>1.8</v>
      </c>
      <c r="BD326" s="251">
        <v>1.8</v>
      </c>
      <c r="BE326" s="251">
        <v>1.8</v>
      </c>
      <c r="BF326" s="251">
        <v>1.8</v>
      </c>
      <c r="BG326" s="251">
        <v>1.8</v>
      </c>
      <c r="BH326" s="251">
        <v>1.8</v>
      </c>
      <c r="BI326" s="251">
        <v>1.8</v>
      </c>
      <c r="BJ326" s="251">
        <v>1.8</v>
      </c>
      <c r="BK326" s="251">
        <v>1.8</v>
      </c>
      <c r="BL326" s="251">
        <v>1.8</v>
      </c>
      <c r="BM326" s="251">
        <v>1.8</v>
      </c>
      <c r="BN326" s="251">
        <v>1.8</v>
      </c>
      <c r="BO326" s="251">
        <v>1.8</v>
      </c>
      <c r="BP326" s="1188">
        <v>1.8</v>
      </c>
      <c r="BQ326" s="233">
        <v>1.8</v>
      </c>
      <c r="BR326" s="233">
        <v>1.8</v>
      </c>
      <c r="BS326" s="233">
        <v>1.8</v>
      </c>
      <c r="BT326" s="233">
        <v>1.8</v>
      </c>
      <c r="BU326" s="233">
        <v>1.8</v>
      </c>
      <c r="BV326" s="233">
        <v>1.8</v>
      </c>
      <c r="BW326" s="233">
        <v>1.8</v>
      </c>
      <c r="BX326" s="233">
        <v>1.8</v>
      </c>
      <c r="BY326" s="233">
        <v>1.8</v>
      </c>
      <c r="BZ326" s="233"/>
      <c r="CA326" s="233"/>
      <c r="CB326" s="233"/>
      <c r="CC326" s="233"/>
      <c r="CD326" s="233"/>
      <c r="CE326" s="233"/>
      <c r="CF326" s="233"/>
      <c r="CG326" s="233"/>
      <c r="CH326" s="233"/>
      <c r="CI326" s="233"/>
      <c r="CJ326" s="233"/>
      <c r="CK326" s="233"/>
      <c r="CL326" s="233"/>
      <c r="CM326" s="233"/>
      <c r="CN326" s="249"/>
    </row>
    <row r="327" spans="2:92" ht="30.75" thickBot="1" x14ac:dyDescent="0.25">
      <c r="B32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7" s="1044" t="s">
        <v>893</v>
      </c>
      <c r="D327" s="1044" t="s">
        <v>892</v>
      </c>
      <c r="E327" s="1045" t="s">
        <v>894</v>
      </c>
      <c r="F327" s="1189" t="str">
        <f>VLOOKUP(TBL5_OptBen[[#This Row],[Option Type (defined list)]],'Option Typs_Grps'!B$2:C$47, 2, FALSE)</f>
        <v>Distribution Options</v>
      </c>
      <c r="G327" s="1176" t="s">
        <v>766</v>
      </c>
      <c r="H327" s="1177" t="s">
        <v>1451</v>
      </c>
      <c r="I327" s="1181" t="s">
        <v>684</v>
      </c>
      <c r="J327" s="1182" t="s">
        <v>122</v>
      </c>
      <c r="K327" s="1183">
        <v>2</v>
      </c>
      <c r="L327" s="250"/>
      <c r="M327" s="250"/>
      <c r="N327" s="250"/>
      <c r="O327" s="1184"/>
      <c r="P327" s="1185"/>
      <c r="Q327" s="1186"/>
      <c r="R327" s="1187">
        <v>1.44</v>
      </c>
      <c r="S327" s="251">
        <v>4.34</v>
      </c>
      <c r="T327" s="251">
        <v>7.11</v>
      </c>
      <c r="U327" s="251">
        <v>9.26</v>
      </c>
      <c r="V327" s="251">
        <v>10.52</v>
      </c>
      <c r="W327" s="251">
        <v>10.52</v>
      </c>
      <c r="X327" s="251">
        <v>10.52</v>
      </c>
      <c r="Y327" s="251">
        <v>10.52</v>
      </c>
      <c r="Z327" s="251">
        <v>10.52</v>
      </c>
      <c r="AA327" s="251">
        <v>10.52</v>
      </c>
      <c r="AB327" s="251">
        <v>10.52</v>
      </c>
      <c r="AC327" s="251">
        <v>10.52</v>
      </c>
      <c r="AD327" s="251">
        <v>10.52</v>
      </c>
      <c r="AE327" s="251">
        <v>10.52</v>
      </c>
      <c r="AF327" s="251">
        <v>10.52</v>
      </c>
      <c r="AG327" s="251">
        <v>10.52</v>
      </c>
      <c r="AH327" s="251">
        <v>10.52</v>
      </c>
      <c r="AI327" s="251">
        <v>10.52</v>
      </c>
      <c r="AJ327" s="251">
        <v>10.52</v>
      </c>
      <c r="AK327" s="251">
        <v>10.52</v>
      </c>
      <c r="AL327" s="251">
        <v>10.52</v>
      </c>
      <c r="AM327" s="251">
        <v>10.52</v>
      </c>
      <c r="AN327" s="251">
        <v>10.52</v>
      </c>
      <c r="AO327" s="251">
        <v>10.52</v>
      </c>
      <c r="AP327" s="251">
        <v>10.52</v>
      </c>
      <c r="AQ327" s="251">
        <v>10.52</v>
      </c>
      <c r="AR327" s="251">
        <v>10.52</v>
      </c>
      <c r="AS327" s="251">
        <v>10.52</v>
      </c>
      <c r="AT327" s="251">
        <v>10.52</v>
      </c>
      <c r="AU327" s="251">
        <v>10.52</v>
      </c>
      <c r="AV327" s="251">
        <v>10.52</v>
      </c>
      <c r="AW327" s="251">
        <v>10.52</v>
      </c>
      <c r="AX327" s="251">
        <v>10.52</v>
      </c>
      <c r="AY327" s="251">
        <v>10.52</v>
      </c>
      <c r="AZ327" s="251">
        <v>10.52</v>
      </c>
      <c r="BA327" s="251">
        <v>10.52</v>
      </c>
      <c r="BB327" s="251">
        <v>10.52</v>
      </c>
      <c r="BC327" s="251">
        <v>10.52</v>
      </c>
      <c r="BD327" s="251">
        <v>10.52</v>
      </c>
      <c r="BE327" s="251">
        <v>10.52</v>
      </c>
      <c r="BF327" s="251">
        <v>10.52</v>
      </c>
      <c r="BG327" s="251">
        <v>10.52</v>
      </c>
      <c r="BH327" s="251">
        <v>10.52</v>
      </c>
      <c r="BI327" s="251">
        <v>10.52</v>
      </c>
      <c r="BJ327" s="251">
        <v>10.52</v>
      </c>
      <c r="BK327" s="251">
        <v>10.52</v>
      </c>
      <c r="BL327" s="251">
        <v>10.52</v>
      </c>
      <c r="BM327" s="251">
        <v>10.52</v>
      </c>
      <c r="BN327" s="251">
        <v>10.52</v>
      </c>
      <c r="BO327" s="251">
        <v>10.52</v>
      </c>
      <c r="BP327" s="1188">
        <v>10.52</v>
      </c>
      <c r="BQ327" s="233">
        <v>10.52</v>
      </c>
      <c r="BR327" s="233">
        <v>10.52</v>
      </c>
      <c r="BS327" s="233">
        <v>10.52</v>
      </c>
      <c r="BT327" s="233">
        <v>10.52</v>
      </c>
      <c r="BU327" s="233">
        <v>10.52</v>
      </c>
      <c r="BV327" s="233">
        <v>10.52</v>
      </c>
      <c r="BW327" s="233">
        <v>10.52</v>
      </c>
      <c r="BX327" s="233">
        <v>10.52</v>
      </c>
      <c r="BY327" s="233">
        <v>10.52</v>
      </c>
      <c r="BZ327" s="233"/>
      <c r="CA327" s="233"/>
      <c r="CB327" s="233"/>
      <c r="CC327" s="233"/>
      <c r="CD327" s="233"/>
      <c r="CE327" s="233"/>
      <c r="CF327" s="233"/>
      <c r="CG327" s="233"/>
      <c r="CH327" s="233"/>
      <c r="CI327" s="233"/>
      <c r="CJ327" s="233"/>
      <c r="CK327" s="233"/>
      <c r="CL327" s="233"/>
      <c r="CM327" s="233"/>
      <c r="CN327" s="249"/>
    </row>
    <row r="328" spans="2:92" ht="30.75" thickBot="1" x14ac:dyDescent="0.25">
      <c r="B32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8" s="1044" t="s">
        <v>896</v>
      </c>
      <c r="D328" s="1044" t="s">
        <v>895</v>
      </c>
      <c r="E328" s="1045" t="s">
        <v>894</v>
      </c>
      <c r="F328" s="1189" t="str">
        <f>VLOOKUP(TBL5_OptBen[[#This Row],[Option Type (defined list)]],'Option Typs_Grps'!B$2:C$47, 2, FALSE)</f>
        <v>Distribution Options</v>
      </c>
      <c r="G328" s="1176" t="s">
        <v>766</v>
      </c>
      <c r="H328" s="1177" t="s">
        <v>1451</v>
      </c>
      <c r="I328" s="1181" t="s">
        <v>684</v>
      </c>
      <c r="J328" s="1182" t="s">
        <v>122</v>
      </c>
      <c r="K328" s="1183">
        <v>2</v>
      </c>
      <c r="L328" s="250"/>
      <c r="M328" s="250"/>
      <c r="N328" s="250"/>
      <c r="O328" s="1184"/>
      <c r="P328" s="1185"/>
      <c r="Q328" s="1186"/>
      <c r="R328" s="1187">
        <v>0</v>
      </c>
      <c r="S328" s="251">
        <v>0</v>
      </c>
      <c r="T328" s="251">
        <v>0</v>
      </c>
      <c r="U328" s="251">
        <v>0</v>
      </c>
      <c r="V328" s="251">
        <v>0</v>
      </c>
      <c r="W328" s="251">
        <v>1.35</v>
      </c>
      <c r="X328" s="251">
        <v>3.56</v>
      </c>
      <c r="Y328" s="251">
        <v>6.14</v>
      </c>
      <c r="Z328" s="251">
        <v>8.44</v>
      </c>
      <c r="AA328" s="251">
        <v>9.9700000000000006</v>
      </c>
      <c r="AB328" s="251">
        <v>9.9700000000000006</v>
      </c>
      <c r="AC328" s="251">
        <v>9.9700000000000006</v>
      </c>
      <c r="AD328" s="251">
        <v>9.9700000000000006</v>
      </c>
      <c r="AE328" s="251">
        <v>9.9700000000000006</v>
      </c>
      <c r="AF328" s="251">
        <v>9.9700000000000006</v>
      </c>
      <c r="AG328" s="251">
        <v>9.9700000000000006</v>
      </c>
      <c r="AH328" s="251">
        <v>9.9700000000000006</v>
      </c>
      <c r="AI328" s="251">
        <v>9.9700000000000006</v>
      </c>
      <c r="AJ328" s="251">
        <v>9.9700000000000006</v>
      </c>
      <c r="AK328" s="251">
        <v>9.9700000000000006</v>
      </c>
      <c r="AL328" s="251">
        <v>9.9700000000000006</v>
      </c>
      <c r="AM328" s="251">
        <v>9.9700000000000006</v>
      </c>
      <c r="AN328" s="251">
        <v>9.9700000000000006</v>
      </c>
      <c r="AO328" s="251">
        <v>9.9700000000000006</v>
      </c>
      <c r="AP328" s="251">
        <v>9.9700000000000006</v>
      </c>
      <c r="AQ328" s="251">
        <v>9.9700000000000006</v>
      </c>
      <c r="AR328" s="251">
        <v>9.9700000000000006</v>
      </c>
      <c r="AS328" s="251">
        <v>9.9700000000000006</v>
      </c>
      <c r="AT328" s="251">
        <v>9.9700000000000006</v>
      </c>
      <c r="AU328" s="251">
        <v>9.9700000000000006</v>
      </c>
      <c r="AV328" s="251">
        <v>9.9700000000000006</v>
      </c>
      <c r="AW328" s="251">
        <v>9.9700000000000006</v>
      </c>
      <c r="AX328" s="251">
        <v>9.9700000000000006</v>
      </c>
      <c r="AY328" s="251">
        <v>9.9700000000000006</v>
      </c>
      <c r="AZ328" s="251">
        <v>9.9700000000000006</v>
      </c>
      <c r="BA328" s="251">
        <v>9.9700000000000006</v>
      </c>
      <c r="BB328" s="251">
        <v>9.9700000000000006</v>
      </c>
      <c r="BC328" s="251">
        <v>9.9700000000000006</v>
      </c>
      <c r="BD328" s="251">
        <v>9.9700000000000006</v>
      </c>
      <c r="BE328" s="251">
        <v>9.9700000000000006</v>
      </c>
      <c r="BF328" s="251">
        <v>9.9700000000000006</v>
      </c>
      <c r="BG328" s="251">
        <v>9.9700000000000006</v>
      </c>
      <c r="BH328" s="251">
        <v>9.9700000000000006</v>
      </c>
      <c r="BI328" s="251">
        <v>9.9700000000000006</v>
      </c>
      <c r="BJ328" s="251">
        <v>9.9700000000000006</v>
      </c>
      <c r="BK328" s="251">
        <v>9.9700000000000006</v>
      </c>
      <c r="BL328" s="251">
        <v>9.9700000000000006</v>
      </c>
      <c r="BM328" s="251">
        <v>9.9700000000000006</v>
      </c>
      <c r="BN328" s="251">
        <v>9.9700000000000006</v>
      </c>
      <c r="BO328" s="251">
        <v>9.9700000000000006</v>
      </c>
      <c r="BP328" s="1188">
        <v>9.9700000000000006</v>
      </c>
      <c r="BQ328" s="233">
        <v>9.9700000000000006</v>
      </c>
      <c r="BR328" s="233">
        <v>9.9700000000000006</v>
      </c>
      <c r="BS328" s="233">
        <v>9.9700000000000006</v>
      </c>
      <c r="BT328" s="233">
        <v>9.9700000000000006</v>
      </c>
      <c r="BU328" s="233">
        <v>9.9700000000000006</v>
      </c>
      <c r="BV328" s="233">
        <v>9.9700000000000006</v>
      </c>
      <c r="BW328" s="233">
        <v>9.9700000000000006</v>
      </c>
      <c r="BX328" s="233">
        <v>9.9700000000000006</v>
      </c>
      <c r="BY328" s="233">
        <v>9.9700000000000006</v>
      </c>
      <c r="BZ328" s="233"/>
      <c r="CA328" s="233"/>
      <c r="CB328" s="233"/>
      <c r="CC328" s="233"/>
      <c r="CD328" s="233"/>
      <c r="CE328" s="233"/>
      <c r="CF328" s="233"/>
      <c r="CG328" s="233"/>
      <c r="CH328" s="233"/>
      <c r="CI328" s="233"/>
      <c r="CJ328" s="233"/>
      <c r="CK328" s="233"/>
      <c r="CL328" s="233"/>
      <c r="CM328" s="233"/>
      <c r="CN328" s="249"/>
    </row>
    <row r="329" spans="2:92" ht="30.75" thickBot="1" x14ac:dyDescent="0.25">
      <c r="B32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9" s="1044" t="s">
        <v>899</v>
      </c>
      <c r="D329" s="1044" t="s">
        <v>898</v>
      </c>
      <c r="E329" s="1045" t="s">
        <v>894</v>
      </c>
      <c r="F329" s="1189" t="str">
        <f>VLOOKUP(TBL5_OptBen[[#This Row],[Option Type (defined list)]],'Option Typs_Grps'!B$2:C$47, 2, FALSE)</f>
        <v>Distribution Options</v>
      </c>
      <c r="G329" s="1176" t="s">
        <v>766</v>
      </c>
      <c r="H329" s="1177" t="s">
        <v>1451</v>
      </c>
      <c r="I329" s="1181" t="s">
        <v>684</v>
      </c>
      <c r="J329" s="1182" t="s">
        <v>122</v>
      </c>
      <c r="K329" s="1183">
        <v>2</v>
      </c>
      <c r="L329" s="250"/>
      <c r="M329" s="250"/>
      <c r="N329" s="250"/>
      <c r="O329" s="1184"/>
      <c r="P329" s="1185"/>
      <c r="Q329" s="1186"/>
      <c r="R329" s="1187">
        <v>0</v>
      </c>
      <c r="S329" s="251">
        <v>0</v>
      </c>
      <c r="T329" s="251">
        <v>0</v>
      </c>
      <c r="U329" s="251">
        <v>0</v>
      </c>
      <c r="V329" s="251">
        <v>0</v>
      </c>
      <c r="W329" s="251">
        <v>0</v>
      </c>
      <c r="X329" s="251">
        <v>0</v>
      </c>
      <c r="Y329" s="251">
        <v>0</v>
      </c>
      <c r="Z329" s="251">
        <v>0</v>
      </c>
      <c r="AA329" s="251">
        <v>0</v>
      </c>
      <c r="AB329" s="251">
        <v>1.02</v>
      </c>
      <c r="AC329" s="251">
        <v>2.21</v>
      </c>
      <c r="AD329" s="251">
        <v>3.46</v>
      </c>
      <c r="AE329" s="251">
        <v>4.53</v>
      </c>
      <c r="AF329" s="251">
        <v>5.28</v>
      </c>
      <c r="AG329" s="251">
        <v>5.28</v>
      </c>
      <c r="AH329" s="251">
        <v>5.28</v>
      </c>
      <c r="AI329" s="251">
        <v>5.28</v>
      </c>
      <c r="AJ329" s="251">
        <v>5.28</v>
      </c>
      <c r="AK329" s="251">
        <v>5.28</v>
      </c>
      <c r="AL329" s="251">
        <v>5.28</v>
      </c>
      <c r="AM329" s="251">
        <v>5.28</v>
      </c>
      <c r="AN329" s="251">
        <v>5.28</v>
      </c>
      <c r="AO329" s="251">
        <v>5.28</v>
      </c>
      <c r="AP329" s="251">
        <v>5.28</v>
      </c>
      <c r="AQ329" s="251">
        <v>5.28</v>
      </c>
      <c r="AR329" s="251">
        <v>5.28</v>
      </c>
      <c r="AS329" s="251">
        <v>5.28</v>
      </c>
      <c r="AT329" s="251">
        <v>5.28</v>
      </c>
      <c r="AU329" s="251">
        <v>5.28</v>
      </c>
      <c r="AV329" s="251">
        <v>5.28</v>
      </c>
      <c r="AW329" s="251">
        <v>5.28</v>
      </c>
      <c r="AX329" s="251">
        <v>5.28</v>
      </c>
      <c r="AY329" s="251">
        <v>5.28</v>
      </c>
      <c r="AZ329" s="251">
        <v>5.28</v>
      </c>
      <c r="BA329" s="251">
        <v>5.28</v>
      </c>
      <c r="BB329" s="251">
        <v>5.28</v>
      </c>
      <c r="BC329" s="251">
        <v>5.28</v>
      </c>
      <c r="BD329" s="251">
        <v>5.28</v>
      </c>
      <c r="BE329" s="251">
        <v>5.28</v>
      </c>
      <c r="BF329" s="251">
        <v>5.28</v>
      </c>
      <c r="BG329" s="251">
        <v>5.28</v>
      </c>
      <c r="BH329" s="251">
        <v>5.28</v>
      </c>
      <c r="BI329" s="251">
        <v>5.28</v>
      </c>
      <c r="BJ329" s="251">
        <v>5.28</v>
      </c>
      <c r="BK329" s="251">
        <v>5.28</v>
      </c>
      <c r="BL329" s="251">
        <v>5.28</v>
      </c>
      <c r="BM329" s="251">
        <v>5.28</v>
      </c>
      <c r="BN329" s="251">
        <v>5.28</v>
      </c>
      <c r="BO329" s="251">
        <v>5.28</v>
      </c>
      <c r="BP329" s="1188">
        <v>5.28</v>
      </c>
      <c r="BQ329" s="233">
        <v>5.28</v>
      </c>
      <c r="BR329" s="233">
        <v>5.28</v>
      </c>
      <c r="BS329" s="233">
        <v>5.28</v>
      </c>
      <c r="BT329" s="233">
        <v>5.28</v>
      </c>
      <c r="BU329" s="233">
        <v>5.28</v>
      </c>
      <c r="BV329" s="233">
        <v>5.28</v>
      </c>
      <c r="BW329" s="233">
        <v>5.28</v>
      </c>
      <c r="BX329" s="233">
        <v>5.28</v>
      </c>
      <c r="BY329" s="233">
        <v>5.28</v>
      </c>
      <c r="BZ329" s="233"/>
      <c r="CA329" s="233"/>
      <c r="CB329" s="233"/>
      <c r="CC329" s="233"/>
      <c r="CD329" s="233"/>
      <c r="CE329" s="233"/>
      <c r="CF329" s="233"/>
      <c r="CG329" s="233"/>
      <c r="CH329" s="233"/>
      <c r="CI329" s="233"/>
      <c r="CJ329" s="233"/>
      <c r="CK329" s="233"/>
      <c r="CL329" s="233"/>
      <c r="CM329" s="233"/>
      <c r="CN329" s="249"/>
    </row>
    <row r="330" spans="2:92" ht="30.75" thickBot="1" x14ac:dyDescent="0.25">
      <c r="B33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0" s="1044" t="s">
        <v>902</v>
      </c>
      <c r="D330" s="1044" t="s">
        <v>901</v>
      </c>
      <c r="E330" s="1045" t="s">
        <v>894</v>
      </c>
      <c r="F330" s="1189" t="str">
        <f>VLOOKUP(TBL5_OptBen[[#This Row],[Option Type (defined list)]],'Option Typs_Grps'!B$2:C$47, 2, FALSE)</f>
        <v>Distribution Options</v>
      </c>
      <c r="G330" s="1176" t="s">
        <v>766</v>
      </c>
      <c r="H330" s="1177" t="s">
        <v>1451</v>
      </c>
      <c r="I330" s="1181" t="s">
        <v>684</v>
      </c>
      <c r="J330" s="1182" t="s">
        <v>122</v>
      </c>
      <c r="K330" s="1183">
        <v>2</v>
      </c>
      <c r="L330" s="250"/>
      <c r="M330" s="250"/>
      <c r="N330" s="250"/>
      <c r="O330" s="1184"/>
      <c r="P330" s="1185"/>
      <c r="Q330" s="1186"/>
      <c r="R330" s="1187">
        <v>0</v>
      </c>
      <c r="S330" s="251">
        <v>0</v>
      </c>
      <c r="T330" s="251">
        <v>0</v>
      </c>
      <c r="U330" s="251">
        <v>0</v>
      </c>
      <c r="V330" s="251">
        <v>0</v>
      </c>
      <c r="W330" s="251">
        <v>0</v>
      </c>
      <c r="X330" s="251">
        <v>0</v>
      </c>
      <c r="Y330" s="251">
        <v>0</v>
      </c>
      <c r="Z330" s="251">
        <v>0</v>
      </c>
      <c r="AA330" s="251">
        <v>0</v>
      </c>
      <c r="AB330" s="251">
        <v>0</v>
      </c>
      <c r="AC330" s="251">
        <v>0</v>
      </c>
      <c r="AD330" s="251">
        <v>0</v>
      </c>
      <c r="AE330" s="251">
        <v>0</v>
      </c>
      <c r="AF330" s="251">
        <v>0</v>
      </c>
      <c r="AG330" s="251">
        <v>0.7</v>
      </c>
      <c r="AH330" s="251">
        <v>1.8</v>
      </c>
      <c r="AI330" s="251">
        <v>2.96</v>
      </c>
      <c r="AJ330" s="251">
        <v>3.84</v>
      </c>
      <c r="AK330" s="251">
        <v>4.4400000000000004</v>
      </c>
      <c r="AL330" s="251">
        <v>4.4400000000000004</v>
      </c>
      <c r="AM330" s="251">
        <v>4.4400000000000004</v>
      </c>
      <c r="AN330" s="251">
        <v>4.4400000000000004</v>
      </c>
      <c r="AO330" s="251">
        <v>4.4400000000000004</v>
      </c>
      <c r="AP330" s="251">
        <v>4.4400000000000004</v>
      </c>
      <c r="AQ330" s="251">
        <v>4.4400000000000004</v>
      </c>
      <c r="AR330" s="251">
        <v>4.4400000000000004</v>
      </c>
      <c r="AS330" s="251">
        <v>4.4400000000000004</v>
      </c>
      <c r="AT330" s="251">
        <v>4.4400000000000004</v>
      </c>
      <c r="AU330" s="251">
        <v>4.4400000000000004</v>
      </c>
      <c r="AV330" s="251">
        <v>4.4400000000000004</v>
      </c>
      <c r="AW330" s="251">
        <v>4.4400000000000004</v>
      </c>
      <c r="AX330" s="251">
        <v>4.4400000000000004</v>
      </c>
      <c r="AY330" s="251">
        <v>4.4400000000000004</v>
      </c>
      <c r="AZ330" s="251">
        <v>4.4400000000000004</v>
      </c>
      <c r="BA330" s="251">
        <v>4.4400000000000004</v>
      </c>
      <c r="BB330" s="251">
        <v>4.4400000000000004</v>
      </c>
      <c r="BC330" s="251">
        <v>4.4400000000000004</v>
      </c>
      <c r="BD330" s="251">
        <v>4.4400000000000004</v>
      </c>
      <c r="BE330" s="251">
        <v>4.4400000000000004</v>
      </c>
      <c r="BF330" s="251">
        <v>4.4400000000000004</v>
      </c>
      <c r="BG330" s="251">
        <v>4.4400000000000004</v>
      </c>
      <c r="BH330" s="251">
        <v>4.4400000000000004</v>
      </c>
      <c r="BI330" s="251">
        <v>4.4400000000000004</v>
      </c>
      <c r="BJ330" s="251">
        <v>4.4400000000000004</v>
      </c>
      <c r="BK330" s="251">
        <v>4.4400000000000004</v>
      </c>
      <c r="BL330" s="251">
        <v>4.4400000000000004</v>
      </c>
      <c r="BM330" s="251">
        <v>4.4400000000000004</v>
      </c>
      <c r="BN330" s="251">
        <v>4.4400000000000004</v>
      </c>
      <c r="BO330" s="251">
        <v>4.4400000000000004</v>
      </c>
      <c r="BP330" s="1188">
        <v>4.4400000000000004</v>
      </c>
      <c r="BQ330" s="233">
        <v>4.4400000000000004</v>
      </c>
      <c r="BR330" s="233">
        <v>4.4400000000000004</v>
      </c>
      <c r="BS330" s="233">
        <v>4.4400000000000004</v>
      </c>
      <c r="BT330" s="233">
        <v>4.4400000000000004</v>
      </c>
      <c r="BU330" s="233">
        <v>4.4400000000000004</v>
      </c>
      <c r="BV330" s="233">
        <v>4.4400000000000004</v>
      </c>
      <c r="BW330" s="233">
        <v>4.4400000000000004</v>
      </c>
      <c r="BX330" s="233">
        <v>4.4400000000000004</v>
      </c>
      <c r="BY330" s="233">
        <v>4.4400000000000004</v>
      </c>
      <c r="BZ330" s="233"/>
      <c r="CA330" s="233"/>
      <c r="CB330" s="233"/>
      <c r="CC330" s="233"/>
      <c r="CD330" s="233"/>
      <c r="CE330" s="233"/>
      <c r="CF330" s="233"/>
      <c r="CG330" s="233"/>
      <c r="CH330" s="233"/>
      <c r="CI330" s="233"/>
      <c r="CJ330" s="233"/>
      <c r="CK330" s="233"/>
      <c r="CL330" s="233"/>
      <c r="CM330" s="233"/>
      <c r="CN330" s="249"/>
    </row>
    <row r="331" spans="2:92" ht="30.75" thickBot="1" x14ac:dyDescent="0.25">
      <c r="B33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1" s="1044" t="s">
        <v>905</v>
      </c>
      <c r="D331" s="1044" t="s">
        <v>904</v>
      </c>
      <c r="E331" s="1045" t="s">
        <v>894</v>
      </c>
      <c r="F331" s="1189" t="str">
        <f>VLOOKUP(TBL5_OptBen[[#This Row],[Option Type (defined list)]],'Option Typs_Grps'!B$2:C$47, 2, FALSE)</f>
        <v>Distribution Options</v>
      </c>
      <c r="G331" s="1176" t="s">
        <v>766</v>
      </c>
      <c r="H331" s="1177" t="s">
        <v>1451</v>
      </c>
      <c r="I331" s="1181" t="s">
        <v>684</v>
      </c>
      <c r="J331" s="1182" t="s">
        <v>122</v>
      </c>
      <c r="K331" s="1183">
        <v>2</v>
      </c>
      <c r="L331" s="250"/>
      <c r="M331" s="250"/>
      <c r="N331" s="250"/>
      <c r="O331" s="1184"/>
      <c r="P331" s="1185"/>
      <c r="Q331" s="1186"/>
      <c r="R331" s="1187">
        <v>0</v>
      </c>
      <c r="S331" s="251">
        <v>0</v>
      </c>
      <c r="T331" s="251">
        <v>0</v>
      </c>
      <c r="U331" s="251">
        <v>0</v>
      </c>
      <c r="V331" s="251">
        <v>0</v>
      </c>
      <c r="W331" s="251">
        <v>0</v>
      </c>
      <c r="X331" s="251">
        <v>0</v>
      </c>
      <c r="Y331" s="251">
        <v>0</v>
      </c>
      <c r="Z331" s="251">
        <v>0</v>
      </c>
      <c r="AA331" s="251">
        <v>0</v>
      </c>
      <c r="AB331" s="251">
        <v>0</v>
      </c>
      <c r="AC331" s="251">
        <v>0</v>
      </c>
      <c r="AD331" s="251">
        <v>0</v>
      </c>
      <c r="AE331" s="251">
        <v>0</v>
      </c>
      <c r="AF331" s="251">
        <v>0</v>
      </c>
      <c r="AG331" s="251">
        <v>0</v>
      </c>
      <c r="AH331" s="251">
        <v>0</v>
      </c>
      <c r="AI331" s="251">
        <v>0</v>
      </c>
      <c r="AJ331" s="251">
        <v>0</v>
      </c>
      <c r="AK331" s="251">
        <v>0</v>
      </c>
      <c r="AL331" s="251">
        <v>0.71</v>
      </c>
      <c r="AM331" s="251">
        <v>1.89</v>
      </c>
      <c r="AN331" s="251">
        <v>3.05</v>
      </c>
      <c r="AO331" s="251">
        <v>3.05</v>
      </c>
      <c r="AP331" s="251">
        <v>3.05</v>
      </c>
      <c r="AQ331" s="251">
        <v>3.05</v>
      </c>
      <c r="AR331" s="251">
        <v>3.05</v>
      </c>
      <c r="AS331" s="251">
        <v>3.05</v>
      </c>
      <c r="AT331" s="251">
        <v>3.05</v>
      </c>
      <c r="AU331" s="251">
        <v>3.05</v>
      </c>
      <c r="AV331" s="251">
        <v>3.05</v>
      </c>
      <c r="AW331" s="251">
        <v>3.05</v>
      </c>
      <c r="AX331" s="251">
        <v>3.05</v>
      </c>
      <c r="AY331" s="251">
        <v>3.05</v>
      </c>
      <c r="AZ331" s="251">
        <v>3.05</v>
      </c>
      <c r="BA331" s="251">
        <v>3.05</v>
      </c>
      <c r="BB331" s="251">
        <v>3.05</v>
      </c>
      <c r="BC331" s="251">
        <v>3.05</v>
      </c>
      <c r="BD331" s="251">
        <v>3.05</v>
      </c>
      <c r="BE331" s="251">
        <v>3.05</v>
      </c>
      <c r="BF331" s="251">
        <v>3.05</v>
      </c>
      <c r="BG331" s="251">
        <v>3.05</v>
      </c>
      <c r="BH331" s="251">
        <v>3.05</v>
      </c>
      <c r="BI331" s="251">
        <v>3.05</v>
      </c>
      <c r="BJ331" s="251">
        <v>3.05</v>
      </c>
      <c r="BK331" s="251">
        <v>3.05</v>
      </c>
      <c r="BL331" s="251">
        <v>3.05</v>
      </c>
      <c r="BM331" s="251">
        <v>3.05</v>
      </c>
      <c r="BN331" s="251">
        <v>3.05</v>
      </c>
      <c r="BO331" s="251">
        <v>3.05</v>
      </c>
      <c r="BP331" s="1188">
        <v>3.05</v>
      </c>
      <c r="BQ331" s="233">
        <v>3.05</v>
      </c>
      <c r="BR331" s="233">
        <v>3.05</v>
      </c>
      <c r="BS331" s="233">
        <v>3.05</v>
      </c>
      <c r="BT331" s="233">
        <v>3.05</v>
      </c>
      <c r="BU331" s="233">
        <v>3.05</v>
      </c>
      <c r="BV331" s="233">
        <v>3.05</v>
      </c>
      <c r="BW331" s="233">
        <v>3.05</v>
      </c>
      <c r="BX331" s="233">
        <v>3.05</v>
      </c>
      <c r="BY331" s="233">
        <v>3.05</v>
      </c>
      <c r="BZ331" s="233"/>
      <c r="CA331" s="233"/>
      <c r="CB331" s="233"/>
      <c r="CC331" s="233"/>
      <c r="CD331" s="233"/>
      <c r="CE331" s="233"/>
      <c r="CF331" s="233"/>
      <c r="CG331" s="233"/>
      <c r="CH331" s="233"/>
      <c r="CI331" s="233"/>
      <c r="CJ331" s="233"/>
      <c r="CK331" s="233"/>
      <c r="CL331" s="233"/>
      <c r="CM331" s="233"/>
      <c r="CN331" s="249"/>
    </row>
    <row r="332" spans="2:92" ht="43.5" thickBot="1" x14ac:dyDescent="0.25">
      <c r="B33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2" s="1044" t="s">
        <v>935</v>
      </c>
      <c r="D332" s="1044" t="s">
        <v>934</v>
      </c>
      <c r="E332" s="1045" t="s">
        <v>871</v>
      </c>
      <c r="F332" s="1189" t="str">
        <f>VLOOKUP(TBL5_OptBen[[#This Row],[Option Type (defined list)]],'Option Typs_Grps'!B$2:C$47, 2, FALSE)</f>
        <v>Distribution Options</v>
      </c>
      <c r="G332" s="1176" t="s">
        <v>766</v>
      </c>
      <c r="H332" s="1177" t="s">
        <v>1451</v>
      </c>
      <c r="I332" s="1181" t="s">
        <v>684</v>
      </c>
      <c r="J332" s="1182" t="s">
        <v>122</v>
      </c>
      <c r="K332" s="1183">
        <v>2</v>
      </c>
      <c r="L332" s="250"/>
      <c r="M332" s="250"/>
      <c r="N332" s="250"/>
      <c r="O332" s="1184"/>
      <c r="P332" s="1185"/>
      <c r="Q332" s="1186"/>
      <c r="R332" s="1187">
        <v>0.04</v>
      </c>
      <c r="S332" s="251">
        <v>0.13</v>
      </c>
      <c r="T332" s="251">
        <v>0.23</v>
      </c>
      <c r="U332" s="251">
        <v>0.32</v>
      </c>
      <c r="V332" s="251">
        <v>0.37</v>
      </c>
      <c r="W332" s="251">
        <v>0.37</v>
      </c>
      <c r="X332" s="251">
        <v>0.37</v>
      </c>
      <c r="Y332" s="251">
        <v>0.37</v>
      </c>
      <c r="Z332" s="251">
        <v>0.37</v>
      </c>
      <c r="AA332" s="251">
        <v>0.37</v>
      </c>
      <c r="AB332" s="251">
        <v>0.37</v>
      </c>
      <c r="AC332" s="251">
        <v>0.37</v>
      </c>
      <c r="AD332" s="251">
        <v>0.37</v>
      </c>
      <c r="AE332" s="251">
        <v>0.37</v>
      </c>
      <c r="AF332" s="251">
        <v>0.37</v>
      </c>
      <c r="AG332" s="251">
        <v>0.37</v>
      </c>
      <c r="AH332" s="251">
        <v>0.37</v>
      </c>
      <c r="AI332" s="251">
        <v>0.37</v>
      </c>
      <c r="AJ332" s="251">
        <v>0.37</v>
      </c>
      <c r="AK332" s="251">
        <v>0.37</v>
      </c>
      <c r="AL332" s="251">
        <v>0.37</v>
      </c>
      <c r="AM332" s="251">
        <v>0.37</v>
      </c>
      <c r="AN332" s="251">
        <v>0.37</v>
      </c>
      <c r="AO332" s="251">
        <v>0.37</v>
      </c>
      <c r="AP332" s="251">
        <v>0.37</v>
      </c>
      <c r="AQ332" s="251">
        <v>0.37</v>
      </c>
      <c r="AR332" s="251">
        <v>0.37</v>
      </c>
      <c r="AS332" s="251">
        <v>0.37</v>
      </c>
      <c r="AT332" s="251">
        <v>0.37</v>
      </c>
      <c r="AU332" s="251">
        <v>0.37</v>
      </c>
      <c r="AV332" s="251">
        <v>0.37</v>
      </c>
      <c r="AW332" s="251">
        <v>0.37</v>
      </c>
      <c r="AX332" s="251">
        <v>0.37</v>
      </c>
      <c r="AY332" s="251">
        <v>0.37</v>
      </c>
      <c r="AZ332" s="251">
        <v>0.37</v>
      </c>
      <c r="BA332" s="251">
        <v>0.37</v>
      </c>
      <c r="BB332" s="251">
        <v>0.37</v>
      </c>
      <c r="BC332" s="251">
        <v>0.37</v>
      </c>
      <c r="BD332" s="251">
        <v>0.37</v>
      </c>
      <c r="BE332" s="251">
        <v>0.37</v>
      </c>
      <c r="BF332" s="251">
        <v>0.37</v>
      </c>
      <c r="BG332" s="251">
        <v>0.37</v>
      </c>
      <c r="BH332" s="251">
        <v>0.37</v>
      </c>
      <c r="BI332" s="251">
        <v>0.37</v>
      </c>
      <c r="BJ332" s="251">
        <v>0.37</v>
      </c>
      <c r="BK332" s="251">
        <v>0.37</v>
      </c>
      <c r="BL332" s="251">
        <v>0.37</v>
      </c>
      <c r="BM332" s="251">
        <v>0.37</v>
      </c>
      <c r="BN332" s="251">
        <v>0.37</v>
      </c>
      <c r="BO332" s="251">
        <v>0.37</v>
      </c>
      <c r="BP332" s="1188">
        <v>0.37</v>
      </c>
      <c r="BQ332" s="233">
        <v>0.37</v>
      </c>
      <c r="BR332" s="233">
        <v>0.37</v>
      </c>
      <c r="BS332" s="233">
        <v>0.37</v>
      </c>
      <c r="BT332" s="233">
        <v>0.37</v>
      </c>
      <c r="BU332" s="233">
        <v>0.37</v>
      </c>
      <c r="BV332" s="233">
        <v>0.37</v>
      </c>
      <c r="BW332" s="233">
        <v>0.37</v>
      </c>
      <c r="BX332" s="233">
        <v>0.37</v>
      </c>
      <c r="BY332" s="233">
        <v>0.37</v>
      </c>
      <c r="BZ332" s="233"/>
      <c r="CA332" s="233"/>
      <c r="CB332" s="233"/>
      <c r="CC332" s="233"/>
      <c r="CD332" s="233"/>
      <c r="CE332" s="233"/>
      <c r="CF332" s="233"/>
      <c r="CG332" s="233"/>
      <c r="CH332" s="233"/>
      <c r="CI332" s="233"/>
      <c r="CJ332" s="233"/>
      <c r="CK332" s="233"/>
      <c r="CL332" s="233"/>
      <c r="CM332" s="233"/>
      <c r="CN332" s="249"/>
    </row>
    <row r="333" spans="2:92" ht="43.5" thickBot="1" x14ac:dyDescent="0.25">
      <c r="B33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3" s="1044" t="s">
        <v>937</v>
      </c>
      <c r="D333" s="1044" t="s">
        <v>936</v>
      </c>
      <c r="E333" s="1045" t="s">
        <v>871</v>
      </c>
      <c r="F333" s="1189" t="str">
        <f>VLOOKUP(TBL5_OptBen[[#This Row],[Option Type (defined list)]],'Option Typs_Grps'!B$2:C$47, 2, FALSE)</f>
        <v>Distribution Options</v>
      </c>
      <c r="G333" s="1176" t="s">
        <v>766</v>
      </c>
      <c r="H333" s="1177" t="s">
        <v>1451</v>
      </c>
      <c r="I333" s="1181" t="s">
        <v>684</v>
      </c>
      <c r="J333" s="1182" t="s">
        <v>122</v>
      </c>
      <c r="K333" s="1183">
        <v>2</v>
      </c>
      <c r="L333" s="250"/>
      <c r="M333" s="250"/>
      <c r="N333" s="250"/>
      <c r="O333" s="1184"/>
      <c r="P333" s="1185"/>
      <c r="Q333" s="1186"/>
      <c r="R333" s="1187">
        <v>0.01</v>
      </c>
      <c r="S333" s="251">
        <v>0.03</v>
      </c>
      <c r="T333" s="251">
        <v>7.0000000000000007E-2</v>
      </c>
      <c r="U333" s="251">
        <v>0.13</v>
      </c>
      <c r="V333" s="251">
        <v>0.23</v>
      </c>
      <c r="W333" s="251">
        <v>0.23</v>
      </c>
      <c r="X333" s="251">
        <v>0.23</v>
      </c>
      <c r="Y333" s="251">
        <v>0.23</v>
      </c>
      <c r="Z333" s="251">
        <v>0.23</v>
      </c>
      <c r="AA333" s="251">
        <v>0.23</v>
      </c>
      <c r="AB333" s="251">
        <v>0.23</v>
      </c>
      <c r="AC333" s="251">
        <v>0.23</v>
      </c>
      <c r="AD333" s="251">
        <v>0.23</v>
      </c>
      <c r="AE333" s="251">
        <v>0.23</v>
      </c>
      <c r="AF333" s="251">
        <v>0.23</v>
      </c>
      <c r="AG333" s="251">
        <v>0.23</v>
      </c>
      <c r="AH333" s="251">
        <v>0.23</v>
      </c>
      <c r="AI333" s="251">
        <v>0.23</v>
      </c>
      <c r="AJ333" s="251">
        <v>0.23</v>
      </c>
      <c r="AK333" s="251">
        <v>0.23</v>
      </c>
      <c r="AL333" s="251">
        <v>0.23</v>
      </c>
      <c r="AM333" s="251">
        <v>0.23</v>
      </c>
      <c r="AN333" s="251">
        <v>0.23</v>
      </c>
      <c r="AO333" s="251">
        <v>0.23</v>
      </c>
      <c r="AP333" s="251">
        <v>0.23</v>
      </c>
      <c r="AQ333" s="251">
        <v>0.23</v>
      </c>
      <c r="AR333" s="251">
        <v>0.23</v>
      </c>
      <c r="AS333" s="251">
        <v>0.23</v>
      </c>
      <c r="AT333" s="251">
        <v>0.23</v>
      </c>
      <c r="AU333" s="251">
        <v>0.23</v>
      </c>
      <c r="AV333" s="251">
        <v>0.23</v>
      </c>
      <c r="AW333" s="251">
        <v>0.23</v>
      </c>
      <c r="AX333" s="251">
        <v>0.23</v>
      </c>
      <c r="AY333" s="251">
        <v>0.23</v>
      </c>
      <c r="AZ333" s="251">
        <v>0.23</v>
      </c>
      <c r="BA333" s="251">
        <v>0.23</v>
      </c>
      <c r="BB333" s="251">
        <v>0.23</v>
      </c>
      <c r="BC333" s="251">
        <v>0.23</v>
      </c>
      <c r="BD333" s="251">
        <v>0.23</v>
      </c>
      <c r="BE333" s="251">
        <v>0.23</v>
      </c>
      <c r="BF333" s="251">
        <v>0.23</v>
      </c>
      <c r="BG333" s="251">
        <v>0.23</v>
      </c>
      <c r="BH333" s="251">
        <v>0.23</v>
      </c>
      <c r="BI333" s="251">
        <v>0.23</v>
      </c>
      <c r="BJ333" s="251">
        <v>0.23</v>
      </c>
      <c r="BK333" s="251">
        <v>0.23</v>
      </c>
      <c r="BL333" s="251">
        <v>0.23</v>
      </c>
      <c r="BM333" s="251">
        <v>0.23</v>
      </c>
      <c r="BN333" s="251">
        <v>0.23</v>
      </c>
      <c r="BO333" s="251">
        <v>0.23</v>
      </c>
      <c r="BP333" s="1188">
        <v>0.23</v>
      </c>
      <c r="BQ333" s="233">
        <v>0.23</v>
      </c>
      <c r="BR333" s="233">
        <v>0.23</v>
      </c>
      <c r="BS333" s="233">
        <v>0.23</v>
      </c>
      <c r="BT333" s="233">
        <v>0.23</v>
      </c>
      <c r="BU333" s="233">
        <v>0.23</v>
      </c>
      <c r="BV333" s="233">
        <v>0.23</v>
      </c>
      <c r="BW333" s="233">
        <v>0.23</v>
      </c>
      <c r="BX333" s="233">
        <v>0.23</v>
      </c>
      <c r="BY333" s="233">
        <v>0.23</v>
      </c>
      <c r="BZ333" s="233"/>
      <c r="CA333" s="233"/>
      <c r="CB333" s="233"/>
      <c r="CC333" s="233"/>
      <c r="CD333" s="233"/>
      <c r="CE333" s="233"/>
      <c r="CF333" s="233"/>
      <c r="CG333" s="233"/>
      <c r="CH333" s="233"/>
      <c r="CI333" s="233"/>
      <c r="CJ333" s="233"/>
      <c r="CK333" s="233"/>
      <c r="CL333" s="233"/>
      <c r="CM333" s="233"/>
      <c r="CN333" s="249"/>
    </row>
    <row r="334" spans="2:92" ht="43.5" thickBot="1" x14ac:dyDescent="0.25">
      <c r="B33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4" s="1044" t="s">
        <v>939</v>
      </c>
      <c r="D334" s="1044" t="s">
        <v>938</v>
      </c>
      <c r="E334" s="1045" t="s">
        <v>871</v>
      </c>
      <c r="F334" s="1189" t="str">
        <f>VLOOKUP(TBL5_OptBen[[#This Row],[Option Type (defined list)]],'Option Typs_Grps'!B$2:C$47, 2, FALSE)</f>
        <v>Distribution Options</v>
      </c>
      <c r="G334" s="1176" t="s">
        <v>766</v>
      </c>
      <c r="H334" s="1177" t="s">
        <v>1451</v>
      </c>
      <c r="I334" s="1181" t="s">
        <v>684</v>
      </c>
      <c r="J334" s="1182" t="s">
        <v>122</v>
      </c>
      <c r="K334" s="1183">
        <v>2</v>
      </c>
      <c r="L334" s="250"/>
      <c r="M334" s="250"/>
      <c r="N334" s="250"/>
      <c r="O334" s="1184"/>
      <c r="P334" s="1185"/>
      <c r="Q334" s="1186"/>
      <c r="R334" s="1187">
        <v>0</v>
      </c>
      <c r="S334" s="251">
        <v>0</v>
      </c>
      <c r="T334" s="251">
        <v>0</v>
      </c>
      <c r="U334" s="251">
        <v>0</v>
      </c>
      <c r="V334" s="251">
        <v>0</v>
      </c>
      <c r="W334" s="251">
        <v>0.13</v>
      </c>
      <c r="X334" s="251">
        <v>0.27</v>
      </c>
      <c r="Y334" s="251">
        <v>0.4</v>
      </c>
      <c r="Z334" s="251">
        <v>0.56000000000000005</v>
      </c>
      <c r="AA334" s="251">
        <v>0.71</v>
      </c>
      <c r="AB334" s="251">
        <v>0.71</v>
      </c>
      <c r="AC334" s="251">
        <v>0.71</v>
      </c>
      <c r="AD334" s="251">
        <v>0.71</v>
      </c>
      <c r="AE334" s="251">
        <v>0.71</v>
      </c>
      <c r="AF334" s="251">
        <v>0.71</v>
      </c>
      <c r="AG334" s="251">
        <v>0.71</v>
      </c>
      <c r="AH334" s="251">
        <v>0.71</v>
      </c>
      <c r="AI334" s="251">
        <v>0.71</v>
      </c>
      <c r="AJ334" s="251">
        <v>0.71</v>
      </c>
      <c r="AK334" s="251">
        <v>0.71</v>
      </c>
      <c r="AL334" s="251">
        <v>0.71</v>
      </c>
      <c r="AM334" s="251">
        <v>0.71</v>
      </c>
      <c r="AN334" s="251">
        <v>0.71</v>
      </c>
      <c r="AO334" s="251">
        <v>0.71</v>
      </c>
      <c r="AP334" s="251">
        <v>0.71</v>
      </c>
      <c r="AQ334" s="251">
        <v>0.71</v>
      </c>
      <c r="AR334" s="251">
        <v>0.71</v>
      </c>
      <c r="AS334" s="251">
        <v>0.71</v>
      </c>
      <c r="AT334" s="251">
        <v>0.71</v>
      </c>
      <c r="AU334" s="251">
        <v>0.71</v>
      </c>
      <c r="AV334" s="251">
        <v>0.71</v>
      </c>
      <c r="AW334" s="251">
        <v>0.71</v>
      </c>
      <c r="AX334" s="251">
        <v>0.71</v>
      </c>
      <c r="AY334" s="251">
        <v>0.71</v>
      </c>
      <c r="AZ334" s="251">
        <v>0.71</v>
      </c>
      <c r="BA334" s="251">
        <v>0.71</v>
      </c>
      <c r="BB334" s="251">
        <v>0.71</v>
      </c>
      <c r="BC334" s="251">
        <v>0.71</v>
      </c>
      <c r="BD334" s="251">
        <v>0.71</v>
      </c>
      <c r="BE334" s="251">
        <v>0.71</v>
      </c>
      <c r="BF334" s="251">
        <v>0.71</v>
      </c>
      <c r="BG334" s="251">
        <v>0.71</v>
      </c>
      <c r="BH334" s="251">
        <v>0.71</v>
      </c>
      <c r="BI334" s="251">
        <v>0.71</v>
      </c>
      <c r="BJ334" s="251">
        <v>0.71</v>
      </c>
      <c r="BK334" s="251">
        <v>0.71</v>
      </c>
      <c r="BL334" s="251">
        <v>0.71</v>
      </c>
      <c r="BM334" s="251">
        <v>0.71</v>
      </c>
      <c r="BN334" s="251">
        <v>0.71</v>
      </c>
      <c r="BO334" s="251">
        <v>0.71</v>
      </c>
      <c r="BP334" s="1188">
        <v>0.71</v>
      </c>
      <c r="BQ334" s="233">
        <v>0.71</v>
      </c>
      <c r="BR334" s="233">
        <v>0.71</v>
      </c>
      <c r="BS334" s="233">
        <v>0.71</v>
      </c>
      <c r="BT334" s="233">
        <v>0.71</v>
      </c>
      <c r="BU334" s="233">
        <v>0.71</v>
      </c>
      <c r="BV334" s="233">
        <v>0.71</v>
      </c>
      <c r="BW334" s="233">
        <v>0.71</v>
      </c>
      <c r="BX334" s="233">
        <v>0.71</v>
      </c>
      <c r="BY334" s="233">
        <v>0.71</v>
      </c>
      <c r="BZ334" s="233"/>
      <c r="CA334" s="233"/>
      <c r="CB334" s="233"/>
      <c r="CC334" s="233"/>
      <c r="CD334" s="233"/>
      <c r="CE334" s="233"/>
      <c r="CF334" s="233"/>
      <c r="CG334" s="233"/>
      <c r="CH334" s="233"/>
      <c r="CI334" s="233"/>
      <c r="CJ334" s="233"/>
      <c r="CK334" s="233"/>
      <c r="CL334" s="233"/>
      <c r="CM334" s="233"/>
      <c r="CN334" s="249"/>
    </row>
    <row r="335" spans="2:92" ht="43.5" thickBot="1" x14ac:dyDescent="0.25">
      <c r="B33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5" s="1044" t="s">
        <v>942</v>
      </c>
      <c r="D335" s="1044" t="s">
        <v>941</v>
      </c>
      <c r="E335" s="1045" t="s">
        <v>871</v>
      </c>
      <c r="F335" s="1189" t="str">
        <f>VLOOKUP(TBL5_OptBen[[#This Row],[Option Type (defined list)]],'Option Typs_Grps'!B$2:C$47, 2, FALSE)</f>
        <v>Distribution Options</v>
      </c>
      <c r="G335" s="1176" t="s">
        <v>766</v>
      </c>
      <c r="H335" s="1177" t="s">
        <v>1451</v>
      </c>
      <c r="I335" s="1181" t="s">
        <v>684</v>
      </c>
      <c r="J335" s="1182" t="s">
        <v>122</v>
      </c>
      <c r="K335" s="1183">
        <v>2</v>
      </c>
      <c r="L335" s="250"/>
      <c r="M335" s="250"/>
      <c r="N335" s="250"/>
      <c r="O335" s="1184"/>
      <c r="P335" s="1185"/>
      <c r="Q335" s="1186"/>
      <c r="R335" s="1187">
        <v>0</v>
      </c>
      <c r="S335" s="251">
        <v>0</v>
      </c>
      <c r="T335" s="251">
        <v>0</v>
      </c>
      <c r="U335" s="251">
        <v>0</v>
      </c>
      <c r="V335" s="251">
        <v>0</v>
      </c>
      <c r="W335" s="251">
        <v>0</v>
      </c>
      <c r="X335" s="251">
        <v>0</v>
      </c>
      <c r="Y335" s="251">
        <v>0</v>
      </c>
      <c r="Z335" s="251">
        <v>0</v>
      </c>
      <c r="AA335" s="251">
        <v>0</v>
      </c>
      <c r="AB335" s="251">
        <v>0.13</v>
      </c>
      <c r="AC335" s="251">
        <v>0.25</v>
      </c>
      <c r="AD335" s="251">
        <v>0.38</v>
      </c>
      <c r="AE335" s="251">
        <v>0.51</v>
      </c>
      <c r="AF335" s="251">
        <v>0.64</v>
      </c>
      <c r="AG335" s="251">
        <v>0.64</v>
      </c>
      <c r="AH335" s="251">
        <v>0.64</v>
      </c>
      <c r="AI335" s="251">
        <v>0.64</v>
      </c>
      <c r="AJ335" s="251">
        <v>0.64</v>
      </c>
      <c r="AK335" s="251">
        <v>0.64</v>
      </c>
      <c r="AL335" s="251">
        <v>0.64</v>
      </c>
      <c r="AM335" s="251">
        <v>0.64</v>
      </c>
      <c r="AN335" s="251">
        <v>0.64</v>
      </c>
      <c r="AO335" s="251">
        <v>0.64</v>
      </c>
      <c r="AP335" s="251">
        <v>0.64</v>
      </c>
      <c r="AQ335" s="251">
        <v>0.64</v>
      </c>
      <c r="AR335" s="251">
        <v>0.64</v>
      </c>
      <c r="AS335" s="251">
        <v>0.64</v>
      </c>
      <c r="AT335" s="251">
        <v>0.64</v>
      </c>
      <c r="AU335" s="251">
        <v>0.64</v>
      </c>
      <c r="AV335" s="251">
        <v>0.64</v>
      </c>
      <c r="AW335" s="251">
        <v>0.64</v>
      </c>
      <c r="AX335" s="251">
        <v>0.64</v>
      </c>
      <c r="AY335" s="251">
        <v>0.64</v>
      </c>
      <c r="AZ335" s="251">
        <v>0.64</v>
      </c>
      <c r="BA335" s="251">
        <v>0.64</v>
      </c>
      <c r="BB335" s="251">
        <v>0.64</v>
      </c>
      <c r="BC335" s="251">
        <v>0.64</v>
      </c>
      <c r="BD335" s="251">
        <v>0.64</v>
      </c>
      <c r="BE335" s="251">
        <v>0.64</v>
      </c>
      <c r="BF335" s="251">
        <v>0.64</v>
      </c>
      <c r="BG335" s="251">
        <v>0.64</v>
      </c>
      <c r="BH335" s="251">
        <v>0.64</v>
      </c>
      <c r="BI335" s="251">
        <v>0.64</v>
      </c>
      <c r="BJ335" s="251">
        <v>0.64</v>
      </c>
      <c r="BK335" s="251">
        <v>0.64</v>
      </c>
      <c r="BL335" s="251">
        <v>0.64</v>
      </c>
      <c r="BM335" s="251">
        <v>0.64</v>
      </c>
      <c r="BN335" s="251">
        <v>0.64</v>
      </c>
      <c r="BO335" s="251">
        <v>0.64</v>
      </c>
      <c r="BP335" s="1188">
        <v>0.64</v>
      </c>
      <c r="BQ335" s="233">
        <v>0.64</v>
      </c>
      <c r="BR335" s="233">
        <v>0.64</v>
      </c>
      <c r="BS335" s="233">
        <v>0.64</v>
      </c>
      <c r="BT335" s="233">
        <v>0.64</v>
      </c>
      <c r="BU335" s="233">
        <v>0.64</v>
      </c>
      <c r="BV335" s="233">
        <v>0.64</v>
      </c>
      <c r="BW335" s="233">
        <v>0.64</v>
      </c>
      <c r="BX335" s="233">
        <v>0.64</v>
      </c>
      <c r="BY335" s="233">
        <v>0.64</v>
      </c>
      <c r="BZ335" s="233"/>
      <c r="CA335" s="233"/>
      <c r="CB335" s="233"/>
      <c r="CC335" s="233"/>
      <c r="CD335" s="233"/>
      <c r="CE335" s="233"/>
      <c r="CF335" s="233"/>
      <c r="CG335" s="233"/>
      <c r="CH335" s="233"/>
      <c r="CI335" s="233"/>
      <c r="CJ335" s="233"/>
      <c r="CK335" s="233"/>
      <c r="CL335" s="233"/>
      <c r="CM335" s="233"/>
      <c r="CN335" s="249"/>
    </row>
    <row r="336" spans="2:92" ht="43.5" thickBot="1" x14ac:dyDescent="0.25">
      <c r="B33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6" s="1044" t="s">
        <v>945</v>
      </c>
      <c r="D336" s="1044" t="s">
        <v>944</v>
      </c>
      <c r="E336" s="1045" t="s">
        <v>871</v>
      </c>
      <c r="F336" s="1189" t="str">
        <f>VLOOKUP(TBL5_OptBen[[#This Row],[Option Type (defined list)]],'Option Typs_Grps'!B$2:C$47, 2, FALSE)</f>
        <v>Distribution Options</v>
      </c>
      <c r="G336" s="1176" t="s">
        <v>766</v>
      </c>
      <c r="H336" s="1177" t="s">
        <v>1451</v>
      </c>
      <c r="I336" s="1181" t="s">
        <v>684</v>
      </c>
      <c r="J336" s="1182" t="s">
        <v>122</v>
      </c>
      <c r="K336" s="1183">
        <v>2</v>
      </c>
      <c r="L336" s="250"/>
      <c r="M336" s="250"/>
      <c r="N336" s="250"/>
      <c r="O336" s="1184"/>
      <c r="P336" s="1185"/>
      <c r="Q336" s="1186"/>
      <c r="R336" s="1187">
        <v>0</v>
      </c>
      <c r="S336" s="251">
        <v>0</v>
      </c>
      <c r="T336" s="251">
        <v>0</v>
      </c>
      <c r="U336" s="251">
        <v>0</v>
      </c>
      <c r="V336" s="251">
        <v>0</v>
      </c>
      <c r="W336" s="251">
        <v>0</v>
      </c>
      <c r="X336" s="251">
        <v>0</v>
      </c>
      <c r="Y336" s="251">
        <v>0</v>
      </c>
      <c r="Z336" s="251">
        <v>0</v>
      </c>
      <c r="AA336" s="251">
        <v>0</v>
      </c>
      <c r="AB336" s="251">
        <v>0</v>
      </c>
      <c r="AC336" s="251">
        <v>0</v>
      </c>
      <c r="AD336" s="251">
        <v>0</v>
      </c>
      <c r="AE336" s="251">
        <v>0</v>
      </c>
      <c r="AF336" s="251">
        <v>0</v>
      </c>
      <c r="AG336" s="251">
        <v>0.13</v>
      </c>
      <c r="AH336" s="251">
        <v>0.25</v>
      </c>
      <c r="AI336" s="251">
        <v>0.37</v>
      </c>
      <c r="AJ336" s="251">
        <v>0.49</v>
      </c>
      <c r="AK336" s="251">
        <v>0.59</v>
      </c>
      <c r="AL336" s="251">
        <v>0.59</v>
      </c>
      <c r="AM336" s="251">
        <v>0.59</v>
      </c>
      <c r="AN336" s="251">
        <v>0.59</v>
      </c>
      <c r="AO336" s="251">
        <v>0.59</v>
      </c>
      <c r="AP336" s="251">
        <v>0.59</v>
      </c>
      <c r="AQ336" s="251">
        <v>0.59</v>
      </c>
      <c r="AR336" s="251">
        <v>0.59</v>
      </c>
      <c r="AS336" s="251">
        <v>0.59</v>
      </c>
      <c r="AT336" s="251">
        <v>0.59</v>
      </c>
      <c r="AU336" s="251">
        <v>0.59</v>
      </c>
      <c r="AV336" s="251">
        <v>0.59</v>
      </c>
      <c r="AW336" s="251">
        <v>0.59</v>
      </c>
      <c r="AX336" s="251">
        <v>0.59</v>
      </c>
      <c r="AY336" s="251">
        <v>0.59</v>
      </c>
      <c r="AZ336" s="251">
        <v>0.59</v>
      </c>
      <c r="BA336" s="251">
        <v>0.59</v>
      </c>
      <c r="BB336" s="251">
        <v>0.59</v>
      </c>
      <c r="BC336" s="251">
        <v>0.59</v>
      </c>
      <c r="BD336" s="251">
        <v>0.59</v>
      </c>
      <c r="BE336" s="251">
        <v>0.59</v>
      </c>
      <c r="BF336" s="251">
        <v>0.59</v>
      </c>
      <c r="BG336" s="251">
        <v>0.59</v>
      </c>
      <c r="BH336" s="251">
        <v>0.59</v>
      </c>
      <c r="BI336" s="251">
        <v>0.59</v>
      </c>
      <c r="BJ336" s="251">
        <v>0.59</v>
      </c>
      <c r="BK336" s="251">
        <v>0.59</v>
      </c>
      <c r="BL336" s="251">
        <v>0.59</v>
      </c>
      <c r="BM336" s="251">
        <v>0.59</v>
      </c>
      <c r="BN336" s="251">
        <v>0.59</v>
      </c>
      <c r="BO336" s="251">
        <v>0.59</v>
      </c>
      <c r="BP336" s="1188">
        <v>0.59</v>
      </c>
      <c r="BQ336" s="233">
        <v>0.59</v>
      </c>
      <c r="BR336" s="233">
        <v>0.59</v>
      </c>
      <c r="BS336" s="233">
        <v>0.59</v>
      </c>
      <c r="BT336" s="233">
        <v>0.59</v>
      </c>
      <c r="BU336" s="233">
        <v>0.59</v>
      </c>
      <c r="BV336" s="233">
        <v>0.59</v>
      </c>
      <c r="BW336" s="233">
        <v>0.59</v>
      </c>
      <c r="BX336" s="233">
        <v>0.59</v>
      </c>
      <c r="BY336" s="233">
        <v>0.59</v>
      </c>
      <c r="BZ336" s="233"/>
      <c r="CA336" s="233"/>
      <c r="CB336" s="233"/>
      <c r="CC336" s="233"/>
      <c r="CD336" s="233"/>
      <c r="CE336" s="233"/>
      <c r="CF336" s="233"/>
      <c r="CG336" s="233"/>
      <c r="CH336" s="233"/>
      <c r="CI336" s="233"/>
      <c r="CJ336" s="233"/>
      <c r="CK336" s="233"/>
      <c r="CL336" s="233"/>
      <c r="CM336" s="233"/>
      <c r="CN336" s="249"/>
    </row>
    <row r="337" spans="2:92" ht="43.5" thickBot="1" x14ac:dyDescent="0.25">
      <c r="B33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7" s="1044" t="s">
        <v>948</v>
      </c>
      <c r="D337" s="1044" t="s">
        <v>947</v>
      </c>
      <c r="E337" s="1045" t="s">
        <v>871</v>
      </c>
      <c r="F337" s="1189" t="str">
        <f>VLOOKUP(TBL5_OptBen[[#This Row],[Option Type (defined list)]],'Option Typs_Grps'!B$2:C$47, 2, FALSE)</f>
        <v>Distribution Options</v>
      </c>
      <c r="G337" s="1176" t="s">
        <v>766</v>
      </c>
      <c r="H337" s="1177" t="s">
        <v>1451</v>
      </c>
      <c r="I337" s="1181" t="s">
        <v>684</v>
      </c>
      <c r="J337" s="1182" t="s">
        <v>122</v>
      </c>
      <c r="K337" s="1183">
        <v>2</v>
      </c>
      <c r="L337" s="250"/>
      <c r="M337" s="250"/>
      <c r="N337" s="250"/>
      <c r="O337" s="1184"/>
      <c r="P337" s="1185"/>
      <c r="Q337" s="1186"/>
      <c r="R337" s="1187">
        <v>0</v>
      </c>
      <c r="S337" s="251">
        <v>0</v>
      </c>
      <c r="T337" s="251">
        <v>0</v>
      </c>
      <c r="U337" s="251">
        <v>0</v>
      </c>
      <c r="V337" s="251">
        <v>0</v>
      </c>
      <c r="W337" s="251">
        <v>0</v>
      </c>
      <c r="X337" s="251">
        <v>0</v>
      </c>
      <c r="Y337" s="251">
        <v>0</v>
      </c>
      <c r="Z337" s="251">
        <v>0</v>
      </c>
      <c r="AA337" s="251">
        <v>0</v>
      </c>
      <c r="AB337" s="251">
        <v>0</v>
      </c>
      <c r="AC337" s="251">
        <v>0</v>
      </c>
      <c r="AD337" s="251">
        <v>0</v>
      </c>
      <c r="AE337" s="251">
        <v>0</v>
      </c>
      <c r="AF337" s="251">
        <v>0</v>
      </c>
      <c r="AG337" s="251">
        <v>0</v>
      </c>
      <c r="AH337" s="251">
        <v>0</v>
      </c>
      <c r="AI337" s="251">
        <v>0</v>
      </c>
      <c r="AJ337" s="251">
        <v>0</v>
      </c>
      <c r="AK337" s="251">
        <v>0</v>
      </c>
      <c r="AL337" s="251">
        <v>0.09</v>
      </c>
      <c r="AM337" s="251">
        <v>0.14000000000000001</v>
      </c>
      <c r="AN337" s="251">
        <v>0.14000000000000001</v>
      </c>
      <c r="AO337" s="251">
        <v>0.14000000000000001</v>
      </c>
      <c r="AP337" s="251">
        <v>0.14000000000000001</v>
      </c>
      <c r="AQ337" s="251">
        <v>0.14000000000000001</v>
      </c>
      <c r="AR337" s="251">
        <v>0.14000000000000001</v>
      </c>
      <c r="AS337" s="251">
        <v>0.14000000000000001</v>
      </c>
      <c r="AT337" s="251">
        <v>0.14000000000000001</v>
      </c>
      <c r="AU337" s="251">
        <v>0.14000000000000001</v>
      </c>
      <c r="AV337" s="251">
        <v>0.14000000000000001</v>
      </c>
      <c r="AW337" s="251">
        <v>0.14000000000000001</v>
      </c>
      <c r="AX337" s="251">
        <v>0.14000000000000001</v>
      </c>
      <c r="AY337" s="251">
        <v>0.14000000000000001</v>
      </c>
      <c r="AZ337" s="251">
        <v>0.14000000000000001</v>
      </c>
      <c r="BA337" s="251">
        <v>0.14000000000000001</v>
      </c>
      <c r="BB337" s="251">
        <v>0.14000000000000001</v>
      </c>
      <c r="BC337" s="251">
        <v>0.14000000000000001</v>
      </c>
      <c r="BD337" s="251">
        <v>0.14000000000000001</v>
      </c>
      <c r="BE337" s="251">
        <v>0.14000000000000001</v>
      </c>
      <c r="BF337" s="251">
        <v>0.14000000000000001</v>
      </c>
      <c r="BG337" s="251">
        <v>0.14000000000000001</v>
      </c>
      <c r="BH337" s="251">
        <v>0.14000000000000001</v>
      </c>
      <c r="BI337" s="251">
        <v>0.14000000000000001</v>
      </c>
      <c r="BJ337" s="251">
        <v>0.14000000000000001</v>
      </c>
      <c r="BK337" s="251">
        <v>0.14000000000000001</v>
      </c>
      <c r="BL337" s="251">
        <v>0.14000000000000001</v>
      </c>
      <c r="BM337" s="251">
        <v>0.14000000000000001</v>
      </c>
      <c r="BN337" s="251">
        <v>0.14000000000000001</v>
      </c>
      <c r="BO337" s="251">
        <v>0.14000000000000001</v>
      </c>
      <c r="BP337" s="1188">
        <v>0.14000000000000001</v>
      </c>
      <c r="BQ337" s="233">
        <v>0.14000000000000001</v>
      </c>
      <c r="BR337" s="233">
        <v>0.14000000000000001</v>
      </c>
      <c r="BS337" s="233">
        <v>0.14000000000000001</v>
      </c>
      <c r="BT337" s="233">
        <v>0.14000000000000001</v>
      </c>
      <c r="BU337" s="233">
        <v>0.14000000000000001</v>
      </c>
      <c r="BV337" s="233">
        <v>0.14000000000000001</v>
      </c>
      <c r="BW337" s="233">
        <v>0.14000000000000001</v>
      </c>
      <c r="BX337" s="233">
        <v>0.14000000000000001</v>
      </c>
      <c r="BY337" s="233">
        <v>0.14000000000000001</v>
      </c>
      <c r="BZ337" s="233"/>
      <c r="CA337" s="233"/>
      <c r="CB337" s="233"/>
      <c r="CC337" s="233"/>
      <c r="CD337" s="233"/>
      <c r="CE337" s="233"/>
      <c r="CF337" s="233"/>
      <c r="CG337" s="233"/>
      <c r="CH337" s="233"/>
      <c r="CI337" s="233"/>
      <c r="CJ337" s="233"/>
      <c r="CK337" s="233"/>
      <c r="CL337" s="233"/>
      <c r="CM337" s="233"/>
      <c r="CN337" s="249"/>
    </row>
    <row r="338" spans="2:92" ht="57.75" thickBot="1" x14ac:dyDescent="0.25">
      <c r="B33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8" s="1044" t="s">
        <v>1040</v>
      </c>
      <c r="D338" s="1044" t="s">
        <v>1039</v>
      </c>
      <c r="E338" s="1045" t="s">
        <v>979</v>
      </c>
      <c r="F338" s="1189" t="str">
        <f>VLOOKUP(TBL5_OptBen[[#This Row],[Option Type (defined list)]],'Option Typs_Grps'!B$2:C$47, 2, FALSE)</f>
        <v>Resource Options</v>
      </c>
      <c r="G338" s="1176" t="s">
        <v>755</v>
      </c>
      <c r="H338" s="1177" t="s">
        <v>1451</v>
      </c>
      <c r="I338" s="1181" t="s">
        <v>684</v>
      </c>
      <c r="J338" s="1182" t="s">
        <v>122</v>
      </c>
      <c r="K338" s="1183">
        <v>2</v>
      </c>
      <c r="L338" s="250"/>
      <c r="M338" s="250"/>
      <c r="N338" s="250"/>
      <c r="O338" s="1184"/>
      <c r="P338" s="1185"/>
      <c r="Q338" s="1186"/>
      <c r="R338" s="1187">
        <v>4.6500000000000004</v>
      </c>
      <c r="S338" s="251">
        <v>4.6399999999999997</v>
      </c>
      <c r="T338" s="251">
        <v>4.6399999999999997</v>
      </c>
      <c r="U338" s="251">
        <v>4.63</v>
      </c>
      <c r="V338" s="251">
        <v>0</v>
      </c>
      <c r="W338" s="251">
        <v>0</v>
      </c>
      <c r="X338" s="251">
        <v>0</v>
      </c>
      <c r="Y338" s="251">
        <v>0</v>
      </c>
      <c r="Z338" s="251">
        <v>0</v>
      </c>
      <c r="AA338" s="251">
        <v>0</v>
      </c>
      <c r="AB338" s="251">
        <v>0</v>
      </c>
      <c r="AC338" s="251">
        <v>0</v>
      </c>
      <c r="AD338" s="251">
        <v>0</v>
      </c>
      <c r="AE338" s="251">
        <v>0</v>
      </c>
      <c r="AF338" s="251">
        <v>0</v>
      </c>
      <c r="AG338" s="251">
        <v>0</v>
      </c>
      <c r="AH338" s="251">
        <v>0</v>
      </c>
      <c r="AI338" s="251">
        <v>0</v>
      </c>
      <c r="AJ338" s="251">
        <v>0</v>
      </c>
      <c r="AK338" s="251">
        <v>0</v>
      </c>
      <c r="AL338" s="251">
        <v>0</v>
      </c>
      <c r="AM338" s="251">
        <v>0</v>
      </c>
      <c r="AN338" s="251">
        <v>0</v>
      </c>
      <c r="AO338" s="251">
        <v>0</v>
      </c>
      <c r="AP338" s="251">
        <v>0</v>
      </c>
      <c r="AQ338" s="251">
        <v>0</v>
      </c>
      <c r="AR338" s="251">
        <v>0</v>
      </c>
      <c r="AS338" s="251">
        <v>0</v>
      </c>
      <c r="AT338" s="251">
        <v>0</v>
      </c>
      <c r="AU338" s="251">
        <v>0</v>
      </c>
      <c r="AV338" s="251">
        <v>0</v>
      </c>
      <c r="AW338" s="251">
        <v>0</v>
      </c>
      <c r="AX338" s="251">
        <v>0</v>
      </c>
      <c r="AY338" s="251">
        <v>0</v>
      </c>
      <c r="AZ338" s="251">
        <v>0</v>
      </c>
      <c r="BA338" s="251">
        <v>0</v>
      </c>
      <c r="BB338" s="251">
        <v>0</v>
      </c>
      <c r="BC338" s="251">
        <v>0</v>
      </c>
      <c r="BD338" s="251">
        <v>0</v>
      </c>
      <c r="BE338" s="251">
        <v>0</v>
      </c>
      <c r="BF338" s="251">
        <v>0</v>
      </c>
      <c r="BG338" s="251">
        <v>0</v>
      </c>
      <c r="BH338" s="251">
        <v>0</v>
      </c>
      <c r="BI338" s="251">
        <v>0</v>
      </c>
      <c r="BJ338" s="251">
        <v>0</v>
      </c>
      <c r="BK338" s="251">
        <v>0</v>
      </c>
      <c r="BL338" s="251">
        <v>0</v>
      </c>
      <c r="BM338" s="251">
        <v>0</v>
      </c>
      <c r="BN338" s="251">
        <v>0</v>
      </c>
      <c r="BO338" s="251">
        <v>0</v>
      </c>
      <c r="BP338" s="1188">
        <v>0</v>
      </c>
      <c r="BQ338" s="233">
        <v>0</v>
      </c>
      <c r="BR338" s="233">
        <v>0</v>
      </c>
      <c r="BS338" s="233">
        <v>0</v>
      </c>
      <c r="BT338" s="233">
        <v>0</v>
      </c>
      <c r="BU338" s="233">
        <v>0</v>
      </c>
      <c r="BV338" s="233">
        <v>0</v>
      </c>
      <c r="BW338" s="233">
        <v>0</v>
      </c>
      <c r="BX338" s="233">
        <v>0</v>
      </c>
      <c r="BY338" s="233">
        <v>0</v>
      </c>
      <c r="BZ338" s="233"/>
      <c r="CA338" s="233"/>
      <c r="CB338" s="233"/>
      <c r="CC338" s="233"/>
      <c r="CD338" s="233"/>
      <c r="CE338" s="233"/>
      <c r="CF338" s="233"/>
      <c r="CG338" s="233"/>
      <c r="CH338" s="233"/>
      <c r="CI338" s="233"/>
      <c r="CJ338" s="233"/>
      <c r="CK338" s="233"/>
      <c r="CL338" s="233"/>
      <c r="CM338" s="233"/>
      <c r="CN338" s="249"/>
    </row>
    <row r="339" spans="2:92" ht="57" x14ac:dyDescent="0.2">
      <c r="B33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9" s="1044" t="s">
        <v>1044</v>
      </c>
      <c r="D339" s="1044" t="s">
        <v>1043</v>
      </c>
      <c r="E339" s="1045" t="s">
        <v>1020</v>
      </c>
      <c r="F339" s="1189" t="str">
        <f>VLOOKUP(TBL5_OptBen[[#This Row],[Option Type (defined list)]],'Option Typs_Grps'!B$2:C$47, 2, FALSE)</f>
        <v>Customer Options</v>
      </c>
      <c r="G339" s="1176" t="s">
        <v>755</v>
      </c>
      <c r="H339" s="1177" t="s">
        <v>1451</v>
      </c>
      <c r="I339" s="1181" t="s">
        <v>684</v>
      </c>
      <c r="J339" s="1182" t="s">
        <v>122</v>
      </c>
      <c r="K339" s="1183">
        <v>2</v>
      </c>
      <c r="L339" s="250"/>
      <c r="M339" s="250"/>
      <c r="N339" s="250"/>
      <c r="O339" s="1184"/>
      <c r="P339" s="1185"/>
      <c r="Q339" s="1186"/>
      <c r="R339" s="1187">
        <v>19.25</v>
      </c>
      <c r="S339" s="251">
        <v>19.23</v>
      </c>
      <c r="T339" s="251">
        <v>19.2</v>
      </c>
      <c r="U339" s="251">
        <v>19.18</v>
      </c>
      <c r="V339" s="251">
        <v>0</v>
      </c>
      <c r="W339" s="251">
        <v>0</v>
      </c>
      <c r="X339" s="251">
        <v>0</v>
      </c>
      <c r="Y339" s="251">
        <v>0</v>
      </c>
      <c r="Z339" s="251">
        <v>0</v>
      </c>
      <c r="AA339" s="251">
        <v>0</v>
      </c>
      <c r="AB339" s="251">
        <v>0</v>
      </c>
      <c r="AC339" s="251">
        <v>0</v>
      </c>
      <c r="AD339" s="251">
        <v>0</v>
      </c>
      <c r="AE339" s="251">
        <v>0</v>
      </c>
      <c r="AF339" s="251">
        <v>0</v>
      </c>
      <c r="AG339" s="251">
        <v>0</v>
      </c>
      <c r="AH339" s="251">
        <v>0</v>
      </c>
      <c r="AI339" s="251">
        <v>0</v>
      </c>
      <c r="AJ339" s="251">
        <v>0</v>
      </c>
      <c r="AK339" s="251">
        <v>0</v>
      </c>
      <c r="AL339" s="251">
        <v>0</v>
      </c>
      <c r="AM339" s="251">
        <v>0</v>
      </c>
      <c r="AN339" s="251">
        <v>0</v>
      </c>
      <c r="AO339" s="251">
        <v>0</v>
      </c>
      <c r="AP339" s="251">
        <v>0</v>
      </c>
      <c r="AQ339" s="251">
        <v>0</v>
      </c>
      <c r="AR339" s="251">
        <v>0</v>
      </c>
      <c r="AS339" s="251">
        <v>0</v>
      </c>
      <c r="AT339" s="251">
        <v>0</v>
      </c>
      <c r="AU339" s="251">
        <v>0</v>
      </c>
      <c r="AV339" s="251">
        <v>0</v>
      </c>
      <c r="AW339" s="251">
        <v>0</v>
      </c>
      <c r="AX339" s="251">
        <v>0</v>
      </c>
      <c r="AY339" s="251">
        <v>0</v>
      </c>
      <c r="AZ339" s="251">
        <v>0</v>
      </c>
      <c r="BA339" s="251">
        <v>0</v>
      </c>
      <c r="BB339" s="251">
        <v>0</v>
      </c>
      <c r="BC339" s="251">
        <v>0</v>
      </c>
      <c r="BD339" s="251">
        <v>0</v>
      </c>
      <c r="BE339" s="251">
        <v>0</v>
      </c>
      <c r="BF339" s="251">
        <v>0</v>
      </c>
      <c r="BG339" s="251">
        <v>0</v>
      </c>
      <c r="BH339" s="251">
        <v>0</v>
      </c>
      <c r="BI339" s="251">
        <v>0</v>
      </c>
      <c r="BJ339" s="251">
        <v>0</v>
      </c>
      <c r="BK339" s="251">
        <v>0</v>
      </c>
      <c r="BL339" s="251">
        <v>0</v>
      </c>
      <c r="BM339" s="251">
        <v>0</v>
      </c>
      <c r="BN339" s="251">
        <v>0</v>
      </c>
      <c r="BO339" s="251">
        <v>0</v>
      </c>
      <c r="BP339" s="1188">
        <v>0</v>
      </c>
      <c r="BQ339" s="233">
        <v>0</v>
      </c>
      <c r="BR339" s="233">
        <v>0</v>
      </c>
      <c r="BS339" s="233">
        <v>0</v>
      </c>
      <c r="BT339" s="233">
        <v>0</v>
      </c>
      <c r="BU339" s="233">
        <v>0</v>
      </c>
      <c r="BV339" s="233">
        <v>0</v>
      </c>
      <c r="BW339" s="233">
        <v>0</v>
      </c>
      <c r="BX339" s="233">
        <v>0</v>
      </c>
      <c r="BY339" s="233">
        <v>0</v>
      </c>
      <c r="BZ339" s="233"/>
      <c r="CA339" s="233"/>
      <c r="CB339" s="233"/>
      <c r="CC339" s="233"/>
      <c r="CD339" s="233"/>
      <c r="CE339" s="233"/>
      <c r="CF339" s="233"/>
      <c r="CG339" s="233"/>
      <c r="CH339" s="233"/>
      <c r="CI339" s="233"/>
      <c r="CJ339" s="233"/>
      <c r="CK339" s="233"/>
      <c r="CL339" s="233"/>
      <c r="CM339" s="233"/>
      <c r="CN339" s="249"/>
    </row>
    <row r="340" spans="2:92" ht="72" thickBot="1" x14ac:dyDescent="0.25">
      <c r="B34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40" s="1044" t="s">
        <v>1048</v>
      </c>
      <c r="D340" s="1044" t="s">
        <v>1047</v>
      </c>
      <c r="E340" s="1045" t="s">
        <v>979</v>
      </c>
      <c r="F340" s="1189" t="str">
        <f>VLOOKUP(TBL5_OptBen[[#This Row],[Option Type (defined list)]],'Option Typs_Grps'!B$2:C$47, 2, FALSE)</f>
        <v>Resource Options</v>
      </c>
      <c r="G340" s="1176" t="s">
        <v>755</v>
      </c>
      <c r="H340" s="1177" t="s">
        <v>1451</v>
      </c>
      <c r="I340" s="1181" t="s">
        <v>684</v>
      </c>
      <c r="J340" s="1182" t="s">
        <v>122</v>
      </c>
      <c r="K340" s="1183">
        <v>2</v>
      </c>
      <c r="L340" s="250"/>
      <c r="M340" s="250"/>
      <c r="N340" s="250"/>
      <c r="O340" s="1184"/>
      <c r="P340" s="1185"/>
      <c r="Q340" s="1186"/>
      <c r="R340" s="1187">
        <v>18.010000000000002</v>
      </c>
      <c r="S340" s="251">
        <v>17.98</v>
      </c>
      <c r="T340" s="251">
        <v>17.96</v>
      </c>
      <c r="U340" s="251">
        <v>17.940000000000001</v>
      </c>
      <c r="V340" s="251">
        <v>0</v>
      </c>
      <c r="W340" s="251">
        <v>0</v>
      </c>
      <c r="X340" s="251">
        <v>0</v>
      </c>
      <c r="Y340" s="251">
        <v>0</v>
      </c>
      <c r="Z340" s="251">
        <v>0</v>
      </c>
      <c r="AA340" s="251">
        <v>0</v>
      </c>
      <c r="AB340" s="251">
        <v>0</v>
      </c>
      <c r="AC340" s="251">
        <v>0</v>
      </c>
      <c r="AD340" s="251">
        <v>0</v>
      </c>
      <c r="AE340" s="251">
        <v>0</v>
      </c>
      <c r="AF340" s="251">
        <v>0</v>
      </c>
      <c r="AG340" s="251">
        <v>0</v>
      </c>
      <c r="AH340" s="251">
        <v>0</v>
      </c>
      <c r="AI340" s="251">
        <v>0</v>
      </c>
      <c r="AJ340" s="251">
        <v>0</v>
      </c>
      <c r="AK340" s="251">
        <v>0</v>
      </c>
      <c r="AL340" s="251">
        <v>0</v>
      </c>
      <c r="AM340" s="251">
        <v>0</v>
      </c>
      <c r="AN340" s="251">
        <v>0</v>
      </c>
      <c r="AO340" s="251">
        <v>0</v>
      </c>
      <c r="AP340" s="251">
        <v>0</v>
      </c>
      <c r="AQ340" s="251">
        <v>0</v>
      </c>
      <c r="AR340" s="251">
        <v>0</v>
      </c>
      <c r="AS340" s="251">
        <v>0</v>
      </c>
      <c r="AT340" s="251">
        <v>0</v>
      </c>
      <c r="AU340" s="251">
        <v>0</v>
      </c>
      <c r="AV340" s="251">
        <v>0</v>
      </c>
      <c r="AW340" s="251">
        <v>0</v>
      </c>
      <c r="AX340" s="251">
        <v>0</v>
      </c>
      <c r="AY340" s="251">
        <v>0</v>
      </c>
      <c r="AZ340" s="251">
        <v>0</v>
      </c>
      <c r="BA340" s="251">
        <v>0</v>
      </c>
      <c r="BB340" s="251">
        <v>0</v>
      </c>
      <c r="BC340" s="251">
        <v>0</v>
      </c>
      <c r="BD340" s="251">
        <v>0</v>
      </c>
      <c r="BE340" s="251">
        <v>0</v>
      </c>
      <c r="BF340" s="251">
        <v>0</v>
      </c>
      <c r="BG340" s="251">
        <v>0</v>
      </c>
      <c r="BH340" s="251">
        <v>0</v>
      </c>
      <c r="BI340" s="251">
        <v>0</v>
      </c>
      <c r="BJ340" s="251">
        <v>0</v>
      </c>
      <c r="BK340" s="251">
        <v>0</v>
      </c>
      <c r="BL340" s="251">
        <v>0</v>
      </c>
      <c r="BM340" s="251">
        <v>0</v>
      </c>
      <c r="BN340" s="251">
        <v>0</v>
      </c>
      <c r="BO340" s="251">
        <v>0</v>
      </c>
      <c r="BP340" s="1188">
        <v>0</v>
      </c>
      <c r="BQ340" s="233">
        <v>0</v>
      </c>
      <c r="BR340" s="233">
        <v>0</v>
      </c>
      <c r="BS340" s="233">
        <v>0</v>
      </c>
      <c r="BT340" s="233">
        <v>0</v>
      </c>
      <c r="BU340" s="233">
        <v>0</v>
      </c>
      <c r="BV340" s="233">
        <v>0</v>
      </c>
      <c r="BW340" s="233">
        <v>0</v>
      </c>
      <c r="BX340" s="233">
        <v>0</v>
      </c>
      <c r="BY340" s="233">
        <v>0</v>
      </c>
      <c r="BZ340" s="233"/>
      <c r="CA340" s="233"/>
      <c r="CB340" s="233"/>
      <c r="CC340" s="233"/>
      <c r="CD340" s="233"/>
      <c r="CE340" s="233"/>
      <c r="CF340" s="233"/>
      <c r="CG340" s="233"/>
      <c r="CH340" s="233"/>
      <c r="CI340" s="233"/>
      <c r="CJ340" s="233"/>
      <c r="CK340" s="233"/>
      <c r="CL340" s="233"/>
      <c r="CM340" s="233"/>
      <c r="CN340" s="249"/>
    </row>
    <row r="341" spans="2:92" ht="43.5" thickBot="1" x14ac:dyDescent="0.25">
      <c r="B34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41" s="1044" t="s">
        <v>1081</v>
      </c>
      <c r="D341" s="1044" t="s">
        <v>1080</v>
      </c>
      <c r="E341" s="1045" t="s">
        <v>1065</v>
      </c>
      <c r="F341" s="1189" t="str">
        <f>VLOOKUP(TBL5_OptBen[[#This Row],[Option Type (defined list)]],'Option Typs_Grps'!B$2:C$47, 2, FALSE)</f>
        <v>Resource Options</v>
      </c>
      <c r="G341" s="1176" t="s">
        <v>766</v>
      </c>
      <c r="H341" s="1177" t="s">
        <v>1451</v>
      </c>
      <c r="I341" s="1181" t="s">
        <v>684</v>
      </c>
      <c r="J341" s="1182" t="s">
        <v>122</v>
      </c>
      <c r="K341" s="1183">
        <v>2</v>
      </c>
      <c r="L341" s="250"/>
      <c r="M341" s="250"/>
      <c r="N341" s="250"/>
      <c r="O341" s="1184"/>
      <c r="P341" s="1185"/>
      <c r="Q341" s="1186"/>
      <c r="R341" s="1187">
        <v>0</v>
      </c>
      <c r="S341" s="251">
        <v>0</v>
      </c>
      <c r="T341" s="251">
        <v>0</v>
      </c>
      <c r="U341" s="251">
        <v>0</v>
      </c>
      <c r="V341" s="251">
        <v>0</v>
      </c>
      <c r="W341" s="251">
        <v>0</v>
      </c>
      <c r="X341" s="251">
        <v>0</v>
      </c>
      <c r="Y341" s="251">
        <v>0</v>
      </c>
      <c r="Z341" s="251">
        <v>0</v>
      </c>
      <c r="AA341" s="251">
        <v>0</v>
      </c>
      <c r="AB341" s="251">
        <v>0</v>
      </c>
      <c r="AC341" s="251">
        <v>0</v>
      </c>
      <c r="AD341" s="251">
        <v>0</v>
      </c>
      <c r="AE341" s="251">
        <v>0</v>
      </c>
      <c r="AF341" s="251">
        <v>140</v>
      </c>
      <c r="AG341" s="251">
        <v>140</v>
      </c>
      <c r="AH341" s="251">
        <v>140</v>
      </c>
      <c r="AI341" s="251">
        <v>140</v>
      </c>
      <c r="AJ341" s="251">
        <v>140</v>
      </c>
      <c r="AK341" s="251">
        <v>140</v>
      </c>
      <c r="AL341" s="251">
        <v>140</v>
      </c>
      <c r="AM341" s="251">
        <v>140</v>
      </c>
      <c r="AN341" s="251">
        <v>140</v>
      </c>
      <c r="AO341" s="251">
        <v>140</v>
      </c>
      <c r="AP341" s="251">
        <v>140</v>
      </c>
      <c r="AQ341" s="251">
        <v>140</v>
      </c>
      <c r="AR341" s="251">
        <v>140</v>
      </c>
      <c r="AS341" s="251">
        <v>140</v>
      </c>
      <c r="AT341" s="251">
        <v>140</v>
      </c>
      <c r="AU341" s="251">
        <v>140</v>
      </c>
      <c r="AV341" s="251">
        <v>140</v>
      </c>
      <c r="AW341" s="251">
        <v>140</v>
      </c>
      <c r="AX341" s="251">
        <v>140</v>
      </c>
      <c r="AY341" s="251">
        <v>140</v>
      </c>
      <c r="AZ341" s="251">
        <v>140</v>
      </c>
      <c r="BA341" s="251">
        <v>140</v>
      </c>
      <c r="BB341" s="251">
        <v>140</v>
      </c>
      <c r="BC341" s="251">
        <v>140</v>
      </c>
      <c r="BD341" s="251">
        <v>140</v>
      </c>
      <c r="BE341" s="251">
        <v>140</v>
      </c>
      <c r="BF341" s="251">
        <v>140</v>
      </c>
      <c r="BG341" s="251">
        <v>140</v>
      </c>
      <c r="BH341" s="251">
        <v>140</v>
      </c>
      <c r="BI341" s="251">
        <v>140</v>
      </c>
      <c r="BJ341" s="251">
        <v>140</v>
      </c>
      <c r="BK341" s="251">
        <v>140</v>
      </c>
      <c r="BL341" s="251">
        <v>140</v>
      </c>
      <c r="BM341" s="251">
        <v>140</v>
      </c>
      <c r="BN341" s="251">
        <v>140</v>
      </c>
      <c r="BO341" s="251">
        <v>140</v>
      </c>
      <c r="BP341" s="1188">
        <v>140</v>
      </c>
      <c r="BQ341" s="233">
        <v>140</v>
      </c>
      <c r="BR341" s="233">
        <v>140</v>
      </c>
      <c r="BS341" s="233">
        <v>140</v>
      </c>
      <c r="BT341" s="233">
        <v>140</v>
      </c>
      <c r="BU341" s="233">
        <v>140</v>
      </c>
      <c r="BV341" s="233">
        <v>140</v>
      </c>
      <c r="BW341" s="233">
        <v>140</v>
      </c>
      <c r="BX341" s="233">
        <v>140</v>
      </c>
      <c r="BY341" s="233">
        <v>140</v>
      </c>
      <c r="BZ341" s="233"/>
      <c r="CA341" s="233"/>
      <c r="CB341" s="233"/>
      <c r="CC341" s="233"/>
      <c r="CD341" s="233"/>
      <c r="CE341" s="233"/>
      <c r="CF341" s="233"/>
      <c r="CG341" s="233"/>
      <c r="CH341" s="233"/>
      <c r="CI341" s="233"/>
      <c r="CJ341" s="233"/>
      <c r="CK341" s="233"/>
      <c r="CL341" s="233"/>
      <c r="CM341" s="233"/>
      <c r="CN341" s="249"/>
    </row>
    <row r="342" spans="2:92" ht="57.75" thickBot="1" x14ac:dyDescent="0.25">
      <c r="B34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2" s="1044" t="s">
        <v>1086</v>
      </c>
      <c r="D342" s="1044" t="s">
        <v>1085</v>
      </c>
      <c r="E342" s="1045" t="s">
        <v>1087</v>
      </c>
      <c r="F342" s="1189" t="str">
        <f>VLOOKUP(TBL5_OptBen[[#This Row],[Option Type (defined list)]],'Option Typs_Grps'!B$2:C$47, 2, FALSE)</f>
        <v>Distribution Options</v>
      </c>
      <c r="G342" s="1176" t="s">
        <v>766</v>
      </c>
      <c r="H342" s="1177" t="s">
        <v>1451</v>
      </c>
      <c r="I342" s="1181" t="s">
        <v>684</v>
      </c>
      <c r="J342" s="1182" t="s">
        <v>122</v>
      </c>
      <c r="K342" s="1183">
        <v>2</v>
      </c>
      <c r="L342" s="250"/>
      <c r="M342" s="250"/>
      <c r="N342" s="250"/>
      <c r="O342" s="1184"/>
      <c r="P342" s="1185"/>
      <c r="Q342" s="1186"/>
      <c r="R342" s="1187">
        <v>0</v>
      </c>
      <c r="S342" s="251">
        <v>0</v>
      </c>
      <c r="T342" s="251">
        <v>0</v>
      </c>
      <c r="U342" s="251">
        <v>0</v>
      </c>
      <c r="V342" s="251">
        <v>0</v>
      </c>
      <c r="W342" s="251">
        <v>0</v>
      </c>
      <c r="X342" s="251">
        <v>0</v>
      </c>
      <c r="Y342" s="251">
        <v>0</v>
      </c>
      <c r="Z342" s="251">
        <v>0</v>
      </c>
      <c r="AA342" s="251">
        <v>0</v>
      </c>
      <c r="AB342" s="251">
        <v>39.72</v>
      </c>
      <c r="AC342" s="251">
        <v>39.72</v>
      </c>
      <c r="AD342" s="251">
        <v>39.72</v>
      </c>
      <c r="AE342" s="251">
        <v>39.72</v>
      </c>
      <c r="AF342" s="251">
        <v>39.72</v>
      </c>
      <c r="AG342" s="251">
        <v>39.72</v>
      </c>
      <c r="AH342" s="251">
        <v>39.72</v>
      </c>
      <c r="AI342" s="251">
        <v>39.72</v>
      </c>
      <c r="AJ342" s="251">
        <v>39.72</v>
      </c>
      <c r="AK342" s="251">
        <v>39.72</v>
      </c>
      <c r="AL342" s="251">
        <v>39.72</v>
      </c>
      <c r="AM342" s="251">
        <v>39.72</v>
      </c>
      <c r="AN342" s="251">
        <v>39.72</v>
      </c>
      <c r="AO342" s="251">
        <v>39.72</v>
      </c>
      <c r="AP342" s="251">
        <v>39.72</v>
      </c>
      <c r="AQ342" s="251">
        <v>39.72</v>
      </c>
      <c r="AR342" s="251">
        <v>39.72</v>
      </c>
      <c r="AS342" s="251">
        <v>39.72</v>
      </c>
      <c r="AT342" s="251">
        <v>39.72</v>
      </c>
      <c r="AU342" s="251">
        <v>39.72</v>
      </c>
      <c r="AV342" s="251">
        <v>39.72</v>
      </c>
      <c r="AW342" s="251">
        <v>39.72</v>
      </c>
      <c r="AX342" s="251">
        <v>39.72</v>
      </c>
      <c r="AY342" s="251">
        <v>39.72</v>
      </c>
      <c r="AZ342" s="251">
        <v>39.72</v>
      </c>
      <c r="BA342" s="251">
        <v>39.72</v>
      </c>
      <c r="BB342" s="251">
        <v>39.72</v>
      </c>
      <c r="BC342" s="251">
        <v>39.72</v>
      </c>
      <c r="BD342" s="251">
        <v>39.72</v>
      </c>
      <c r="BE342" s="251">
        <v>39.72</v>
      </c>
      <c r="BF342" s="251">
        <v>39.72</v>
      </c>
      <c r="BG342" s="251">
        <v>39.72</v>
      </c>
      <c r="BH342" s="251">
        <v>39.72</v>
      </c>
      <c r="BI342" s="251">
        <v>39.72</v>
      </c>
      <c r="BJ342" s="251">
        <v>39.72</v>
      </c>
      <c r="BK342" s="251">
        <v>39.72</v>
      </c>
      <c r="BL342" s="251">
        <v>39.72</v>
      </c>
      <c r="BM342" s="251">
        <v>39.72</v>
      </c>
      <c r="BN342" s="251">
        <v>39.72</v>
      </c>
      <c r="BO342" s="251">
        <v>39.72</v>
      </c>
      <c r="BP342" s="1188">
        <v>39.72</v>
      </c>
      <c r="BQ342" s="233">
        <v>39.72</v>
      </c>
      <c r="BR342" s="233">
        <v>39.72</v>
      </c>
      <c r="BS342" s="233">
        <v>39.72</v>
      </c>
      <c r="BT342" s="233">
        <v>39.72</v>
      </c>
      <c r="BU342" s="233">
        <v>39.72</v>
      </c>
      <c r="BV342" s="233">
        <v>39.72</v>
      </c>
      <c r="BW342" s="233">
        <v>39.72</v>
      </c>
      <c r="BX342" s="233">
        <v>39.72</v>
      </c>
      <c r="BY342" s="233">
        <v>39.72</v>
      </c>
      <c r="BZ342" s="233"/>
      <c r="CA342" s="233"/>
      <c r="CB342" s="233"/>
      <c r="CC342" s="233"/>
      <c r="CD342" s="233"/>
      <c r="CE342" s="233"/>
      <c r="CF342" s="233"/>
      <c r="CG342" s="233"/>
      <c r="CH342" s="233"/>
      <c r="CI342" s="233"/>
      <c r="CJ342" s="233"/>
      <c r="CK342" s="233"/>
      <c r="CL342" s="233"/>
      <c r="CM342" s="233"/>
      <c r="CN342" s="249"/>
    </row>
    <row r="343" spans="2:92" ht="30.75" thickBot="1" x14ac:dyDescent="0.25">
      <c r="B34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43" s="1044" t="s">
        <v>1095</v>
      </c>
      <c r="D343" s="1044" t="s">
        <v>1094</v>
      </c>
      <c r="E343" s="1045" t="s">
        <v>1096</v>
      </c>
      <c r="F343" s="1189" t="str">
        <f>VLOOKUP(TBL5_OptBen[[#This Row],[Option Type (defined list)]],'Option Typs_Grps'!B$2:C$47, 2, FALSE)</f>
        <v>Resource Options</v>
      </c>
      <c r="G343" s="1176" t="s">
        <v>766</v>
      </c>
      <c r="H343" s="1177" t="s">
        <v>1451</v>
      </c>
      <c r="I343" s="1181" t="s">
        <v>684</v>
      </c>
      <c r="J343" s="1182" t="s">
        <v>122</v>
      </c>
      <c r="K343" s="1183">
        <v>2</v>
      </c>
      <c r="L343" s="250"/>
      <c r="M343" s="250"/>
      <c r="N343" s="250"/>
      <c r="O343" s="1184"/>
      <c r="P343" s="1185"/>
      <c r="Q343" s="1186"/>
      <c r="R343" s="1187">
        <v>0</v>
      </c>
      <c r="S343" s="251">
        <v>0</v>
      </c>
      <c r="T343" s="251">
        <v>0</v>
      </c>
      <c r="U343" s="251">
        <v>0</v>
      </c>
      <c r="V343" s="251">
        <v>0</v>
      </c>
      <c r="W343" s="251">
        <v>0</v>
      </c>
      <c r="X343" s="251">
        <v>0</v>
      </c>
      <c r="Y343" s="251">
        <v>0</v>
      </c>
      <c r="Z343" s="251">
        <v>0</v>
      </c>
      <c r="AA343" s="251">
        <v>0</v>
      </c>
      <c r="AB343" s="251">
        <v>10.28</v>
      </c>
      <c r="AC343" s="251">
        <v>10.28</v>
      </c>
      <c r="AD343" s="251">
        <v>10.28</v>
      </c>
      <c r="AE343" s="251">
        <v>10.28</v>
      </c>
      <c r="AF343" s="251">
        <v>10.28</v>
      </c>
      <c r="AG343" s="251">
        <v>10.28</v>
      </c>
      <c r="AH343" s="251">
        <v>10.28</v>
      </c>
      <c r="AI343" s="251">
        <v>10.28</v>
      </c>
      <c r="AJ343" s="251">
        <v>10.28</v>
      </c>
      <c r="AK343" s="251">
        <v>10.28</v>
      </c>
      <c r="AL343" s="251">
        <v>10.28</v>
      </c>
      <c r="AM343" s="251">
        <v>10.28</v>
      </c>
      <c r="AN343" s="251">
        <v>10.28</v>
      </c>
      <c r="AO343" s="251">
        <v>10.28</v>
      </c>
      <c r="AP343" s="251">
        <v>10.28</v>
      </c>
      <c r="AQ343" s="251">
        <v>10.28</v>
      </c>
      <c r="AR343" s="251">
        <v>10.28</v>
      </c>
      <c r="AS343" s="251">
        <v>10.28</v>
      </c>
      <c r="AT343" s="251">
        <v>10.28</v>
      </c>
      <c r="AU343" s="251">
        <v>10.28</v>
      </c>
      <c r="AV343" s="251">
        <v>10.28</v>
      </c>
      <c r="AW343" s="251">
        <v>10.28</v>
      </c>
      <c r="AX343" s="251">
        <v>10.28</v>
      </c>
      <c r="AY343" s="251">
        <v>10.28</v>
      </c>
      <c r="AZ343" s="251">
        <v>10.28</v>
      </c>
      <c r="BA343" s="251">
        <v>10.28</v>
      </c>
      <c r="BB343" s="251">
        <v>10.28</v>
      </c>
      <c r="BC343" s="251">
        <v>10.28</v>
      </c>
      <c r="BD343" s="251">
        <v>10.28</v>
      </c>
      <c r="BE343" s="251">
        <v>10.28</v>
      </c>
      <c r="BF343" s="251">
        <v>10.28</v>
      </c>
      <c r="BG343" s="251">
        <v>10.28</v>
      </c>
      <c r="BH343" s="251">
        <v>10.28</v>
      </c>
      <c r="BI343" s="251">
        <v>10.28</v>
      </c>
      <c r="BJ343" s="251">
        <v>10.28</v>
      </c>
      <c r="BK343" s="251">
        <v>10.28</v>
      </c>
      <c r="BL343" s="251">
        <v>10.28</v>
      </c>
      <c r="BM343" s="251">
        <v>10.28</v>
      </c>
      <c r="BN343" s="251">
        <v>10.28</v>
      </c>
      <c r="BO343" s="251">
        <v>10.28</v>
      </c>
      <c r="BP343" s="1188">
        <v>10.28</v>
      </c>
      <c r="BQ343" s="233">
        <v>10.28</v>
      </c>
      <c r="BR343" s="233">
        <v>10.28</v>
      </c>
      <c r="BS343" s="233">
        <v>10.28</v>
      </c>
      <c r="BT343" s="233">
        <v>10.28</v>
      </c>
      <c r="BU343" s="233">
        <v>10.28</v>
      </c>
      <c r="BV343" s="233">
        <v>10.28</v>
      </c>
      <c r="BW343" s="233">
        <v>10.28</v>
      </c>
      <c r="BX343" s="233">
        <v>10.28</v>
      </c>
      <c r="BY343" s="233">
        <v>10.28</v>
      </c>
      <c r="BZ343" s="233"/>
      <c r="CA343" s="233"/>
      <c r="CB343" s="233"/>
      <c r="CC343" s="233"/>
      <c r="CD343" s="233"/>
      <c r="CE343" s="233"/>
      <c r="CF343" s="233"/>
      <c r="CG343" s="233"/>
      <c r="CH343" s="233"/>
      <c r="CI343" s="233"/>
      <c r="CJ343" s="233"/>
      <c r="CK343" s="233"/>
      <c r="CL343" s="233"/>
      <c r="CM343" s="233"/>
      <c r="CN343" s="249"/>
    </row>
    <row r="344" spans="2:92" ht="43.5" thickBot="1" x14ac:dyDescent="0.25">
      <c r="B34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44" s="1044" t="s">
        <v>1139</v>
      </c>
      <c r="D344" s="1044" t="s">
        <v>1138</v>
      </c>
      <c r="E344" s="1045" t="s">
        <v>1062</v>
      </c>
      <c r="F344" s="1180" t="str">
        <f>VLOOKUP(TBL5_OptBen[[#This Row],[Option Type (defined list)]],'Option Typs_Grps'!B$2:C$47, 2, FALSE)</f>
        <v>Resource Options</v>
      </c>
      <c r="G344" s="1176" t="s">
        <v>755</v>
      </c>
      <c r="H344" s="1177" t="s">
        <v>1451</v>
      </c>
      <c r="I344" s="1181" t="s">
        <v>684</v>
      </c>
      <c r="J344" s="1182" t="s">
        <v>122</v>
      </c>
      <c r="K344" s="1183">
        <v>2</v>
      </c>
      <c r="L344" s="250"/>
      <c r="M344" s="250"/>
      <c r="N344" s="250"/>
      <c r="O344" s="1184"/>
      <c r="P344" s="1185"/>
      <c r="Q344" s="1186"/>
      <c r="R344" s="1187">
        <v>0</v>
      </c>
      <c r="S344" s="251">
        <v>0</v>
      </c>
      <c r="T344" s="251">
        <v>0</v>
      </c>
      <c r="U344" s="251">
        <v>6</v>
      </c>
      <c r="V344" s="251">
        <v>6</v>
      </c>
      <c r="W344" s="251">
        <v>6</v>
      </c>
      <c r="X344" s="251">
        <v>6</v>
      </c>
      <c r="Y344" s="251">
        <v>6</v>
      </c>
      <c r="Z344" s="251">
        <v>6</v>
      </c>
      <c r="AA344" s="251">
        <v>6</v>
      </c>
      <c r="AB344" s="251">
        <v>6</v>
      </c>
      <c r="AC344" s="251">
        <v>6</v>
      </c>
      <c r="AD344" s="251">
        <v>6</v>
      </c>
      <c r="AE344" s="251">
        <v>6</v>
      </c>
      <c r="AF344" s="251">
        <v>6</v>
      </c>
      <c r="AG344" s="251">
        <v>6</v>
      </c>
      <c r="AH344" s="251">
        <v>6</v>
      </c>
      <c r="AI344" s="251">
        <v>6</v>
      </c>
      <c r="AJ344" s="251">
        <v>6</v>
      </c>
      <c r="AK344" s="251">
        <v>6</v>
      </c>
      <c r="AL344" s="251">
        <v>6</v>
      </c>
      <c r="AM344" s="251">
        <v>6</v>
      </c>
      <c r="AN344" s="251">
        <v>6</v>
      </c>
      <c r="AO344" s="251">
        <v>6</v>
      </c>
      <c r="AP344" s="251">
        <v>6</v>
      </c>
      <c r="AQ344" s="251">
        <v>6</v>
      </c>
      <c r="AR344" s="251">
        <v>6</v>
      </c>
      <c r="AS344" s="251">
        <v>6</v>
      </c>
      <c r="AT344" s="251">
        <v>6</v>
      </c>
      <c r="AU344" s="251">
        <v>6</v>
      </c>
      <c r="AV344" s="251">
        <v>6</v>
      </c>
      <c r="AW344" s="251">
        <v>6</v>
      </c>
      <c r="AX344" s="251">
        <v>6</v>
      </c>
      <c r="AY344" s="251">
        <v>6</v>
      </c>
      <c r="AZ344" s="251">
        <v>6</v>
      </c>
      <c r="BA344" s="251">
        <v>6</v>
      </c>
      <c r="BB344" s="251">
        <v>6</v>
      </c>
      <c r="BC344" s="251">
        <v>6</v>
      </c>
      <c r="BD344" s="251">
        <v>6</v>
      </c>
      <c r="BE344" s="251">
        <v>6</v>
      </c>
      <c r="BF344" s="251">
        <v>6</v>
      </c>
      <c r="BG344" s="251">
        <v>6</v>
      </c>
      <c r="BH344" s="251">
        <v>6</v>
      </c>
      <c r="BI344" s="251">
        <v>6</v>
      </c>
      <c r="BJ344" s="251">
        <v>6</v>
      </c>
      <c r="BK344" s="251">
        <v>6</v>
      </c>
      <c r="BL344" s="251">
        <v>6</v>
      </c>
      <c r="BM344" s="251">
        <v>6</v>
      </c>
      <c r="BN344" s="251">
        <v>6</v>
      </c>
      <c r="BO344" s="251">
        <v>6</v>
      </c>
      <c r="BP344" s="1188">
        <v>6</v>
      </c>
      <c r="BQ344" s="233">
        <v>6</v>
      </c>
      <c r="BR344" s="233">
        <v>6</v>
      </c>
      <c r="BS344" s="233">
        <v>6</v>
      </c>
      <c r="BT344" s="233">
        <v>6</v>
      </c>
      <c r="BU344" s="233">
        <v>6</v>
      </c>
      <c r="BV344" s="233">
        <v>6</v>
      </c>
      <c r="BW344" s="233">
        <v>6</v>
      </c>
      <c r="BX344" s="233">
        <v>6</v>
      </c>
      <c r="BY344" s="233">
        <v>6</v>
      </c>
      <c r="BZ344" s="233"/>
      <c r="CA344" s="233"/>
      <c r="CB344" s="233"/>
      <c r="CC344" s="233"/>
      <c r="CD344" s="233"/>
      <c r="CE344" s="233"/>
      <c r="CF344" s="233"/>
      <c r="CG344" s="233"/>
      <c r="CH344" s="233"/>
      <c r="CI344" s="233"/>
      <c r="CJ344" s="233"/>
      <c r="CK344" s="233"/>
      <c r="CL344" s="233"/>
      <c r="CM344" s="233"/>
      <c r="CN344" s="249"/>
    </row>
    <row r="345" spans="2:92" ht="43.5" thickBot="1" x14ac:dyDescent="0.25">
      <c r="B34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45" s="1044" t="s">
        <v>1218</v>
      </c>
      <c r="D345" s="1044" t="s">
        <v>1217</v>
      </c>
      <c r="E345" s="1045" t="s">
        <v>1443</v>
      </c>
      <c r="F345" s="1189" t="str">
        <f>VLOOKUP(TBL5_OptBen[[#This Row],[Option Type (defined list)]],'Option Typs_Grps'!B$2:C$47, 2, FALSE)</f>
        <v>Production Options</v>
      </c>
      <c r="G345" s="1176" t="s">
        <v>755</v>
      </c>
      <c r="H345" s="1177" t="s">
        <v>1451</v>
      </c>
      <c r="I345" s="1181" t="s">
        <v>684</v>
      </c>
      <c r="J345" s="1182" t="s">
        <v>122</v>
      </c>
      <c r="K345" s="1183">
        <v>2</v>
      </c>
      <c r="L345" s="250"/>
      <c r="M345" s="250"/>
      <c r="N345" s="250"/>
      <c r="O345" s="1184"/>
      <c r="P345" s="1185"/>
      <c r="Q345" s="1186"/>
      <c r="R345" s="1187">
        <v>0</v>
      </c>
      <c r="S345" s="251">
        <v>0</v>
      </c>
      <c r="T345" s="251">
        <v>0</v>
      </c>
      <c r="U345" s="251">
        <v>10</v>
      </c>
      <c r="V345" s="251">
        <v>10</v>
      </c>
      <c r="W345" s="251">
        <v>10</v>
      </c>
      <c r="X345" s="251">
        <v>10</v>
      </c>
      <c r="Y345" s="251">
        <v>10</v>
      </c>
      <c r="Z345" s="251">
        <v>10</v>
      </c>
      <c r="AA345" s="251">
        <v>10</v>
      </c>
      <c r="AB345" s="251">
        <v>10</v>
      </c>
      <c r="AC345" s="251">
        <v>10</v>
      </c>
      <c r="AD345" s="251">
        <v>10</v>
      </c>
      <c r="AE345" s="251">
        <v>10</v>
      </c>
      <c r="AF345" s="251">
        <v>10</v>
      </c>
      <c r="AG345" s="251">
        <v>10</v>
      </c>
      <c r="AH345" s="251">
        <v>10</v>
      </c>
      <c r="AI345" s="251">
        <v>10</v>
      </c>
      <c r="AJ345" s="251">
        <v>10</v>
      </c>
      <c r="AK345" s="251">
        <v>10</v>
      </c>
      <c r="AL345" s="251">
        <v>10</v>
      </c>
      <c r="AM345" s="251">
        <v>10</v>
      </c>
      <c r="AN345" s="251">
        <v>10</v>
      </c>
      <c r="AO345" s="251">
        <v>10</v>
      </c>
      <c r="AP345" s="251">
        <v>10</v>
      </c>
      <c r="AQ345" s="251">
        <v>10</v>
      </c>
      <c r="AR345" s="251">
        <v>10</v>
      </c>
      <c r="AS345" s="251">
        <v>10</v>
      </c>
      <c r="AT345" s="251">
        <v>10</v>
      </c>
      <c r="AU345" s="251">
        <v>10</v>
      </c>
      <c r="AV345" s="251">
        <v>10</v>
      </c>
      <c r="AW345" s="251">
        <v>10</v>
      </c>
      <c r="AX345" s="251">
        <v>10</v>
      </c>
      <c r="AY345" s="251">
        <v>10</v>
      </c>
      <c r="AZ345" s="251">
        <v>10</v>
      </c>
      <c r="BA345" s="251">
        <v>10</v>
      </c>
      <c r="BB345" s="251">
        <v>10</v>
      </c>
      <c r="BC345" s="251">
        <v>10</v>
      </c>
      <c r="BD345" s="251">
        <v>10</v>
      </c>
      <c r="BE345" s="251">
        <v>10</v>
      </c>
      <c r="BF345" s="251">
        <v>10</v>
      </c>
      <c r="BG345" s="251">
        <v>10</v>
      </c>
      <c r="BH345" s="251">
        <v>10</v>
      </c>
      <c r="BI345" s="251">
        <v>10</v>
      </c>
      <c r="BJ345" s="251">
        <v>10</v>
      </c>
      <c r="BK345" s="251">
        <v>10</v>
      </c>
      <c r="BL345" s="251">
        <v>10</v>
      </c>
      <c r="BM345" s="251">
        <v>10</v>
      </c>
      <c r="BN345" s="251">
        <v>10</v>
      </c>
      <c r="BO345" s="251">
        <v>10</v>
      </c>
      <c r="BP345" s="1188">
        <v>10</v>
      </c>
      <c r="BQ345" s="233">
        <v>10</v>
      </c>
      <c r="BR345" s="233">
        <v>10</v>
      </c>
      <c r="BS345" s="233">
        <v>10</v>
      </c>
      <c r="BT345" s="233">
        <v>10</v>
      </c>
      <c r="BU345" s="233">
        <v>10</v>
      </c>
      <c r="BV345" s="233">
        <v>10</v>
      </c>
      <c r="BW345" s="233">
        <v>10</v>
      </c>
      <c r="BX345" s="233">
        <v>10</v>
      </c>
      <c r="BY345" s="233">
        <v>10</v>
      </c>
      <c r="BZ345" s="233"/>
      <c r="CA345" s="233"/>
      <c r="CB345" s="233"/>
      <c r="CC345" s="233"/>
      <c r="CD345" s="233"/>
      <c r="CE345" s="233"/>
      <c r="CF345" s="233"/>
      <c r="CG345" s="233"/>
      <c r="CH345" s="233"/>
      <c r="CI345" s="233"/>
      <c r="CJ345" s="233"/>
      <c r="CK345" s="233"/>
      <c r="CL345" s="233"/>
      <c r="CM345" s="233"/>
      <c r="CN345" s="249"/>
    </row>
    <row r="346" spans="2:92" ht="43.5" thickBot="1" x14ac:dyDescent="0.25">
      <c r="B34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46" s="1044" t="s">
        <v>1444</v>
      </c>
      <c r="D346" s="1044" t="s">
        <v>1254</v>
      </c>
      <c r="E346" s="1045" t="s">
        <v>1158</v>
      </c>
      <c r="F346" s="1189" t="str">
        <f>VLOOKUP(TBL5_OptBen[[#This Row],[Option Type (defined list)]],'Option Typs_Grps'!B$2:C$47, 2, FALSE)</f>
        <v>Resource Options</v>
      </c>
      <c r="G346" s="1176" t="s">
        <v>755</v>
      </c>
      <c r="H346" s="1177" t="s">
        <v>1451</v>
      </c>
      <c r="I346" s="1181" t="s">
        <v>684</v>
      </c>
      <c r="J346" s="1182" t="s">
        <v>122</v>
      </c>
      <c r="K346" s="1183">
        <v>2</v>
      </c>
      <c r="L346" s="250"/>
      <c r="M346" s="250"/>
      <c r="N346" s="250"/>
      <c r="O346" s="1184"/>
      <c r="P346" s="1185"/>
      <c r="Q346" s="1186"/>
      <c r="R346" s="1187">
        <v>0</v>
      </c>
      <c r="S346" s="251">
        <v>0</v>
      </c>
      <c r="T346" s="251">
        <v>0.3</v>
      </c>
      <c r="U346" s="251">
        <v>0.3</v>
      </c>
      <c r="V346" s="251">
        <v>0.3</v>
      </c>
      <c r="W346" s="251">
        <v>0.3</v>
      </c>
      <c r="X346" s="251">
        <v>0.3</v>
      </c>
      <c r="Y346" s="251">
        <v>0.3</v>
      </c>
      <c r="Z346" s="251">
        <v>0.3</v>
      </c>
      <c r="AA346" s="251">
        <v>0.3</v>
      </c>
      <c r="AB346" s="251">
        <v>0.3</v>
      </c>
      <c r="AC346" s="251">
        <v>0.3</v>
      </c>
      <c r="AD346" s="251">
        <v>0.3</v>
      </c>
      <c r="AE346" s="251">
        <v>0.3</v>
      </c>
      <c r="AF346" s="251">
        <v>0.3</v>
      </c>
      <c r="AG346" s="251">
        <v>0.3</v>
      </c>
      <c r="AH346" s="251">
        <v>0.3</v>
      </c>
      <c r="AI346" s="251">
        <v>0.3</v>
      </c>
      <c r="AJ346" s="251">
        <v>0.3</v>
      </c>
      <c r="AK346" s="251">
        <v>0.3</v>
      </c>
      <c r="AL346" s="251">
        <v>0.3</v>
      </c>
      <c r="AM346" s="251">
        <v>0.3</v>
      </c>
      <c r="AN346" s="251">
        <v>0.3</v>
      </c>
      <c r="AO346" s="251">
        <v>0.3</v>
      </c>
      <c r="AP346" s="251">
        <v>0.3</v>
      </c>
      <c r="AQ346" s="251">
        <v>0.3</v>
      </c>
      <c r="AR346" s="251">
        <v>0.3</v>
      </c>
      <c r="AS346" s="251">
        <v>0.3</v>
      </c>
      <c r="AT346" s="251">
        <v>0.3</v>
      </c>
      <c r="AU346" s="251">
        <v>0.3</v>
      </c>
      <c r="AV346" s="251">
        <v>0.3</v>
      </c>
      <c r="AW346" s="251">
        <v>0.3</v>
      </c>
      <c r="AX346" s="251">
        <v>0.3</v>
      </c>
      <c r="AY346" s="251">
        <v>0.3</v>
      </c>
      <c r="AZ346" s="251">
        <v>0.3</v>
      </c>
      <c r="BA346" s="251">
        <v>0.3</v>
      </c>
      <c r="BB346" s="251">
        <v>0.3</v>
      </c>
      <c r="BC346" s="251">
        <v>0.3</v>
      </c>
      <c r="BD346" s="251">
        <v>0.3</v>
      </c>
      <c r="BE346" s="251">
        <v>0.3</v>
      </c>
      <c r="BF346" s="251">
        <v>0.3</v>
      </c>
      <c r="BG346" s="251">
        <v>0.3</v>
      </c>
      <c r="BH346" s="251">
        <v>0.3</v>
      </c>
      <c r="BI346" s="251">
        <v>0.3</v>
      </c>
      <c r="BJ346" s="251">
        <v>0.3</v>
      </c>
      <c r="BK346" s="251">
        <v>0.3</v>
      </c>
      <c r="BL346" s="251">
        <v>0.3</v>
      </c>
      <c r="BM346" s="251">
        <v>0.3</v>
      </c>
      <c r="BN346" s="251">
        <v>0.3</v>
      </c>
      <c r="BO346" s="251">
        <v>0.3</v>
      </c>
      <c r="BP346" s="1188">
        <v>0.3</v>
      </c>
      <c r="BQ346" s="233">
        <v>0.3</v>
      </c>
      <c r="BR346" s="233">
        <v>0.3</v>
      </c>
      <c r="BS346" s="233">
        <v>0.3</v>
      </c>
      <c r="BT346" s="233">
        <v>0.3</v>
      </c>
      <c r="BU346" s="233">
        <v>0.3</v>
      </c>
      <c r="BV346" s="233">
        <v>0.3</v>
      </c>
      <c r="BW346" s="233">
        <v>0.3</v>
      </c>
      <c r="BX346" s="233">
        <v>0.3</v>
      </c>
      <c r="BY346" s="233">
        <v>0.3</v>
      </c>
      <c r="BZ346" s="233"/>
      <c r="CA346" s="233"/>
      <c r="CB346" s="233"/>
      <c r="CC346" s="233"/>
      <c r="CD346" s="233"/>
      <c r="CE346" s="233"/>
      <c r="CF346" s="233"/>
      <c r="CG346" s="233"/>
      <c r="CH346" s="233"/>
      <c r="CI346" s="233"/>
      <c r="CJ346" s="233"/>
      <c r="CK346" s="233"/>
      <c r="CL346" s="233"/>
      <c r="CM346" s="233"/>
      <c r="CN346" s="249"/>
    </row>
    <row r="347" spans="2:92" ht="86.25" thickBot="1" x14ac:dyDescent="0.25">
      <c r="B34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47" s="1044" t="s">
        <v>1404</v>
      </c>
      <c r="D347" s="1044" t="s">
        <v>1410</v>
      </c>
      <c r="E347" s="1045" t="s">
        <v>1062</v>
      </c>
      <c r="F347" s="1189" t="str">
        <f>VLOOKUP(TBL5_OptBen[[#This Row],[Option Type (defined list)]],'Option Typs_Grps'!B$2:C$47, 2, FALSE)</f>
        <v>Resource Options</v>
      </c>
      <c r="G347" s="1176" t="s">
        <v>766</v>
      </c>
      <c r="H347" s="1177" t="s">
        <v>1451</v>
      </c>
      <c r="I347" s="1181" t="s">
        <v>684</v>
      </c>
      <c r="J347" s="1182" t="s">
        <v>122</v>
      </c>
      <c r="K347" s="1183">
        <v>2</v>
      </c>
      <c r="L347" s="250"/>
      <c r="M347" s="250"/>
      <c r="N347" s="250"/>
      <c r="O347" s="1184"/>
      <c r="P347" s="1185"/>
      <c r="Q347" s="1186"/>
      <c r="R347" s="1187">
        <v>0</v>
      </c>
      <c r="S347" s="251">
        <v>0</v>
      </c>
      <c r="T347" s="251">
        <v>0</v>
      </c>
      <c r="U347" s="251">
        <v>0</v>
      </c>
      <c r="V347" s="251">
        <v>0</v>
      </c>
      <c r="W347" s="251">
        <v>0</v>
      </c>
      <c r="X347" s="251">
        <v>0</v>
      </c>
      <c r="Y347" s="251">
        <v>0</v>
      </c>
      <c r="Z347" s="251">
        <v>0</v>
      </c>
      <c r="AA347" s="251">
        <v>0</v>
      </c>
      <c r="AB347" s="251">
        <v>15</v>
      </c>
      <c r="AC347" s="251">
        <v>15</v>
      </c>
      <c r="AD347" s="251">
        <v>15</v>
      </c>
      <c r="AE347" s="251">
        <v>15</v>
      </c>
      <c r="AF347" s="251">
        <v>15</v>
      </c>
      <c r="AG347" s="251">
        <v>15</v>
      </c>
      <c r="AH347" s="251">
        <v>15</v>
      </c>
      <c r="AI347" s="251">
        <v>15</v>
      </c>
      <c r="AJ347" s="251">
        <v>15</v>
      </c>
      <c r="AK347" s="251">
        <v>15</v>
      </c>
      <c r="AL347" s="251">
        <v>15</v>
      </c>
      <c r="AM347" s="251">
        <v>15</v>
      </c>
      <c r="AN347" s="251">
        <v>15</v>
      </c>
      <c r="AO347" s="251">
        <v>15</v>
      </c>
      <c r="AP347" s="251">
        <v>15</v>
      </c>
      <c r="AQ347" s="251">
        <v>15</v>
      </c>
      <c r="AR347" s="251">
        <v>15</v>
      </c>
      <c r="AS347" s="251">
        <v>15</v>
      </c>
      <c r="AT347" s="251">
        <v>15</v>
      </c>
      <c r="AU347" s="251">
        <v>15</v>
      </c>
      <c r="AV347" s="251">
        <v>15</v>
      </c>
      <c r="AW347" s="251">
        <v>15</v>
      </c>
      <c r="AX347" s="251">
        <v>15</v>
      </c>
      <c r="AY347" s="251">
        <v>15</v>
      </c>
      <c r="AZ347" s="251">
        <v>15</v>
      </c>
      <c r="BA347" s="251">
        <v>15</v>
      </c>
      <c r="BB347" s="251">
        <v>15</v>
      </c>
      <c r="BC347" s="251">
        <v>15</v>
      </c>
      <c r="BD347" s="251">
        <v>15</v>
      </c>
      <c r="BE347" s="251">
        <v>15</v>
      </c>
      <c r="BF347" s="251">
        <v>15</v>
      </c>
      <c r="BG347" s="251">
        <v>15</v>
      </c>
      <c r="BH347" s="251">
        <v>15</v>
      </c>
      <c r="BI347" s="251">
        <v>15</v>
      </c>
      <c r="BJ347" s="251">
        <v>15</v>
      </c>
      <c r="BK347" s="251">
        <v>15</v>
      </c>
      <c r="BL347" s="251">
        <v>15</v>
      </c>
      <c r="BM347" s="251">
        <v>15</v>
      </c>
      <c r="BN347" s="251">
        <v>15</v>
      </c>
      <c r="BO347" s="251">
        <v>15</v>
      </c>
      <c r="BP347" s="1188">
        <v>15</v>
      </c>
      <c r="BQ347" s="233">
        <v>15</v>
      </c>
      <c r="BR347" s="233">
        <v>15</v>
      </c>
      <c r="BS347" s="233">
        <v>15</v>
      </c>
      <c r="BT347" s="233">
        <v>15</v>
      </c>
      <c r="BU347" s="233">
        <v>15</v>
      </c>
      <c r="BV347" s="233">
        <v>15</v>
      </c>
      <c r="BW347" s="233">
        <v>15</v>
      </c>
      <c r="BX347" s="233">
        <v>15</v>
      </c>
      <c r="BY347" s="233">
        <v>15</v>
      </c>
      <c r="BZ347" s="233"/>
      <c r="CA347" s="233"/>
      <c r="CB347" s="233"/>
      <c r="CC347" s="233"/>
      <c r="CD347" s="233"/>
      <c r="CE347" s="233"/>
      <c r="CF347" s="233"/>
      <c r="CG347" s="233"/>
      <c r="CH347" s="233"/>
      <c r="CI347" s="233"/>
      <c r="CJ347" s="233"/>
      <c r="CK347" s="233"/>
      <c r="CL347" s="233"/>
      <c r="CM347" s="233"/>
      <c r="CN347" s="249"/>
    </row>
    <row r="348" spans="2:92" ht="57.75" thickBot="1" x14ac:dyDescent="0.25">
      <c r="B34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48" s="1044" t="s">
        <v>1419</v>
      </c>
      <c r="D348" s="1044" t="s">
        <v>1418</v>
      </c>
      <c r="E348" s="1045" t="s">
        <v>1308</v>
      </c>
      <c r="F348" s="1189" t="str">
        <f>VLOOKUP(TBL5_OptBen[[#This Row],[Option Type (defined list)]],'Option Typs_Grps'!B$2:C$47, 2, FALSE)</f>
        <v>Resource Options</v>
      </c>
      <c r="G348" s="1176" t="s">
        <v>755</v>
      </c>
      <c r="H348" s="1177" t="s">
        <v>1451</v>
      </c>
      <c r="I348" s="1181" t="s">
        <v>684</v>
      </c>
      <c r="J348" s="1182" t="s">
        <v>122</v>
      </c>
      <c r="K348" s="1183">
        <v>2</v>
      </c>
      <c r="L348" s="250"/>
      <c r="M348" s="250"/>
      <c r="N348" s="250"/>
      <c r="O348" s="1184"/>
      <c r="P348" s="1185"/>
      <c r="Q348" s="1186"/>
      <c r="R348" s="1187">
        <v>0</v>
      </c>
      <c r="S348" s="251">
        <v>0</v>
      </c>
      <c r="T348" s="251">
        <v>0</v>
      </c>
      <c r="U348" s="251">
        <v>5</v>
      </c>
      <c r="V348" s="251">
        <v>5</v>
      </c>
      <c r="W348" s="251">
        <v>5</v>
      </c>
      <c r="X348" s="251">
        <v>5</v>
      </c>
      <c r="Y348" s="251">
        <v>5</v>
      </c>
      <c r="Z348" s="251">
        <v>5</v>
      </c>
      <c r="AA348" s="251">
        <v>5</v>
      </c>
      <c r="AB348" s="251">
        <v>5</v>
      </c>
      <c r="AC348" s="251">
        <v>5</v>
      </c>
      <c r="AD348" s="251">
        <v>5</v>
      </c>
      <c r="AE348" s="251">
        <v>5</v>
      </c>
      <c r="AF348" s="251">
        <v>5</v>
      </c>
      <c r="AG348" s="251">
        <v>5</v>
      </c>
      <c r="AH348" s="251">
        <v>5</v>
      </c>
      <c r="AI348" s="251">
        <v>5</v>
      </c>
      <c r="AJ348" s="251">
        <v>5</v>
      </c>
      <c r="AK348" s="251">
        <v>5</v>
      </c>
      <c r="AL348" s="251">
        <v>5</v>
      </c>
      <c r="AM348" s="251">
        <v>5</v>
      </c>
      <c r="AN348" s="251">
        <v>5</v>
      </c>
      <c r="AO348" s="251">
        <v>5</v>
      </c>
      <c r="AP348" s="251">
        <v>5</v>
      </c>
      <c r="AQ348" s="251">
        <v>5</v>
      </c>
      <c r="AR348" s="251">
        <v>5</v>
      </c>
      <c r="AS348" s="251">
        <v>5</v>
      </c>
      <c r="AT348" s="251">
        <v>5</v>
      </c>
      <c r="AU348" s="251">
        <v>5</v>
      </c>
      <c r="AV348" s="251">
        <v>5</v>
      </c>
      <c r="AW348" s="251">
        <v>5</v>
      </c>
      <c r="AX348" s="251">
        <v>5</v>
      </c>
      <c r="AY348" s="251">
        <v>5</v>
      </c>
      <c r="AZ348" s="251">
        <v>5</v>
      </c>
      <c r="BA348" s="251">
        <v>5</v>
      </c>
      <c r="BB348" s="251">
        <v>5</v>
      </c>
      <c r="BC348" s="251">
        <v>5</v>
      </c>
      <c r="BD348" s="251">
        <v>5</v>
      </c>
      <c r="BE348" s="251">
        <v>5</v>
      </c>
      <c r="BF348" s="251">
        <v>5</v>
      </c>
      <c r="BG348" s="251">
        <v>5</v>
      </c>
      <c r="BH348" s="251">
        <v>5</v>
      </c>
      <c r="BI348" s="251">
        <v>5</v>
      </c>
      <c r="BJ348" s="251">
        <v>5</v>
      </c>
      <c r="BK348" s="251">
        <v>5</v>
      </c>
      <c r="BL348" s="251">
        <v>5</v>
      </c>
      <c r="BM348" s="251">
        <v>5</v>
      </c>
      <c r="BN348" s="251">
        <v>5</v>
      </c>
      <c r="BO348" s="251">
        <v>5</v>
      </c>
      <c r="BP348" s="1188">
        <v>5</v>
      </c>
      <c r="BQ348" s="233">
        <v>5</v>
      </c>
      <c r="BR348" s="233">
        <v>5</v>
      </c>
      <c r="BS348" s="233">
        <v>5</v>
      </c>
      <c r="BT348" s="233">
        <v>5</v>
      </c>
      <c r="BU348" s="233">
        <v>5</v>
      </c>
      <c r="BV348" s="233">
        <v>5</v>
      </c>
      <c r="BW348" s="233">
        <v>5</v>
      </c>
      <c r="BX348" s="233">
        <v>5</v>
      </c>
      <c r="BY348" s="233">
        <v>5</v>
      </c>
      <c r="BZ348" s="233"/>
      <c r="CA348" s="233"/>
      <c r="CB348" s="233"/>
      <c r="CC348" s="233"/>
      <c r="CD348" s="233"/>
      <c r="CE348" s="233"/>
      <c r="CF348" s="233"/>
      <c r="CG348" s="233"/>
      <c r="CH348" s="233"/>
      <c r="CI348" s="233"/>
      <c r="CJ348" s="233"/>
      <c r="CK348" s="233"/>
      <c r="CL348" s="233"/>
      <c r="CM348" s="233"/>
      <c r="CN348" s="249"/>
    </row>
    <row r="349" spans="2:92" ht="43.5" thickBot="1" x14ac:dyDescent="0.25">
      <c r="B349"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044" t="s">
        <v>821</v>
      </c>
      <c r="D349" s="1044" t="s">
        <v>1441</v>
      </c>
      <c r="E349" s="1045" t="s">
        <v>779</v>
      </c>
      <c r="F349" s="1189" t="str">
        <f>VLOOKUP(TBL5_OptBen[[#This Row],[Option Type (defined list)]],'Option Typs_Grps'!B$2:C$47, 2, FALSE)</f>
        <v>Customer Options</v>
      </c>
      <c r="G349" s="1176" t="s">
        <v>755</v>
      </c>
      <c r="H349" s="1177" t="s">
        <v>1451</v>
      </c>
      <c r="I349" s="1181" t="s">
        <v>331</v>
      </c>
      <c r="J349" s="1182" t="s">
        <v>122</v>
      </c>
      <c r="K349" s="1183">
        <v>2</v>
      </c>
      <c r="L349" s="250"/>
      <c r="M349" s="250"/>
      <c r="N349" s="250"/>
      <c r="O349" s="1184"/>
      <c r="P349" s="1185"/>
      <c r="Q349" s="1186"/>
      <c r="R349" s="1187">
        <v>0</v>
      </c>
      <c r="S349" s="251">
        <v>0</v>
      </c>
      <c r="T349" s="251">
        <v>0</v>
      </c>
      <c r="U349" s="251">
        <v>0</v>
      </c>
      <c r="V349" s="251">
        <v>0</v>
      </c>
      <c r="W349" s="251">
        <v>0.01</v>
      </c>
      <c r="X349" s="251">
        <v>0.01</v>
      </c>
      <c r="Y349" s="251">
        <v>0.01</v>
      </c>
      <c r="Z349" s="251">
        <v>0.01</v>
      </c>
      <c r="AA349" s="251">
        <v>0.01</v>
      </c>
      <c r="AB349" s="251">
        <v>0.02</v>
      </c>
      <c r="AC349" s="251">
        <v>0.02</v>
      </c>
      <c r="AD349" s="251">
        <v>0.03</v>
      </c>
      <c r="AE349" s="251">
        <v>0.03</v>
      </c>
      <c r="AF349" s="251">
        <v>0.03</v>
      </c>
      <c r="AG349" s="251">
        <v>0.03</v>
      </c>
      <c r="AH349" s="251">
        <v>0.03</v>
      </c>
      <c r="AI349" s="251">
        <v>0.03</v>
      </c>
      <c r="AJ349" s="251">
        <v>0.03</v>
      </c>
      <c r="AK349" s="251">
        <v>0.03</v>
      </c>
      <c r="AL349" s="251">
        <v>0.03</v>
      </c>
      <c r="AM349" s="251">
        <v>0.03</v>
      </c>
      <c r="AN349" s="251">
        <v>0.03</v>
      </c>
      <c r="AO349" s="251">
        <v>0.03</v>
      </c>
      <c r="AP349" s="251">
        <v>0.03</v>
      </c>
      <c r="AQ349" s="251">
        <v>0.03</v>
      </c>
      <c r="AR349" s="251">
        <v>0.03</v>
      </c>
      <c r="AS349" s="251">
        <v>0.03</v>
      </c>
      <c r="AT349" s="251">
        <v>0.03</v>
      </c>
      <c r="AU349" s="251">
        <v>0.03</v>
      </c>
      <c r="AV349" s="251">
        <v>0.03</v>
      </c>
      <c r="AW349" s="251">
        <v>0.03</v>
      </c>
      <c r="AX349" s="251">
        <v>0.03</v>
      </c>
      <c r="AY349" s="251">
        <v>0.03</v>
      </c>
      <c r="AZ349" s="251">
        <v>0.03</v>
      </c>
      <c r="BA349" s="251">
        <v>0.03</v>
      </c>
      <c r="BB349" s="251">
        <v>0.03</v>
      </c>
      <c r="BC349" s="251">
        <v>0.03</v>
      </c>
      <c r="BD349" s="251">
        <v>0.03</v>
      </c>
      <c r="BE349" s="251">
        <v>0.03</v>
      </c>
      <c r="BF349" s="251">
        <v>0.03</v>
      </c>
      <c r="BG349" s="251">
        <v>0.03</v>
      </c>
      <c r="BH349" s="251">
        <v>0.03</v>
      </c>
      <c r="BI349" s="251">
        <v>0.03</v>
      </c>
      <c r="BJ349" s="251">
        <v>0.03</v>
      </c>
      <c r="BK349" s="251">
        <v>0.03</v>
      </c>
      <c r="BL349" s="251">
        <v>0.03</v>
      </c>
      <c r="BM349" s="251">
        <v>0.03</v>
      </c>
      <c r="BN349" s="251">
        <v>0.03</v>
      </c>
      <c r="BO349" s="251">
        <v>0.03</v>
      </c>
      <c r="BP349" s="1188">
        <v>0.03</v>
      </c>
      <c r="BQ349" s="233">
        <v>0.03</v>
      </c>
      <c r="BR349" s="233">
        <v>0.03</v>
      </c>
      <c r="BS349" s="233">
        <v>0.03</v>
      </c>
      <c r="BT349" s="233">
        <v>0.03</v>
      </c>
      <c r="BU349" s="233">
        <v>0.03</v>
      </c>
      <c r="BV349" s="233">
        <v>0.03</v>
      </c>
      <c r="BW349" s="233">
        <v>0.03</v>
      </c>
      <c r="BX349" s="233">
        <v>0.03</v>
      </c>
      <c r="BY349" s="233">
        <v>0.03</v>
      </c>
      <c r="BZ349" s="233"/>
      <c r="CA349" s="233"/>
      <c r="CB349" s="233"/>
      <c r="CC349" s="233"/>
      <c r="CD349" s="233"/>
      <c r="CE349" s="233"/>
      <c r="CF349" s="233"/>
      <c r="CG349" s="233"/>
      <c r="CH349" s="233"/>
      <c r="CI349" s="233"/>
      <c r="CJ349" s="233"/>
      <c r="CK349" s="233"/>
      <c r="CL349" s="233"/>
      <c r="CM349" s="233"/>
      <c r="CN349" s="249"/>
    </row>
    <row r="350" spans="2:92" ht="30.75" thickBot="1" x14ac:dyDescent="0.25">
      <c r="B35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0" s="1044" t="s">
        <v>826</v>
      </c>
      <c r="D350" s="1044" t="s">
        <v>825</v>
      </c>
      <c r="E350" s="1045" t="s">
        <v>779</v>
      </c>
      <c r="F350" s="1189" t="str">
        <f>VLOOKUP(TBL5_OptBen[[#This Row],[Option Type (defined list)]],'Option Typs_Grps'!B$2:C$47, 2, FALSE)</f>
        <v>Customer Options</v>
      </c>
      <c r="G350" s="1176" t="s">
        <v>755</v>
      </c>
      <c r="H350" s="1177" t="s">
        <v>1451</v>
      </c>
      <c r="I350" s="1181" t="s">
        <v>684</v>
      </c>
      <c r="J350" s="1182" t="s">
        <v>122</v>
      </c>
      <c r="K350" s="1183">
        <v>2</v>
      </c>
      <c r="L350" s="250"/>
      <c r="M350" s="250"/>
      <c r="N350" s="250"/>
      <c r="O350" s="1184"/>
      <c r="P350" s="1185"/>
      <c r="Q350" s="1186"/>
      <c r="R350" s="1187">
        <v>0.72</v>
      </c>
      <c r="S350" s="251">
        <v>3.22</v>
      </c>
      <c r="T350" s="251">
        <v>7.28</v>
      </c>
      <c r="U350" s="251">
        <v>12.05</v>
      </c>
      <c r="V350" s="251">
        <v>16.100000000000001</v>
      </c>
      <c r="W350" s="251">
        <v>18.57</v>
      </c>
      <c r="X350" s="251">
        <v>19.68</v>
      </c>
      <c r="Y350" s="251">
        <v>20.23</v>
      </c>
      <c r="Z350" s="251">
        <v>20.78</v>
      </c>
      <c r="AA350" s="251">
        <v>21.34</v>
      </c>
      <c r="AB350" s="251">
        <v>21.41</v>
      </c>
      <c r="AC350" s="251">
        <v>21.49</v>
      </c>
      <c r="AD350" s="251">
        <v>21.56</v>
      </c>
      <c r="AE350" s="251">
        <v>21.64</v>
      </c>
      <c r="AF350" s="251">
        <v>21.71</v>
      </c>
      <c r="AG350" s="251">
        <v>21.74</v>
      </c>
      <c r="AH350" s="251">
        <v>21.77</v>
      </c>
      <c r="AI350" s="251">
        <v>21.79</v>
      </c>
      <c r="AJ350" s="251">
        <v>21.82</v>
      </c>
      <c r="AK350" s="251">
        <v>21.84</v>
      </c>
      <c r="AL350" s="251">
        <v>21.85</v>
      </c>
      <c r="AM350" s="251">
        <v>21.85</v>
      </c>
      <c r="AN350" s="251">
        <v>21.86</v>
      </c>
      <c r="AO350" s="251">
        <v>21.86</v>
      </c>
      <c r="AP350" s="251">
        <v>21.87</v>
      </c>
      <c r="AQ350" s="251">
        <v>21.87</v>
      </c>
      <c r="AR350" s="251">
        <v>21.87</v>
      </c>
      <c r="AS350" s="251">
        <v>21.87</v>
      </c>
      <c r="AT350" s="251">
        <v>21.87</v>
      </c>
      <c r="AU350" s="251">
        <v>21.87</v>
      </c>
      <c r="AV350" s="251">
        <v>21.87</v>
      </c>
      <c r="AW350" s="251">
        <v>21.87</v>
      </c>
      <c r="AX350" s="251">
        <v>21.87</v>
      </c>
      <c r="AY350" s="251">
        <v>21.87</v>
      </c>
      <c r="AZ350" s="251">
        <v>21.87</v>
      </c>
      <c r="BA350" s="251">
        <v>21.87</v>
      </c>
      <c r="BB350" s="251">
        <v>21.87</v>
      </c>
      <c r="BC350" s="251">
        <v>21.87</v>
      </c>
      <c r="BD350" s="251">
        <v>21.87</v>
      </c>
      <c r="BE350" s="251">
        <v>21.87</v>
      </c>
      <c r="BF350" s="251">
        <v>21.87</v>
      </c>
      <c r="BG350" s="251">
        <v>21.87</v>
      </c>
      <c r="BH350" s="251">
        <v>21.87</v>
      </c>
      <c r="BI350" s="251">
        <v>21.87</v>
      </c>
      <c r="BJ350" s="251">
        <v>21.87</v>
      </c>
      <c r="BK350" s="251">
        <v>21.87</v>
      </c>
      <c r="BL350" s="251">
        <v>21.87</v>
      </c>
      <c r="BM350" s="251">
        <v>21.87</v>
      </c>
      <c r="BN350" s="251">
        <v>21.87</v>
      </c>
      <c r="BO350" s="251">
        <v>21.87</v>
      </c>
      <c r="BP350" s="1188">
        <v>21.87</v>
      </c>
      <c r="BQ350" s="233">
        <v>21.87</v>
      </c>
      <c r="BR350" s="233">
        <v>21.87</v>
      </c>
      <c r="BS350" s="233">
        <v>21.87</v>
      </c>
      <c r="BT350" s="233">
        <v>21.87</v>
      </c>
      <c r="BU350" s="233">
        <v>21.87</v>
      </c>
      <c r="BV350" s="233">
        <v>21.87</v>
      </c>
      <c r="BW350" s="233">
        <v>21.87</v>
      </c>
      <c r="BX350" s="233">
        <v>21.87</v>
      </c>
      <c r="BY350" s="233">
        <v>21.87</v>
      </c>
      <c r="BZ350" s="233"/>
      <c r="CA350" s="233"/>
      <c r="CB350" s="233"/>
      <c r="CC350" s="233"/>
      <c r="CD350" s="233"/>
      <c r="CE350" s="233"/>
      <c r="CF350" s="233"/>
      <c r="CG350" s="233"/>
      <c r="CH350" s="233"/>
      <c r="CI350" s="233"/>
      <c r="CJ350" s="233"/>
      <c r="CK350" s="233"/>
      <c r="CL350" s="233"/>
      <c r="CM350" s="233"/>
      <c r="CN350" s="249"/>
    </row>
    <row r="351" spans="2:92" ht="30.75" thickBot="1" x14ac:dyDescent="0.25">
      <c r="B351" s="12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1" s="1044" t="s">
        <v>826</v>
      </c>
      <c r="D351" s="1044" t="s">
        <v>1442</v>
      </c>
      <c r="E351" s="1045" t="s">
        <v>779</v>
      </c>
      <c r="F351" s="1189" t="str">
        <f>VLOOKUP(TBL5_OptBen[[#This Row],[Option Type (defined list)]],'Option Typs_Grps'!B$2:C$47, 2, FALSE)</f>
        <v>Customer Options</v>
      </c>
      <c r="G351" s="1176" t="s">
        <v>755</v>
      </c>
      <c r="H351" s="1177" t="s">
        <v>1451</v>
      </c>
      <c r="I351" s="1181" t="s">
        <v>331</v>
      </c>
      <c r="J351" s="1182" t="s">
        <v>122</v>
      </c>
      <c r="K351" s="1183">
        <v>2</v>
      </c>
      <c r="L351" s="250"/>
      <c r="M351" s="250"/>
      <c r="N351" s="250"/>
      <c r="O351" s="1184"/>
      <c r="P351" s="1185"/>
      <c r="Q351" s="1186"/>
      <c r="R351" s="1187">
        <v>0</v>
      </c>
      <c r="S351" s="251">
        <v>0.02</v>
      </c>
      <c r="T351" s="251">
        <v>0.05</v>
      </c>
      <c r="U351" s="251">
        <v>0.08</v>
      </c>
      <c r="V351" s="251">
        <v>0.11</v>
      </c>
      <c r="W351" s="251">
        <v>0.12</v>
      </c>
      <c r="X351" s="251">
        <v>0.13</v>
      </c>
      <c r="Y351" s="251">
        <v>0.14000000000000001</v>
      </c>
      <c r="Z351" s="251">
        <v>0.14000000000000001</v>
      </c>
      <c r="AA351" s="251">
        <v>0.14000000000000001</v>
      </c>
      <c r="AB351" s="251">
        <v>0.14000000000000001</v>
      </c>
      <c r="AC351" s="251">
        <v>0.14000000000000001</v>
      </c>
      <c r="AD351" s="251">
        <v>0.14000000000000001</v>
      </c>
      <c r="AE351" s="251">
        <v>0.14000000000000001</v>
      </c>
      <c r="AF351" s="251">
        <v>0.14000000000000001</v>
      </c>
      <c r="AG351" s="251">
        <v>0.14000000000000001</v>
      </c>
      <c r="AH351" s="251">
        <v>0.14000000000000001</v>
      </c>
      <c r="AI351" s="251">
        <v>0.14000000000000001</v>
      </c>
      <c r="AJ351" s="251">
        <v>0.14000000000000001</v>
      </c>
      <c r="AK351" s="251">
        <v>0.14000000000000001</v>
      </c>
      <c r="AL351" s="251">
        <v>0.14000000000000001</v>
      </c>
      <c r="AM351" s="251">
        <v>0.14000000000000001</v>
      </c>
      <c r="AN351" s="251">
        <v>0.14000000000000001</v>
      </c>
      <c r="AO351" s="251">
        <v>0.14000000000000001</v>
      </c>
      <c r="AP351" s="251">
        <v>0.14000000000000001</v>
      </c>
      <c r="AQ351" s="251">
        <v>0.14000000000000001</v>
      </c>
      <c r="AR351" s="251">
        <v>0.14000000000000001</v>
      </c>
      <c r="AS351" s="251">
        <v>0.14000000000000001</v>
      </c>
      <c r="AT351" s="251">
        <v>0.14000000000000001</v>
      </c>
      <c r="AU351" s="251">
        <v>0.14000000000000001</v>
      </c>
      <c r="AV351" s="251">
        <v>0.14000000000000001</v>
      </c>
      <c r="AW351" s="251">
        <v>0.14000000000000001</v>
      </c>
      <c r="AX351" s="251">
        <v>0.14000000000000001</v>
      </c>
      <c r="AY351" s="251">
        <v>0.14000000000000001</v>
      </c>
      <c r="AZ351" s="251">
        <v>0.14000000000000001</v>
      </c>
      <c r="BA351" s="251">
        <v>0.14000000000000001</v>
      </c>
      <c r="BB351" s="251">
        <v>0.14000000000000001</v>
      </c>
      <c r="BC351" s="251">
        <v>0.14000000000000001</v>
      </c>
      <c r="BD351" s="251">
        <v>0.14000000000000001</v>
      </c>
      <c r="BE351" s="251">
        <v>0.14000000000000001</v>
      </c>
      <c r="BF351" s="251">
        <v>0.14000000000000001</v>
      </c>
      <c r="BG351" s="251">
        <v>0.14000000000000001</v>
      </c>
      <c r="BH351" s="251">
        <v>0.14000000000000001</v>
      </c>
      <c r="BI351" s="251">
        <v>0.14000000000000001</v>
      </c>
      <c r="BJ351" s="251">
        <v>0.14000000000000001</v>
      </c>
      <c r="BK351" s="251">
        <v>0.14000000000000001</v>
      </c>
      <c r="BL351" s="251">
        <v>0.14000000000000001</v>
      </c>
      <c r="BM351" s="251">
        <v>0.14000000000000001</v>
      </c>
      <c r="BN351" s="251">
        <v>0.14000000000000001</v>
      </c>
      <c r="BO351" s="251">
        <v>0.14000000000000001</v>
      </c>
      <c r="BP351" s="1188">
        <v>0.14000000000000001</v>
      </c>
      <c r="BQ351" s="233">
        <v>0.14000000000000001</v>
      </c>
      <c r="BR351" s="233">
        <v>0.14000000000000001</v>
      </c>
      <c r="BS351" s="233">
        <v>0.14000000000000001</v>
      </c>
      <c r="BT351" s="233">
        <v>0.14000000000000001</v>
      </c>
      <c r="BU351" s="233">
        <v>0.14000000000000001</v>
      </c>
      <c r="BV351" s="233">
        <v>0.14000000000000001</v>
      </c>
      <c r="BW351" s="233">
        <v>0.14000000000000001</v>
      </c>
      <c r="BX351" s="233">
        <v>0.14000000000000001</v>
      </c>
      <c r="BY351" s="233">
        <v>0.14000000000000001</v>
      </c>
      <c r="BZ351" s="233"/>
      <c r="CA351" s="233"/>
      <c r="CB351" s="233"/>
      <c r="CC351" s="233"/>
      <c r="CD351" s="233"/>
      <c r="CE351" s="233"/>
      <c r="CF351" s="233"/>
      <c r="CG351" s="233"/>
      <c r="CH351" s="233"/>
      <c r="CI351" s="233"/>
      <c r="CJ351" s="233"/>
      <c r="CK351" s="233"/>
      <c r="CL351" s="233"/>
      <c r="CM351" s="233"/>
      <c r="CN351" s="249"/>
    </row>
    <row r="352" spans="2:92" ht="114.75" thickBot="1" x14ac:dyDescent="0.25">
      <c r="B35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2" s="1044" t="s">
        <v>828</v>
      </c>
      <c r="D352" s="1044" t="s">
        <v>827</v>
      </c>
      <c r="E352" s="1045" t="s">
        <v>829</v>
      </c>
      <c r="F352" s="1189" t="str">
        <f>VLOOKUP(TBL5_OptBen[[#This Row],[Option Type (defined list)]],'Option Typs_Grps'!B$2:C$47, 2, FALSE)</f>
        <v>Customer Options</v>
      </c>
      <c r="G352" s="1176" t="s">
        <v>766</v>
      </c>
      <c r="H352" s="1177" t="s">
        <v>1451</v>
      </c>
      <c r="I352" s="1181" t="s">
        <v>684</v>
      </c>
      <c r="J352" s="1182" t="s">
        <v>122</v>
      </c>
      <c r="K352" s="1183">
        <v>2</v>
      </c>
      <c r="L352" s="250"/>
      <c r="M352" s="250"/>
      <c r="N352" s="250"/>
      <c r="O352" s="1184"/>
      <c r="P352" s="1185"/>
      <c r="Q352" s="1186"/>
      <c r="R352" s="1187">
        <v>0.01</v>
      </c>
      <c r="S352" s="251">
        <v>0.03</v>
      </c>
      <c r="T352" s="251">
        <v>0.05</v>
      </c>
      <c r="U352" s="251">
        <v>7.0000000000000007E-2</v>
      </c>
      <c r="V352" s="251">
        <v>0.09</v>
      </c>
      <c r="W352" s="251">
        <v>0.11</v>
      </c>
      <c r="X352" s="251">
        <v>0.13</v>
      </c>
      <c r="Y352" s="251">
        <v>0.15</v>
      </c>
      <c r="Z352" s="251">
        <v>0.17</v>
      </c>
      <c r="AA352" s="251">
        <v>0.19</v>
      </c>
      <c r="AB352" s="251">
        <v>0.2</v>
      </c>
      <c r="AC352" s="251">
        <v>0.2</v>
      </c>
      <c r="AD352" s="251">
        <v>0.2</v>
      </c>
      <c r="AE352" s="251">
        <v>0.2</v>
      </c>
      <c r="AF352" s="251">
        <v>0.2</v>
      </c>
      <c r="AG352" s="251">
        <v>0.2</v>
      </c>
      <c r="AH352" s="251">
        <v>0.2</v>
      </c>
      <c r="AI352" s="251">
        <v>0.2</v>
      </c>
      <c r="AJ352" s="251">
        <v>0.2</v>
      </c>
      <c r="AK352" s="251">
        <v>0.2</v>
      </c>
      <c r="AL352" s="251">
        <v>0.2</v>
      </c>
      <c r="AM352" s="251">
        <v>0.2</v>
      </c>
      <c r="AN352" s="251">
        <v>0.2</v>
      </c>
      <c r="AO352" s="251">
        <v>0.2</v>
      </c>
      <c r="AP352" s="251">
        <v>0.2</v>
      </c>
      <c r="AQ352" s="251">
        <v>0.2</v>
      </c>
      <c r="AR352" s="251">
        <v>0.2</v>
      </c>
      <c r="AS352" s="251">
        <v>0.2</v>
      </c>
      <c r="AT352" s="251">
        <v>0.2</v>
      </c>
      <c r="AU352" s="251">
        <v>0.2</v>
      </c>
      <c r="AV352" s="251">
        <v>0.2</v>
      </c>
      <c r="AW352" s="251">
        <v>0.2</v>
      </c>
      <c r="AX352" s="251">
        <v>0.2</v>
      </c>
      <c r="AY352" s="251">
        <v>0.2</v>
      </c>
      <c r="AZ352" s="251">
        <v>0.2</v>
      </c>
      <c r="BA352" s="251">
        <v>0.2</v>
      </c>
      <c r="BB352" s="251">
        <v>0.2</v>
      </c>
      <c r="BC352" s="251">
        <v>0.2</v>
      </c>
      <c r="BD352" s="251">
        <v>0.2</v>
      </c>
      <c r="BE352" s="251">
        <v>0.2</v>
      </c>
      <c r="BF352" s="251">
        <v>0.2</v>
      </c>
      <c r="BG352" s="251">
        <v>0.2</v>
      </c>
      <c r="BH352" s="251">
        <v>0.2</v>
      </c>
      <c r="BI352" s="251">
        <v>0.2</v>
      </c>
      <c r="BJ352" s="251">
        <v>0.2</v>
      </c>
      <c r="BK352" s="251">
        <v>0.2</v>
      </c>
      <c r="BL352" s="251">
        <v>0.2</v>
      </c>
      <c r="BM352" s="251">
        <v>0.2</v>
      </c>
      <c r="BN352" s="251">
        <v>0.2</v>
      </c>
      <c r="BO352" s="251">
        <v>0.2</v>
      </c>
      <c r="BP352" s="1188">
        <v>0.2</v>
      </c>
      <c r="BQ352" s="233">
        <v>0.2</v>
      </c>
      <c r="BR352" s="233">
        <v>0.2</v>
      </c>
      <c r="BS352" s="233">
        <v>0.2</v>
      </c>
      <c r="BT352" s="233">
        <v>0.2</v>
      </c>
      <c r="BU352" s="233">
        <v>0.2</v>
      </c>
      <c r="BV352" s="233">
        <v>0.2</v>
      </c>
      <c r="BW352" s="233">
        <v>0.2</v>
      </c>
      <c r="BX352" s="233">
        <v>0.2</v>
      </c>
      <c r="BY352" s="233">
        <v>0.2</v>
      </c>
      <c r="BZ352" s="233"/>
      <c r="CA352" s="233"/>
      <c r="CB352" s="233"/>
      <c r="CC352" s="233"/>
      <c r="CD352" s="233"/>
      <c r="CE352" s="233"/>
      <c r="CF352" s="233"/>
      <c r="CG352" s="233"/>
      <c r="CH352" s="233"/>
      <c r="CI352" s="233"/>
      <c r="CJ352" s="233"/>
      <c r="CK352" s="233"/>
      <c r="CL352" s="233"/>
      <c r="CM352" s="233"/>
      <c r="CN352" s="249"/>
    </row>
    <row r="353" spans="2:92" ht="100.5" thickBot="1" x14ac:dyDescent="0.25">
      <c r="B35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3" s="1044" t="s">
        <v>831</v>
      </c>
      <c r="D353" s="1044" t="s">
        <v>830</v>
      </c>
      <c r="E353" s="1045" t="s">
        <v>829</v>
      </c>
      <c r="F353" s="1189" t="str">
        <f>VLOOKUP(TBL5_OptBen[[#This Row],[Option Type (defined list)]],'Option Typs_Grps'!B$2:C$47, 2, FALSE)</f>
        <v>Customer Options</v>
      </c>
      <c r="G353" s="1176" t="s">
        <v>766</v>
      </c>
      <c r="H353" s="1177" t="s">
        <v>1451</v>
      </c>
      <c r="I353" s="1181" t="s">
        <v>684</v>
      </c>
      <c r="J353" s="1182" t="s">
        <v>122</v>
      </c>
      <c r="K353" s="1183">
        <v>2</v>
      </c>
      <c r="L353" s="250"/>
      <c r="M353" s="250"/>
      <c r="N353" s="250"/>
      <c r="O353" s="1184"/>
      <c r="P353" s="1185"/>
      <c r="Q353" s="1186"/>
      <c r="R353" s="1187">
        <v>0.23</v>
      </c>
      <c r="S353" s="251">
        <v>0.46</v>
      </c>
      <c r="T353" s="251">
        <v>0.69</v>
      </c>
      <c r="U353" s="251">
        <v>0.92</v>
      </c>
      <c r="V353" s="251">
        <v>1.1499999999999999</v>
      </c>
      <c r="W353" s="251">
        <v>1.38</v>
      </c>
      <c r="X353" s="251">
        <v>1.62</v>
      </c>
      <c r="Y353" s="251">
        <v>1.85</v>
      </c>
      <c r="Z353" s="251">
        <v>2.08</v>
      </c>
      <c r="AA353" s="251">
        <v>2.31</v>
      </c>
      <c r="AB353" s="251">
        <v>2.54</v>
      </c>
      <c r="AC353" s="251">
        <v>2.77</v>
      </c>
      <c r="AD353" s="251">
        <v>3</v>
      </c>
      <c r="AE353" s="251">
        <v>3.21</v>
      </c>
      <c r="AF353" s="251">
        <v>3.42</v>
      </c>
      <c r="AG353" s="251">
        <v>3.63</v>
      </c>
      <c r="AH353" s="251">
        <v>3.84</v>
      </c>
      <c r="AI353" s="251">
        <v>4.05</v>
      </c>
      <c r="AJ353" s="251">
        <v>4.2699999999999996</v>
      </c>
      <c r="AK353" s="251">
        <v>4.49</v>
      </c>
      <c r="AL353" s="251">
        <v>4.49</v>
      </c>
      <c r="AM353" s="251">
        <v>4.49</v>
      </c>
      <c r="AN353" s="251">
        <v>4.49</v>
      </c>
      <c r="AO353" s="251">
        <v>4.49</v>
      </c>
      <c r="AP353" s="251">
        <v>4.49</v>
      </c>
      <c r="AQ353" s="251">
        <v>4.49</v>
      </c>
      <c r="AR353" s="251">
        <v>4.49</v>
      </c>
      <c r="AS353" s="251">
        <v>4.49</v>
      </c>
      <c r="AT353" s="251">
        <v>4.49</v>
      </c>
      <c r="AU353" s="251">
        <v>4.49</v>
      </c>
      <c r="AV353" s="251">
        <v>4.49</v>
      </c>
      <c r="AW353" s="251">
        <v>4.49</v>
      </c>
      <c r="AX353" s="251">
        <v>4.49</v>
      </c>
      <c r="AY353" s="251">
        <v>4.49</v>
      </c>
      <c r="AZ353" s="251">
        <v>4.49</v>
      </c>
      <c r="BA353" s="251">
        <v>4.49</v>
      </c>
      <c r="BB353" s="251">
        <v>4.49</v>
      </c>
      <c r="BC353" s="251">
        <v>4.49</v>
      </c>
      <c r="BD353" s="251">
        <v>4.49</v>
      </c>
      <c r="BE353" s="251">
        <v>4.49</v>
      </c>
      <c r="BF353" s="251">
        <v>4.49</v>
      </c>
      <c r="BG353" s="251">
        <v>4.49</v>
      </c>
      <c r="BH353" s="251">
        <v>4.49</v>
      </c>
      <c r="BI353" s="251">
        <v>4.49</v>
      </c>
      <c r="BJ353" s="251">
        <v>4.49</v>
      </c>
      <c r="BK353" s="251">
        <v>4.49</v>
      </c>
      <c r="BL353" s="251">
        <v>4.49</v>
      </c>
      <c r="BM353" s="251">
        <v>4.49</v>
      </c>
      <c r="BN353" s="251">
        <v>4.49</v>
      </c>
      <c r="BO353" s="251">
        <v>4.49</v>
      </c>
      <c r="BP353" s="1188">
        <v>4.49</v>
      </c>
      <c r="BQ353" s="233">
        <v>4.49</v>
      </c>
      <c r="BR353" s="233">
        <v>4.49</v>
      </c>
      <c r="BS353" s="233">
        <v>4.49</v>
      </c>
      <c r="BT353" s="233">
        <v>4.49</v>
      </c>
      <c r="BU353" s="233">
        <v>4.49</v>
      </c>
      <c r="BV353" s="233">
        <v>4.49</v>
      </c>
      <c r="BW353" s="233">
        <v>4.49</v>
      </c>
      <c r="BX353" s="233">
        <v>4.49</v>
      </c>
      <c r="BY353" s="233">
        <v>4.49</v>
      </c>
      <c r="BZ353" s="233"/>
      <c r="CA353" s="233"/>
      <c r="CB353" s="233"/>
      <c r="CC353" s="233"/>
      <c r="CD353" s="233"/>
      <c r="CE353" s="233"/>
      <c r="CF353" s="233"/>
      <c r="CG353" s="233"/>
      <c r="CH353" s="233"/>
      <c r="CI353" s="233"/>
      <c r="CJ353" s="233"/>
      <c r="CK353" s="233"/>
      <c r="CL353" s="233"/>
      <c r="CM353" s="233"/>
      <c r="CN353" s="249"/>
    </row>
    <row r="354" spans="2:92" ht="30.75" thickBot="1" x14ac:dyDescent="0.25">
      <c r="B35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044" t="s">
        <v>1268</v>
      </c>
      <c r="D354" s="1044" t="s">
        <v>1267</v>
      </c>
      <c r="E354" s="1045" t="s">
        <v>1269</v>
      </c>
      <c r="F354" s="1189" t="str">
        <f>VLOOKUP(TBL5_OptBen[[#This Row],[Option Type (defined list)]],'Option Typs_Grps'!B$2:C$47, 2, FALSE)</f>
        <v>Customer Options</v>
      </c>
      <c r="G354" s="1176" t="s">
        <v>755</v>
      </c>
      <c r="H354" s="1177" t="s">
        <v>1451</v>
      </c>
      <c r="I354" s="1181" t="s">
        <v>684</v>
      </c>
      <c r="J354" s="1182" t="s">
        <v>122</v>
      </c>
      <c r="K354" s="1183">
        <v>2</v>
      </c>
      <c r="L354" s="250">
        <v>119.48095387741469</v>
      </c>
      <c r="M354" s="250">
        <v>119.33892895275713</v>
      </c>
      <c r="N354" s="250">
        <v>119.19603249964914</v>
      </c>
      <c r="O354" s="1184">
        <v>119.05228754924553</v>
      </c>
      <c r="P354" s="1185">
        <v>118.90771582088445</v>
      </c>
      <c r="Q354" s="1186">
        <v>118.76233783443504</v>
      </c>
      <c r="R354" s="1187">
        <v>118.61617300999271</v>
      </c>
      <c r="S354" s="251">
        <v>118.46923975666277</v>
      </c>
      <c r="T354" s="251">
        <v>70.556691972196731</v>
      </c>
      <c r="U354" s="251">
        <v>70.499480935108494</v>
      </c>
      <c r="V354" s="251">
        <v>70.441992931704561</v>
      </c>
      <c r="W354" s="251">
        <v>70.38423377548088</v>
      </c>
      <c r="X354" s="251">
        <v>70.326209015232251</v>
      </c>
      <c r="Y354" s="251">
        <v>70.267923953287564</v>
      </c>
      <c r="Z354" s="251">
        <v>70.209383662078309</v>
      </c>
      <c r="AA354" s="251">
        <v>70.150592999236835</v>
      </c>
      <c r="AB354" s="251">
        <v>68.124335024607717</v>
      </c>
      <c r="AC354" s="251">
        <v>68.031158578829945</v>
      </c>
      <c r="AD354" s="251">
        <v>67.937609671002747</v>
      </c>
      <c r="AE354" s="251">
        <v>67.843694785302432</v>
      </c>
      <c r="AF354" s="251">
        <v>0</v>
      </c>
      <c r="AG354" s="251">
        <v>0</v>
      </c>
      <c r="AH354" s="251">
        <v>0</v>
      </c>
      <c r="AI354" s="251">
        <v>0</v>
      </c>
      <c r="AJ354" s="251">
        <v>0</v>
      </c>
      <c r="AK354" s="251">
        <v>0</v>
      </c>
      <c r="AL354" s="251">
        <v>0</v>
      </c>
      <c r="AM354" s="251">
        <v>0</v>
      </c>
      <c r="AN354" s="251">
        <v>0</v>
      </c>
      <c r="AO354" s="251">
        <v>0</v>
      </c>
      <c r="AP354" s="251">
        <v>0</v>
      </c>
      <c r="AQ354" s="251">
        <v>0</v>
      </c>
      <c r="AR354" s="251">
        <v>0</v>
      </c>
      <c r="AS354" s="251">
        <v>0</v>
      </c>
      <c r="AT354" s="251">
        <v>0</v>
      </c>
      <c r="AU354" s="251">
        <v>0</v>
      </c>
      <c r="AV354" s="251">
        <v>0</v>
      </c>
      <c r="AW354" s="251">
        <v>0</v>
      </c>
      <c r="AX354" s="251">
        <v>0</v>
      </c>
      <c r="AY354" s="251">
        <v>0</v>
      </c>
      <c r="AZ354" s="251">
        <v>0</v>
      </c>
      <c r="BA354" s="251">
        <v>0</v>
      </c>
      <c r="BB354" s="251">
        <v>0</v>
      </c>
      <c r="BC354" s="251">
        <v>0</v>
      </c>
      <c r="BD354" s="251">
        <v>0</v>
      </c>
      <c r="BE354" s="251">
        <v>0</v>
      </c>
      <c r="BF354" s="251">
        <v>0</v>
      </c>
      <c r="BG354" s="251">
        <v>0</v>
      </c>
      <c r="BH354" s="251">
        <v>0</v>
      </c>
      <c r="BI354" s="251">
        <v>0</v>
      </c>
      <c r="BJ354" s="251">
        <v>0</v>
      </c>
      <c r="BK354" s="251">
        <v>0</v>
      </c>
      <c r="BL354" s="251">
        <v>0</v>
      </c>
      <c r="BM354" s="251">
        <v>0</v>
      </c>
      <c r="BN354" s="251">
        <v>0</v>
      </c>
      <c r="BO354" s="251">
        <v>0</v>
      </c>
      <c r="BP354" s="1188">
        <v>0</v>
      </c>
      <c r="BQ354" s="233">
        <v>0</v>
      </c>
      <c r="BR354" s="233">
        <v>0</v>
      </c>
      <c r="BS354" s="233">
        <v>0</v>
      </c>
      <c r="BT354" s="233">
        <v>0</v>
      </c>
      <c r="BU354" s="233">
        <v>0</v>
      </c>
      <c r="BV354" s="233">
        <v>0</v>
      </c>
      <c r="BW354" s="233">
        <v>0</v>
      </c>
      <c r="BX354" s="233">
        <v>0</v>
      </c>
      <c r="BY354" s="233">
        <v>0</v>
      </c>
      <c r="BZ354" s="233"/>
      <c r="CA354" s="233"/>
      <c r="CB354" s="233"/>
      <c r="CC354" s="233"/>
      <c r="CD354" s="233"/>
      <c r="CE354" s="233"/>
      <c r="CF354" s="233"/>
      <c r="CG354" s="233"/>
      <c r="CH354" s="233"/>
      <c r="CI354" s="233"/>
      <c r="CJ354" s="233"/>
      <c r="CK354" s="233"/>
      <c r="CL354" s="233"/>
      <c r="CM354" s="233"/>
      <c r="CN354" s="249"/>
    </row>
    <row r="355" spans="2:92" ht="57.75" thickBot="1" x14ac:dyDescent="0.25">
      <c r="B35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55" s="1044" t="s">
        <v>764</v>
      </c>
      <c r="D355" s="1044" t="s">
        <v>763</v>
      </c>
      <c r="E355" s="1045" t="s">
        <v>761</v>
      </c>
      <c r="F355" s="1189" t="str">
        <f>VLOOKUP(TBL5_OptBen[[#This Row],[Option Type (defined list)]],'Option Typs_Grps'!B$2:C$47, 2, FALSE)</f>
        <v>Customer Options</v>
      </c>
      <c r="G355" s="1176" t="s">
        <v>755</v>
      </c>
      <c r="H355" s="1177" t="s">
        <v>765</v>
      </c>
      <c r="I355" s="1181" t="s">
        <v>684</v>
      </c>
      <c r="J355" s="1182" t="s">
        <v>122</v>
      </c>
      <c r="K355" s="1183">
        <v>2</v>
      </c>
      <c r="L355" s="250"/>
      <c r="M355" s="250"/>
      <c r="N355" s="250"/>
      <c r="O355" s="1184"/>
      <c r="P355" s="1185"/>
      <c r="Q355" s="1186"/>
      <c r="R355" s="1187">
        <v>0.1</v>
      </c>
      <c r="S355" s="251">
        <v>0.24</v>
      </c>
      <c r="T355" s="251">
        <v>0.34</v>
      </c>
      <c r="U355" s="251">
        <v>0.44</v>
      </c>
      <c r="V355" s="251">
        <v>0.54</v>
      </c>
      <c r="W355" s="251">
        <v>0.64</v>
      </c>
      <c r="X355" s="251">
        <v>0.73</v>
      </c>
      <c r="Y355" s="251">
        <v>0.83</v>
      </c>
      <c r="Z355" s="251">
        <v>0.93</v>
      </c>
      <c r="AA355" s="251">
        <v>1.03</v>
      </c>
      <c r="AB355" s="251">
        <v>1.1299999999999999</v>
      </c>
      <c r="AC355" s="251">
        <v>1.23</v>
      </c>
      <c r="AD355" s="251">
        <v>1.32</v>
      </c>
      <c r="AE355" s="251">
        <v>1.42</v>
      </c>
      <c r="AF355" s="251">
        <v>1.52</v>
      </c>
      <c r="AG355" s="251">
        <v>1.62</v>
      </c>
      <c r="AH355" s="251">
        <v>1.72</v>
      </c>
      <c r="AI355" s="251">
        <v>1.82</v>
      </c>
      <c r="AJ355" s="251">
        <v>1.91</v>
      </c>
      <c r="AK355" s="251">
        <v>2.0099999999999998</v>
      </c>
      <c r="AL355" s="251">
        <v>2.0099999999999998</v>
      </c>
      <c r="AM355" s="251">
        <v>2.0099999999999998</v>
      </c>
      <c r="AN355" s="251">
        <v>2.0099999999999998</v>
      </c>
      <c r="AO355" s="251">
        <v>2.0099999999999998</v>
      </c>
      <c r="AP355" s="251">
        <v>2.0099999999999998</v>
      </c>
      <c r="AQ355" s="251">
        <v>2.0099999999999998</v>
      </c>
      <c r="AR355" s="251">
        <v>2.0099999999999998</v>
      </c>
      <c r="AS355" s="251">
        <v>2.0099999999999998</v>
      </c>
      <c r="AT355" s="251">
        <v>2.0099999999999998</v>
      </c>
      <c r="AU355" s="251">
        <v>2.0099999999999998</v>
      </c>
      <c r="AV355" s="251">
        <v>2.0099999999999998</v>
      </c>
      <c r="AW355" s="251">
        <v>2.0099999999999998</v>
      </c>
      <c r="AX355" s="251">
        <v>2.0099999999999998</v>
      </c>
      <c r="AY355" s="251">
        <v>2.0099999999999998</v>
      </c>
      <c r="AZ355" s="251">
        <v>2.0099999999999998</v>
      </c>
      <c r="BA355" s="251">
        <v>2.0099999999999998</v>
      </c>
      <c r="BB355" s="251">
        <v>2.0099999999999998</v>
      </c>
      <c r="BC355" s="251">
        <v>2.0099999999999998</v>
      </c>
      <c r="BD355" s="251">
        <v>2.0099999999999998</v>
      </c>
      <c r="BE355" s="251">
        <v>2.0099999999999998</v>
      </c>
      <c r="BF355" s="251">
        <v>2.0099999999999998</v>
      </c>
      <c r="BG355" s="251">
        <v>2.0099999999999998</v>
      </c>
      <c r="BH355" s="251">
        <v>2.0099999999999998</v>
      </c>
      <c r="BI355" s="251">
        <v>2.0099999999999998</v>
      </c>
      <c r="BJ355" s="251">
        <v>2.0099999999999998</v>
      </c>
      <c r="BK355" s="251">
        <v>2.0099999999999998</v>
      </c>
      <c r="BL355" s="251">
        <v>2.0099999999999998</v>
      </c>
      <c r="BM355" s="251">
        <v>2.0099999999999998</v>
      </c>
      <c r="BN355" s="251">
        <v>2.0099999999999998</v>
      </c>
      <c r="BO355" s="251">
        <v>2.0099999999999998</v>
      </c>
      <c r="BP355" s="1188">
        <v>2.0099999999999998</v>
      </c>
      <c r="BQ355" s="233">
        <v>2.0099999999999998</v>
      </c>
      <c r="BR355" s="233">
        <v>2.0099999999999998</v>
      </c>
      <c r="BS355" s="233">
        <v>2.0099999999999998</v>
      </c>
      <c r="BT355" s="233">
        <v>2.0099999999999998</v>
      </c>
      <c r="BU355" s="233">
        <v>2.0099999999999998</v>
      </c>
      <c r="BV355" s="233">
        <v>2.0099999999999998</v>
      </c>
      <c r="BW355" s="233">
        <v>2.0099999999999998</v>
      </c>
      <c r="BX355" s="233">
        <v>2.0099999999999998</v>
      </c>
      <c r="BY355" s="233">
        <v>2.0099999999999998</v>
      </c>
      <c r="BZ355" s="233"/>
      <c r="CA355" s="233"/>
      <c r="CB355" s="233"/>
      <c r="CC355" s="233"/>
      <c r="CD355" s="233"/>
      <c r="CE355" s="233"/>
      <c r="CF355" s="233"/>
      <c r="CG355" s="233"/>
      <c r="CH355" s="233"/>
      <c r="CI355" s="233"/>
      <c r="CJ355" s="233"/>
      <c r="CK355" s="233"/>
      <c r="CL355" s="233"/>
      <c r="CM355" s="233"/>
      <c r="CN355" s="249"/>
    </row>
    <row r="356" spans="2:92" ht="29.25" thickBot="1" x14ac:dyDescent="0.25">
      <c r="B35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56" s="1044" t="s">
        <v>768</v>
      </c>
      <c r="D356" s="1044" t="s">
        <v>767</v>
      </c>
      <c r="E356" s="1045" t="s">
        <v>769</v>
      </c>
      <c r="F356" s="1189" t="str">
        <f>VLOOKUP(TBL5_OptBen[[#This Row],[Option Type (defined list)]],'Option Typs_Grps'!B$2:C$47, 2, FALSE)</f>
        <v>Customer Options</v>
      </c>
      <c r="G356" s="1176" t="s">
        <v>755</v>
      </c>
      <c r="H356" s="1177" t="s">
        <v>765</v>
      </c>
      <c r="I356" s="1181" t="s">
        <v>684</v>
      </c>
      <c r="J356" s="1182" t="s">
        <v>122</v>
      </c>
      <c r="K356" s="1183">
        <v>2</v>
      </c>
      <c r="L356" s="250"/>
      <c r="M356" s="250"/>
      <c r="N356" s="250"/>
      <c r="O356" s="1184"/>
      <c r="P356" s="1185"/>
      <c r="Q356" s="1186"/>
      <c r="R356" s="1187">
        <v>0</v>
      </c>
      <c r="S356" s="251">
        <v>0</v>
      </c>
      <c r="T356" s="251">
        <v>0</v>
      </c>
      <c r="U356" s="251">
        <v>0</v>
      </c>
      <c r="V356" s="251">
        <v>0</v>
      </c>
      <c r="W356" s="251">
        <v>0.01</v>
      </c>
      <c r="X356" s="251">
        <v>0.04</v>
      </c>
      <c r="Y356" s="251">
        <v>7.0000000000000007E-2</v>
      </c>
      <c r="Z356" s="251">
        <v>0.1</v>
      </c>
      <c r="AA356" s="251">
        <v>0.13</v>
      </c>
      <c r="AB356" s="251">
        <v>0.15</v>
      </c>
      <c r="AC356" s="251">
        <v>0.17</v>
      </c>
      <c r="AD356" s="251">
        <v>0.19</v>
      </c>
      <c r="AE356" s="251">
        <v>0.21</v>
      </c>
      <c r="AF356" s="251">
        <v>0.23</v>
      </c>
      <c r="AG356" s="251">
        <v>0.25</v>
      </c>
      <c r="AH356" s="251">
        <v>0.27</v>
      </c>
      <c r="AI356" s="251">
        <v>0.28999999999999998</v>
      </c>
      <c r="AJ356" s="251">
        <v>0.31</v>
      </c>
      <c r="AK356" s="251">
        <v>0.32</v>
      </c>
      <c r="AL356" s="251">
        <v>0.34</v>
      </c>
      <c r="AM356" s="251">
        <v>0.35</v>
      </c>
      <c r="AN356" s="251">
        <v>0.37</v>
      </c>
      <c r="AO356" s="251">
        <v>0.38</v>
      </c>
      <c r="AP356" s="251">
        <v>0.39</v>
      </c>
      <c r="AQ356" s="251">
        <v>0.39</v>
      </c>
      <c r="AR356" s="251">
        <v>0.39</v>
      </c>
      <c r="AS356" s="251">
        <v>0.39</v>
      </c>
      <c r="AT356" s="251">
        <v>0.39</v>
      </c>
      <c r="AU356" s="251">
        <v>0.39</v>
      </c>
      <c r="AV356" s="251">
        <v>0.39</v>
      </c>
      <c r="AW356" s="251">
        <v>0.39</v>
      </c>
      <c r="AX356" s="251">
        <v>0.39</v>
      </c>
      <c r="AY356" s="251">
        <v>0.39</v>
      </c>
      <c r="AZ356" s="251">
        <v>0.39</v>
      </c>
      <c r="BA356" s="251">
        <v>0.39</v>
      </c>
      <c r="BB356" s="251">
        <v>0.39</v>
      </c>
      <c r="BC356" s="251">
        <v>0.39</v>
      </c>
      <c r="BD356" s="251">
        <v>0.39</v>
      </c>
      <c r="BE356" s="251">
        <v>0.39</v>
      </c>
      <c r="BF356" s="251">
        <v>0.39</v>
      </c>
      <c r="BG356" s="251">
        <v>0.39</v>
      </c>
      <c r="BH356" s="251">
        <v>0.39</v>
      </c>
      <c r="BI356" s="251">
        <v>0.39</v>
      </c>
      <c r="BJ356" s="251">
        <v>0.39</v>
      </c>
      <c r="BK356" s="251">
        <v>0.39</v>
      </c>
      <c r="BL356" s="251">
        <v>0.39</v>
      </c>
      <c r="BM356" s="251">
        <v>0.39</v>
      </c>
      <c r="BN356" s="251">
        <v>0.39</v>
      </c>
      <c r="BO356" s="251">
        <v>0.39</v>
      </c>
      <c r="BP356" s="1188">
        <v>0.39</v>
      </c>
      <c r="BQ356" s="233">
        <v>0.39</v>
      </c>
      <c r="BR356" s="233">
        <v>0.39</v>
      </c>
      <c r="BS356" s="233">
        <v>0.39</v>
      </c>
      <c r="BT356" s="233">
        <v>0.39</v>
      </c>
      <c r="BU356" s="233">
        <v>0.39</v>
      </c>
      <c r="BV356" s="233">
        <v>0.39</v>
      </c>
      <c r="BW356" s="233">
        <v>0.39</v>
      </c>
      <c r="BX356" s="233">
        <v>0.39</v>
      </c>
      <c r="BY356" s="233">
        <v>0.39</v>
      </c>
      <c r="BZ356" s="233"/>
      <c r="CA356" s="233"/>
      <c r="CB356" s="233"/>
      <c r="CC356" s="233"/>
      <c r="CD356" s="233"/>
      <c r="CE356" s="233"/>
      <c r="CF356" s="233"/>
      <c r="CG356" s="233"/>
      <c r="CH356" s="233"/>
      <c r="CI356" s="233"/>
      <c r="CJ356" s="233"/>
      <c r="CK356" s="233"/>
      <c r="CL356" s="233"/>
      <c r="CM356" s="233"/>
      <c r="CN356" s="249"/>
    </row>
    <row r="357" spans="2:92" ht="57.75" thickBot="1" x14ac:dyDescent="0.25">
      <c r="B35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57" s="1044" t="s">
        <v>775</v>
      </c>
      <c r="D357" s="1044" t="s">
        <v>774</v>
      </c>
      <c r="E357" s="1045" t="s">
        <v>776</v>
      </c>
      <c r="F357" s="1189" t="str">
        <f>VLOOKUP(TBL5_OptBen[[#This Row],[Option Type (defined list)]],'Option Typs_Grps'!B$2:C$47, 2, FALSE)</f>
        <v>Customer Options</v>
      </c>
      <c r="G357" s="1176" t="s">
        <v>755</v>
      </c>
      <c r="H357" s="1177" t="s">
        <v>765</v>
      </c>
      <c r="I357" s="1181" t="s">
        <v>684</v>
      </c>
      <c r="J357" s="1182" t="s">
        <v>122</v>
      </c>
      <c r="K357" s="1183">
        <v>2</v>
      </c>
      <c r="L357" s="250"/>
      <c r="M357" s="250"/>
      <c r="N357" s="250"/>
      <c r="O357" s="1184"/>
      <c r="P357" s="1185"/>
      <c r="Q357" s="1186"/>
      <c r="R357" s="1187">
        <v>0.04</v>
      </c>
      <c r="S357" s="251">
        <v>0.12</v>
      </c>
      <c r="T357" s="251">
        <v>0.21</v>
      </c>
      <c r="U357" s="251">
        <v>0.28999999999999998</v>
      </c>
      <c r="V357" s="251">
        <v>0.35</v>
      </c>
      <c r="W357" s="251">
        <v>0.36</v>
      </c>
      <c r="X357" s="251">
        <v>0.37</v>
      </c>
      <c r="Y357" s="251">
        <v>0.38</v>
      </c>
      <c r="Z357" s="251">
        <v>0.39</v>
      </c>
      <c r="AA357" s="251">
        <v>0.4</v>
      </c>
      <c r="AB357" s="251">
        <v>0.41</v>
      </c>
      <c r="AC357" s="251">
        <v>0.42</v>
      </c>
      <c r="AD357" s="251">
        <v>0.42</v>
      </c>
      <c r="AE357" s="251">
        <v>0.43</v>
      </c>
      <c r="AF357" s="251">
        <v>0.43</v>
      </c>
      <c r="AG357" s="251">
        <v>0.44</v>
      </c>
      <c r="AH357" s="251">
        <v>0.44</v>
      </c>
      <c r="AI357" s="251">
        <v>0.45</v>
      </c>
      <c r="AJ357" s="251">
        <v>0.45</v>
      </c>
      <c r="AK357" s="251">
        <v>0.46</v>
      </c>
      <c r="AL357" s="251">
        <v>0.46</v>
      </c>
      <c r="AM357" s="251">
        <v>0.46</v>
      </c>
      <c r="AN357" s="251">
        <v>0.47</v>
      </c>
      <c r="AO357" s="251">
        <v>0.47</v>
      </c>
      <c r="AP357" s="251">
        <v>0.48</v>
      </c>
      <c r="AQ357" s="251">
        <v>0.48</v>
      </c>
      <c r="AR357" s="251">
        <v>0.48</v>
      </c>
      <c r="AS357" s="251">
        <v>0.48</v>
      </c>
      <c r="AT357" s="251">
        <v>0.48</v>
      </c>
      <c r="AU357" s="251">
        <v>0.48</v>
      </c>
      <c r="AV357" s="251">
        <v>0.48</v>
      </c>
      <c r="AW357" s="251">
        <v>0.48</v>
      </c>
      <c r="AX357" s="251">
        <v>0.48</v>
      </c>
      <c r="AY357" s="251">
        <v>0.48</v>
      </c>
      <c r="AZ357" s="251">
        <v>0.48</v>
      </c>
      <c r="BA357" s="251">
        <v>0.48</v>
      </c>
      <c r="BB357" s="251">
        <v>0.48</v>
      </c>
      <c r="BC357" s="251">
        <v>0.48</v>
      </c>
      <c r="BD357" s="251">
        <v>0.48</v>
      </c>
      <c r="BE357" s="251">
        <v>0.48</v>
      </c>
      <c r="BF357" s="251">
        <v>0.48</v>
      </c>
      <c r="BG357" s="251">
        <v>0.48</v>
      </c>
      <c r="BH357" s="251">
        <v>0.48</v>
      </c>
      <c r="BI357" s="251">
        <v>0.48</v>
      </c>
      <c r="BJ357" s="251">
        <v>0.48</v>
      </c>
      <c r="BK357" s="251">
        <v>0.48</v>
      </c>
      <c r="BL357" s="251">
        <v>0.48</v>
      </c>
      <c r="BM357" s="251">
        <v>0.48</v>
      </c>
      <c r="BN357" s="251">
        <v>0.48</v>
      </c>
      <c r="BO357" s="251">
        <v>0.48</v>
      </c>
      <c r="BP357" s="1188">
        <v>0.48</v>
      </c>
      <c r="BQ357" s="233">
        <v>0.48</v>
      </c>
      <c r="BR357" s="233">
        <v>0.48</v>
      </c>
      <c r="BS357" s="233">
        <v>0.48</v>
      </c>
      <c r="BT357" s="233">
        <v>0.48</v>
      </c>
      <c r="BU357" s="233">
        <v>0.48</v>
      </c>
      <c r="BV357" s="233">
        <v>0.48</v>
      </c>
      <c r="BW357" s="233">
        <v>0.48</v>
      </c>
      <c r="BX357" s="233">
        <v>0.48</v>
      </c>
      <c r="BY357" s="233">
        <v>0.48</v>
      </c>
      <c r="BZ357" s="233"/>
      <c r="CA357" s="233"/>
      <c r="CB357" s="233"/>
      <c r="CC357" s="233"/>
      <c r="CD357" s="233"/>
      <c r="CE357" s="233"/>
      <c r="CF357" s="233"/>
      <c r="CG357" s="233"/>
      <c r="CH357" s="233"/>
      <c r="CI357" s="233"/>
      <c r="CJ357" s="233"/>
      <c r="CK357" s="233"/>
      <c r="CL357" s="233"/>
      <c r="CM357" s="233"/>
      <c r="CN357" s="249"/>
    </row>
    <row r="358" spans="2:92" ht="72" thickBot="1" x14ac:dyDescent="0.25">
      <c r="B35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58" s="1044" t="s">
        <v>788</v>
      </c>
      <c r="D358" s="1044" t="s">
        <v>787</v>
      </c>
      <c r="E358" s="1045" t="s">
        <v>789</v>
      </c>
      <c r="F358" s="1189" t="str">
        <f>VLOOKUP(TBL5_OptBen[[#This Row],[Option Type (defined list)]],'Option Typs_Grps'!B$2:C$47, 2, FALSE)</f>
        <v>Customer Options</v>
      </c>
      <c r="G358" s="1176" t="s">
        <v>755</v>
      </c>
      <c r="H358" s="1177" t="s">
        <v>765</v>
      </c>
      <c r="I358" s="1181" t="s">
        <v>684</v>
      </c>
      <c r="J358" s="1182" t="s">
        <v>122</v>
      </c>
      <c r="K358" s="1183">
        <v>2</v>
      </c>
      <c r="L358" s="250"/>
      <c r="M358" s="250"/>
      <c r="N358" s="250"/>
      <c r="O358" s="1184"/>
      <c r="P358" s="1185"/>
      <c r="Q358" s="1186"/>
      <c r="R358" s="1187">
        <v>0.09</v>
      </c>
      <c r="S358" s="251">
        <v>0.28000000000000003</v>
      </c>
      <c r="T358" s="251">
        <v>0.46</v>
      </c>
      <c r="U358" s="251">
        <v>0.65</v>
      </c>
      <c r="V358" s="251">
        <v>0.8</v>
      </c>
      <c r="W358" s="251">
        <v>0.92</v>
      </c>
      <c r="X358" s="251">
        <v>1.03</v>
      </c>
      <c r="Y358" s="251">
        <v>1.1499999999999999</v>
      </c>
      <c r="Z358" s="251">
        <v>1.27</v>
      </c>
      <c r="AA358" s="251">
        <v>1.4</v>
      </c>
      <c r="AB358" s="251">
        <v>1.51</v>
      </c>
      <c r="AC358" s="251">
        <v>1.63</v>
      </c>
      <c r="AD358" s="251">
        <v>1.75</v>
      </c>
      <c r="AE358" s="251">
        <v>1.87</v>
      </c>
      <c r="AF358" s="251">
        <v>2</v>
      </c>
      <c r="AG358" s="251">
        <v>2.12</v>
      </c>
      <c r="AH358" s="251">
        <v>2.2400000000000002</v>
      </c>
      <c r="AI358" s="251">
        <v>2.37</v>
      </c>
      <c r="AJ358" s="251">
        <v>2.4900000000000002</v>
      </c>
      <c r="AK358" s="251">
        <v>2.62</v>
      </c>
      <c r="AL358" s="251">
        <v>2.75</v>
      </c>
      <c r="AM358" s="251">
        <v>2.87</v>
      </c>
      <c r="AN358" s="251">
        <v>3</v>
      </c>
      <c r="AO358" s="251">
        <v>3.13</v>
      </c>
      <c r="AP358" s="251">
        <v>3.26</v>
      </c>
      <c r="AQ358" s="251">
        <v>3.26</v>
      </c>
      <c r="AR358" s="251">
        <v>3.26</v>
      </c>
      <c r="AS358" s="251">
        <v>3.26</v>
      </c>
      <c r="AT358" s="251">
        <v>3.26</v>
      </c>
      <c r="AU358" s="251">
        <v>3.26</v>
      </c>
      <c r="AV358" s="251">
        <v>3.26</v>
      </c>
      <c r="AW358" s="251">
        <v>3.26</v>
      </c>
      <c r="AX358" s="251">
        <v>3.26</v>
      </c>
      <c r="AY358" s="251">
        <v>3.26</v>
      </c>
      <c r="AZ358" s="251">
        <v>3.26</v>
      </c>
      <c r="BA358" s="251">
        <v>3.26</v>
      </c>
      <c r="BB358" s="251">
        <v>3.26</v>
      </c>
      <c r="BC358" s="251">
        <v>3.26</v>
      </c>
      <c r="BD358" s="251">
        <v>3.26</v>
      </c>
      <c r="BE358" s="251">
        <v>3.26</v>
      </c>
      <c r="BF358" s="251">
        <v>3.26</v>
      </c>
      <c r="BG358" s="251">
        <v>3.26</v>
      </c>
      <c r="BH358" s="251">
        <v>3.26</v>
      </c>
      <c r="BI358" s="251">
        <v>3.26</v>
      </c>
      <c r="BJ358" s="251">
        <v>3.26</v>
      </c>
      <c r="BK358" s="251">
        <v>3.26</v>
      </c>
      <c r="BL358" s="251">
        <v>3.26</v>
      </c>
      <c r="BM358" s="251">
        <v>3.26</v>
      </c>
      <c r="BN358" s="251">
        <v>3.26</v>
      </c>
      <c r="BO358" s="251">
        <v>3.26</v>
      </c>
      <c r="BP358" s="1188">
        <v>3.26</v>
      </c>
      <c r="BQ358" s="233">
        <v>3.26</v>
      </c>
      <c r="BR358" s="233">
        <v>3.26</v>
      </c>
      <c r="BS358" s="233">
        <v>3.26</v>
      </c>
      <c r="BT358" s="233">
        <v>3.26</v>
      </c>
      <c r="BU358" s="233">
        <v>3.26</v>
      </c>
      <c r="BV358" s="233">
        <v>3.26</v>
      </c>
      <c r="BW358" s="233">
        <v>3.26</v>
      </c>
      <c r="BX358" s="233">
        <v>3.26</v>
      </c>
      <c r="BY358" s="233">
        <v>3.26</v>
      </c>
      <c r="BZ358" s="233"/>
      <c r="CA358" s="233"/>
      <c r="CB358" s="233"/>
      <c r="CC358" s="233"/>
      <c r="CD358" s="233"/>
      <c r="CE358" s="233"/>
      <c r="CF358" s="233"/>
      <c r="CG358" s="233"/>
      <c r="CH358" s="233"/>
      <c r="CI358" s="233"/>
      <c r="CJ358" s="233"/>
      <c r="CK358" s="233"/>
      <c r="CL358" s="233"/>
      <c r="CM358" s="233"/>
      <c r="CN358" s="249"/>
    </row>
    <row r="359" spans="2:92" ht="43.5" thickBot="1" x14ac:dyDescent="0.25">
      <c r="B35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59" s="1044" t="s">
        <v>791</v>
      </c>
      <c r="D359" s="1044" t="s">
        <v>790</v>
      </c>
      <c r="E359" s="1045" t="s">
        <v>779</v>
      </c>
      <c r="F359" s="1189" t="str">
        <f>VLOOKUP(TBL5_OptBen[[#This Row],[Option Type (defined list)]],'Option Typs_Grps'!B$2:C$47, 2, FALSE)</f>
        <v>Customer Options</v>
      </c>
      <c r="G359" s="1176" t="s">
        <v>755</v>
      </c>
      <c r="H359" s="1177" t="s">
        <v>765</v>
      </c>
      <c r="I359" s="1181" t="s">
        <v>684</v>
      </c>
      <c r="J359" s="1182" t="s">
        <v>122</v>
      </c>
      <c r="K359" s="1183">
        <v>2</v>
      </c>
      <c r="L359" s="250"/>
      <c r="M359" s="250"/>
      <c r="N359" s="250"/>
      <c r="O359" s="1184"/>
      <c r="P359" s="1185"/>
      <c r="Q359" s="1186"/>
      <c r="R359" s="1187">
        <v>0.5</v>
      </c>
      <c r="S359" s="251">
        <v>1.5</v>
      </c>
      <c r="T359" s="251">
        <v>2.63</v>
      </c>
      <c r="U359" s="251">
        <v>3.77</v>
      </c>
      <c r="V359" s="251">
        <v>4.9000000000000004</v>
      </c>
      <c r="W359" s="251">
        <v>5.98</v>
      </c>
      <c r="X359" s="251">
        <v>6.96</v>
      </c>
      <c r="Y359" s="251">
        <v>7.89</v>
      </c>
      <c r="Z359" s="251">
        <v>8.7799999999999994</v>
      </c>
      <c r="AA359" s="251">
        <v>9.6300000000000008</v>
      </c>
      <c r="AB359" s="251">
        <v>9.61</v>
      </c>
      <c r="AC359" s="251">
        <v>9.85</v>
      </c>
      <c r="AD359" s="251">
        <v>10.11</v>
      </c>
      <c r="AE359" s="251">
        <v>10.84</v>
      </c>
      <c r="AF359" s="251">
        <v>11.58</v>
      </c>
      <c r="AG359" s="251">
        <v>12.3</v>
      </c>
      <c r="AH359" s="251">
        <v>13.03</v>
      </c>
      <c r="AI359" s="251">
        <v>13.76</v>
      </c>
      <c r="AJ359" s="251">
        <v>14.5</v>
      </c>
      <c r="AK359" s="251">
        <v>15.23</v>
      </c>
      <c r="AL359" s="251">
        <v>15.82</v>
      </c>
      <c r="AM359" s="251">
        <v>16.38</v>
      </c>
      <c r="AN359" s="251">
        <v>16.989999999999998</v>
      </c>
      <c r="AO359" s="251">
        <v>17.57</v>
      </c>
      <c r="AP359" s="251">
        <v>18.14</v>
      </c>
      <c r="AQ359" s="251">
        <v>18.14</v>
      </c>
      <c r="AR359" s="251">
        <v>18.14</v>
      </c>
      <c r="AS359" s="251">
        <v>18.14</v>
      </c>
      <c r="AT359" s="251">
        <v>18.14</v>
      </c>
      <c r="AU359" s="251">
        <v>18.14</v>
      </c>
      <c r="AV359" s="251">
        <v>18.14</v>
      </c>
      <c r="AW359" s="251">
        <v>18.14</v>
      </c>
      <c r="AX359" s="251">
        <v>18.14</v>
      </c>
      <c r="AY359" s="251">
        <v>18.14</v>
      </c>
      <c r="AZ359" s="251">
        <v>18.14</v>
      </c>
      <c r="BA359" s="251">
        <v>18.14</v>
      </c>
      <c r="BB359" s="251">
        <v>18.14</v>
      </c>
      <c r="BC359" s="251">
        <v>18.14</v>
      </c>
      <c r="BD359" s="251">
        <v>18.14</v>
      </c>
      <c r="BE359" s="251">
        <v>18.14</v>
      </c>
      <c r="BF359" s="251">
        <v>18.14</v>
      </c>
      <c r="BG359" s="251">
        <v>18.14</v>
      </c>
      <c r="BH359" s="251">
        <v>18.14</v>
      </c>
      <c r="BI359" s="251">
        <v>18.14</v>
      </c>
      <c r="BJ359" s="251">
        <v>18.14</v>
      </c>
      <c r="BK359" s="251">
        <v>18.14</v>
      </c>
      <c r="BL359" s="251">
        <v>18.14</v>
      </c>
      <c r="BM359" s="251">
        <v>18.14</v>
      </c>
      <c r="BN359" s="251">
        <v>18.14</v>
      </c>
      <c r="BO359" s="251">
        <v>18.14</v>
      </c>
      <c r="BP359" s="1188">
        <v>18.14</v>
      </c>
      <c r="BQ359" s="233">
        <v>18.14</v>
      </c>
      <c r="BR359" s="233">
        <v>18.14</v>
      </c>
      <c r="BS359" s="233">
        <v>18.14</v>
      </c>
      <c r="BT359" s="233">
        <v>18.14</v>
      </c>
      <c r="BU359" s="233">
        <v>18.14</v>
      </c>
      <c r="BV359" s="233">
        <v>18.14</v>
      </c>
      <c r="BW359" s="233">
        <v>18.14</v>
      </c>
      <c r="BX359" s="233">
        <v>18.14</v>
      </c>
      <c r="BY359" s="233">
        <v>18.14</v>
      </c>
      <c r="BZ359" s="233"/>
      <c r="CA359" s="233"/>
      <c r="CB359" s="233"/>
      <c r="CC359" s="233"/>
      <c r="CD359" s="233"/>
      <c r="CE359" s="233"/>
      <c r="CF359" s="233"/>
      <c r="CG359" s="233"/>
      <c r="CH359" s="233"/>
      <c r="CI359" s="233"/>
      <c r="CJ359" s="233"/>
      <c r="CK359" s="233"/>
      <c r="CL359" s="233"/>
      <c r="CM359" s="233"/>
      <c r="CN359" s="249"/>
    </row>
    <row r="360" spans="2:92" ht="43.5" thickBot="1" x14ac:dyDescent="0.25">
      <c r="B36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0" s="1044" t="s">
        <v>791</v>
      </c>
      <c r="D360" s="1044" t="s">
        <v>1439</v>
      </c>
      <c r="E360" s="1045" t="s">
        <v>779</v>
      </c>
      <c r="F360" s="1189" t="str">
        <f>VLOOKUP(TBL5_OptBen[[#This Row],[Option Type (defined list)]],'Option Typs_Grps'!B$2:C$47, 2, FALSE)</f>
        <v>Customer Options</v>
      </c>
      <c r="G360" s="1176" t="s">
        <v>755</v>
      </c>
      <c r="H360" s="1177" t="s">
        <v>765</v>
      </c>
      <c r="I360" s="1181" t="s">
        <v>331</v>
      </c>
      <c r="J360" s="1182" t="s">
        <v>122</v>
      </c>
      <c r="K360" s="1183">
        <v>2</v>
      </c>
      <c r="L360" s="250"/>
      <c r="M360" s="250"/>
      <c r="N360" s="250"/>
      <c r="O360" s="1184"/>
      <c r="P360" s="1185"/>
      <c r="Q360" s="1186"/>
      <c r="R360" s="1187">
        <v>0</v>
      </c>
      <c r="S360" s="251">
        <v>0.01</v>
      </c>
      <c r="T360" s="251">
        <v>0.02</v>
      </c>
      <c r="U360" s="251">
        <v>0.03</v>
      </c>
      <c r="V360" s="251">
        <v>0.03</v>
      </c>
      <c r="W360" s="251">
        <v>0.04</v>
      </c>
      <c r="X360" s="251">
        <v>0.05</v>
      </c>
      <c r="Y360" s="251">
        <v>0.05</v>
      </c>
      <c r="Z360" s="251">
        <v>0.06</v>
      </c>
      <c r="AA360" s="251">
        <v>0.06</v>
      </c>
      <c r="AB360" s="251">
        <v>7.0000000000000007E-2</v>
      </c>
      <c r="AC360" s="251">
        <v>7.0000000000000007E-2</v>
      </c>
      <c r="AD360" s="251">
        <v>0.08</v>
      </c>
      <c r="AE360" s="251">
        <v>0.08</v>
      </c>
      <c r="AF360" s="251">
        <v>0.08</v>
      </c>
      <c r="AG360" s="251">
        <v>0.09</v>
      </c>
      <c r="AH360" s="251">
        <v>0.09</v>
      </c>
      <c r="AI360" s="251">
        <v>0.1</v>
      </c>
      <c r="AJ360" s="251">
        <v>0.1</v>
      </c>
      <c r="AK360" s="251">
        <v>0.1</v>
      </c>
      <c r="AL360" s="251">
        <v>0.11</v>
      </c>
      <c r="AM360" s="251">
        <v>0.11</v>
      </c>
      <c r="AN360" s="251">
        <v>0.11</v>
      </c>
      <c r="AO360" s="251">
        <v>0.12</v>
      </c>
      <c r="AP360" s="251">
        <v>0.12</v>
      </c>
      <c r="AQ360" s="251">
        <v>0.12</v>
      </c>
      <c r="AR360" s="251">
        <v>0.12</v>
      </c>
      <c r="AS360" s="251">
        <v>0.12</v>
      </c>
      <c r="AT360" s="251">
        <v>0.12</v>
      </c>
      <c r="AU360" s="251">
        <v>0.12</v>
      </c>
      <c r="AV360" s="251">
        <v>0.12</v>
      </c>
      <c r="AW360" s="251">
        <v>0.12</v>
      </c>
      <c r="AX360" s="251">
        <v>0.12</v>
      </c>
      <c r="AY360" s="251">
        <v>0.12</v>
      </c>
      <c r="AZ360" s="251">
        <v>0.12</v>
      </c>
      <c r="BA360" s="251">
        <v>0.12</v>
      </c>
      <c r="BB360" s="251">
        <v>0.12</v>
      </c>
      <c r="BC360" s="251">
        <v>0.12</v>
      </c>
      <c r="BD360" s="251">
        <v>0.12</v>
      </c>
      <c r="BE360" s="251">
        <v>0.12</v>
      </c>
      <c r="BF360" s="251">
        <v>0.12</v>
      </c>
      <c r="BG360" s="251">
        <v>0.12</v>
      </c>
      <c r="BH360" s="251">
        <v>0.12</v>
      </c>
      <c r="BI360" s="251">
        <v>0.12</v>
      </c>
      <c r="BJ360" s="251">
        <v>0.12</v>
      </c>
      <c r="BK360" s="251">
        <v>0.12</v>
      </c>
      <c r="BL360" s="251">
        <v>0.12</v>
      </c>
      <c r="BM360" s="251">
        <v>0.12</v>
      </c>
      <c r="BN360" s="251">
        <v>0.12</v>
      </c>
      <c r="BO360" s="251">
        <v>0.12</v>
      </c>
      <c r="BP360" s="1188">
        <v>0.12</v>
      </c>
      <c r="BQ360" s="233">
        <v>0.12</v>
      </c>
      <c r="BR360" s="233">
        <v>0.12</v>
      </c>
      <c r="BS360" s="233">
        <v>0.12</v>
      </c>
      <c r="BT360" s="233">
        <v>0.12</v>
      </c>
      <c r="BU360" s="233">
        <v>0.12</v>
      </c>
      <c r="BV360" s="233">
        <v>0.12</v>
      </c>
      <c r="BW360" s="233">
        <v>0.12</v>
      </c>
      <c r="BX360" s="233">
        <v>0.12</v>
      </c>
      <c r="BY360" s="233">
        <v>0.12</v>
      </c>
      <c r="BZ360" s="233"/>
      <c r="CA360" s="233"/>
      <c r="CB360" s="233"/>
      <c r="CC360" s="233"/>
      <c r="CD360" s="233"/>
      <c r="CE360" s="233"/>
      <c r="CF360" s="233"/>
      <c r="CG360" s="233"/>
      <c r="CH360" s="233"/>
      <c r="CI360" s="233"/>
      <c r="CJ360" s="233"/>
      <c r="CK360" s="233"/>
      <c r="CL360" s="233"/>
      <c r="CM360" s="233"/>
      <c r="CN360" s="249"/>
    </row>
    <row r="361" spans="2:92" ht="43.5" thickBot="1" x14ac:dyDescent="0.25">
      <c r="B36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1" s="1044" t="s">
        <v>795</v>
      </c>
      <c r="D361" s="1044" t="s">
        <v>794</v>
      </c>
      <c r="E361" s="1045" t="s">
        <v>761</v>
      </c>
      <c r="F361" s="1189" t="str">
        <f>VLOOKUP(TBL5_OptBen[[#This Row],[Option Type (defined list)]],'Option Typs_Grps'!B$2:C$47, 2, FALSE)</f>
        <v>Customer Options</v>
      </c>
      <c r="G361" s="1176" t="s">
        <v>755</v>
      </c>
      <c r="H361" s="1177" t="s">
        <v>765</v>
      </c>
      <c r="I361" s="1181" t="s">
        <v>684</v>
      </c>
      <c r="J361" s="1182" t="s">
        <v>122</v>
      </c>
      <c r="K361" s="1183">
        <v>2</v>
      </c>
      <c r="L361" s="250"/>
      <c r="M361" s="250"/>
      <c r="N361" s="250"/>
      <c r="O361" s="1184"/>
      <c r="P361" s="1185"/>
      <c r="Q361" s="1186"/>
      <c r="R361" s="1187">
        <v>0</v>
      </c>
      <c r="S361" s="251">
        <v>0</v>
      </c>
      <c r="T361" s="251">
        <v>0</v>
      </c>
      <c r="U361" s="251">
        <v>0</v>
      </c>
      <c r="V361" s="251">
        <v>0</v>
      </c>
      <c r="W361" s="251">
        <v>0.04</v>
      </c>
      <c r="X361" s="251">
        <v>0.1</v>
      </c>
      <c r="Y361" s="251">
        <v>0.15</v>
      </c>
      <c r="Z361" s="251">
        <v>0.2</v>
      </c>
      <c r="AA361" s="251">
        <v>0.25</v>
      </c>
      <c r="AB361" s="251">
        <v>0.3</v>
      </c>
      <c r="AC361" s="251">
        <v>0.35</v>
      </c>
      <c r="AD361" s="251">
        <v>0.4</v>
      </c>
      <c r="AE361" s="251">
        <v>0.45</v>
      </c>
      <c r="AF361" s="251">
        <v>0.5</v>
      </c>
      <c r="AG361" s="251">
        <v>0.55000000000000004</v>
      </c>
      <c r="AH361" s="251">
        <v>0.6</v>
      </c>
      <c r="AI361" s="251">
        <v>0.65</v>
      </c>
      <c r="AJ361" s="251">
        <v>0.7</v>
      </c>
      <c r="AK361" s="251">
        <v>0.75</v>
      </c>
      <c r="AL361" s="251">
        <v>0.8</v>
      </c>
      <c r="AM361" s="251">
        <v>0.85</v>
      </c>
      <c r="AN361" s="251">
        <v>0.9</v>
      </c>
      <c r="AO361" s="251">
        <v>0.95</v>
      </c>
      <c r="AP361" s="251">
        <v>1</v>
      </c>
      <c r="AQ361" s="251">
        <v>1</v>
      </c>
      <c r="AR361" s="251">
        <v>1</v>
      </c>
      <c r="AS361" s="251">
        <v>1</v>
      </c>
      <c r="AT361" s="251">
        <v>1</v>
      </c>
      <c r="AU361" s="251">
        <v>1</v>
      </c>
      <c r="AV361" s="251">
        <v>1</v>
      </c>
      <c r="AW361" s="251">
        <v>1</v>
      </c>
      <c r="AX361" s="251">
        <v>1</v>
      </c>
      <c r="AY361" s="251">
        <v>1</v>
      </c>
      <c r="AZ361" s="251">
        <v>1</v>
      </c>
      <c r="BA361" s="251">
        <v>1</v>
      </c>
      <c r="BB361" s="251">
        <v>1</v>
      </c>
      <c r="BC361" s="251">
        <v>1</v>
      </c>
      <c r="BD361" s="251">
        <v>1</v>
      </c>
      <c r="BE361" s="251">
        <v>1</v>
      </c>
      <c r="BF361" s="251">
        <v>1</v>
      </c>
      <c r="BG361" s="251">
        <v>1</v>
      </c>
      <c r="BH361" s="251">
        <v>1</v>
      </c>
      <c r="BI361" s="251">
        <v>1</v>
      </c>
      <c r="BJ361" s="251">
        <v>1</v>
      </c>
      <c r="BK361" s="251">
        <v>1</v>
      </c>
      <c r="BL361" s="251">
        <v>1</v>
      </c>
      <c r="BM361" s="251">
        <v>1</v>
      </c>
      <c r="BN361" s="251">
        <v>1</v>
      </c>
      <c r="BO361" s="251">
        <v>1</v>
      </c>
      <c r="BP361" s="1188">
        <v>1</v>
      </c>
      <c r="BQ361" s="233">
        <v>1</v>
      </c>
      <c r="BR361" s="233">
        <v>1</v>
      </c>
      <c r="BS361" s="233">
        <v>1</v>
      </c>
      <c r="BT361" s="233">
        <v>1</v>
      </c>
      <c r="BU361" s="233">
        <v>1</v>
      </c>
      <c r="BV361" s="233">
        <v>1</v>
      </c>
      <c r="BW361" s="233">
        <v>1</v>
      </c>
      <c r="BX361" s="233">
        <v>1</v>
      </c>
      <c r="BY361" s="233">
        <v>1</v>
      </c>
      <c r="BZ361" s="233"/>
      <c r="CA361" s="233"/>
      <c r="CB361" s="233"/>
      <c r="CC361" s="233"/>
      <c r="CD361" s="233"/>
      <c r="CE361" s="233"/>
      <c r="CF361" s="233"/>
      <c r="CG361" s="233"/>
      <c r="CH361" s="233"/>
      <c r="CI361" s="233"/>
      <c r="CJ361" s="233"/>
      <c r="CK361" s="233"/>
      <c r="CL361" s="233"/>
      <c r="CM361" s="233"/>
      <c r="CN361" s="249"/>
    </row>
    <row r="362" spans="2:92" ht="30.75" thickBot="1" x14ac:dyDescent="0.25">
      <c r="B36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2" s="1044" t="s">
        <v>797</v>
      </c>
      <c r="D362" s="1044" t="s">
        <v>796</v>
      </c>
      <c r="E362" s="1045" t="s">
        <v>779</v>
      </c>
      <c r="F362" s="1189" t="str">
        <f>VLOOKUP(TBL5_OptBen[[#This Row],[Option Type (defined list)]],'Option Typs_Grps'!B$2:C$47, 2, FALSE)</f>
        <v>Customer Options</v>
      </c>
      <c r="G362" s="1176" t="s">
        <v>755</v>
      </c>
      <c r="H362" s="1177" t="s">
        <v>765</v>
      </c>
      <c r="I362" s="1181" t="s">
        <v>684</v>
      </c>
      <c r="J362" s="1182" t="s">
        <v>122</v>
      </c>
      <c r="K362" s="1183">
        <v>2</v>
      </c>
      <c r="L362" s="250"/>
      <c r="M362" s="250"/>
      <c r="N362" s="250"/>
      <c r="O362" s="1184"/>
      <c r="P362" s="1185"/>
      <c r="Q362" s="1186"/>
      <c r="R362" s="1187">
        <v>0.43</v>
      </c>
      <c r="S362" s="251">
        <v>0.87</v>
      </c>
      <c r="T362" s="251">
        <v>0.87</v>
      </c>
      <c r="U362" s="251">
        <v>0.88</v>
      </c>
      <c r="V362" s="251">
        <v>0.89</v>
      </c>
      <c r="W362" s="251">
        <v>0.9</v>
      </c>
      <c r="X362" s="251">
        <v>0.9</v>
      </c>
      <c r="Y362" s="251">
        <v>0.91</v>
      </c>
      <c r="Z362" s="251">
        <v>0.92</v>
      </c>
      <c r="AA362" s="251">
        <v>0.92</v>
      </c>
      <c r="AB362" s="251">
        <v>0.93</v>
      </c>
      <c r="AC362" s="251">
        <v>0.94</v>
      </c>
      <c r="AD362" s="251">
        <v>0.94</v>
      </c>
      <c r="AE362" s="251">
        <v>0.95</v>
      </c>
      <c r="AF362" s="251">
        <v>0.95</v>
      </c>
      <c r="AG362" s="251">
        <v>0.96</v>
      </c>
      <c r="AH362" s="251">
        <v>0.96</v>
      </c>
      <c r="AI362" s="251">
        <v>0.97</v>
      </c>
      <c r="AJ362" s="251">
        <v>0.97</v>
      </c>
      <c r="AK362" s="251">
        <v>0.98</v>
      </c>
      <c r="AL362" s="251">
        <v>0.98</v>
      </c>
      <c r="AM362" s="251">
        <v>0.99</v>
      </c>
      <c r="AN362" s="251">
        <v>0.99</v>
      </c>
      <c r="AO362" s="251">
        <v>1</v>
      </c>
      <c r="AP362" s="251">
        <v>1</v>
      </c>
      <c r="AQ362" s="251">
        <v>1</v>
      </c>
      <c r="AR362" s="251">
        <v>1</v>
      </c>
      <c r="AS362" s="251">
        <v>1</v>
      </c>
      <c r="AT362" s="251">
        <v>1</v>
      </c>
      <c r="AU362" s="251">
        <v>1</v>
      </c>
      <c r="AV362" s="251">
        <v>1</v>
      </c>
      <c r="AW362" s="251">
        <v>1</v>
      </c>
      <c r="AX362" s="251">
        <v>1</v>
      </c>
      <c r="AY362" s="251">
        <v>1</v>
      </c>
      <c r="AZ362" s="251">
        <v>1</v>
      </c>
      <c r="BA362" s="251">
        <v>1</v>
      </c>
      <c r="BB362" s="251">
        <v>1</v>
      </c>
      <c r="BC362" s="251">
        <v>1</v>
      </c>
      <c r="BD362" s="251">
        <v>1</v>
      </c>
      <c r="BE362" s="251">
        <v>1</v>
      </c>
      <c r="BF362" s="251">
        <v>1</v>
      </c>
      <c r="BG362" s="251">
        <v>1</v>
      </c>
      <c r="BH362" s="251">
        <v>1</v>
      </c>
      <c r="BI362" s="251">
        <v>1</v>
      </c>
      <c r="BJ362" s="251">
        <v>1</v>
      </c>
      <c r="BK362" s="251">
        <v>1</v>
      </c>
      <c r="BL362" s="251">
        <v>1</v>
      </c>
      <c r="BM362" s="251">
        <v>1</v>
      </c>
      <c r="BN362" s="251">
        <v>1</v>
      </c>
      <c r="BO362" s="251">
        <v>1</v>
      </c>
      <c r="BP362" s="1188">
        <v>1</v>
      </c>
      <c r="BQ362" s="233">
        <v>1</v>
      </c>
      <c r="BR362" s="233">
        <v>1</v>
      </c>
      <c r="BS362" s="233">
        <v>1</v>
      </c>
      <c r="BT362" s="233">
        <v>1</v>
      </c>
      <c r="BU362" s="233">
        <v>1</v>
      </c>
      <c r="BV362" s="233">
        <v>1</v>
      </c>
      <c r="BW362" s="233">
        <v>1</v>
      </c>
      <c r="BX362" s="233">
        <v>1</v>
      </c>
      <c r="BY362" s="233">
        <v>1</v>
      </c>
      <c r="BZ362" s="233"/>
      <c r="CA362" s="233"/>
      <c r="CB362" s="233"/>
      <c r="CC362" s="233"/>
      <c r="CD362" s="233"/>
      <c r="CE362" s="233"/>
      <c r="CF362" s="233"/>
      <c r="CG362" s="233"/>
      <c r="CH362" s="233"/>
      <c r="CI362" s="233"/>
      <c r="CJ362" s="233"/>
      <c r="CK362" s="233"/>
      <c r="CL362" s="233"/>
      <c r="CM362" s="233"/>
      <c r="CN362" s="249"/>
    </row>
    <row r="363" spans="2:92" ht="57.75" thickBot="1" x14ac:dyDescent="0.25">
      <c r="B36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3" s="1044" t="s">
        <v>799</v>
      </c>
      <c r="D363" s="1044" t="s">
        <v>798</v>
      </c>
      <c r="E363" s="1045" t="s">
        <v>779</v>
      </c>
      <c r="F363" s="1189" t="str">
        <f>VLOOKUP(TBL5_OptBen[[#This Row],[Option Type (defined list)]],'Option Typs_Grps'!B$2:C$47, 2, FALSE)</f>
        <v>Customer Options</v>
      </c>
      <c r="G363" s="1176" t="s">
        <v>755</v>
      </c>
      <c r="H363" s="1177" t="s">
        <v>765</v>
      </c>
      <c r="I363" s="1181" t="s">
        <v>684</v>
      </c>
      <c r="J363" s="1182" t="s">
        <v>122</v>
      </c>
      <c r="K363" s="1183">
        <v>2</v>
      </c>
      <c r="L363" s="250"/>
      <c r="M363" s="250"/>
      <c r="N363" s="250"/>
      <c r="O363" s="1184"/>
      <c r="P363" s="1185"/>
      <c r="Q363" s="1186"/>
      <c r="R363" s="1187">
        <v>0.5</v>
      </c>
      <c r="S363" s="251">
        <v>1</v>
      </c>
      <c r="T363" s="251">
        <v>1.05</v>
      </c>
      <c r="U363" s="251">
        <v>1.1000000000000001</v>
      </c>
      <c r="V363" s="251">
        <v>1.1399999999999999</v>
      </c>
      <c r="W363" s="251">
        <v>1.19</v>
      </c>
      <c r="X363" s="251">
        <v>1.23</v>
      </c>
      <c r="Y363" s="251">
        <v>1.27</v>
      </c>
      <c r="Z363" s="251">
        <v>1.3</v>
      </c>
      <c r="AA363" s="251">
        <v>1.33</v>
      </c>
      <c r="AB363" s="251">
        <v>1.37</v>
      </c>
      <c r="AC363" s="251">
        <v>1.4</v>
      </c>
      <c r="AD363" s="251">
        <v>1.43</v>
      </c>
      <c r="AE363" s="251">
        <v>1.46</v>
      </c>
      <c r="AF363" s="251">
        <v>1.49</v>
      </c>
      <c r="AG363" s="251">
        <v>1.52</v>
      </c>
      <c r="AH363" s="251">
        <v>1.54</v>
      </c>
      <c r="AI363" s="251">
        <v>1.57</v>
      </c>
      <c r="AJ363" s="251">
        <v>1.59</v>
      </c>
      <c r="AK363" s="251">
        <v>1.61</v>
      </c>
      <c r="AL363" s="251">
        <v>1.64</v>
      </c>
      <c r="AM363" s="251">
        <v>1.66</v>
      </c>
      <c r="AN363" s="251">
        <v>1.68</v>
      </c>
      <c r="AO363" s="251">
        <v>1.69</v>
      </c>
      <c r="AP363" s="251">
        <v>1.71</v>
      </c>
      <c r="AQ363" s="251">
        <v>1.71</v>
      </c>
      <c r="AR363" s="251">
        <v>1.71</v>
      </c>
      <c r="AS363" s="251">
        <v>1.71</v>
      </c>
      <c r="AT363" s="251">
        <v>1.71</v>
      </c>
      <c r="AU363" s="251">
        <v>1.71</v>
      </c>
      <c r="AV363" s="251">
        <v>1.71</v>
      </c>
      <c r="AW363" s="251">
        <v>1.71</v>
      </c>
      <c r="AX363" s="251">
        <v>1.71</v>
      </c>
      <c r="AY363" s="251">
        <v>1.71</v>
      </c>
      <c r="AZ363" s="251">
        <v>1.71</v>
      </c>
      <c r="BA363" s="251">
        <v>1.71</v>
      </c>
      <c r="BB363" s="251">
        <v>1.71</v>
      </c>
      <c r="BC363" s="251">
        <v>1.71</v>
      </c>
      <c r="BD363" s="251">
        <v>1.71</v>
      </c>
      <c r="BE363" s="251">
        <v>1.71</v>
      </c>
      <c r="BF363" s="251">
        <v>1.71</v>
      </c>
      <c r="BG363" s="251">
        <v>1.71</v>
      </c>
      <c r="BH363" s="251">
        <v>1.71</v>
      </c>
      <c r="BI363" s="251">
        <v>1.71</v>
      </c>
      <c r="BJ363" s="251">
        <v>1.71</v>
      </c>
      <c r="BK363" s="251">
        <v>1.71</v>
      </c>
      <c r="BL363" s="251">
        <v>1.71</v>
      </c>
      <c r="BM363" s="251">
        <v>1.71</v>
      </c>
      <c r="BN363" s="251">
        <v>1.71</v>
      </c>
      <c r="BO363" s="251">
        <v>1.71</v>
      </c>
      <c r="BP363" s="1188">
        <v>1.71</v>
      </c>
      <c r="BQ363" s="233">
        <v>1.71</v>
      </c>
      <c r="BR363" s="233">
        <v>1.71</v>
      </c>
      <c r="BS363" s="233">
        <v>1.71</v>
      </c>
      <c r="BT363" s="233">
        <v>1.71</v>
      </c>
      <c r="BU363" s="233">
        <v>1.71</v>
      </c>
      <c r="BV363" s="233">
        <v>1.71</v>
      </c>
      <c r="BW363" s="233">
        <v>1.71</v>
      </c>
      <c r="BX363" s="233">
        <v>1.71</v>
      </c>
      <c r="BY363" s="233">
        <v>1.71</v>
      </c>
      <c r="BZ363" s="233"/>
      <c r="CA363" s="233"/>
      <c r="CB363" s="233"/>
      <c r="CC363" s="233"/>
      <c r="CD363" s="233"/>
      <c r="CE363" s="233"/>
      <c r="CF363" s="233"/>
      <c r="CG363" s="233"/>
      <c r="CH363" s="233"/>
      <c r="CI363" s="233"/>
      <c r="CJ363" s="233"/>
      <c r="CK363" s="233"/>
      <c r="CL363" s="233"/>
      <c r="CM363" s="233"/>
      <c r="CN363" s="249"/>
    </row>
    <row r="364" spans="2:92" ht="30.75" thickBot="1" x14ac:dyDescent="0.25">
      <c r="B36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4" s="1044" t="s">
        <v>809</v>
      </c>
      <c r="D364" s="1044" t="s">
        <v>808</v>
      </c>
      <c r="E364" s="1045" t="s">
        <v>779</v>
      </c>
      <c r="F364" s="1180" t="str">
        <f>VLOOKUP(TBL5_OptBen[[#This Row],[Option Type (defined list)]],'Option Typs_Grps'!B$2:C$47, 2, FALSE)</f>
        <v>Customer Options</v>
      </c>
      <c r="G364" s="1176" t="s">
        <v>766</v>
      </c>
      <c r="H364" s="1177" t="s">
        <v>765</v>
      </c>
      <c r="I364" s="1181" t="s">
        <v>684</v>
      </c>
      <c r="J364" s="1182" t="s">
        <v>122</v>
      </c>
      <c r="K364" s="1183">
        <v>2</v>
      </c>
      <c r="L364" s="250"/>
      <c r="M364" s="250"/>
      <c r="N364" s="250"/>
      <c r="O364" s="1184"/>
      <c r="P364" s="1185"/>
      <c r="Q364" s="1186"/>
      <c r="R364" s="1187">
        <v>0</v>
      </c>
      <c r="S364" s="251">
        <v>0</v>
      </c>
      <c r="T364" s="251">
        <v>0</v>
      </c>
      <c r="U364" s="251">
        <v>0.01</v>
      </c>
      <c r="V364" s="251">
        <v>0.02</v>
      </c>
      <c r="W364" s="251">
        <v>0.04</v>
      </c>
      <c r="X364" s="251">
        <v>0.08</v>
      </c>
      <c r="Y364" s="251">
        <v>0.42</v>
      </c>
      <c r="Z364" s="251">
        <v>1.47</v>
      </c>
      <c r="AA364" s="251">
        <v>4.24</v>
      </c>
      <c r="AB364" s="251">
        <v>6.43</v>
      </c>
      <c r="AC364" s="251">
        <v>8.65</v>
      </c>
      <c r="AD364" s="251">
        <v>10.89</v>
      </c>
      <c r="AE364" s="251">
        <v>13.15</v>
      </c>
      <c r="AF364" s="251">
        <v>15.43</v>
      </c>
      <c r="AG364" s="251">
        <v>17.73</v>
      </c>
      <c r="AH364" s="251">
        <v>20.04</v>
      </c>
      <c r="AI364" s="251">
        <v>22.37</v>
      </c>
      <c r="AJ364" s="251">
        <v>24.72</v>
      </c>
      <c r="AK364" s="251">
        <v>27.08</v>
      </c>
      <c r="AL364" s="251">
        <v>29.45</v>
      </c>
      <c r="AM364" s="251">
        <v>31.83</v>
      </c>
      <c r="AN364" s="251">
        <v>34.229999999999997</v>
      </c>
      <c r="AO364" s="251">
        <v>36.65</v>
      </c>
      <c r="AP364" s="251">
        <v>39.07</v>
      </c>
      <c r="AQ364" s="251">
        <v>39.17</v>
      </c>
      <c r="AR364" s="251">
        <v>39.26</v>
      </c>
      <c r="AS364" s="251">
        <v>39.35</v>
      </c>
      <c r="AT364" s="251">
        <v>39.43</v>
      </c>
      <c r="AU364" s="251">
        <v>39.51</v>
      </c>
      <c r="AV364" s="251">
        <v>39.6</v>
      </c>
      <c r="AW364" s="251">
        <v>39.6</v>
      </c>
      <c r="AX364" s="251">
        <v>39.6</v>
      </c>
      <c r="AY364" s="251">
        <v>39.6</v>
      </c>
      <c r="AZ364" s="251">
        <v>39.6</v>
      </c>
      <c r="BA364" s="251">
        <v>39.6</v>
      </c>
      <c r="BB364" s="251">
        <v>39.6</v>
      </c>
      <c r="BC364" s="251">
        <v>39.6</v>
      </c>
      <c r="BD364" s="251">
        <v>39.6</v>
      </c>
      <c r="BE364" s="251">
        <v>39.6</v>
      </c>
      <c r="BF364" s="251">
        <v>39.6</v>
      </c>
      <c r="BG364" s="251">
        <v>39.6</v>
      </c>
      <c r="BH364" s="251">
        <v>39.6</v>
      </c>
      <c r="BI364" s="251">
        <v>39.6</v>
      </c>
      <c r="BJ364" s="251">
        <v>39.6</v>
      </c>
      <c r="BK364" s="251">
        <v>39.6</v>
      </c>
      <c r="BL364" s="251">
        <v>39.6</v>
      </c>
      <c r="BM364" s="251">
        <v>39.6</v>
      </c>
      <c r="BN364" s="251">
        <v>39.6</v>
      </c>
      <c r="BO364" s="251">
        <v>39.6</v>
      </c>
      <c r="BP364" s="1188">
        <v>39.6</v>
      </c>
      <c r="BQ364" s="233">
        <v>39.6</v>
      </c>
      <c r="BR364" s="233">
        <v>39.6</v>
      </c>
      <c r="BS364" s="233">
        <v>39.6</v>
      </c>
      <c r="BT364" s="233">
        <v>39.6</v>
      </c>
      <c r="BU364" s="233">
        <v>39.6</v>
      </c>
      <c r="BV364" s="233">
        <v>39.6</v>
      </c>
      <c r="BW364" s="233">
        <v>39.6</v>
      </c>
      <c r="BX364" s="233">
        <v>39.6</v>
      </c>
      <c r="BY364" s="233">
        <v>39.6</v>
      </c>
      <c r="BZ364" s="233"/>
      <c r="CA364" s="233"/>
      <c r="CB364" s="233"/>
      <c r="CC364" s="233"/>
      <c r="CD364" s="233"/>
      <c r="CE364" s="233"/>
      <c r="CF364" s="233"/>
      <c r="CG364" s="233"/>
      <c r="CH364" s="233"/>
      <c r="CI364" s="233"/>
      <c r="CJ364" s="233"/>
      <c r="CK364" s="233"/>
      <c r="CL364" s="233"/>
      <c r="CM364" s="233"/>
      <c r="CN364" s="249"/>
    </row>
    <row r="365" spans="2:92" ht="30.75" thickBot="1" x14ac:dyDescent="0.25">
      <c r="B36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5" s="1044" t="s">
        <v>809</v>
      </c>
      <c r="D365" s="1044" t="s">
        <v>1440</v>
      </c>
      <c r="E365" s="1045" t="s">
        <v>779</v>
      </c>
      <c r="F365" s="1189" t="str">
        <f>VLOOKUP(TBL5_OptBen[[#This Row],[Option Type (defined list)]],'Option Typs_Grps'!B$2:C$47, 2, FALSE)</f>
        <v>Customer Options</v>
      </c>
      <c r="G365" s="1176" t="s">
        <v>766</v>
      </c>
      <c r="H365" s="1177" t="s">
        <v>765</v>
      </c>
      <c r="I365" s="1181" t="s">
        <v>331</v>
      </c>
      <c r="J365" s="1182" t="s">
        <v>122</v>
      </c>
      <c r="K365" s="1183">
        <v>2</v>
      </c>
      <c r="L365" s="250"/>
      <c r="M365" s="250"/>
      <c r="N365" s="250"/>
      <c r="O365" s="1184"/>
      <c r="P365" s="1185"/>
      <c r="Q365" s="1186"/>
      <c r="R365" s="1187">
        <v>0</v>
      </c>
      <c r="S365" s="251">
        <v>0</v>
      </c>
      <c r="T365" s="251">
        <v>0</v>
      </c>
      <c r="U365" s="251">
        <v>0</v>
      </c>
      <c r="V365" s="251">
        <v>0</v>
      </c>
      <c r="W365" s="251">
        <v>0</v>
      </c>
      <c r="X365" s="251">
        <v>0</v>
      </c>
      <c r="Y365" s="251">
        <v>0</v>
      </c>
      <c r="Z365" s="251">
        <v>0.01</v>
      </c>
      <c r="AA365" s="251">
        <v>0.03</v>
      </c>
      <c r="AB365" s="251">
        <v>0.04</v>
      </c>
      <c r="AC365" s="251">
        <v>0.06</v>
      </c>
      <c r="AD365" s="251">
        <v>7.0000000000000007E-2</v>
      </c>
      <c r="AE365" s="251">
        <v>0.08</v>
      </c>
      <c r="AF365" s="251">
        <v>0.1</v>
      </c>
      <c r="AG365" s="251">
        <v>0.11</v>
      </c>
      <c r="AH365" s="251">
        <v>0.13</v>
      </c>
      <c r="AI365" s="251">
        <v>0.14000000000000001</v>
      </c>
      <c r="AJ365" s="251">
        <v>0.16</v>
      </c>
      <c r="AK365" s="251">
        <v>0.17</v>
      </c>
      <c r="AL365" s="251">
        <v>0.19</v>
      </c>
      <c r="AM365" s="251">
        <v>0.2</v>
      </c>
      <c r="AN365" s="251">
        <v>0.22</v>
      </c>
      <c r="AO365" s="251">
        <v>0.23</v>
      </c>
      <c r="AP365" s="251">
        <v>0.25</v>
      </c>
      <c r="AQ365" s="251">
        <v>0.25</v>
      </c>
      <c r="AR365" s="251">
        <v>0.25</v>
      </c>
      <c r="AS365" s="251">
        <v>0.25</v>
      </c>
      <c r="AT365" s="251">
        <v>0.25</v>
      </c>
      <c r="AU365" s="251">
        <v>0.25</v>
      </c>
      <c r="AV365" s="251">
        <v>0.25</v>
      </c>
      <c r="AW365" s="251">
        <v>0.25</v>
      </c>
      <c r="AX365" s="251">
        <v>0.25</v>
      </c>
      <c r="AY365" s="251">
        <v>0.25</v>
      </c>
      <c r="AZ365" s="251">
        <v>0.25</v>
      </c>
      <c r="BA365" s="251">
        <v>0.25</v>
      </c>
      <c r="BB365" s="251">
        <v>0.26</v>
      </c>
      <c r="BC365" s="251">
        <v>0.26</v>
      </c>
      <c r="BD365" s="251">
        <v>0.26</v>
      </c>
      <c r="BE365" s="251">
        <v>0.26</v>
      </c>
      <c r="BF365" s="251">
        <v>0.26</v>
      </c>
      <c r="BG365" s="251">
        <v>0.26</v>
      </c>
      <c r="BH365" s="251">
        <v>0.26</v>
      </c>
      <c r="BI365" s="251">
        <v>0.26</v>
      </c>
      <c r="BJ365" s="251">
        <v>0.26</v>
      </c>
      <c r="BK365" s="251">
        <v>0.26</v>
      </c>
      <c r="BL365" s="251">
        <v>0.26</v>
      </c>
      <c r="BM365" s="251">
        <v>0.26</v>
      </c>
      <c r="BN365" s="251">
        <v>0.26</v>
      </c>
      <c r="BO365" s="251">
        <v>0.26</v>
      </c>
      <c r="BP365" s="1188">
        <v>0.26</v>
      </c>
      <c r="BQ365" s="233">
        <v>0.27</v>
      </c>
      <c r="BR365" s="233">
        <v>0.27</v>
      </c>
      <c r="BS365" s="233">
        <v>0.27</v>
      </c>
      <c r="BT365" s="233">
        <v>0.27</v>
      </c>
      <c r="BU365" s="233">
        <v>0.27</v>
      </c>
      <c r="BV365" s="233">
        <v>0.27</v>
      </c>
      <c r="BW365" s="233">
        <v>0.27</v>
      </c>
      <c r="BX365" s="233">
        <v>0.27</v>
      </c>
      <c r="BY365" s="233">
        <v>0.27</v>
      </c>
      <c r="BZ365" s="233"/>
      <c r="CA365" s="233"/>
      <c r="CB365" s="233"/>
      <c r="CC365" s="233"/>
      <c r="CD365" s="233"/>
      <c r="CE365" s="233"/>
      <c r="CF365" s="233"/>
      <c r="CG365" s="233"/>
      <c r="CH365" s="233"/>
      <c r="CI365" s="233"/>
      <c r="CJ365" s="233"/>
      <c r="CK365" s="233"/>
      <c r="CL365" s="233"/>
      <c r="CM365" s="233"/>
      <c r="CN365" s="249"/>
    </row>
    <row r="366" spans="2:92" ht="72" thickBot="1" x14ac:dyDescent="0.25">
      <c r="B36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6" s="1044" t="s">
        <v>813</v>
      </c>
      <c r="D366" s="1044" t="s">
        <v>812</v>
      </c>
      <c r="E366" s="1045" t="s">
        <v>761</v>
      </c>
      <c r="F366" s="1189" t="str">
        <f>VLOOKUP(TBL5_OptBen[[#This Row],[Option Type (defined list)]],'Option Typs_Grps'!B$2:C$47, 2, FALSE)</f>
        <v>Customer Options</v>
      </c>
      <c r="G366" s="1176" t="s">
        <v>755</v>
      </c>
      <c r="H366" s="1177" t="s">
        <v>765</v>
      </c>
      <c r="I366" s="1181" t="s">
        <v>684</v>
      </c>
      <c r="J366" s="1182" t="s">
        <v>122</v>
      </c>
      <c r="K366" s="1183">
        <v>2</v>
      </c>
      <c r="L366" s="250"/>
      <c r="M366" s="250"/>
      <c r="N366" s="250"/>
      <c r="O366" s="1184"/>
      <c r="P366" s="1185"/>
      <c r="Q366" s="1186"/>
      <c r="R366" s="1187">
        <v>0</v>
      </c>
      <c r="S366" s="251">
        <v>0</v>
      </c>
      <c r="T366" s="251">
        <v>0</v>
      </c>
      <c r="U366" s="251">
        <v>0</v>
      </c>
      <c r="V366" s="251">
        <v>0</v>
      </c>
      <c r="W366" s="251">
        <v>0.05</v>
      </c>
      <c r="X366" s="251">
        <v>0.15</v>
      </c>
      <c r="Y366" s="251">
        <v>0.25</v>
      </c>
      <c r="Z366" s="251">
        <v>0.34</v>
      </c>
      <c r="AA366" s="251">
        <v>0.42</v>
      </c>
      <c r="AB366" s="251">
        <v>0.51</v>
      </c>
      <c r="AC366" s="251">
        <v>0.57999999999999996</v>
      </c>
      <c r="AD366" s="251">
        <v>0.66</v>
      </c>
      <c r="AE366" s="251">
        <v>0.74</v>
      </c>
      <c r="AF366" s="251">
        <v>0.81</v>
      </c>
      <c r="AG366" s="251">
        <v>0.88</v>
      </c>
      <c r="AH366" s="251">
        <v>0.94</v>
      </c>
      <c r="AI366" s="251">
        <v>1.01</v>
      </c>
      <c r="AJ366" s="251">
        <v>1.07</v>
      </c>
      <c r="AK366" s="251">
        <v>1.1299999999999999</v>
      </c>
      <c r="AL366" s="251">
        <v>1.19</v>
      </c>
      <c r="AM366" s="251">
        <v>1.25</v>
      </c>
      <c r="AN366" s="251">
        <v>1.31</v>
      </c>
      <c r="AO366" s="251">
        <v>1.36</v>
      </c>
      <c r="AP366" s="251">
        <v>1.41</v>
      </c>
      <c r="AQ366" s="251">
        <v>1.41</v>
      </c>
      <c r="AR366" s="251">
        <v>1.41</v>
      </c>
      <c r="AS366" s="251">
        <v>1.41</v>
      </c>
      <c r="AT366" s="251">
        <v>1.41</v>
      </c>
      <c r="AU366" s="251">
        <v>1.41</v>
      </c>
      <c r="AV366" s="251">
        <v>1.41</v>
      </c>
      <c r="AW366" s="251">
        <v>1.41</v>
      </c>
      <c r="AX366" s="251">
        <v>1.41</v>
      </c>
      <c r="AY366" s="251">
        <v>1.41</v>
      </c>
      <c r="AZ366" s="251">
        <v>1.41</v>
      </c>
      <c r="BA366" s="251">
        <v>1.41</v>
      </c>
      <c r="BB366" s="251">
        <v>1.41</v>
      </c>
      <c r="BC366" s="251">
        <v>1.41</v>
      </c>
      <c r="BD366" s="251">
        <v>1.41</v>
      </c>
      <c r="BE366" s="251">
        <v>1.41</v>
      </c>
      <c r="BF366" s="251">
        <v>1.41</v>
      </c>
      <c r="BG366" s="251">
        <v>1.41</v>
      </c>
      <c r="BH366" s="251">
        <v>1.41</v>
      </c>
      <c r="BI366" s="251">
        <v>1.41</v>
      </c>
      <c r="BJ366" s="251">
        <v>1.41</v>
      </c>
      <c r="BK366" s="251">
        <v>1.41</v>
      </c>
      <c r="BL366" s="251">
        <v>1.41</v>
      </c>
      <c r="BM366" s="251">
        <v>1.41</v>
      </c>
      <c r="BN366" s="251">
        <v>1.41</v>
      </c>
      <c r="BO366" s="251">
        <v>1.41</v>
      </c>
      <c r="BP366" s="1188">
        <v>1.41</v>
      </c>
      <c r="BQ366" s="233">
        <v>1.41</v>
      </c>
      <c r="BR366" s="233">
        <v>1.41</v>
      </c>
      <c r="BS366" s="233">
        <v>1.41</v>
      </c>
      <c r="BT366" s="233">
        <v>1.41</v>
      </c>
      <c r="BU366" s="233">
        <v>1.41</v>
      </c>
      <c r="BV366" s="233">
        <v>1.41</v>
      </c>
      <c r="BW366" s="233">
        <v>1.41</v>
      </c>
      <c r="BX366" s="233">
        <v>1.41</v>
      </c>
      <c r="BY366" s="233">
        <v>1.41</v>
      </c>
      <c r="BZ366" s="233"/>
      <c r="CA366" s="233"/>
      <c r="CB366" s="233"/>
      <c r="CC366" s="233"/>
      <c r="CD366" s="233"/>
      <c r="CE366" s="233"/>
      <c r="CF366" s="233"/>
      <c r="CG366" s="233"/>
      <c r="CH366" s="233"/>
      <c r="CI366" s="233"/>
      <c r="CJ366" s="233"/>
      <c r="CK366" s="233"/>
      <c r="CL366" s="233"/>
      <c r="CM366" s="233"/>
      <c r="CN366" s="249"/>
    </row>
    <row r="367" spans="2:92" ht="57.75" thickBot="1" x14ac:dyDescent="0.25">
      <c r="B36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7" s="1044" t="s">
        <v>815</v>
      </c>
      <c r="D367" s="1044" t="s">
        <v>814</v>
      </c>
      <c r="E367" s="1045" t="s">
        <v>779</v>
      </c>
      <c r="F367" s="1189" t="str">
        <f>VLOOKUP(TBL5_OptBen[[#This Row],[Option Type (defined list)]],'Option Typs_Grps'!B$2:C$47, 2, FALSE)</f>
        <v>Customer Options</v>
      </c>
      <c r="G367" s="1176" t="s">
        <v>755</v>
      </c>
      <c r="H367" s="1177" t="s">
        <v>765</v>
      </c>
      <c r="I367" s="1181" t="s">
        <v>684</v>
      </c>
      <c r="J367" s="1182" t="s">
        <v>122</v>
      </c>
      <c r="K367" s="1183">
        <v>2</v>
      </c>
      <c r="L367" s="250"/>
      <c r="M367" s="250"/>
      <c r="N367" s="250"/>
      <c r="O367" s="1184"/>
      <c r="P367" s="1185"/>
      <c r="Q367" s="1186"/>
      <c r="R367" s="1187">
        <v>0.39</v>
      </c>
      <c r="S367" s="251">
        <v>0.77</v>
      </c>
      <c r="T367" s="251">
        <v>0.77</v>
      </c>
      <c r="U367" s="251">
        <v>0.77</v>
      </c>
      <c r="V367" s="251">
        <v>0.77</v>
      </c>
      <c r="W367" s="251">
        <v>0.77</v>
      </c>
      <c r="X367" s="251">
        <v>0.77</v>
      </c>
      <c r="Y367" s="251">
        <v>0.77</v>
      </c>
      <c r="Z367" s="251">
        <v>0.77</v>
      </c>
      <c r="AA367" s="251">
        <v>0.77</v>
      </c>
      <c r="AB367" s="251">
        <v>0.77</v>
      </c>
      <c r="AC367" s="251">
        <v>0.76</v>
      </c>
      <c r="AD367" s="251">
        <v>0.76</v>
      </c>
      <c r="AE367" s="251">
        <v>0.76</v>
      </c>
      <c r="AF367" s="251">
        <v>0.76</v>
      </c>
      <c r="AG367" s="251">
        <v>0.76</v>
      </c>
      <c r="AH367" s="251">
        <v>0.76</v>
      </c>
      <c r="AI367" s="251">
        <v>0.76</v>
      </c>
      <c r="AJ367" s="251">
        <v>0.76</v>
      </c>
      <c r="AK367" s="251">
        <v>0.76</v>
      </c>
      <c r="AL367" s="251">
        <v>0.76</v>
      </c>
      <c r="AM367" s="251">
        <v>0.76</v>
      </c>
      <c r="AN367" s="251">
        <v>0.76</v>
      </c>
      <c r="AO367" s="251">
        <v>0.76</v>
      </c>
      <c r="AP367" s="251">
        <v>0.76</v>
      </c>
      <c r="AQ367" s="251">
        <v>0.76</v>
      </c>
      <c r="AR367" s="251">
        <v>0.76</v>
      </c>
      <c r="AS367" s="251">
        <v>0.76</v>
      </c>
      <c r="AT367" s="251">
        <v>0.76</v>
      </c>
      <c r="AU367" s="251">
        <v>0.76</v>
      </c>
      <c r="AV367" s="251">
        <v>0.76</v>
      </c>
      <c r="AW367" s="251">
        <v>0.76</v>
      </c>
      <c r="AX367" s="251">
        <v>0.76</v>
      </c>
      <c r="AY367" s="251">
        <v>0.76</v>
      </c>
      <c r="AZ367" s="251">
        <v>0.76</v>
      </c>
      <c r="BA367" s="251">
        <v>0.76</v>
      </c>
      <c r="BB367" s="251">
        <v>0.76</v>
      </c>
      <c r="BC367" s="251">
        <v>0.76</v>
      </c>
      <c r="BD367" s="251">
        <v>0.76</v>
      </c>
      <c r="BE367" s="251">
        <v>0.76</v>
      </c>
      <c r="BF367" s="251">
        <v>0.76</v>
      </c>
      <c r="BG367" s="251">
        <v>0.76</v>
      </c>
      <c r="BH367" s="251">
        <v>0.76</v>
      </c>
      <c r="BI367" s="251">
        <v>0.76</v>
      </c>
      <c r="BJ367" s="251">
        <v>0.76</v>
      </c>
      <c r="BK367" s="251">
        <v>0.76</v>
      </c>
      <c r="BL367" s="251">
        <v>0.76</v>
      </c>
      <c r="BM367" s="251">
        <v>0.76</v>
      </c>
      <c r="BN367" s="251">
        <v>0.76</v>
      </c>
      <c r="BO367" s="251">
        <v>0.76</v>
      </c>
      <c r="BP367" s="1188">
        <v>0.76</v>
      </c>
      <c r="BQ367" s="233">
        <v>0.76</v>
      </c>
      <c r="BR367" s="233">
        <v>0.76</v>
      </c>
      <c r="BS367" s="233">
        <v>0.76</v>
      </c>
      <c r="BT367" s="233">
        <v>0.76</v>
      </c>
      <c r="BU367" s="233">
        <v>0.76</v>
      </c>
      <c r="BV367" s="233">
        <v>0.76</v>
      </c>
      <c r="BW367" s="233">
        <v>0.76</v>
      </c>
      <c r="BX367" s="233">
        <v>0.76</v>
      </c>
      <c r="BY367" s="233">
        <v>0.76</v>
      </c>
      <c r="BZ367" s="233"/>
      <c r="CA367" s="233"/>
      <c r="CB367" s="233"/>
      <c r="CC367" s="233"/>
      <c r="CD367" s="233"/>
      <c r="CE367" s="233"/>
      <c r="CF367" s="233"/>
      <c r="CG367" s="233"/>
      <c r="CH367" s="233"/>
      <c r="CI367" s="233"/>
      <c r="CJ367" s="233"/>
      <c r="CK367" s="233"/>
      <c r="CL367" s="233"/>
      <c r="CM367" s="233"/>
      <c r="CN367" s="249"/>
    </row>
    <row r="368" spans="2:92" ht="57.75" thickBot="1" x14ac:dyDescent="0.25">
      <c r="B36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8" s="1044" t="s">
        <v>817</v>
      </c>
      <c r="D368" s="1044" t="s">
        <v>816</v>
      </c>
      <c r="E368" s="1045" t="s">
        <v>779</v>
      </c>
      <c r="F368" s="1189" t="str">
        <f>VLOOKUP(TBL5_OptBen[[#This Row],[Option Type (defined list)]],'Option Typs_Grps'!B$2:C$47, 2, FALSE)</f>
        <v>Customer Options</v>
      </c>
      <c r="G368" s="1176" t="s">
        <v>755</v>
      </c>
      <c r="H368" s="1177" t="s">
        <v>765</v>
      </c>
      <c r="I368" s="1181" t="s">
        <v>684</v>
      </c>
      <c r="J368" s="1182" t="s">
        <v>122</v>
      </c>
      <c r="K368" s="1183">
        <v>2</v>
      </c>
      <c r="L368" s="250"/>
      <c r="M368" s="250"/>
      <c r="N368" s="250"/>
      <c r="O368" s="1184"/>
      <c r="P368" s="1185"/>
      <c r="Q368" s="1186"/>
      <c r="R368" s="1187">
        <v>7.0000000000000007E-2</v>
      </c>
      <c r="S368" s="251">
        <v>0.15</v>
      </c>
      <c r="T368" s="251">
        <v>0.21</v>
      </c>
      <c r="U368" s="251">
        <v>0.27</v>
      </c>
      <c r="V368" s="251">
        <v>0.27</v>
      </c>
      <c r="W368" s="251">
        <v>0.27</v>
      </c>
      <c r="X368" s="251">
        <v>0.27</v>
      </c>
      <c r="Y368" s="251">
        <v>0.27</v>
      </c>
      <c r="Z368" s="251">
        <v>0.27</v>
      </c>
      <c r="AA368" s="251">
        <v>0.27</v>
      </c>
      <c r="AB368" s="251">
        <v>0.27</v>
      </c>
      <c r="AC368" s="251">
        <v>0.27</v>
      </c>
      <c r="AD368" s="251">
        <v>0.27</v>
      </c>
      <c r="AE368" s="251">
        <v>0.27</v>
      </c>
      <c r="AF368" s="251">
        <v>0.27</v>
      </c>
      <c r="AG368" s="251">
        <v>0.27</v>
      </c>
      <c r="AH368" s="251">
        <v>0.27</v>
      </c>
      <c r="AI368" s="251">
        <v>0.27</v>
      </c>
      <c r="AJ368" s="251">
        <v>0.27</v>
      </c>
      <c r="AK368" s="251">
        <v>0.27</v>
      </c>
      <c r="AL368" s="251">
        <v>0.27</v>
      </c>
      <c r="AM368" s="251">
        <v>0.27</v>
      </c>
      <c r="AN368" s="251">
        <v>0.27</v>
      </c>
      <c r="AO368" s="251">
        <v>0.27</v>
      </c>
      <c r="AP368" s="251">
        <v>0.27</v>
      </c>
      <c r="AQ368" s="251">
        <v>0.27</v>
      </c>
      <c r="AR368" s="251">
        <v>0.27</v>
      </c>
      <c r="AS368" s="251">
        <v>0.27</v>
      </c>
      <c r="AT368" s="251">
        <v>0.27</v>
      </c>
      <c r="AU368" s="251">
        <v>0.27</v>
      </c>
      <c r="AV368" s="251">
        <v>0.27</v>
      </c>
      <c r="AW368" s="251">
        <v>0.27</v>
      </c>
      <c r="AX368" s="251">
        <v>0.27</v>
      </c>
      <c r="AY368" s="251">
        <v>0.27</v>
      </c>
      <c r="AZ368" s="251">
        <v>0.27</v>
      </c>
      <c r="BA368" s="251">
        <v>0.27</v>
      </c>
      <c r="BB368" s="251">
        <v>0.27</v>
      </c>
      <c r="BC368" s="251">
        <v>0.27</v>
      </c>
      <c r="BD368" s="251">
        <v>0.27</v>
      </c>
      <c r="BE368" s="251">
        <v>0.27</v>
      </c>
      <c r="BF368" s="251">
        <v>0.27</v>
      </c>
      <c r="BG368" s="251">
        <v>0.27</v>
      </c>
      <c r="BH368" s="251">
        <v>0.27</v>
      </c>
      <c r="BI368" s="251">
        <v>0.27</v>
      </c>
      <c r="BJ368" s="251">
        <v>0.27</v>
      </c>
      <c r="BK368" s="251">
        <v>0.27</v>
      </c>
      <c r="BL368" s="251">
        <v>0.27</v>
      </c>
      <c r="BM368" s="251">
        <v>0.27</v>
      </c>
      <c r="BN368" s="251">
        <v>0.27</v>
      </c>
      <c r="BO368" s="251">
        <v>0.27</v>
      </c>
      <c r="BP368" s="1188">
        <v>0.27</v>
      </c>
      <c r="BQ368" s="233">
        <v>0.27</v>
      </c>
      <c r="BR368" s="233">
        <v>0.27</v>
      </c>
      <c r="BS368" s="233">
        <v>0.27</v>
      </c>
      <c r="BT368" s="233">
        <v>0.27</v>
      </c>
      <c r="BU368" s="233">
        <v>0.27</v>
      </c>
      <c r="BV368" s="233">
        <v>0.27</v>
      </c>
      <c r="BW368" s="233">
        <v>0.27</v>
      </c>
      <c r="BX368" s="233">
        <v>0.27</v>
      </c>
      <c r="BY368" s="233">
        <v>0.27</v>
      </c>
      <c r="BZ368" s="233"/>
      <c r="CA368" s="233"/>
      <c r="CB368" s="233"/>
      <c r="CC368" s="233"/>
      <c r="CD368" s="233"/>
      <c r="CE368" s="233"/>
      <c r="CF368" s="233"/>
      <c r="CG368" s="233"/>
      <c r="CH368" s="233"/>
      <c r="CI368" s="233"/>
      <c r="CJ368" s="233"/>
      <c r="CK368" s="233"/>
      <c r="CL368" s="233"/>
      <c r="CM368" s="233"/>
      <c r="CN368" s="249"/>
    </row>
    <row r="369" spans="2:92" ht="43.5" thickBot="1" x14ac:dyDescent="0.25">
      <c r="B36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69" s="1044" t="s">
        <v>821</v>
      </c>
      <c r="D369" s="1044" t="s">
        <v>820</v>
      </c>
      <c r="E369" s="1045" t="s">
        <v>779</v>
      </c>
      <c r="F369" s="1189" t="str">
        <f>VLOOKUP(TBL5_OptBen[[#This Row],[Option Type (defined list)]],'Option Typs_Grps'!B$2:C$47, 2, FALSE)</f>
        <v>Customer Options</v>
      </c>
      <c r="G369" s="1176" t="s">
        <v>755</v>
      </c>
      <c r="H369" s="1177" t="s">
        <v>765</v>
      </c>
      <c r="I369" s="1181" t="s">
        <v>684</v>
      </c>
      <c r="J369" s="1182" t="s">
        <v>122</v>
      </c>
      <c r="K369" s="1183">
        <v>2</v>
      </c>
      <c r="L369" s="250"/>
      <c r="M369" s="250"/>
      <c r="N369" s="250"/>
      <c r="O369" s="1184"/>
      <c r="P369" s="1185"/>
      <c r="Q369" s="1186"/>
      <c r="R369" s="1187">
        <v>0.01</v>
      </c>
      <c r="S369" s="251">
        <v>0.01</v>
      </c>
      <c r="T369" s="251">
        <v>0.2</v>
      </c>
      <c r="U369" s="251">
        <v>0.46</v>
      </c>
      <c r="V369" s="251">
        <v>0.71</v>
      </c>
      <c r="W369" s="251">
        <v>0.95</v>
      </c>
      <c r="X369" s="251">
        <v>1.21</v>
      </c>
      <c r="Y369" s="251">
        <v>1.44</v>
      </c>
      <c r="Z369" s="251">
        <v>1.66</v>
      </c>
      <c r="AA369" s="251">
        <v>1.89</v>
      </c>
      <c r="AB369" s="251">
        <v>2.71</v>
      </c>
      <c r="AC369" s="251">
        <v>3.27</v>
      </c>
      <c r="AD369" s="251">
        <v>3.81</v>
      </c>
      <c r="AE369" s="251">
        <v>3.88</v>
      </c>
      <c r="AF369" s="251">
        <v>3.95</v>
      </c>
      <c r="AG369" s="251">
        <v>4</v>
      </c>
      <c r="AH369" s="251">
        <v>4.04</v>
      </c>
      <c r="AI369" s="251">
        <v>4.08</v>
      </c>
      <c r="AJ369" s="251">
        <v>4.12</v>
      </c>
      <c r="AK369" s="251">
        <v>4.16</v>
      </c>
      <c r="AL369" s="251">
        <v>4.1900000000000004</v>
      </c>
      <c r="AM369" s="251">
        <v>4.25</v>
      </c>
      <c r="AN369" s="251">
        <v>4.25</v>
      </c>
      <c r="AO369" s="251">
        <v>4.29</v>
      </c>
      <c r="AP369" s="251">
        <v>4.33</v>
      </c>
      <c r="AQ369" s="251">
        <v>4.33</v>
      </c>
      <c r="AR369" s="251">
        <v>4.33</v>
      </c>
      <c r="AS369" s="251">
        <v>4.33</v>
      </c>
      <c r="AT369" s="251">
        <v>4.33</v>
      </c>
      <c r="AU369" s="251">
        <v>4.33</v>
      </c>
      <c r="AV369" s="251">
        <v>4.33</v>
      </c>
      <c r="AW369" s="251">
        <v>4.33</v>
      </c>
      <c r="AX369" s="251">
        <v>4.33</v>
      </c>
      <c r="AY369" s="251">
        <v>4.33</v>
      </c>
      <c r="AZ369" s="251">
        <v>4.33</v>
      </c>
      <c r="BA369" s="251">
        <v>4.33</v>
      </c>
      <c r="BB369" s="251">
        <v>4.33</v>
      </c>
      <c r="BC369" s="251">
        <v>4.33</v>
      </c>
      <c r="BD369" s="251">
        <v>4.33</v>
      </c>
      <c r="BE369" s="251">
        <v>4.33</v>
      </c>
      <c r="BF369" s="251">
        <v>4.33</v>
      </c>
      <c r="BG369" s="251">
        <v>4.33</v>
      </c>
      <c r="BH369" s="251">
        <v>4.33</v>
      </c>
      <c r="BI369" s="251">
        <v>4.33</v>
      </c>
      <c r="BJ369" s="251">
        <v>4.33</v>
      </c>
      <c r="BK369" s="251">
        <v>4.33</v>
      </c>
      <c r="BL369" s="251">
        <v>4.33</v>
      </c>
      <c r="BM369" s="251">
        <v>4.33</v>
      </c>
      <c r="BN369" s="251">
        <v>4.33</v>
      </c>
      <c r="BO369" s="251">
        <v>4.33</v>
      </c>
      <c r="BP369" s="1188">
        <v>4.33</v>
      </c>
      <c r="BQ369" s="233">
        <v>4.33</v>
      </c>
      <c r="BR369" s="233">
        <v>4.33</v>
      </c>
      <c r="BS369" s="233">
        <v>4.33</v>
      </c>
      <c r="BT369" s="233">
        <v>4.33</v>
      </c>
      <c r="BU369" s="233">
        <v>4.33</v>
      </c>
      <c r="BV369" s="233">
        <v>4.33</v>
      </c>
      <c r="BW369" s="233">
        <v>4.33</v>
      </c>
      <c r="BX369" s="233">
        <v>4.33</v>
      </c>
      <c r="BY369" s="233">
        <v>4.33</v>
      </c>
      <c r="BZ369" s="233"/>
      <c r="CA369" s="233"/>
      <c r="CB369" s="233"/>
      <c r="CC369" s="233"/>
      <c r="CD369" s="233"/>
      <c r="CE369" s="233"/>
      <c r="CF369" s="233"/>
      <c r="CG369" s="233"/>
      <c r="CH369" s="233"/>
      <c r="CI369" s="233"/>
      <c r="CJ369" s="233"/>
      <c r="CK369" s="233"/>
      <c r="CL369" s="233"/>
      <c r="CM369" s="233"/>
      <c r="CN369" s="249"/>
    </row>
    <row r="370" spans="2:92" ht="43.5" thickBot="1" x14ac:dyDescent="0.25">
      <c r="B37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70" s="1044" t="s">
        <v>821</v>
      </c>
      <c r="D370" s="1044" t="s">
        <v>1441</v>
      </c>
      <c r="E370" s="1045" t="s">
        <v>779</v>
      </c>
      <c r="F370" s="1189" t="str">
        <f>VLOOKUP(TBL5_OptBen[[#This Row],[Option Type (defined list)]],'Option Typs_Grps'!B$2:C$47, 2, FALSE)</f>
        <v>Customer Options</v>
      </c>
      <c r="G370" s="1176" t="s">
        <v>755</v>
      </c>
      <c r="H370" s="1177" t="s">
        <v>765</v>
      </c>
      <c r="I370" s="1181" t="s">
        <v>331</v>
      </c>
      <c r="J370" s="1182" t="s">
        <v>122</v>
      </c>
      <c r="K370" s="1183">
        <v>2</v>
      </c>
      <c r="L370" s="250"/>
      <c r="M370" s="250"/>
      <c r="N370" s="250"/>
      <c r="O370" s="1184"/>
      <c r="P370" s="1185"/>
      <c r="Q370" s="1186"/>
      <c r="R370" s="1187">
        <v>0</v>
      </c>
      <c r="S370" s="251">
        <v>0</v>
      </c>
      <c r="T370" s="251">
        <v>0</v>
      </c>
      <c r="U370" s="251">
        <v>0</v>
      </c>
      <c r="V370" s="251">
        <v>0</v>
      </c>
      <c r="W370" s="251">
        <v>0.01</v>
      </c>
      <c r="X370" s="251">
        <v>0.01</v>
      </c>
      <c r="Y370" s="251">
        <v>0.01</v>
      </c>
      <c r="Z370" s="251">
        <v>0.01</v>
      </c>
      <c r="AA370" s="251">
        <v>0.01</v>
      </c>
      <c r="AB370" s="251">
        <v>0.02</v>
      </c>
      <c r="AC370" s="251">
        <v>0.02</v>
      </c>
      <c r="AD370" s="251">
        <v>0.03</v>
      </c>
      <c r="AE370" s="251">
        <v>0.03</v>
      </c>
      <c r="AF370" s="251">
        <v>0.03</v>
      </c>
      <c r="AG370" s="251">
        <v>0.03</v>
      </c>
      <c r="AH370" s="251">
        <v>0.03</v>
      </c>
      <c r="AI370" s="251">
        <v>0.03</v>
      </c>
      <c r="AJ370" s="251">
        <v>0.03</v>
      </c>
      <c r="AK370" s="251">
        <v>0.03</v>
      </c>
      <c r="AL370" s="251">
        <v>0.03</v>
      </c>
      <c r="AM370" s="251">
        <v>0.03</v>
      </c>
      <c r="AN370" s="251">
        <v>0.03</v>
      </c>
      <c r="AO370" s="251">
        <v>0.03</v>
      </c>
      <c r="AP370" s="251">
        <v>0.03</v>
      </c>
      <c r="AQ370" s="251">
        <v>0.03</v>
      </c>
      <c r="AR370" s="251">
        <v>0.03</v>
      </c>
      <c r="AS370" s="251">
        <v>0.03</v>
      </c>
      <c r="AT370" s="251">
        <v>0.03</v>
      </c>
      <c r="AU370" s="251">
        <v>0.03</v>
      </c>
      <c r="AV370" s="251">
        <v>0.03</v>
      </c>
      <c r="AW370" s="251">
        <v>0.03</v>
      </c>
      <c r="AX370" s="251">
        <v>0.03</v>
      </c>
      <c r="AY370" s="251">
        <v>0.03</v>
      </c>
      <c r="AZ370" s="251">
        <v>0.03</v>
      </c>
      <c r="BA370" s="251">
        <v>0.03</v>
      </c>
      <c r="BB370" s="251">
        <v>0.03</v>
      </c>
      <c r="BC370" s="251">
        <v>0.03</v>
      </c>
      <c r="BD370" s="251">
        <v>0.03</v>
      </c>
      <c r="BE370" s="251">
        <v>0.03</v>
      </c>
      <c r="BF370" s="251">
        <v>0.03</v>
      </c>
      <c r="BG370" s="251">
        <v>0.03</v>
      </c>
      <c r="BH370" s="251">
        <v>0.03</v>
      </c>
      <c r="BI370" s="251">
        <v>0.03</v>
      </c>
      <c r="BJ370" s="251">
        <v>0.03</v>
      </c>
      <c r="BK370" s="251">
        <v>0.03</v>
      </c>
      <c r="BL370" s="251">
        <v>0.03</v>
      </c>
      <c r="BM370" s="251">
        <v>0.03</v>
      </c>
      <c r="BN370" s="251">
        <v>0.03</v>
      </c>
      <c r="BO370" s="251">
        <v>0.03</v>
      </c>
      <c r="BP370" s="1188">
        <v>0.03</v>
      </c>
      <c r="BQ370" s="233">
        <v>0.03</v>
      </c>
      <c r="BR370" s="233">
        <v>0.03</v>
      </c>
      <c r="BS370" s="233">
        <v>0.03</v>
      </c>
      <c r="BT370" s="233">
        <v>0.03</v>
      </c>
      <c r="BU370" s="233">
        <v>0.03</v>
      </c>
      <c r="BV370" s="233">
        <v>0.03</v>
      </c>
      <c r="BW370" s="233">
        <v>0.03</v>
      </c>
      <c r="BX370" s="233">
        <v>0.03</v>
      </c>
      <c r="BY370" s="233">
        <v>0.03</v>
      </c>
      <c r="BZ370" s="233"/>
      <c r="CA370" s="233"/>
      <c r="CB370" s="233"/>
      <c r="CC370" s="233"/>
      <c r="CD370" s="233"/>
      <c r="CE370" s="233"/>
      <c r="CF370" s="233"/>
      <c r="CG370" s="233"/>
      <c r="CH370" s="233"/>
      <c r="CI370" s="233"/>
      <c r="CJ370" s="233"/>
      <c r="CK370" s="233"/>
      <c r="CL370" s="233"/>
      <c r="CM370" s="233"/>
      <c r="CN370" s="249"/>
    </row>
    <row r="371" spans="2:92" ht="30.75" thickBot="1" x14ac:dyDescent="0.25">
      <c r="B37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71" s="1044" t="s">
        <v>826</v>
      </c>
      <c r="D371" s="1044" t="s">
        <v>825</v>
      </c>
      <c r="E371" s="1045" t="s">
        <v>779</v>
      </c>
      <c r="F371" s="1189" t="str">
        <f>VLOOKUP(TBL5_OptBen[[#This Row],[Option Type (defined list)]],'Option Typs_Grps'!B$2:C$47, 2, FALSE)</f>
        <v>Customer Options</v>
      </c>
      <c r="G371" s="1176" t="s">
        <v>755</v>
      </c>
      <c r="H371" s="1177" t="s">
        <v>765</v>
      </c>
      <c r="I371" s="1181" t="s">
        <v>684</v>
      </c>
      <c r="J371" s="1182" t="s">
        <v>122</v>
      </c>
      <c r="K371" s="1183">
        <v>2</v>
      </c>
      <c r="L371" s="250"/>
      <c r="M371" s="250"/>
      <c r="N371" s="250"/>
      <c r="O371" s="1184"/>
      <c r="P371" s="1185"/>
      <c r="Q371" s="1186"/>
      <c r="R371" s="1187">
        <v>0.72</v>
      </c>
      <c r="S371" s="251">
        <v>3.22</v>
      </c>
      <c r="T371" s="251">
        <v>7.28</v>
      </c>
      <c r="U371" s="251">
        <v>12.05</v>
      </c>
      <c r="V371" s="251">
        <v>16.100000000000001</v>
      </c>
      <c r="W371" s="251">
        <v>18.57</v>
      </c>
      <c r="X371" s="251">
        <v>19.68</v>
      </c>
      <c r="Y371" s="251">
        <v>20.23</v>
      </c>
      <c r="Z371" s="251">
        <v>20.78</v>
      </c>
      <c r="AA371" s="251">
        <v>21.34</v>
      </c>
      <c r="AB371" s="251">
        <v>21.41</v>
      </c>
      <c r="AC371" s="251">
        <v>21.49</v>
      </c>
      <c r="AD371" s="251">
        <v>21.56</v>
      </c>
      <c r="AE371" s="251">
        <v>21.64</v>
      </c>
      <c r="AF371" s="251">
        <v>21.71</v>
      </c>
      <c r="AG371" s="251">
        <v>21.74</v>
      </c>
      <c r="AH371" s="251">
        <v>21.77</v>
      </c>
      <c r="AI371" s="251">
        <v>21.79</v>
      </c>
      <c r="AJ371" s="251">
        <v>21.82</v>
      </c>
      <c r="AK371" s="251">
        <v>21.84</v>
      </c>
      <c r="AL371" s="251">
        <v>21.85</v>
      </c>
      <c r="AM371" s="251">
        <v>21.85</v>
      </c>
      <c r="AN371" s="251">
        <v>21.86</v>
      </c>
      <c r="AO371" s="251">
        <v>21.86</v>
      </c>
      <c r="AP371" s="251">
        <v>21.87</v>
      </c>
      <c r="AQ371" s="251">
        <v>21.87</v>
      </c>
      <c r="AR371" s="251">
        <v>21.87</v>
      </c>
      <c r="AS371" s="251">
        <v>21.87</v>
      </c>
      <c r="AT371" s="251">
        <v>21.87</v>
      </c>
      <c r="AU371" s="251">
        <v>21.87</v>
      </c>
      <c r="AV371" s="251">
        <v>21.87</v>
      </c>
      <c r="AW371" s="251">
        <v>21.87</v>
      </c>
      <c r="AX371" s="251">
        <v>21.87</v>
      </c>
      <c r="AY371" s="251">
        <v>21.87</v>
      </c>
      <c r="AZ371" s="251">
        <v>21.87</v>
      </c>
      <c r="BA371" s="251">
        <v>21.87</v>
      </c>
      <c r="BB371" s="251">
        <v>21.87</v>
      </c>
      <c r="BC371" s="251">
        <v>21.87</v>
      </c>
      <c r="BD371" s="251">
        <v>21.87</v>
      </c>
      <c r="BE371" s="251">
        <v>21.87</v>
      </c>
      <c r="BF371" s="251">
        <v>21.87</v>
      </c>
      <c r="BG371" s="251">
        <v>21.87</v>
      </c>
      <c r="BH371" s="251">
        <v>21.87</v>
      </c>
      <c r="BI371" s="251">
        <v>21.87</v>
      </c>
      <c r="BJ371" s="251">
        <v>21.87</v>
      </c>
      <c r="BK371" s="251">
        <v>21.87</v>
      </c>
      <c r="BL371" s="251">
        <v>21.87</v>
      </c>
      <c r="BM371" s="251">
        <v>21.87</v>
      </c>
      <c r="BN371" s="251">
        <v>21.87</v>
      </c>
      <c r="BO371" s="251">
        <v>21.87</v>
      </c>
      <c r="BP371" s="1188">
        <v>21.87</v>
      </c>
      <c r="BQ371" s="233">
        <v>21.87</v>
      </c>
      <c r="BR371" s="233">
        <v>21.87</v>
      </c>
      <c r="BS371" s="233">
        <v>21.87</v>
      </c>
      <c r="BT371" s="233">
        <v>21.87</v>
      </c>
      <c r="BU371" s="233">
        <v>21.87</v>
      </c>
      <c r="BV371" s="233">
        <v>21.87</v>
      </c>
      <c r="BW371" s="233">
        <v>21.87</v>
      </c>
      <c r="BX371" s="233">
        <v>21.87</v>
      </c>
      <c r="BY371" s="233">
        <v>21.87</v>
      </c>
      <c r="BZ371" s="233"/>
      <c r="CA371" s="233"/>
      <c r="CB371" s="233"/>
      <c r="CC371" s="233"/>
      <c r="CD371" s="233"/>
      <c r="CE371" s="233"/>
      <c r="CF371" s="233"/>
      <c r="CG371" s="233"/>
      <c r="CH371" s="233"/>
      <c r="CI371" s="233"/>
      <c r="CJ371" s="233"/>
      <c r="CK371" s="233"/>
      <c r="CL371" s="233"/>
      <c r="CM371" s="233"/>
      <c r="CN371" s="249"/>
    </row>
    <row r="372" spans="2:92" ht="30.75" thickBot="1" x14ac:dyDescent="0.25">
      <c r="B37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72" s="1044" t="s">
        <v>826</v>
      </c>
      <c r="D372" s="1044" t="s">
        <v>1442</v>
      </c>
      <c r="E372" s="1045" t="s">
        <v>779</v>
      </c>
      <c r="F372" s="1189" t="str">
        <f>VLOOKUP(TBL5_OptBen[[#This Row],[Option Type (defined list)]],'Option Typs_Grps'!B$2:C$47, 2, FALSE)</f>
        <v>Customer Options</v>
      </c>
      <c r="G372" s="1176" t="s">
        <v>755</v>
      </c>
      <c r="H372" s="1177" t="s">
        <v>765</v>
      </c>
      <c r="I372" s="1181" t="s">
        <v>331</v>
      </c>
      <c r="J372" s="1182" t="s">
        <v>122</v>
      </c>
      <c r="K372" s="1183">
        <v>2</v>
      </c>
      <c r="L372" s="250"/>
      <c r="M372" s="250"/>
      <c r="N372" s="250"/>
      <c r="O372" s="1184"/>
      <c r="P372" s="1185"/>
      <c r="Q372" s="1186"/>
      <c r="R372" s="1187">
        <v>0</v>
      </c>
      <c r="S372" s="251">
        <v>0.02</v>
      </c>
      <c r="T372" s="251">
        <v>0.05</v>
      </c>
      <c r="U372" s="251">
        <v>0.08</v>
      </c>
      <c r="V372" s="251">
        <v>0.11</v>
      </c>
      <c r="W372" s="251">
        <v>0.12</v>
      </c>
      <c r="X372" s="251">
        <v>0.13</v>
      </c>
      <c r="Y372" s="251">
        <v>0.14000000000000001</v>
      </c>
      <c r="Z372" s="251">
        <v>0.14000000000000001</v>
      </c>
      <c r="AA372" s="251">
        <v>0.14000000000000001</v>
      </c>
      <c r="AB372" s="251">
        <v>0.14000000000000001</v>
      </c>
      <c r="AC372" s="251">
        <v>0.14000000000000001</v>
      </c>
      <c r="AD372" s="251">
        <v>0.14000000000000001</v>
      </c>
      <c r="AE372" s="251">
        <v>0.14000000000000001</v>
      </c>
      <c r="AF372" s="251">
        <v>0.14000000000000001</v>
      </c>
      <c r="AG372" s="251">
        <v>0.14000000000000001</v>
      </c>
      <c r="AH372" s="251">
        <v>0.14000000000000001</v>
      </c>
      <c r="AI372" s="251">
        <v>0.14000000000000001</v>
      </c>
      <c r="AJ372" s="251">
        <v>0.14000000000000001</v>
      </c>
      <c r="AK372" s="251">
        <v>0.14000000000000001</v>
      </c>
      <c r="AL372" s="251">
        <v>0.14000000000000001</v>
      </c>
      <c r="AM372" s="251">
        <v>0.14000000000000001</v>
      </c>
      <c r="AN372" s="251">
        <v>0.14000000000000001</v>
      </c>
      <c r="AO372" s="251">
        <v>0.14000000000000001</v>
      </c>
      <c r="AP372" s="251">
        <v>0.14000000000000001</v>
      </c>
      <c r="AQ372" s="251">
        <v>0.14000000000000001</v>
      </c>
      <c r="AR372" s="251">
        <v>0.14000000000000001</v>
      </c>
      <c r="AS372" s="251">
        <v>0.14000000000000001</v>
      </c>
      <c r="AT372" s="251">
        <v>0.14000000000000001</v>
      </c>
      <c r="AU372" s="251">
        <v>0.14000000000000001</v>
      </c>
      <c r="AV372" s="251">
        <v>0.14000000000000001</v>
      </c>
      <c r="AW372" s="251">
        <v>0.14000000000000001</v>
      </c>
      <c r="AX372" s="251">
        <v>0.14000000000000001</v>
      </c>
      <c r="AY372" s="251">
        <v>0.14000000000000001</v>
      </c>
      <c r="AZ372" s="251">
        <v>0.14000000000000001</v>
      </c>
      <c r="BA372" s="251">
        <v>0.14000000000000001</v>
      </c>
      <c r="BB372" s="251">
        <v>0.14000000000000001</v>
      </c>
      <c r="BC372" s="251">
        <v>0.14000000000000001</v>
      </c>
      <c r="BD372" s="251">
        <v>0.14000000000000001</v>
      </c>
      <c r="BE372" s="251">
        <v>0.14000000000000001</v>
      </c>
      <c r="BF372" s="251">
        <v>0.14000000000000001</v>
      </c>
      <c r="BG372" s="251">
        <v>0.14000000000000001</v>
      </c>
      <c r="BH372" s="251">
        <v>0.14000000000000001</v>
      </c>
      <c r="BI372" s="251">
        <v>0.14000000000000001</v>
      </c>
      <c r="BJ372" s="251">
        <v>0.14000000000000001</v>
      </c>
      <c r="BK372" s="251">
        <v>0.14000000000000001</v>
      </c>
      <c r="BL372" s="251">
        <v>0.14000000000000001</v>
      </c>
      <c r="BM372" s="251">
        <v>0.14000000000000001</v>
      </c>
      <c r="BN372" s="251">
        <v>0.14000000000000001</v>
      </c>
      <c r="BO372" s="251">
        <v>0.14000000000000001</v>
      </c>
      <c r="BP372" s="1188">
        <v>0.14000000000000001</v>
      </c>
      <c r="BQ372" s="233">
        <v>0.14000000000000001</v>
      </c>
      <c r="BR372" s="233">
        <v>0.14000000000000001</v>
      </c>
      <c r="BS372" s="233">
        <v>0.14000000000000001</v>
      </c>
      <c r="BT372" s="233">
        <v>0.14000000000000001</v>
      </c>
      <c r="BU372" s="233">
        <v>0.14000000000000001</v>
      </c>
      <c r="BV372" s="233">
        <v>0.14000000000000001</v>
      </c>
      <c r="BW372" s="233">
        <v>0.14000000000000001</v>
      </c>
      <c r="BX372" s="233">
        <v>0.14000000000000001</v>
      </c>
      <c r="BY372" s="233">
        <v>0.14000000000000001</v>
      </c>
      <c r="BZ372" s="233"/>
      <c r="CA372" s="233"/>
      <c r="CB372" s="233"/>
      <c r="CC372" s="233"/>
      <c r="CD372" s="233"/>
      <c r="CE372" s="233"/>
      <c r="CF372" s="233"/>
      <c r="CG372" s="233"/>
      <c r="CH372" s="233"/>
      <c r="CI372" s="233"/>
      <c r="CJ372" s="233"/>
      <c r="CK372" s="233"/>
      <c r="CL372" s="233"/>
      <c r="CM372" s="233"/>
      <c r="CN372" s="249"/>
    </row>
    <row r="373" spans="2:92" ht="43.5" thickBot="1" x14ac:dyDescent="0.25">
      <c r="B37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73" s="1044" t="s">
        <v>842</v>
      </c>
      <c r="D373" s="1044" t="s">
        <v>827</v>
      </c>
      <c r="E373" s="1045" t="s">
        <v>829</v>
      </c>
      <c r="F373" s="1189" t="str">
        <f>VLOOKUP(TBL5_OptBen[[#This Row],[Option Type (defined list)]],'Option Typs_Grps'!B$2:C$47, 2, FALSE)</f>
        <v>Customer Options</v>
      </c>
      <c r="G373" s="1176" t="s">
        <v>766</v>
      </c>
      <c r="H373" s="1177" t="s">
        <v>765</v>
      </c>
      <c r="I373" s="1181" t="s">
        <v>684</v>
      </c>
      <c r="J373" s="1182" t="s">
        <v>122</v>
      </c>
      <c r="K373" s="1183">
        <v>2</v>
      </c>
      <c r="L373" s="250"/>
      <c r="M373" s="250"/>
      <c r="N373" s="250"/>
      <c r="O373" s="1184"/>
      <c r="P373" s="1185"/>
      <c r="Q373" s="1186"/>
      <c r="R373" s="1187">
        <v>0.01</v>
      </c>
      <c r="S373" s="251">
        <v>0.03</v>
      </c>
      <c r="T373" s="251">
        <v>0.05</v>
      </c>
      <c r="U373" s="251">
        <v>7.0000000000000007E-2</v>
      </c>
      <c r="V373" s="251">
        <v>0.09</v>
      </c>
      <c r="W373" s="251">
        <v>0.11</v>
      </c>
      <c r="X373" s="251">
        <v>0.13</v>
      </c>
      <c r="Y373" s="251">
        <v>0.15</v>
      </c>
      <c r="Z373" s="251">
        <v>0.17</v>
      </c>
      <c r="AA373" s="251">
        <v>0.19</v>
      </c>
      <c r="AB373" s="251">
        <v>0.2</v>
      </c>
      <c r="AC373" s="251">
        <v>0.2</v>
      </c>
      <c r="AD373" s="251">
        <v>0.2</v>
      </c>
      <c r="AE373" s="251">
        <v>0.2</v>
      </c>
      <c r="AF373" s="251">
        <v>0.2</v>
      </c>
      <c r="AG373" s="251">
        <v>0.2</v>
      </c>
      <c r="AH373" s="251">
        <v>0.2</v>
      </c>
      <c r="AI373" s="251">
        <v>0.2</v>
      </c>
      <c r="AJ373" s="251">
        <v>0.2</v>
      </c>
      <c r="AK373" s="251">
        <v>0.2</v>
      </c>
      <c r="AL373" s="251">
        <v>0.2</v>
      </c>
      <c r="AM373" s="251">
        <v>0.2</v>
      </c>
      <c r="AN373" s="251">
        <v>0.2</v>
      </c>
      <c r="AO373" s="251">
        <v>0.2</v>
      </c>
      <c r="AP373" s="251">
        <v>0.2</v>
      </c>
      <c r="AQ373" s="251">
        <v>0.2</v>
      </c>
      <c r="AR373" s="251">
        <v>0.2</v>
      </c>
      <c r="AS373" s="251">
        <v>0.2</v>
      </c>
      <c r="AT373" s="251">
        <v>0.2</v>
      </c>
      <c r="AU373" s="251">
        <v>0.2</v>
      </c>
      <c r="AV373" s="251">
        <v>0.2</v>
      </c>
      <c r="AW373" s="251">
        <v>0.2</v>
      </c>
      <c r="AX373" s="251">
        <v>0.2</v>
      </c>
      <c r="AY373" s="251">
        <v>0.2</v>
      </c>
      <c r="AZ373" s="251">
        <v>0.2</v>
      </c>
      <c r="BA373" s="251">
        <v>0.2</v>
      </c>
      <c r="BB373" s="251">
        <v>0.2</v>
      </c>
      <c r="BC373" s="251">
        <v>0.2</v>
      </c>
      <c r="BD373" s="251">
        <v>0.2</v>
      </c>
      <c r="BE373" s="251">
        <v>0.2</v>
      </c>
      <c r="BF373" s="251">
        <v>0.2</v>
      </c>
      <c r="BG373" s="251">
        <v>0.2</v>
      </c>
      <c r="BH373" s="251">
        <v>0.2</v>
      </c>
      <c r="BI373" s="251">
        <v>0.2</v>
      </c>
      <c r="BJ373" s="251">
        <v>0.2</v>
      </c>
      <c r="BK373" s="251">
        <v>0.2</v>
      </c>
      <c r="BL373" s="251">
        <v>0.2</v>
      </c>
      <c r="BM373" s="251">
        <v>0.2</v>
      </c>
      <c r="BN373" s="251">
        <v>0.2</v>
      </c>
      <c r="BO373" s="251">
        <v>0.2</v>
      </c>
      <c r="BP373" s="1188">
        <v>0.2</v>
      </c>
      <c r="BQ373" s="233">
        <v>0.2</v>
      </c>
      <c r="BR373" s="233">
        <v>0.2</v>
      </c>
      <c r="BS373" s="233">
        <v>0.2</v>
      </c>
      <c r="BT373" s="233">
        <v>0.2</v>
      </c>
      <c r="BU373" s="233">
        <v>0.2</v>
      </c>
      <c r="BV373" s="233">
        <v>0.2</v>
      </c>
      <c r="BW373" s="233">
        <v>0.2</v>
      </c>
      <c r="BX373" s="233">
        <v>0.2</v>
      </c>
      <c r="BY373" s="233">
        <v>0.2</v>
      </c>
      <c r="BZ373" s="233"/>
      <c r="CA373" s="233"/>
      <c r="CB373" s="233"/>
      <c r="CC373" s="233"/>
      <c r="CD373" s="233"/>
      <c r="CE373" s="233"/>
      <c r="CF373" s="233"/>
      <c r="CG373" s="233"/>
      <c r="CH373" s="233"/>
      <c r="CI373" s="233"/>
      <c r="CJ373" s="233"/>
      <c r="CK373" s="233"/>
      <c r="CL373" s="233"/>
      <c r="CM373" s="233"/>
      <c r="CN373" s="249"/>
    </row>
    <row r="374" spans="2:92" ht="43.5" thickBot="1" x14ac:dyDescent="0.25">
      <c r="B37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374" s="1044" t="s">
        <v>845</v>
      </c>
      <c r="D374" s="1044" t="s">
        <v>830</v>
      </c>
      <c r="E374" s="1045" t="s">
        <v>829</v>
      </c>
      <c r="F374" s="1189" t="str">
        <f>VLOOKUP(TBL5_OptBen[[#This Row],[Option Type (defined list)]],'Option Typs_Grps'!B$2:C$47, 2, FALSE)</f>
        <v>Customer Options</v>
      </c>
      <c r="G374" s="1176" t="s">
        <v>766</v>
      </c>
      <c r="H374" s="1177" t="s">
        <v>765</v>
      </c>
      <c r="I374" s="1181" t="s">
        <v>684</v>
      </c>
      <c r="J374" s="1182" t="s">
        <v>122</v>
      </c>
      <c r="K374" s="1183">
        <v>2</v>
      </c>
      <c r="L374" s="250"/>
      <c r="M374" s="250"/>
      <c r="N374" s="250"/>
      <c r="O374" s="1184"/>
      <c r="P374" s="1185"/>
      <c r="Q374" s="1186"/>
      <c r="R374" s="1187">
        <v>0.23</v>
      </c>
      <c r="S374" s="251">
        <v>0.46</v>
      </c>
      <c r="T374" s="251">
        <v>0.69</v>
      </c>
      <c r="U374" s="251">
        <v>0.92</v>
      </c>
      <c r="V374" s="251">
        <v>1.1499999999999999</v>
      </c>
      <c r="W374" s="251">
        <v>1.38</v>
      </c>
      <c r="X374" s="251">
        <v>1.62</v>
      </c>
      <c r="Y374" s="251">
        <v>1.85</v>
      </c>
      <c r="Z374" s="251">
        <v>2.08</v>
      </c>
      <c r="AA374" s="251">
        <v>2.31</v>
      </c>
      <c r="AB374" s="251">
        <v>2.54</v>
      </c>
      <c r="AC374" s="251">
        <v>2.77</v>
      </c>
      <c r="AD374" s="251">
        <v>3</v>
      </c>
      <c r="AE374" s="251">
        <v>3.21</v>
      </c>
      <c r="AF374" s="251">
        <v>3.42</v>
      </c>
      <c r="AG374" s="251">
        <v>3.63</v>
      </c>
      <c r="AH374" s="251">
        <v>3.84</v>
      </c>
      <c r="AI374" s="251">
        <v>4.05</v>
      </c>
      <c r="AJ374" s="251">
        <v>4.2699999999999996</v>
      </c>
      <c r="AK374" s="251">
        <v>4.49</v>
      </c>
      <c r="AL374" s="251">
        <v>4.49</v>
      </c>
      <c r="AM374" s="251">
        <v>4.49</v>
      </c>
      <c r="AN374" s="251">
        <v>4.49</v>
      </c>
      <c r="AO374" s="251">
        <v>4.49</v>
      </c>
      <c r="AP374" s="251">
        <v>4.49</v>
      </c>
      <c r="AQ374" s="251">
        <v>4.49</v>
      </c>
      <c r="AR374" s="251">
        <v>4.49</v>
      </c>
      <c r="AS374" s="251">
        <v>4.49</v>
      </c>
      <c r="AT374" s="251">
        <v>4.49</v>
      </c>
      <c r="AU374" s="251">
        <v>4.49</v>
      </c>
      <c r="AV374" s="251">
        <v>4.49</v>
      </c>
      <c r="AW374" s="251">
        <v>4.49</v>
      </c>
      <c r="AX374" s="251">
        <v>4.49</v>
      </c>
      <c r="AY374" s="251">
        <v>4.49</v>
      </c>
      <c r="AZ374" s="251">
        <v>4.49</v>
      </c>
      <c r="BA374" s="251">
        <v>4.49</v>
      </c>
      <c r="BB374" s="251">
        <v>4.49</v>
      </c>
      <c r="BC374" s="251">
        <v>4.49</v>
      </c>
      <c r="BD374" s="251">
        <v>4.49</v>
      </c>
      <c r="BE374" s="251">
        <v>4.49</v>
      </c>
      <c r="BF374" s="251">
        <v>4.49</v>
      </c>
      <c r="BG374" s="251">
        <v>4.49</v>
      </c>
      <c r="BH374" s="251">
        <v>4.49</v>
      </c>
      <c r="BI374" s="251">
        <v>4.49</v>
      </c>
      <c r="BJ374" s="251">
        <v>4.49</v>
      </c>
      <c r="BK374" s="251">
        <v>4.49</v>
      </c>
      <c r="BL374" s="251">
        <v>4.49</v>
      </c>
      <c r="BM374" s="251">
        <v>4.49</v>
      </c>
      <c r="BN374" s="251">
        <v>4.49</v>
      </c>
      <c r="BO374" s="251">
        <v>4.49</v>
      </c>
      <c r="BP374" s="1188">
        <v>4.49</v>
      </c>
      <c r="BQ374" s="233">
        <v>4.49</v>
      </c>
      <c r="BR374" s="233">
        <v>4.49</v>
      </c>
      <c r="BS374" s="233">
        <v>4.49</v>
      </c>
      <c r="BT374" s="233">
        <v>4.49</v>
      </c>
      <c r="BU374" s="233">
        <v>4.49</v>
      </c>
      <c r="BV374" s="233">
        <v>4.49</v>
      </c>
      <c r="BW374" s="233">
        <v>4.49</v>
      </c>
      <c r="BX374" s="233">
        <v>4.49</v>
      </c>
      <c r="BY374" s="233">
        <v>4.49</v>
      </c>
      <c r="BZ374" s="233"/>
      <c r="CA374" s="233"/>
      <c r="CB374" s="233"/>
      <c r="CC374" s="233"/>
      <c r="CD374" s="233"/>
      <c r="CE374" s="233"/>
      <c r="CF374" s="233"/>
      <c r="CG374" s="233"/>
      <c r="CH374" s="233"/>
      <c r="CI374" s="233"/>
      <c r="CJ374" s="233"/>
      <c r="CK374" s="233"/>
      <c r="CL374" s="233"/>
      <c r="CM374" s="233"/>
      <c r="CN374" s="249"/>
    </row>
    <row r="375" spans="2:92" ht="43.5" thickBot="1" x14ac:dyDescent="0.25">
      <c r="B37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75" s="1044" t="s">
        <v>848</v>
      </c>
      <c r="D375" s="1044" t="s">
        <v>841</v>
      </c>
      <c r="E375" s="1045" t="s">
        <v>843</v>
      </c>
      <c r="F375" s="1189" t="str">
        <f>VLOOKUP(TBL5_OptBen[[#This Row],[Option Type (defined list)]],'Option Typs_Grps'!B$2:C$47, 2, FALSE)</f>
        <v>Distribution Options</v>
      </c>
      <c r="G375" s="1176" t="s">
        <v>766</v>
      </c>
      <c r="H375" s="1177" t="s">
        <v>765</v>
      </c>
      <c r="I375" s="1181" t="s">
        <v>684</v>
      </c>
      <c r="J375" s="1182" t="s">
        <v>122</v>
      </c>
      <c r="K375" s="1183">
        <v>2</v>
      </c>
      <c r="L375" s="250"/>
      <c r="M375" s="250"/>
      <c r="N375" s="250"/>
      <c r="O375" s="1184"/>
      <c r="P375" s="1185"/>
      <c r="Q375" s="1186"/>
      <c r="R375" s="1187">
        <v>0.16</v>
      </c>
      <c r="S375" s="251">
        <v>0.4</v>
      </c>
      <c r="T375" s="251">
        <v>0.57999999999999996</v>
      </c>
      <c r="U375" s="251">
        <v>0.71</v>
      </c>
      <c r="V375" s="251">
        <v>0.77</v>
      </c>
      <c r="W375" s="251">
        <v>0.77</v>
      </c>
      <c r="X375" s="251">
        <v>0.77</v>
      </c>
      <c r="Y375" s="251">
        <v>0.77</v>
      </c>
      <c r="Z375" s="251">
        <v>0.77</v>
      </c>
      <c r="AA375" s="251">
        <v>0.77</v>
      </c>
      <c r="AB375" s="251">
        <v>0.77</v>
      </c>
      <c r="AC375" s="251">
        <v>0.77</v>
      </c>
      <c r="AD375" s="251">
        <v>0.77</v>
      </c>
      <c r="AE375" s="251">
        <v>0.77</v>
      </c>
      <c r="AF375" s="251">
        <v>0.77</v>
      </c>
      <c r="AG375" s="251">
        <v>0.77</v>
      </c>
      <c r="AH375" s="251">
        <v>0.77</v>
      </c>
      <c r="AI375" s="251">
        <v>0.77</v>
      </c>
      <c r="AJ375" s="251">
        <v>0.77</v>
      </c>
      <c r="AK375" s="251">
        <v>0.77</v>
      </c>
      <c r="AL375" s="251">
        <v>0.77</v>
      </c>
      <c r="AM375" s="251">
        <v>0.77</v>
      </c>
      <c r="AN375" s="251">
        <v>0.77</v>
      </c>
      <c r="AO375" s="251">
        <v>0.77</v>
      </c>
      <c r="AP375" s="251">
        <v>0.77</v>
      </c>
      <c r="AQ375" s="251">
        <v>0.77</v>
      </c>
      <c r="AR375" s="251">
        <v>0.77</v>
      </c>
      <c r="AS375" s="251">
        <v>0.77</v>
      </c>
      <c r="AT375" s="251">
        <v>0.77</v>
      </c>
      <c r="AU375" s="251">
        <v>0.77</v>
      </c>
      <c r="AV375" s="251">
        <v>0.77</v>
      </c>
      <c r="AW375" s="251">
        <v>0.77</v>
      </c>
      <c r="AX375" s="251">
        <v>0.77</v>
      </c>
      <c r="AY375" s="251">
        <v>0.77</v>
      </c>
      <c r="AZ375" s="251">
        <v>0.77</v>
      </c>
      <c r="BA375" s="251">
        <v>0.77</v>
      </c>
      <c r="BB375" s="251">
        <v>0.77</v>
      </c>
      <c r="BC375" s="251">
        <v>0.77</v>
      </c>
      <c r="BD375" s="251">
        <v>0.77</v>
      </c>
      <c r="BE375" s="251">
        <v>0.77</v>
      </c>
      <c r="BF375" s="251">
        <v>0.77</v>
      </c>
      <c r="BG375" s="251">
        <v>0.77</v>
      </c>
      <c r="BH375" s="251">
        <v>0.77</v>
      </c>
      <c r="BI375" s="251">
        <v>0.77</v>
      </c>
      <c r="BJ375" s="251">
        <v>0.77</v>
      </c>
      <c r="BK375" s="251">
        <v>0.77</v>
      </c>
      <c r="BL375" s="251">
        <v>0.77</v>
      </c>
      <c r="BM375" s="251">
        <v>0.77</v>
      </c>
      <c r="BN375" s="251">
        <v>0.77</v>
      </c>
      <c r="BO375" s="251">
        <v>0.77</v>
      </c>
      <c r="BP375" s="1188">
        <v>0.77</v>
      </c>
      <c r="BQ375" s="233">
        <v>0.77</v>
      </c>
      <c r="BR375" s="233">
        <v>0.77</v>
      </c>
      <c r="BS375" s="233">
        <v>0.77</v>
      </c>
      <c r="BT375" s="233">
        <v>0.77</v>
      </c>
      <c r="BU375" s="233">
        <v>0.77</v>
      </c>
      <c r="BV375" s="233">
        <v>0.77</v>
      </c>
      <c r="BW375" s="233">
        <v>0.77</v>
      </c>
      <c r="BX375" s="233">
        <v>0.77</v>
      </c>
      <c r="BY375" s="233">
        <v>0.77</v>
      </c>
      <c r="BZ375" s="233"/>
      <c r="CA375" s="233"/>
      <c r="CB375" s="233"/>
      <c r="CC375" s="233"/>
      <c r="CD375" s="233"/>
      <c r="CE375" s="233"/>
      <c r="CF375" s="233"/>
      <c r="CG375" s="233"/>
      <c r="CH375" s="233"/>
      <c r="CI375" s="233"/>
      <c r="CJ375" s="233"/>
      <c r="CK375" s="233"/>
      <c r="CL375" s="233"/>
      <c r="CM375" s="233"/>
      <c r="CN375" s="249"/>
    </row>
    <row r="376" spans="2:92" ht="43.5" thickBot="1" x14ac:dyDescent="0.25">
      <c r="B37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76" s="1044" t="s">
        <v>851</v>
      </c>
      <c r="D376" s="1044" t="s">
        <v>844</v>
      </c>
      <c r="E376" s="1045" t="s">
        <v>843</v>
      </c>
      <c r="F376" s="1189" t="str">
        <f>VLOOKUP(TBL5_OptBen[[#This Row],[Option Type (defined list)]],'Option Typs_Grps'!B$2:C$47, 2, FALSE)</f>
        <v>Distribution Options</v>
      </c>
      <c r="G376" s="1176" t="s">
        <v>766</v>
      </c>
      <c r="H376" s="1177" t="s">
        <v>765</v>
      </c>
      <c r="I376" s="1181" t="s">
        <v>684</v>
      </c>
      <c r="J376" s="1182" t="s">
        <v>122</v>
      </c>
      <c r="K376" s="1183">
        <v>2</v>
      </c>
      <c r="L376" s="250"/>
      <c r="M376" s="250"/>
      <c r="N376" s="250"/>
      <c r="O376" s="1184"/>
      <c r="P376" s="1185"/>
      <c r="Q376" s="1186"/>
      <c r="R376" s="1187">
        <v>0</v>
      </c>
      <c r="S376" s="251">
        <v>0</v>
      </c>
      <c r="T376" s="251">
        <v>0</v>
      </c>
      <c r="U376" s="251">
        <v>0</v>
      </c>
      <c r="V376" s="251">
        <v>0</v>
      </c>
      <c r="W376" s="251">
        <v>0.06</v>
      </c>
      <c r="X376" s="251">
        <v>0.12</v>
      </c>
      <c r="Y376" s="251">
        <v>0.17</v>
      </c>
      <c r="Z376" s="251">
        <v>0.21</v>
      </c>
      <c r="AA376" s="251">
        <v>0.27</v>
      </c>
      <c r="AB376" s="251">
        <v>0.27</v>
      </c>
      <c r="AC376" s="251">
        <v>0.27</v>
      </c>
      <c r="AD376" s="251">
        <v>0.27</v>
      </c>
      <c r="AE376" s="251">
        <v>0.27</v>
      </c>
      <c r="AF376" s="251">
        <v>0.27</v>
      </c>
      <c r="AG376" s="251">
        <v>0.27</v>
      </c>
      <c r="AH376" s="251">
        <v>0.27</v>
      </c>
      <c r="AI376" s="251">
        <v>0.27</v>
      </c>
      <c r="AJ376" s="251">
        <v>0.27</v>
      </c>
      <c r="AK376" s="251">
        <v>0.27</v>
      </c>
      <c r="AL376" s="251">
        <v>0.27</v>
      </c>
      <c r="AM376" s="251">
        <v>0.27</v>
      </c>
      <c r="AN376" s="251">
        <v>0.27</v>
      </c>
      <c r="AO376" s="251">
        <v>0.27</v>
      </c>
      <c r="AP376" s="251">
        <v>0.27</v>
      </c>
      <c r="AQ376" s="251">
        <v>0.27</v>
      </c>
      <c r="AR376" s="251">
        <v>0.27</v>
      </c>
      <c r="AS376" s="251">
        <v>0.27</v>
      </c>
      <c r="AT376" s="251">
        <v>0.27</v>
      </c>
      <c r="AU376" s="251">
        <v>0.27</v>
      </c>
      <c r="AV376" s="251">
        <v>0.27</v>
      </c>
      <c r="AW376" s="251">
        <v>0.27</v>
      </c>
      <c r="AX376" s="251">
        <v>0.27</v>
      </c>
      <c r="AY376" s="251">
        <v>0.27</v>
      </c>
      <c r="AZ376" s="251">
        <v>0.27</v>
      </c>
      <c r="BA376" s="251">
        <v>0.27</v>
      </c>
      <c r="BB376" s="251">
        <v>0.27</v>
      </c>
      <c r="BC376" s="251">
        <v>0.27</v>
      </c>
      <c r="BD376" s="251">
        <v>0.27</v>
      </c>
      <c r="BE376" s="251">
        <v>0.27</v>
      </c>
      <c r="BF376" s="251">
        <v>0.27</v>
      </c>
      <c r="BG376" s="251">
        <v>0.27</v>
      </c>
      <c r="BH376" s="251">
        <v>0.27</v>
      </c>
      <c r="BI376" s="251">
        <v>0.27</v>
      </c>
      <c r="BJ376" s="251">
        <v>0.27</v>
      </c>
      <c r="BK376" s="251">
        <v>0.27</v>
      </c>
      <c r="BL376" s="251">
        <v>0.27</v>
      </c>
      <c r="BM376" s="251">
        <v>0.27</v>
      </c>
      <c r="BN376" s="251">
        <v>0.27</v>
      </c>
      <c r="BO376" s="251">
        <v>0.27</v>
      </c>
      <c r="BP376" s="1188">
        <v>0.27</v>
      </c>
      <c r="BQ376" s="233">
        <v>0.27</v>
      </c>
      <c r="BR376" s="233">
        <v>0.27</v>
      </c>
      <c r="BS376" s="233">
        <v>0.27</v>
      </c>
      <c r="BT376" s="233">
        <v>0.27</v>
      </c>
      <c r="BU376" s="233">
        <v>0.27</v>
      </c>
      <c r="BV376" s="233">
        <v>0.27</v>
      </c>
      <c r="BW376" s="233">
        <v>0.27</v>
      </c>
      <c r="BX376" s="233">
        <v>0.27</v>
      </c>
      <c r="BY376" s="233">
        <v>0.27</v>
      </c>
      <c r="BZ376" s="233"/>
      <c r="CA376" s="233"/>
      <c r="CB376" s="233"/>
      <c r="CC376" s="233"/>
      <c r="CD376" s="233"/>
      <c r="CE376" s="233"/>
      <c r="CF376" s="233"/>
      <c r="CG376" s="233"/>
      <c r="CH376" s="233"/>
      <c r="CI376" s="233"/>
      <c r="CJ376" s="233"/>
      <c r="CK376" s="233"/>
      <c r="CL376" s="233"/>
      <c r="CM376" s="233"/>
      <c r="CN376" s="249"/>
    </row>
    <row r="377" spans="2:92" ht="43.5" thickBot="1" x14ac:dyDescent="0.25">
      <c r="B37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77" s="1044" t="s">
        <v>854</v>
      </c>
      <c r="D377" s="1044" t="s">
        <v>847</v>
      </c>
      <c r="E377" s="1045" t="s">
        <v>843</v>
      </c>
      <c r="F377" s="1189" t="str">
        <f>VLOOKUP(TBL5_OptBen[[#This Row],[Option Type (defined list)]],'Option Typs_Grps'!B$2:C$47, 2, FALSE)</f>
        <v>Distribution Options</v>
      </c>
      <c r="G377" s="1176" t="s">
        <v>766</v>
      </c>
      <c r="H377" s="1177" t="s">
        <v>765</v>
      </c>
      <c r="I377" s="1181" t="s">
        <v>684</v>
      </c>
      <c r="J377" s="1182" t="s">
        <v>122</v>
      </c>
      <c r="K377" s="1183">
        <v>2</v>
      </c>
      <c r="L377" s="250"/>
      <c r="M377" s="250"/>
      <c r="N377" s="250"/>
      <c r="O377" s="1184"/>
      <c r="P377" s="1185"/>
      <c r="Q377" s="1186"/>
      <c r="R377" s="1187">
        <v>0</v>
      </c>
      <c r="S377" s="251">
        <v>0</v>
      </c>
      <c r="T377" s="251">
        <v>0</v>
      </c>
      <c r="U377" s="251">
        <v>0</v>
      </c>
      <c r="V377" s="251">
        <v>0</v>
      </c>
      <c r="W377" s="251">
        <v>0</v>
      </c>
      <c r="X377" s="251">
        <v>0</v>
      </c>
      <c r="Y377" s="251">
        <v>0</v>
      </c>
      <c r="Z377" s="251">
        <v>0</v>
      </c>
      <c r="AA377" s="251">
        <v>0</v>
      </c>
      <c r="AB377" s="251">
        <v>7.0000000000000007E-2</v>
      </c>
      <c r="AC377" s="251">
        <v>0.11</v>
      </c>
      <c r="AD377" s="251">
        <v>0.16</v>
      </c>
      <c r="AE377" s="251">
        <v>0.2</v>
      </c>
      <c r="AF377" s="251">
        <v>0.25</v>
      </c>
      <c r="AG377" s="251">
        <v>0.25</v>
      </c>
      <c r="AH377" s="251">
        <v>0.25</v>
      </c>
      <c r="AI377" s="251">
        <v>0.25</v>
      </c>
      <c r="AJ377" s="251">
        <v>0.25</v>
      </c>
      <c r="AK377" s="251">
        <v>0.25</v>
      </c>
      <c r="AL377" s="251">
        <v>0.25</v>
      </c>
      <c r="AM377" s="251">
        <v>0.25</v>
      </c>
      <c r="AN377" s="251">
        <v>0.25</v>
      </c>
      <c r="AO377" s="251">
        <v>0.25</v>
      </c>
      <c r="AP377" s="251">
        <v>0.25</v>
      </c>
      <c r="AQ377" s="251">
        <v>0.25</v>
      </c>
      <c r="AR377" s="251">
        <v>0.25</v>
      </c>
      <c r="AS377" s="251">
        <v>0.25</v>
      </c>
      <c r="AT377" s="251">
        <v>0.25</v>
      </c>
      <c r="AU377" s="251">
        <v>0.25</v>
      </c>
      <c r="AV377" s="251">
        <v>0.25</v>
      </c>
      <c r="AW377" s="251">
        <v>0.25</v>
      </c>
      <c r="AX377" s="251">
        <v>0.25</v>
      </c>
      <c r="AY377" s="251">
        <v>0.25</v>
      </c>
      <c r="AZ377" s="251">
        <v>0.25</v>
      </c>
      <c r="BA377" s="251">
        <v>0.25</v>
      </c>
      <c r="BB377" s="251">
        <v>0.25</v>
      </c>
      <c r="BC377" s="251">
        <v>0.25</v>
      </c>
      <c r="BD377" s="251">
        <v>0.25</v>
      </c>
      <c r="BE377" s="251">
        <v>0.25</v>
      </c>
      <c r="BF377" s="251">
        <v>0.25</v>
      </c>
      <c r="BG377" s="251">
        <v>0.25</v>
      </c>
      <c r="BH377" s="251">
        <v>0.25</v>
      </c>
      <c r="BI377" s="251">
        <v>0.25</v>
      </c>
      <c r="BJ377" s="251">
        <v>0.25</v>
      </c>
      <c r="BK377" s="251">
        <v>0.25</v>
      </c>
      <c r="BL377" s="251">
        <v>0.25</v>
      </c>
      <c r="BM377" s="251">
        <v>0.25</v>
      </c>
      <c r="BN377" s="251">
        <v>0.25</v>
      </c>
      <c r="BO377" s="251">
        <v>0.25</v>
      </c>
      <c r="BP377" s="1188">
        <v>0.25</v>
      </c>
      <c r="BQ377" s="233">
        <v>0.25</v>
      </c>
      <c r="BR377" s="233">
        <v>0.25</v>
      </c>
      <c r="BS377" s="233">
        <v>0.25</v>
      </c>
      <c r="BT377" s="233">
        <v>0.25</v>
      </c>
      <c r="BU377" s="233">
        <v>0.25</v>
      </c>
      <c r="BV377" s="233">
        <v>0.25</v>
      </c>
      <c r="BW377" s="233">
        <v>0.25</v>
      </c>
      <c r="BX377" s="233">
        <v>0.25</v>
      </c>
      <c r="BY377" s="233">
        <v>0.25</v>
      </c>
      <c r="BZ377" s="233"/>
      <c r="CA377" s="233"/>
      <c r="CB377" s="233"/>
      <c r="CC377" s="233"/>
      <c r="CD377" s="233"/>
      <c r="CE377" s="233"/>
      <c r="CF377" s="233"/>
      <c r="CG377" s="233"/>
      <c r="CH377" s="233"/>
      <c r="CI377" s="233"/>
      <c r="CJ377" s="233"/>
      <c r="CK377" s="233"/>
      <c r="CL377" s="233"/>
      <c r="CM377" s="233"/>
      <c r="CN377" s="249"/>
    </row>
    <row r="378" spans="2:92" ht="30.75" thickBot="1" x14ac:dyDescent="0.25">
      <c r="B378"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78" s="1044" t="s">
        <v>873</v>
      </c>
      <c r="D378" s="1044" t="s">
        <v>850</v>
      </c>
      <c r="E378" s="1045" t="s">
        <v>843</v>
      </c>
      <c r="F378" s="1189" t="str">
        <f>VLOOKUP(TBL5_OptBen[[#This Row],[Option Type (defined list)]],'Option Typs_Grps'!B$2:C$47, 2, FALSE)</f>
        <v>Distribution Options</v>
      </c>
      <c r="G378" s="1176" t="s">
        <v>766</v>
      </c>
      <c r="H378" s="1177" t="s">
        <v>765</v>
      </c>
      <c r="I378" s="1181" t="s">
        <v>684</v>
      </c>
      <c r="J378" s="1182" t="s">
        <v>122</v>
      </c>
      <c r="K378" s="1183">
        <v>2</v>
      </c>
      <c r="L378" s="250"/>
      <c r="M378" s="250"/>
      <c r="N378" s="250"/>
      <c r="O378" s="1184"/>
      <c r="P378" s="1185"/>
      <c r="Q378" s="1186"/>
      <c r="R378" s="1187">
        <v>0</v>
      </c>
      <c r="S378" s="251">
        <v>0</v>
      </c>
      <c r="T378" s="251">
        <v>0</v>
      </c>
      <c r="U378" s="251">
        <v>0</v>
      </c>
      <c r="V378" s="251">
        <v>0</v>
      </c>
      <c r="W378" s="251">
        <v>0</v>
      </c>
      <c r="X378" s="251">
        <v>0</v>
      </c>
      <c r="Y378" s="251">
        <v>0</v>
      </c>
      <c r="Z378" s="251">
        <v>0</v>
      </c>
      <c r="AA378" s="251">
        <v>0</v>
      </c>
      <c r="AB378" s="251">
        <v>0</v>
      </c>
      <c r="AC378" s="251">
        <v>0</v>
      </c>
      <c r="AD378" s="251">
        <v>0</v>
      </c>
      <c r="AE378" s="251">
        <v>0</v>
      </c>
      <c r="AF378" s="251">
        <v>0</v>
      </c>
      <c r="AG378" s="251">
        <v>0.05</v>
      </c>
      <c r="AH378" s="251">
        <v>0.08</v>
      </c>
      <c r="AI378" s="251">
        <v>0.11</v>
      </c>
      <c r="AJ378" s="251">
        <v>0.14000000000000001</v>
      </c>
      <c r="AK378" s="251">
        <v>0.16</v>
      </c>
      <c r="AL378" s="251">
        <v>0.16</v>
      </c>
      <c r="AM378" s="251">
        <v>0.16</v>
      </c>
      <c r="AN378" s="251">
        <v>0.16</v>
      </c>
      <c r="AO378" s="251">
        <v>0.16</v>
      </c>
      <c r="AP378" s="251">
        <v>0.16</v>
      </c>
      <c r="AQ378" s="251">
        <v>0.16</v>
      </c>
      <c r="AR378" s="251">
        <v>0.16</v>
      </c>
      <c r="AS378" s="251">
        <v>0.16</v>
      </c>
      <c r="AT378" s="251">
        <v>0.16</v>
      </c>
      <c r="AU378" s="251">
        <v>0.16</v>
      </c>
      <c r="AV378" s="251">
        <v>0.16</v>
      </c>
      <c r="AW378" s="251">
        <v>0.16</v>
      </c>
      <c r="AX378" s="251">
        <v>0.16</v>
      </c>
      <c r="AY378" s="251">
        <v>0.16</v>
      </c>
      <c r="AZ378" s="251">
        <v>0.16</v>
      </c>
      <c r="BA378" s="251">
        <v>0.16</v>
      </c>
      <c r="BB378" s="251">
        <v>0.16</v>
      </c>
      <c r="BC378" s="251">
        <v>0.16</v>
      </c>
      <c r="BD378" s="251">
        <v>0.16</v>
      </c>
      <c r="BE378" s="251">
        <v>0.16</v>
      </c>
      <c r="BF378" s="251">
        <v>0.16</v>
      </c>
      <c r="BG378" s="251">
        <v>0.16</v>
      </c>
      <c r="BH378" s="251">
        <v>0.16</v>
      </c>
      <c r="BI378" s="251">
        <v>0.16</v>
      </c>
      <c r="BJ378" s="251">
        <v>0.16</v>
      </c>
      <c r="BK378" s="251">
        <v>0.16</v>
      </c>
      <c r="BL378" s="251">
        <v>0.16</v>
      </c>
      <c r="BM378" s="251">
        <v>0.16</v>
      </c>
      <c r="BN378" s="251">
        <v>0.16</v>
      </c>
      <c r="BO378" s="251">
        <v>0.16</v>
      </c>
      <c r="BP378" s="1188">
        <v>0.16</v>
      </c>
      <c r="BQ378" s="233">
        <v>0.16</v>
      </c>
      <c r="BR378" s="233">
        <v>0.16</v>
      </c>
      <c r="BS378" s="233">
        <v>0.16</v>
      </c>
      <c r="BT378" s="233">
        <v>0.16</v>
      </c>
      <c r="BU378" s="233">
        <v>0.16</v>
      </c>
      <c r="BV378" s="233">
        <v>0.16</v>
      </c>
      <c r="BW378" s="233">
        <v>0.16</v>
      </c>
      <c r="BX378" s="233">
        <v>0.16</v>
      </c>
      <c r="BY378" s="233">
        <v>0.16</v>
      </c>
      <c r="BZ378" s="233"/>
      <c r="CA378" s="233"/>
      <c r="CB378" s="233"/>
      <c r="CC378" s="233"/>
      <c r="CD378" s="233"/>
      <c r="CE378" s="233"/>
      <c r="CF378" s="233"/>
      <c r="CG378" s="233"/>
      <c r="CH378" s="233"/>
      <c r="CI378" s="233"/>
      <c r="CJ378" s="233"/>
      <c r="CK378" s="233"/>
      <c r="CL378" s="233"/>
      <c r="CM378" s="233"/>
      <c r="CN378" s="249"/>
    </row>
    <row r="379" spans="2:92" ht="30.75" thickBot="1" x14ac:dyDescent="0.25">
      <c r="B379"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79" s="1044" t="s">
        <v>875</v>
      </c>
      <c r="D379" s="1044" t="s">
        <v>853</v>
      </c>
      <c r="E379" s="1045" t="s">
        <v>843</v>
      </c>
      <c r="F379" s="1189" t="str">
        <f>VLOOKUP(TBL5_OptBen[[#This Row],[Option Type (defined list)]],'Option Typs_Grps'!B$2:C$47, 2, FALSE)</f>
        <v>Distribution Options</v>
      </c>
      <c r="G379" s="1176" t="s">
        <v>766</v>
      </c>
      <c r="H379" s="1177" t="s">
        <v>765</v>
      </c>
      <c r="I379" s="1181" t="s">
        <v>684</v>
      </c>
      <c r="J379" s="1182" t="s">
        <v>122</v>
      </c>
      <c r="K379" s="1183">
        <v>2</v>
      </c>
      <c r="L379" s="250"/>
      <c r="M379" s="250"/>
      <c r="N379" s="250"/>
      <c r="O379" s="1184"/>
      <c r="P379" s="1185"/>
      <c r="Q379" s="1186"/>
      <c r="R379" s="1187">
        <v>0</v>
      </c>
      <c r="S379" s="251">
        <v>0</v>
      </c>
      <c r="T379" s="251">
        <v>0</v>
      </c>
      <c r="U379" s="251">
        <v>0</v>
      </c>
      <c r="V379" s="251">
        <v>0</v>
      </c>
      <c r="W379" s="251">
        <v>0</v>
      </c>
      <c r="X379" s="251">
        <v>0</v>
      </c>
      <c r="Y379" s="251">
        <v>0</v>
      </c>
      <c r="Z379" s="251">
        <v>0</v>
      </c>
      <c r="AA379" s="251">
        <v>0</v>
      </c>
      <c r="AB379" s="251">
        <v>0</v>
      </c>
      <c r="AC379" s="251">
        <v>0</v>
      </c>
      <c r="AD379" s="251">
        <v>0</v>
      </c>
      <c r="AE379" s="251">
        <v>0</v>
      </c>
      <c r="AF379" s="251">
        <v>0</v>
      </c>
      <c r="AG379" s="251">
        <v>0</v>
      </c>
      <c r="AH379" s="251">
        <v>0</v>
      </c>
      <c r="AI379" s="251">
        <v>0</v>
      </c>
      <c r="AJ379" s="251">
        <v>0</v>
      </c>
      <c r="AK379" s="251">
        <v>0</v>
      </c>
      <c r="AL379" s="251">
        <v>0.02</v>
      </c>
      <c r="AM379" s="251">
        <v>0.03</v>
      </c>
      <c r="AN379" s="251">
        <v>0.03</v>
      </c>
      <c r="AO379" s="251">
        <v>0.03</v>
      </c>
      <c r="AP379" s="251">
        <v>0.03</v>
      </c>
      <c r="AQ379" s="251">
        <v>0.03</v>
      </c>
      <c r="AR379" s="251">
        <v>0.03</v>
      </c>
      <c r="AS379" s="251">
        <v>0.03</v>
      </c>
      <c r="AT379" s="251">
        <v>0.03</v>
      </c>
      <c r="AU379" s="251">
        <v>0.03</v>
      </c>
      <c r="AV379" s="251">
        <v>0.03</v>
      </c>
      <c r="AW379" s="251">
        <v>0.03</v>
      </c>
      <c r="AX379" s="251">
        <v>0.03</v>
      </c>
      <c r="AY379" s="251">
        <v>0.03</v>
      </c>
      <c r="AZ379" s="251">
        <v>0.03</v>
      </c>
      <c r="BA379" s="251">
        <v>0.03</v>
      </c>
      <c r="BB379" s="251">
        <v>0.03</v>
      </c>
      <c r="BC379" s="251">
        <v>0.03</v>
      </c>
      <c r="BD379" s="251">
        <v>0.03</v>
      </c>
      <c r="BE379" s="251">
        <v>0.03</v>
      </c>
      <c r="BF379" s="251">
        <v>0.03</v>
      </c>
      <c r="BG379" s="251">
        <v>0.03</v>
      </c>
      <c r="BH379" s="251">
        <v>0.03</v>
      </c>
      <c r="BI379" s="251">
        <v>0.03</v>
      </c>
      <c r="BJ379" s="251">
        <v>0.03</v>
      </c>
      <c r="BK379" s="251">
        <v>0.03</v>
      </c>
      <c r="BL379" s="251">
        <v>0.03</v>
      </c>
      <c r="BM379" s="251">
        <v>0.03</v>
      </c>
      <c r="BN379" s="251">
        <v>0.03</v>
      </c>
      <c r="BO379" s="251">
        <v>0.03</v>
      </c>
      <c r="BP379" s="1188">
        <v>0.03</v>
      </c>
      <c r="BQ379" s="233">
        <v>0.03</v>
      </c>
      <c r="BR379" s="233">
        <v>0.03</v>
      </c>
      <c r="BS379" s="233">
        <v>0.03</v>
      </c>
      <c r="BT379" s="233">
        <v>0.03</v>
      </c>
      <c r="BU379" s="233">
        <v>0.03</v>
      </c>
      <c r="BV379" s="233">
        <v>0.03</v>
      </c>
      <c r="BW379" s="233">
        <v>0.03</v>
      </c>
      <c r="BX379" s="233">
        <v>0.03</v>
      </c>
      <c r="BY379" s="233">
        <v>0.03</v>
      </c>
      <c r="BZ379" s="233"/>
      <c r="CA379" s="233"/>
      <c r="CB379" s="233"/>
      <c r="CC379" s="233"/>
      <c r="CD379" s="233"/>
      <c r="CE379" s="233"/>
      <c r="CF379" s="233"/>
      <c r="CG379" s="233"/>
      <c r="CH379" s="233"/>
      <c r="CI379" s="233"/>
      <c r="CJ379" s="233"/>
      <c r="CK379" s="233"/>
      <c r="CL379" s="233"/>
      <c r="CM379" s="233"/>
      <c r="CN379" s="249"/>
    </row>
    <row r="380" spans="2:92" ht="30.75" thickBot="1" x14ac:dyDescent="0.25">
      <c r="B380"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0" s="1044" t="s">
        <v>878</v>
      </c>
      <c r="D380" s="1044" t="s">
        <v>872</v>
      </c>
      <c r="E380" s="1045" t="s">
        <v>843</v>
      </c>
      <c r="F380" s="1189" t="str">
        <f>VLOOKUP(TBL5_OptBen[[#This Row],[Option Type (defined list)]],'Option Typs_Grps'!B$2:C$47, 2, FALSE)</f>
        <v>Distribution Options</v>
      </c>
      <c r="G380" s="1176" t="s">
        <v>766</v>
      </c>
      <c r="H380" s="1177" t="s">
        <v>765</v>
      </c>
      <c r="I380" s="1181" t="s">
        <v>684</v>
      </c>
      <c r="J380" s="1182" t="s">
        <v>122</v>
      </c>
      <c r="K380" s="1183">
        <v>2</v>
      </c>
      <c r="L380" s="250"/>
      <c r="M380" s="250"/>
      <c r="N380" s="250"/>
      <c r="O380" s="1184"/>
      <c r="P380" s="1185"/>
      <c r="Q380" s="1186"/>
      <c r="R380" s="1187">
        <v>0.62</v>
      </c>
      <c r="S380" s="251">
        <v>1.86</v>
      </c>
      <c r="T380" s="251">
        <v>3.09</v>
      </c>
      <c r="U380" s="251">
        <v>4.33</v>
      </c>
      <c r="V380" s="251">
        <v>5.57</v>
      </c>
      <c r="W380" s="251">
        <v>5.57</v>
      </c>
      <c r="X380" s="251">
        <v>5.57</v>
      </c>
      <c r="Y380" s="251">
        <v>5.57</v>
      </c>
      <c r="Z380" s="251">
        <v>5.57</v>
      </c>
      <c r="AA380" s="251">
        <v>5.57</v>
      </c>
      <c r="AB380" s="251">
        <v>5.57</v>
      </c>
      <c r="AC380" s="251">
        <v>5.57</v>
      </c>
      <c r="AD380" s="251">
        <v>5.57</v>
      </c>
      <c r="AE380" s="251">
        <v>5.57</v>
      </c>
      <c r="AF380" s="251">
        <v>5.57</v>
      </c>
      <c r="AG380" s="251">
        <v>5.57</v>
      </c>
      <c r="AH380" s="251">
        <v>5.57</v>
      </c>
      <c r="AI380" s="251">
        <v>5.57</v>
      </c>
      <c r="AJ380" s="251">
        <v>5.57</v>
      </c>
      <c r="AK380" s="251">
        <v>5.57</v>
      </c>
      <c r="AL380" s="251">
        <v>5.57</v>
      </c>
      <c r="AM380" s="251">
        <v>5.57</v>
      </c>
      <c r="AN380" s="251">
        <v>5.57</v>
      </c>
      <c r="AO380" s="251">
        <v>5.57</v>
      </c>
      <c r="AP380" s="251">
        <v>5.57</v>
      </c>
      <c r="AQ380" s="251">
        <v>5.57</v>
      </c>
      <c r="AR380" s="251">
        <v>5.57</v>
      </c>
      <c r="AS380" s="251">
        <v>5.57</v>
      </c>
      <c r="AT380" s="251">
        <v>5.57</v>
      </c>
      <c r="AU380" s="251">
        <v>5.57</v>
      </c>
      <c r="AV380" s="251">
        <v>5.57</v>
      </c>
      <c r="AW380" s="251">
        <v>5.57</v>
      </c>
      <c r="AX380" s="251">
        <v>5.57</v>
      </c>
      <c r="AY380" s="251">
        <v>5.57</v>
      </c>
      <c r="AZ380" s="251">
        <v>5.57</v>
      </c>
      <c r="BA380" s="251">
        <v>5.57</v>
      </c>
      <c r="BB380" s="251">
        <v>5.57</v>
      </c>
      <c r="BC380" s="251">
        <v>5.57</v>
      </c>
      <c r="BD380" s="251">
        <v>5.57</v>
      </c>
      <c r="BE380" s="251">
        <v>5.57</v>
      </c>
      <c r="BF380" s="251">
        <v>5.57</v>
      </c>
      <c r="BG380" s="251">
        <v>5.57</v>
      </c>
      <c r="BH380" s="251">
        <v>5.57</v>
      </c>
      <c r="BI380" s="251">
        <v>5.57</v>
      </c>
      <c r="BJ380" s="251">
        <v>5.57</v>
      </c>
      <c r="BK380" s="251">
        <v>5.57</v>
      </c>
      <c r="BL380" s="251">
        <v>5.57</v>
      </c>
      <c r="BM380" s="251">
        <v>5.57</v>
      </c>
      <c r="BN380" s="251">
        <v>5.57</v>
      </c>
      <c r="BO380" s="251">
        <v>5.57</v>
      </c>
      <c r="BP380" s="1188">
        <v>5.57</v>
      </c>
      <c r="BQ380" s="233">
        <v>5.57</v>
      </c>
      <c r="BR380" s="233">
        <v>5.57</v>
      </c>
      <c r="BS380" s="233">
        <v>5.57</v>
      </c>
      <c r="BT380" s="233">
        <v>5.57</v>
      </c>
      <c r="BU380" s="233">
        <v>5.57</v>
      </c>
      <c r="BV380" s="233">
        <v>5.57</v>
      </c>
      <c r="BW380" s="233">
        <v>5.57</v>
      </c>
      <c r="BX380" s="233">
        <v>5.57</v>
      </c>
      <c r="BY380" s="233">
        <v>5.57</v>
      </c>
      <c r="BZ380" s="233"/>
      <c r="CA380" s="233"/>
      <c r="CB380" s="233"/>
      <c r="CC380" s="233"/>
      <c r="CD380" s="233"/>
      <c r="CE380" s="233"/>
      <c r="CF380" s="233"/>
      <c r="CG380" s="233"/>
      <c r="CH380" s="233"/>
      <c r="CI380" s="233"/>
      <c r="CJ380" s="233"/>
      <c r="CK380" s="233"/>
      <c r="CL380" s="233"/>
      <c r="CM380" s="233"/>
      <c r="CN380" s="249"/>
    </row>
    <row r="381" spans="2:92" ht="30.75" thickBot="1" x14ac:dyDescent="0.25">
      <c r="B381"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1" s="1044" t="s">
        <v>881</v>
      </c>
      <c r="D381" s="1044" t="s">
        <v>874</v>
      </c>
      <c r="E381" s="1045" t="s">
        <v>843</v>
      </c>
      <c r="F381" s="1189" t="str">
        <f>VLOOKUP(TBL5_OptBen[[#This Row],[Option Type (defined list)]],'Option Typs_Grps'!B$2:C$47, 2, FALSE)</f>
        <v>Distribution Options</v>
      </c>
      <c r="G381" s="1176" t="s">
        <v>766</v>
      </c>
      <c r="H381" s="1177" t="s">
        <v>765</v>
      </c>
      <c r="I381" s="1181" t="s">
        <v>684</v>
      </c>
      <c r="J381" s="1182" t="s">
        <v>122</v>
      </c>
      <c r="K381" s="1183">
        <v>2</v>
      </c>
      <c r="L381" s="250"/>
      <c r="M381" s="250"/>
      <c r="N381" s="250"/>
      <c r="O381" s="1184"/>
      <c r="P381" s="1185"/>
      <c r="Q381" s="1186"/>
      <c r="R381" s="1187">
        <v>0</v>
      </c>
      <c r="S381" s="251">
        <v>0</v>
      </c>
      <c r="T381" s="251">
        <v>0</v>
      </c>
      <c r="U381" s="251">
        <v>0</v>
      </c>
      <c r="V381" s="251">
        <v>0</v>
      </c>
      <c r="W381" s="251">
        <v>1.24</v>
      </c>
      <c r="X381" s="251">
        <v>2.4700000000000002</v>
      </c>
      <c r="Y381" s="251">
        <v>3.71</v>
      </c>
      <c r="Z381" s="251">
        <v>4.95</v>
      </c>
      <c r="AA381" s="251">
        <v>6.18</v>
      </c>
      <c r="AB381" s="251">
        <v>6.18</v>
      </c>
      <c r="AC381" s="251">
        <v>6.18</v>
      </c>
      <c r="AD381" s="251">
        <v>6.18</v>
      </c>
      <c r="AE381" s="251">
        <v>6.18</v>
      </c>
      <c r="AF381" s="251">
        <v>6.18</v>
      </c>
      <c r="AG381" s="251">
        <v>6.18</v>
      </c>
      <c r="AH381" s="251">
        <v>6.18</v>
      </c>
      <c r="AI381" s="251">
        <v>6.18</v>
      </c>
      <c r="AJ381" s="251">
        <v>6.18</v>
      </c>
      <c r="AK381" s="251">
        <v>6.18</v>
      </c>
      <c r="AL381" s="251">
        <v>6.18</v>
      </c>
      <c r="AM381" s="251">
        <v>6.18</v>
      </c>
      <c r="AN381" s="251">
        <v>6.18</v>
      </c>
      <c r="AO381" s="251">
        <v>6.18</v>
      </c>
      <c r="AP381" s="251">
        <v>6.18</v>
      </c>
      <c r="AQ381" s="251">
        <v>6.18</v>
      </c>
      <c r="AR381" s="251">
        <v>6.18</v>
      </c>
      <c r="AS381" s="251">
        <v>6.18</v>
      </c>
      <c r="AT381" s="251">
        <v>6.18</v>
      </c>
      <c r="AU381" s="251">
        <v>6.18</v>
      </c>
      <c r="AV381" s="251">
        <v>6.18</v>
      </c>
      <c r="AW381" s="251">
        <v>6.18</v>
      </c>
      <c r="AX381" s="251">
        <v>6.18</v>
      </c>
      <c r="AY381" s="251">
        <v>6.18</v>
      </c>
      <c r="AZ381" s="251">
        <v>6.18</v>
      </c>
      <c r="BA381" s="251">
        <v>6.18</v>
      </c>
      <c r="BB381" s="251">
        <v>6.18</v>
      </c>
      <c r="BC381" s="251">
        <v>6.18</v>
      </c>
      <c r="BD381" s="251">
        <v>6.18</v>
      </c>
      <c r="BE381" s="251">
        <v>6.18</v>
      </c>
      <c r="BF381" s="251">
        <v>6.18</v>
      </c>
      <c r="BG381" s="251">
        <v>6.18</v>
      </c>
      <c r="BH381" s="251">
        <v>6.18</v>
      </c>
      <c r="BI381" s="251">
        <v>6.18</v>
      </c>
      <c r="BJ381" s="251">
        <v>6.18</v>
      </c>
      <c r="BK381" s="251">
        <v>6.18</v>
      </c>
      <c r="BL381" s="251">
        <v>6.18</v>
      </c>
      <c r="BM381" s="251">
        <v>6.18</v>
      </c>
      <c r="BN381" s="251">
        <v>6.18</v>
      </c>
      <c r="BO381" s="251">
        <v>6.18</v>
      </c>
      <c r="BP381" s="1188">
        <v>6.18</v>
      </c>
      <c r="BQ381" s="233">
        <v>6.18</v>
      </c>
      <c r="BR381" s="233">
        <v>6.18</v>
      </c>
      <c r="BS381" s="233">
        <v>6.18</v>
      </c>
      <c r="BT381" s="233">
        <v>6.18</v>
      </c>
      <c r="BU381" s="233">
        <v>6.18</v>
      </c>
      <c r="BV381" s="233">
        <v>6.18</v>
      </c>
      <c r="BW381" s="233">
        <v>6.18</v>
      </c>
      <c r="BX381" s="233">
        <v>6.18</v>
      </c>
      <c r="BY381" s="233">
        <v>6.18</v>
      </c>
      <c r="BZ381" s="233"/>
      <c r="CA381" s="233"/>
      <c r="CB381" s="233"/>
      <c r="CC381" s="233"/>
      <c r="CD381" s="233"/>
      <c r="CE381" s="233"/>
      <c r="CF381" s="233"/>
      <c r="CG381" s="233"/>
      <c r="CH381" s="233"/>
      <c r="CI381" s="233"/>
      <c r="CJ381" s="233"/>
      <c r="CK381" s="233"/>
      <c r="CL381" s="233"/>
      <c r="CM381" s="233"/>
      <c r="CN381" s="249"/>
    </row>
    <row r="382" spans="2:92" ht="30.75" thickBot="1" x14ac:dyDescent="0.25">
      <c r="B382"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2" s="1044" t="s">
        <v>884</v>
      </c>
      <c r="D382" s="1044" t="s">
        <v>877</v>
      </c>
      <c r="E382" s="1045" t="s">
        <v>843</v>
      </c>
      <c r="F382" s="1189" t="str">
        <f>VLOOKUP(TBL5_OptBen[[#This Row],[Option Type (defined list)]],'Option Typs_Grps'!B$2:C$47, 2, FALSE)</f>
        <v>Distribution Options</v>
      </c>
      <c r="G382" s="1176" t="s">
        <v>766</v>
      </c>
      <c r="H382" s="1177" t="s">
        <v>765</v>
      </c>
      <c r="I382" s="1181" t="s">
        <v>684</v>
      </c>
      <c r="J382" s="1182" t="s">
        <v>122</v>
      </c>
      <c r="K382" s="1183">
        <v>2</v>
      </c>
      <c r="L382" s="250"/>
      <c r="M382" s="250"/>
      <c r="N382" s="250"/>
      <c r="O382" s="1184"/>
      <c r="P382" s="1185"/>
      <c r="Q382" s="1186"/>
      <c r="R382" s="1187">
        <v>0</v>
      </c>
      <c r="S382" s="251">
        <v>0</v>
      </c>
      <c r="T382" s="251">
        <v>0</v>
      </c>
      <c r="U382" s="251">
        <v>0</v>
      </c>
      <c r="V382" s="251">
        <v>0</v>
      </c>
      <c r="W382" s="251">
        <v>0</v>
      </c>
      <c r="X382" s="251">
        <v>0</v>
      </c>
      <c r="Y382" s="251">
        <v>0</v>
      </c>
      <c r="Z382" s="251">
        <v>0</v>
      </c>
      <c r="AA382" s="251">
        <v>0</v>
      </c>
      <c r="AB382" s="251">
        <v>1.24</v>
      </c>
      <c r="AC382" s="251">
        <v>2.4700000000000002</v>
      </c>
      <c r="AD382" s="251">
        <v>3.71</v>
      </c>
      <c r="AE382" s="251">
        <v>4.95</v>
      </c>
      <c r="AF382" s="251">
        <v>6.18</v>
      </c>
      <c r="AG382" s="251">
        <v>6.18</v>
      </c>
      <c r="AH382" s="251">
        <v>6.18</v>
      </c>
      <c r="AI382" s="251">
        <v>6.18</v>
      </c>
      <c r="AJ382" s="251">
        <v>6.18</v>
      </c>
      <c r="AK382" s="251">
        <v>6.18</v>
      </c>
      <c r="AL382" s="251">
        <v>6.18</v>
      </c>
      <c r="AM382" s="251">
        <v>6.18</v>
      </c>
      <c r="AN382" s="251">
        <v>6.18</v>
      </c>
      <c r="AO382" s="251">
        <v>6.18</v>
      </c>
      <c r="AP382" s="251">
        <v>6.18</v>
      </c>
      <c r="AQ382" s="251">
        <v>6.18</v>
      </c>
      <c r="AR382" s="251">
        <v>6.18</v>
      </c>
      <c r="AS382" s="251">
        <v>6.18</v>
      </c>
      <c r="AT382" s="251">
        <v>6.18</v>
      </c>
      <c r="AU382" s="251">
        <v>6.18</v>
      </c>
      <c r="AV382" s="251">
        <v>6.18</v>
      </c>
      <c r="AW382" s="251">
        <v>6.18</v>
      </c>
      <c r="AX382" s="251">
        <v>6.18</v>
      </c>
      <c r="AY382" s="251">
        <v>6.18</v>
      </c>
      <c r="AZ382" s="251">
        <v>6.18</v>
      </c>
      <c r="BA382" s="251">
        <v>6.18</v>
      </c>
      <c r="BB382" s="251">
        <v>6.18</v>
      </c>
      <c r="BC382" s="251">
        <v>6.18</v>
      </c>
      <c r="BD382" s="251">
        <v>6.18</v>
      </c>
      <c r="BE382" s="251">
        <v>6.18</v>
      </c>
      <c r="BF382" s="251">
        <v>6.18</v>
      </c>
      <c r="BG382" s="251">
        <v>6.18</v>
      </c>
      <c r="BH382" s="251">
        <v>6.18</v>
      </c>
      <c r="BI382" s="251">
        <v>6.18</v>
      </c>
      <c r="BJ382" s="251">
        <v>6.18</v>
      </c>
      <c r="BK382" s="251">
        <v>6.18</v>
      </c>
      <c r="BL382" s="251">
        <v>6.18</v>
      </c>
      <c r="BM382" s="251">
        <v>6.18</v>
      </c>
      <c r="BN382" s="251">
        <v>6.18</v>
      </c>
      <c r="BO382" s="251">
        <v>6.18</v>
      </c>
      <c r="BP382" s="1188">
        <v>6.18</v>
      </c>
      <c r="BQ382" s="233">
        <v>6.18</v>
      </c>
      <c r="BR382" s="233">
        <v>6.18</v>
      </c>
      <c r="BS382" s="233">
        <v>6.18</v>
      </c>
      <c r="BT382" s="233">
        <v>6.18</v>
      </c>
      <c r="BU382" s="233">
        <v>6.18</v>
      </c>
      <c r="BV382" s="233">
        <v>6.18</v>
      </c>
      <c r="BW382" s="233">
        <v>6.18</v>
      </c>
      <c r="BX382" s="233">
        <v>6.18</v>
      </c>
      <c r="BY382" s="233">
        <v>6.18</v>
      </c>
      <c r="BZ382" s="233"/>
      <c r="CA382" s="233"/>
      <c r="CB382" s="233"/>
      <c r="CC382" s="233"/>
      <c r="CD382" s="233"/>
      <c r="CE382" s="233"/>
      <c r="CF382" s="233"/>
      <c r="CG382" s="233"/>
      <c r="CH382" s="233"/>
      <c r="CI382" s="233"/>
      <c r="CJ382" s="233"/>
      <c r="CK382" s="233"/>
      <c r="CL382" s="233"/>
      <c r="CM382" s="233"/>
      <c r="CN382" s="249"/>
    </row>
    <row r="383" spans="2:92" ht="30.75" thickBot="1" x14ac:dyDescent="0.25">
      <c r="B383"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3" s="1044" t="s">
        <v>886</v>
      </c>
      <c r="D383" s="1044" t="s">
        <v>880</v>
      </c>
      <c r="E383" s="1045" t="s">
        <v>843</v>
      </c>
      <c r="F383" s="1189" t="str">
        <f>VLOOKUP(TBL5_OptBen[[#This Row],[Option Type (defined list)]],'Option Typs_Grps'!B$2:C$47, 2, FALSE)</f>
        <v>Distribution Options</v>
      </c>
      <c r="G383" s="1176" t="s">
        <v>766</v>
      </c>
      <c r="H383" s="1177" t="s">
        <v>765</v>
      </c>
      <c r="I383" s="1181" t="s">
        <v>684</v>
      </c>
      <c r="J383" s="1182" t="s">
        <v>122</v>
      </c>
      <c r="K383" s="1183">
        <v>2</v>
      </c>
      <c r="L383" s="250"/>
      <c r="M383" s="250"/>
      <c r="N383" s="250"/>
      <c r="O383" s="1184"/>
      <c r="P383" s="1185"/>
      <c r="Q383" s="1186"/>
      <c r="R383" s="1187">
        <v>0</v>
      </c>
      <c r="S383" s="251">
        <v>0</v>
      </c>
      <c r="T383" s="251">
        <v>0</v>
      </c>
      <c r="U383" s="251">
        <v>0</v>
      </c>
      <c r="V383" s="251">
        <v>0</v>
      </c>
      <c r="W383" s="251">
        <v>0</v>
      </c>
      <c r="X383" s="251">
        <v>0</v>
      </c>
      <c r="Y383" s="251">
        <v>0</v>
      </c>
      <c r="Z383" s="251">
        <v>0</v>
      </c>
      <c r="AA383" s="251">
        <v>0</v>
      </c>
      <c r="AB383" s="251">
        <v>0</v>
      </c>
      <c r="AC383" s="251">
        <v>0</v>
      </c>
      <c r="AD383" s="251">
        <v>0</v>
      </c>
      <c r="AE383" s="251">
        <v>0</v>
      </c>
      <c r="AF383" s="251">
        <v>0</v>
      </c>
      <c r="AG383" s="251">
        <v>1.24</v>
      </c>
      <c r="AH383" s="251">
        <v>2.4700000000000002</v>
      </c>
      <c r="AI383" s="251">
        <v>3.71</v>
      </c>
      <c r="AJ383" s="251">
        <v>4.95</v>
      </c>
      <c r="AK383" s="251">
        <v>6.18</v>
      </c>
      <c r="AL383" s="251">
        <v>6.18</v>
      </c>
      <c r="AM383" s="251">
        <v>6.18</v>
      </c>
      <c r="AN383" s="251">
        <v>6.18</v>
      </c>
      <c r="AO383" s="251">
        <v>6.18</v>
      </c>
      <c r="AP383" s="251">
        <v>6.18</v>
      </c>
      <c r="AQ383" s="251">
        <v>6.18</v>
      </c>
      <c r="AR383" s="251">
        <v>6.18</v>
      </c>
      <c r="AS383" s="251">
        <v>6.18</v>
      </c>
      <c r="AT383" s="251">
        <v>6.18</v>
      </c>
      <c r="AU383" s="251">
        <v>6.18</v>
      </c>
      <c r="AV383" s="251">
        <v>6.18</v>
      </c>
      <c r="AW383" s="251">
        <v>6.18</v>
      </c>
      <c r="AX383" s="251">
        <v>6.18</v>
      </c>
      <c r="AY383" s="251">
        <v>6.18</v>
      </c>
      <c r="AZ383" s="251">
        <v>6.18</v>
      </c>
      <c r="BA383" s="251">
        <v>6.18</v>
      </c>
      <c r="BB383" s="251">
        <v>6.18</v>
      </c>
      <c r="BC383" s="251">
        <v>6.18</v>
      </c>
      <c r="BD383" s="251">
        <v>6.18</v>
      </c>
      <c r="BE383" s="251">
        <v>6.18</v>
      </c>
      <c r="BF383" s="251">
        <v>6.18</v>
      </c>
      <c r="BG383" s="251">
        <v>6.18</v>
      </c>
      <c r="BH383" s="251">
        <v>6.18</v>
      </c>
      <c r="BI383" s="251">
        <v>6.18</v>
      </c>
      <c r="BJ383" s="251">
        <v>6.18</v>
      </c>
      <c r="BK383" s="251">
        <v>6.18</v>
      </c>
      <c r="BL383" s="251">
        <v>6.18</v>
      </c>
      <c r="BM383" s="251">
        <v>6.18</v>
      </c>
      <c r="BN383" s="251">
        <v>6.18</v>
      </c>
      <c r="BO383" s="251">
        <v>6.18</v>
      </c>
      <c r="BP383" s="1188">
        <v>6.18</v>
      </c>
      <c r="BQ383" s="233">
        <v>6.18</v>
      </c>
      <c r="BR383" s="233">
        <v>6.18</v>
      </c>
      <c r="BS383" s="233">
        <v>6.18</v>
      </c>
      <c r="BT383" s="233">
        <v>6.18</v>
      </c>
      <c r="BU383" s="233">
        <v>6.18</v>
      </c>
      <c r="BV383" s="233">
        <v>6.18</v>
      </c>
      <c r="BW383" s="233">
        <v>6.18</v>
      </c>
      <c r="BX383" s="233">
        <v>6.18</v>
      </c>
      <c r="BY383" s="233">
        <v>6.18</v>
      </c>
      <c r="BZ383" s="233"/>
      <c r="CA383" s="233"/>
      <c r="CB383" s="233"/>
      <c r="CC383" s="233"/>
      <c r="CD383" s="233"/>
      <c r="CE383" s="233"/>
      <c r="CF383" s="233"/>
      <c r="CG383" s="233"/>
      <c r="CH383" s="233"/>
      <c r="CI383" s="233"/>
      <c r="CJ383" s="233"/>
      <c r="CK383" s="233"/>
      <c r="CL383" s="233"/>
      <c r="CM383" s="233"/>
      <c r="CN383" s="249"/>
    </row>
    <row r="384" spans="2:92" ht="30.75" thickBot="1" x14ac:dyDescent="0.25">
      <c r="B384"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4" s="1173" t="s">
        <v>888</v>
      </c>
      <c r="D384" s="1174" t="s">
        <v>883</v>
      </c>
      <c r="E384" s="1175" t="s">
        <v>843</v>
      </c>
      <c r="F384" s="1189" t="str">
        <f>VLOOKUP(TBL5_OptBen[[#This Row],[Option Type (defined list)]],'Option Typs_Grps'!B$2:C$47, 2, FALSE)</f>
        <v>Distribution Options</v>
      </c>
      <c r="G384" s="1176" t="s">
        <v>766</v>
      </c>
      <c r="H384" s="1177" t="s">
        <v>765</v>
      </c>
      <c r="I384" s="1181" t="s">
        <v>684</v>
      </c>
      <c r="J384" s="1182" t="s">
        <v>122</v>
      </c>
      <c r="K384" s="1183">
        <v>2</v>
      </c>
      <c r="L384" s="250"/>
      <c r="M384" s="250"/>
      <c r="N384" s="250"/>
      <c r="O384" s="1184"/>
      <c r="P384" s="1185"/>
      <c r="Q384" s="1186"/>
      <c r="R384" s="1187">
        <v>0</v>
      </c>
      <c r="S384" s="251">
        <v>0</v>
      </c>
      <c r="T384" s="251">
        <v>0</v>
      </c>
      <c r="U384" s="251">
        <v>0</v>
      </c>
      <c r="V384" s="251">
        <v>0</v>
      </c>
      <c r="W384" s="251">
        <v>0</v>
      </c>
      <c r="X384" s="251">
        <v>0</v>
      </c>
      <c r="Y384" s="251">
        <v>0</v>
      </c>
      <c r="Z384" s="251">
        <v>0</v>
      </c>
      <c r="AA384" s="251">
        <v>0</v>
      </c>
      <c r="AB384" s="251">
        <v>0</v>
      </c>
      <c r="AC384" s="251">
        <v>0</v>
      </c>
      <c r="AD384" s="251">
        <v>0</v>
      </c>
      <c r="AE384" s="251">
        <v>0</v>
      </c>
      <c r="AF384" s="251">
        <v>0</v>
      </c>
      <c r="AG384" s="251">
        <v>0</v>
      </c>
      <c r="AH384" s="251">
        <v>0</v>
      </c>
      <c r="AI384" s="251">
        <v>0</v>
      </c>
      <c r="AJ384" s="251">
        <v>0</v>
      </c>
      <c r="AK384" s="251">
        <v>0</v>
      </c>
      <c r="AL384" s="251">
        <v>1.24</v>
      </c>
      <c r="AM384" s="251">
        <v>2.4700000000000002</v>
      </c>
      <c r="AN384" s="251">
        <v>3.71</v>
      </c>
      <c r="AO384" s="251">
        <v>4.33</v>
      </c>
      <c r="AP384" s="251">
        <v>4.33</v>
      </c>
      <c r="AQ384" s="251">
        <v>4.33</v>
      </c>
      <c r="AR384" s="251">
        <v>4.33</v>
      </c>
      <c r="AS384" s="251">
        <v>4.33</v>
      </c>
      <c r="AT384" s="251">
        <v>4.33</v>
      </c>
      <c r="AU384" s="251">
        <v>4.33</v>
      </c>
      <c r="AV384" s="251">
        <v>4.33</v>
      </c>
      <c r="AW384" s="251">
        <v>4.33</v>
      </c>
      <c r="AX384" s="251">
        <v>4.33</v>
      </c>
      <c r="AY384" s="251">
        <v>4.33</v>
      </c>
      <c r="AZ384" s="251">
        <v>4.33</v>
      </c>
      <c r="BA384" s="251">
        <v>4.33</v>
      </c>
      <c r="BB384" s="251">
        <v>4.33</v>
      </c>
      <c r="BC384" s="251">
        <v>4.33</v>
      </c>
      <c r="BD384" s="251">
        <v>4.33</v>
      </c>
      <c r="BE384" s="251">
        <v>4.33</v>
      </c>
      <c r="BF384" s="251">
        <v>4.33</v>
      </c>
      <c r="BG384" s="251">
        <v>4.33</v>
      </c>
      <c r="BH384" s="251">
        <v>4.33</v>
      </c>
      <c r="BI384" s="251">
        <v>4.33</v>
      </c>
      <c r="BJ384" s="251">
        <v>4.33</v>
      </c>
      <c r="BK384" s="251">
        <v>4.33</v>
      </c>
      <c r="BL384" s="251">
        <v>4.33</v>
      </c>
      <c r="BM384" s="251">
        <v>4.33</v>
      </c>
      <c r="BN384" s="251">
        <v>4.33</v>
      </c>
      <c r="BO384" s="251">
        <v>4.33</v>
      </c>
      <c r="BP384" s="1188">
        <v>4.33</v>
      </c>
      <c r="BQ384" s="233">
        <v>4.33</v>
      </c>
      <c r="BR384" s="233">
        <v>4.33</v>
      </c>
      <c r="BS384" s="233">
        <v>4.33</v>
      </c>
      <c r="BT384" s="233">
        <v>4.33</v>
      </c>
      <c r="BU384" s="233">
        <v>4.33</v>
      </c>
      <c r="BV384" s="233">
        <v>4.33</v>
      </c>
      <c r="BW384" s="233">
        <v>4.33</v>
      </c>
      <c r="BX384" s="233">
        <v>4.33</v>
      </c>
      <c r="BY384" s="233">
        <v>4.33</v>
      </c>
      <c r="BZ384" s="233"/>
      <c r="CA384" s="233"/>
      <c r="CB384" s="233"/>
      <c r="CC384" s="233"/>
      <c r="CD384" s="233"/>
      <c r="CE384" s="233"/>
      <c r="CF384" s="233"/>
      <c r="CG384" s="233"/>
      <c r="CH384" s="233"/>
      <c r="CI384" s="233"/>
      <c r="CJ384" s="233"/>
      <c r="CK384" s="233"/>
      <c r="CL384" s="233"/>
      <c r="CM384" s="233"/>
      <c r="CN384" s="249"/>
    </row>
    <row r="385" spans="2:92" ht="30.75" thickBot="1" x14ac:dyDescent="0.25">
      <c r="B385"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5" s="1176" t="s">
        <v>891</v>
      </c>
      <c r="D385" s="1177" t="s">
        <v>885</v>
      </c>
      <c r="E385" s="1175" t="s">
        <v>871</v>
      </c>
      <c r="F385" s="1189" t="str">
        <f>VLOOKUP(TBL5_OptBen[[#This Row],[Option Type (defined list)]],'Option Typs_Grps'!B$2:C$47, 2, FALSE)</f>
        <v>Distribution Options</v>
      </c>
      <c r="G385" s="1176" t="s">
        <v>766</v>
      </c>
      <c r="H385" s="1177" t="s">
        <v>765</v>
      </c>
      <c r="I385" s="1181" t="s">
        <v>684</v>
      </c>
      <c r="J385" s="1182" t="s">
        <v>122</v>
      </c>
      <c r="K385" s="1183">
        <v>2</v>
      </c>
      <c r="L385" s="250"/>
      <c r="M385" s="250"/>
      <c r="N385" s="250"/>
      <c r="O385" s="1184"/>
      <c r="P385" s="1185"/>
      <c r="Q385" s="1186"/>
      <c r="R385" s="1187">
        <v>1.6</v>
      </c>
      <c r="S385" s="251">
        <v>3.98</v>
      </c>
      <c r="T385" s="251">
        <v>5.33</v>
      </c>
      <c r="U385" s="251">
        <v>6.42</v>
      </c>
      <c r="V385" s="251">
        <v>7.27</v>
      </c>
      <c r="W385" s="251">
        <v>7.27</v>
      </c>
      <c r="X385" s="251">
        <v>7.27</v>
      </c>
      <c r="Y385" s="251">
        <v>7.27</v>
      </c>
      <c r="Z385" s="251">
        <v>7.27</v>
      </c>
      <c r="AA385" s="251">
        <v>7.27</v>
      </c>
      <c r="AB385" s="251">
        <v>7.27</v>
      </c>
      <c r="AC385" s="251">
        <v>7.27</v>
      </c>
      <c r="AD385" s="251">
        <v>7.27</v>
      </c>
      <c r="AE385" s="251">
        <v>7.27</v>
      </c>
      <c r="AF385" s="251">
        <v>7.27</v>
      </c>
      <c r="AG385" s="251">
        <v>7.27</v>
      </c>
      <c r="AH385" s="251">
        <v>7.27</v>
      </c>
      <c r="AI385" s="251">
        <v>7.27</v>
      </c>
      <c r="AJ385" s="251">
        <v>7.27</v>
      </c>
      <c r="AK385" s="251">
        <v>7.27</v>
      </c>
      <c r="AL385" s="251">
        <v>7.27</v>
      </c>
      <c r="AM385" s="251">
        <v>7.27</v>
      </c>
      <c r="AN385" s="251">
        <v>7.27</v>
      </c>
      <c r="AO385" s="251">
        <v>7.27</v>
      </c>
      <c r="AP385" s="251">
        <v>7.27</v>
      </c>
      <c r="AQ385" s="251">
        <v>7.27</v>
      </c>
      <c r="AR385" s="251">
        <v>7.27</v>
      </c>
      <c r="AS385" s="251">
        <v>7.27</v>
      </c>
      <c r="AT385" s="251">
        <v>7.27</v>
      </c>
      <c r="AU385" s="251">
        <v>7.27</v>
      </c>
      <c r="AV385" s="251">
        <v>7.27</v>
      </c>
      <c r="AW385" s="251">
        <v>7.27</v>
      </c>
      <c r="AX385" s="251">
        <v>7.27</v>
      </c>
      <c r="AY385" s="251">
        <v>7.27</v>
      </c>
      <c r="AZ385" s="251">
        <v>7.27</v>
      </c>
      <c r="BA385" s="251">
        <v>7.27</v>
      </c>
      <c r="BB385" s="251">
        <v>7.27</v>
      </c>
      <c r="BC385" s="251">
        <v>7.27</v>
      </c>
      <c r="BD385" s="251">
        <v>7.27</v>
      </c>
      <c r="BE385" s="251">
        <v>7.27</v>
      </c>
      <c r="BF385" s="251">
        <v>7.27</v>
      </c>
      <c r="BG385" s="251">
        <v>7.27</v>
      </c>
      <c r="BH385" s="251">
        <v>7.27</v>
      </c>
      <c r="BI385" s="251">
        <v>7.27</v>
      </c>
      <c r="BJ385" s="251">
        <v>7.27</v>
      </c>
      <c r="BK385" s="251">
        <v>7.27</v>
      </c>
      <c r="BL385" s="251">
        <v>7.27</v>
      </c>
      <c r="BM385" s="251">
        <v>7.27</v>
      </c>
      <c r="BN385" s="251">
        <v>7.27</v>
      </c>
      <c r="BO385" s="251">
        <v>7.27</v>
      </c>
      <c r="BP385" s="1188">
        <v>7.27</v>
      </c>
      <c r="BQ385" s="233">
        <v>7.27</v>
      </c>
      <c r="BR385" s="233">
        <v>7.27</v>
      </c>
      <c r="BS385" s="233">
        <v>7.27</v>
      </c>
      <c r="BT385" s="233">
        <v>7.27</v>
      </c>
      <c r="BU385" s="233">
        <v>7.27</v>
      </c>
      <c r="BV385" s="233">
        <v>7.27</v>
      </c>
      <c r="BW385" s="233">
        <v>7.27</v>
      </c>
      <c r="BX385" s="233">
        <v>7.27</v>
      </c>
      <c r="BY385" s="233">
        <v>7.27</v>
      </c>
      <c r="BZ385" s="233"/>
      <c r="CA385" s="233"/>
      <c r="CB385" s="233"/>
      <c r="CC385" s="233"/>
      <c r="CD385" s="233"/>
      <c r="CE385" s="233"/>
      <c r="CF385" s="233"/>
      <c r="CG385" s="233"/>
      <c r="CH385" s="233"/>
      <c r="CI385" s="233"/>
      <c r="CJ385" s="233"/>
      <c r="CK385" s="233"/>
      <c r="CL385" s="233"/>
      <c r="CM385" s="233"/>
      <c r="CN385" s="249"/>
    </row>
    <row r="386" spans="2:92" ht="30.75" thickBot="1" x14ac:dyDescent="0.25">
      <c r="B386"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6" s="1173" t="s">
        <v>893</v>
      </c>
      <c r="D386" s="1174" t="s">
        <v>887</v>
      </c>
      <c r="E386" s="1175" t="s">
        <v>871</v>
      </c>
      <c r="F386" s="1189" t="str">
        <f>VLOOKUP(TBL5_OptBen[[#This Row],[Option Type (defined list)]],'Option Typs_Grps'!B$2:C$47, 2, FALSE)</f>
        <v>Distribution Options</v>
      </c>
      <c r="G386" s="1176" t="s">
        <v>766</v>
      </c>
      <c r="H386" s="1177" t="s">
        <v>765</v>
      </c>
      <c r="I386" s="1181" t="s">
        <v>684</v>
      </c>
      <c r="J386" s="1182" t="s">
        <v>122</v>
      </c>
      <c r="K386" s="1183">
        <v>2</v>
      </c>
      <c r="L386" s="250"/>
      <c r="M386" s="250"/>
      <c r="N386" s="250"/>
      <c r="O386" s="1184"/>
      <c r="P386" s="1185"/>
      <c r="Q386" s="1186"/>
      <c r="R386" s="1187">
        <v>0</v>
      </c>
      <c r="S386" s="251">
        <v>0</v>
      </c>
      <c r="T386" s="251">
        <v>0</v>
      </c>
      <c r="U386" s="251">
        <v>0</v>
      </c>
      <c r="V386" s="251">
        <v>0</v>
      </c>
      <c r="W386" s="251">
        <v>0.74</v>
      </c>
      <c r="X386" s="251">
        <v>1.46</v>
      </c>
      <c r="Y386" s="251">
        <v>2.11</v>
      </c>
      <c r="Z386" s="251">
        <v>2.58</v>
      </c>
      <c r="AA386" s="251">
        <v>3.07</v>
      </c>
      <c r="AB386" s="251">
        <v>3.07</v>
      </c>
      <c r="AC386" s="251">
        <v>3.07</v>
      </c>
      <c r="AD386" s="251">
        <v>3.07</v>
      </c>
      <c r="AE386" s="251">
        <v>3.07</v>
      </c>
      <c r="AF386" s="251">
        <v>3.07</v>
      </c>
      <c r="AG386" s="251">
        <v>3.07</v>
      </c>
      <c r="AH386" s="251">
        <v>3.07</v>
      </c>
      <c r="AI386" s="251">
        <v>3.07</v>
      </c>
      <c r="AJ386" s="251">
        <v>3.07</v>
      </c>
      <c r="AK386" s="251">
        <v>3.07</v>
      </c>
      <c r="AL386" s="251">
        <v>3.07</v>
      </c>
      <c r="AM386" s="251">
        <v>3.07</v>
      </c>
      <c r="AN386" s="251">
        <v>3.07</v>
      </c>
      <c r="AO386" s="251">
        <v>3.07</v>
      </c>
      <c r="AP386" s="251">
        <v>3.07</v>
      </c>
      <c r="AQ386" s="251">
        <v>3.07</v>
      </c>
      <c r="AR386" s="251">
        <v>3.07</v>
      </c>
      <c r="AS386" s="251">
        <v>3.07</v>
      </c>
      <c r="AT386" s="251">
        <v>3.07</v>
      </c>
      <c r="AU386" s="251">
        <v>3.07</v>
      </c>
      <c r="AV386" s="251">
        <v>3.07</v>
      </c>
      <c r="AW386" s="251">
        <v>3.07</v>
      </c>
      <c r="AX386" s="251">
        <v>3.07</v>
      </c>
      <c r="AY386" s="251">
        <v>3.07</v>
      </c>
      <c r="AZ386" s="251">
        <v>3.07</v>
      </c>
      <c r="BA386" s="251">
        <v>3.07</v>
      </c>
      <c r="BB386" s="251">
        <v>3.07</v>
      </c>
      <c r="BC386" s="251">
        <v>3.07</v>
      </c>
      <c r="BD386" s="251">
        <v>3.07</v>
      </c>
      <c r="BE386" s="251">
        <v>3.07</v>
      </c>
      <c r="BF386" s="251">
        <v>3.07</v>
      </c>
      <c r="BG386" s="251">
        <v>3.07</v>
      </c>
      <c r="BH386" s="251">
        <v>3.07</v>
      </c>
      <c r="BI386" s="251">
        <v>3.07</v>
      </c>
      <c r="BJ386" s="251">
        <v>3.07</v>
      </c>
      <c r="BK386" s="251">
        <v>3.07</v>
      </c>
      <c r="BL386" s="251">
        <v>3.07</v>
      </c>
      <c r="BM386" s="251">
        <v>3.07</v>
      </c>
      <c r="BN386" s="251">
        <v>3.07</v>
      </c>
      <c r="BO386" s="251">
        <v>3.07</v>
      </c>
      <c r="BP386" s="1188">
        <v>3.07</v>
      </c>
      <c r="BQ386" s="233">
        <v>3.07</v>
      </c>
      <c r="BR386" s="233">
        <v>3.07</v>
      </c>
      <c r="BS386" s="233">
        <v>3.07</v>
      </c>
      <c r="BT386" s="233">
        <v>3.07</v>
      </c>
      <c r="BU386" s="233">
        <v>3.07</v>
      </c>
      <c r="BV386" s="233">
        <v>3.07</v>
      </c>
      <c r="BW386" s="233">
        <v>3.07</v>
      </c>
      <c r="BX386" s="233">
        <v>3.07</v>
      </c>
      <c r="BY386" s="233">
        <v>3.07</v>
      </c>
      <c r="BZ386" s="233"/>
      <c r="CA386" s="233"/>
      <c r="CB386" s="233"/>
      <c r="CC386" s="233"/>
      <c r="CD386" s="233"/>
      <c r="CE386" s="233"/>
      <c r="CF386" s="233"/>
      <c r="CG386" s="233"/>
      <c r="CH386" s="233"/>
      <c r="CI386" s="233"/>
      <c r="CJ386" s="233"/>
      <c r="CK386" s="233"/>
      <c r="CL386" s="233"/>
      <c r="CM386" s="233"/>
      <c r="CN386" s="249"/>
    </row>
    <row r="387" spans="2:92" ht="30.75" thickBot="1" x14ac:dyDescent="0.25">
      <c r="B387" s="1052"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7" s="1173" t="s">
        <v>896</v>
      </c>
      <c r="D387" s="1174" t="s">
        <v>890</v>
      </c>
      <c r="E387" s="1175" t="s">
        <v>871</v>
      </c>
      <c r="F387" s="1189" t="str">
        <f>VLOOKUP(TBL5_OptBen[[#This Row],[Option Type (defined list)]],'Option Typs_Grps'!B$2:C$47, 2, FALSE)</f>
        <v>Distribution Options</v>
      </c>
      <c r="G387" s="1176" t="s">
        <v>766</v>
      </c>
      <c r="H387" s="1177" t="s">
        <v>765</v>
      </c>
      <c r="I387" s="1181" t="s">
        <v>684</v>
      </c>
      <c r="J387" s="1182" t="s">
        <v>122</v>
      </c>
      <c r="K387" s="1183">
        <v>2</v>
      </c>
      <c r="L387" s="245"/>
      <c r="M387" s="245"/>
      <c r="N387" s="245"/>
      <c r="O387" s="1260"/>
      <c r="P387" s="1261"/>
      <c r="Q387" s="1262"/>
      <c r="R387" s="1263">
        <v>0</v>
      </c>
      <c r="S387" s="246">
        <v>0</v>
      </c>
      <c r="T387" s="246">
        <v>0</v>
      </c>
      <c r="U387" s="246">
        <v>0</v>
      </c>
      <c r="V387" s="246">
        <v>0</v>
      </c>
      <c r="W387" s="246">
        <v>0</v>
      </c>
      <c r="X387" s="246">
        <v>0</v>
      </c>
      <c r="Y387" s="246">
        <v>0</v>
      </c>
      <c r="Z387" s="246">
        <v>0</v>
      </c>
      <c r="AA387" s="246">
        <v>0</v>
      </c>
      <c r="AB387" s="246">
        <v>0.57999999999999996</v>
      </c>
      <c r="AC387" s="246">
        <v>1.02</v>
      </c>
      <c r="AD387" s="246">
        <v>1.41</v>
      </c>
      <c r="AE387" s="246">
        <v>1.7</v>
      </c>
      <c r="AF387" s="246">
        <v>1.8</v>
      </c>
      <c r="AG387" s="246">
        <v>1.8</v>
      </c>
      <c r="AH387" s="246">
        <v>1.8</v>
      </c>
      <c r="AI387" s="246">
        <v>1.8</v>
      </c>
      <c r="AJ387" s="246">
        <v>1.8</v>
      </c>
      <c r="AK387" s="246">
        <v>1.8</v>
      </c>
      <c r="AL387" s="246">
        <v>1.8</v>
      </c>
      <c r="AM387" s="246">
        <v>1.8</v>
      </c>
      <c r="AN387" s="246">
        <v>1.8</v>
      </c>
      <c r="AO387" s="246">
        <v>1.8</v>
      </c>
      <c r="AP387" s="246">
        <v>1.8</v>
      </c>
      <c r="AQ387" s="246">
        <v>1.8</v>
      </c>
      <c r="AR387" s="246">
        <v>1.8</v>
      </c>
      <c r="AS387" s="246">
        <v>1.8</v>
      </c>
      <c r="AT387" s="246">
        <v>1.8</v>
      </c>
      <c r="AU387" s="246">
        <v>1.8</v>
      </c>
      <c r="AV387" s="246">
        <v>1.8</v>
      </c>
      <c r="AW387" s="246">
        <v>1.8</v>
      </c>
      <c r="AX387" s="246">
        <v>1.8</v>
      </c>
      <c r="AY387" s="246">
        <v>1.8</v>
      </c>
      <c r="AZ387" s="246">
        <v>1.8</v>
      </c>
      <c r="BA387" s="246">
        <v>1.8</v>
      </c>
      <c r="BB387" s="246">
        <v>1.8</v>
      </c>
      <c r="BC387" s="246">
        <v>1.8</v>
      </c>
      <c r="BD387" s="246">
        <v>1.8</v>
      </c>
      <c r="BE387" s="246">
        <v>1.8</v>
      </c>
      <c r="BF387" s="246">
        <v>1.8</v>
      </c>
      <c r="BG387" s="246">
        <v>1.8</v>
      </c>
      <c r="BH387" s="246">
        <v>1.8</v>
      </c>
      <c r="BI387" s="246">
        <v>1.8</v>
      </c>
      <c r="BJ387" s="246">
        <v>1.8</v>
      </c>
      <c r="BK387" s="246">
        <v>1.8</v>
      </c>
      <c r="BL387" s="246">
        <v>1.8</v>
      </c>
      <c r="BM387" s="246">
        <v>1.8</v>
      </c>
      <c r="BN387" s="246">
        <v>1.8</v>
      </c>
      <c r="BO387" s="246">
        <v>1.8</v>
      </c>
      <c r="BP387" s="247">
        <v>1.8</v>
      </c>
      <c r="BQ387" s="233">
        <v>1.8</v>
      </c>
      <c r="BR387" s="233">
        <v>1.8</v>
      </c>
      <c r="BS387" s="233">
        <v>1.8</v>
      </c>
      <c r="BT387" s="233">
        <v>1.8</v>
      </c>
      <c r="BU387" s="233">
        <v>1.8</v>
      </c>
      <c r="BV387" s="233">
        <v>1.8</v>
      </c>
      <c r="BW387" s="233">
        <v>1.8</v>
      </c>
      <c r="BX387" s="233">
        <v>1.8</v>
      </c>
      <c r="BY387" s="233">
        <v>1.8</v>
      </c>
      <c r="BZ387" s="233"/>
      <c r="CA387" s="233"/>
      <c r="CB387" s="233"/>
      <c r="CC387" s="233"/>
      <c r="CD387" s="233"/>
      <c r="CE387" s="233"/>
      <c r="CF387" s="233"/>
      <c r="CG387" s="233"/>
      <c r="CH387" s="233"/>
      <c r="CI387" s="233"/>
      <c r="CJ387" s="233"/>
      <c r="CK387" s="233"/>
      <c r="CL387" s="233"/>
      <c r="CM387" s="233"/>
      <c r="CN387" s="249"/>
    </row>
    <row r="388" spans="2:92" ht="30.75" thickBot="1" x14ac:dyDescent="0.25">
      <c r="B388"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8" s="1044" t="s">
        <v>899</v>
      </c>
      <c r="D388" s="1044" t="s">
        <v>892</v>
      </c>
      <c r="E388" s="1045" t="s">
        <v>894</v>
      </c>
      <c r="F388" s="1189" t="str">
        <f>VLOOKUP(TBL5_OptBen[[#This Row],[Option Type (defined list)]],'Option Typs_Grps'!B$2:C$47, 2, FALSE)</f>
        <v>Distribution Options</v>
      </c>
      <c r="G388" s="1176" t="s">
        <v>766</v>
      </c>
      <c r="H388" s="1177" t="s">
        <v>765</v>
      </c>
      <c r="I388" s="1181" t="s">
        <v>684</v>
      </c>
      <c r="J388" s="1182" t="s">
        <v>122</v>
      </c>
      <c r="K388" s="1183">
        <v>2</v>
      </c>
      <c r="L388" s="250"/>
      <c r="M388" s="250"/>
      <c r="N388" s="250"/>
      <c r="O388" s="1184"/>
      <c r="P388" s="1185"/>
      <c r="Q388" s="1186"/>
      <c r="R388" s="1187">
        <v>1.44</v>
      </c>
      <c r="S388" s="251">
        <v>4.34</v>
      </c>
      <c r="T388" s="251">
        <v>7.11</v>
      </c>
      <c r="U388" s="251">
        <v>9.26</v>
      </c>
      <c r="V388" s="251">
        <v>10.52</v>
      </c>
      <c r="W388" s="251">
        <v>10.52</v>
      </c>
      <c r="X388" s="251">
        <v>10.52</v>
      </c>
      <c r="Y388" s="251">
        <v>10.52</v>
      </c>
      <c r="Z388" s="251">
        <v>10.52</v>
      </c>
      <c r="AA388" s="251">
        <v>10.52</v>
      </c>
      <c r="AB388" s="251">
        <v>10.52</v>
      </c>
      <c r="AC388" s="251">
        <v>10.52</v>
      </c>
      <c r="AD388" s="251">
        <v>10.52</v>
      </c>
      <c r="AE388" s="251">
        <v>10.52</v>
      </c>
      <c r="AF388" s="251">
        <v>10.52</v>
      </c>
      <c r="AG388" s="251">
        <v>10.52</v>
      </c>
      <c r="AH388" s="251">
        <v>10.52</v>
      </c>
      <c r="AI388" s="251">
        <v>10.52</v>
      </c>
      <c r="AJ388" s="251">
        <v>10.52</v>
      </c>
      <c r="AK388" s="251">
        <v>10.52</v>
      </c>
      <c r="AL388" s="251">
        <v>10.52</v>
      </c>
      <c r="AM388" s="251">
        <v>10.52</v>
      </c>
      <c r="AN388" s="251">
        <v>10.52</v>
      </c>
      <c r="AO388" s="251">
        <v>10.52</v>
      </c>
      <c r="AP388" s="251">
        <v>10.52</v>
      </c>
      <c r="AQ388" s="251">
        <v>10.52</v>
      </c>
      <c r="AR388" s="251">
        <v>10.52</v>
      </c>
      <c r="AS388" s="251">
        <v>10.52</v>
      </c>
      <c r="AT388" s="251">
        <v>10.52</v>
      </c>
      <c r="AU388" s="251">
        <v>10.52</v>
      </c>
      <c r="AV388" s="251">
        <v>10.52</v>
      </c>
      <c r="AW388" s="251">
        <v>10.52</v>
      </c>
      <c r="AX388" s="251">
        <v>10.52</v>
      </c>
      <c r="AY388" s="251">
        <v>10.52</v>
      </c>
      <c r="AZ388" s="251">
        <v>10.52</v>
      </c>
      <c r="BA388" s="251">
        <v>10.52</v>
      </c>
      <c r="BB388" s="251">
        <v>10.52</v>
      </c>
      <c r="BC388" s="251">
        <v>10.52</v>
      </c>
      <c r="BD388" s="251">
        <v>10.52</v>
      </c>
      <c r="BE388" s="251">
        <v>10.52</v>
      </c>
      <c r="BF388" s="251">
        <v>10.52</v>
      </c>
      <c r="BG388" s="251">
        <v>10.52</v>
      </c>
      <c r="BH388" s="251">
        <v>10.52</v>
      </c>
      <c r="BI388" s="251">
        <v>10.52</v>
      </c>
      <c r="BJ388" s="251">
        <v>10.52</v>
      </c>
      <c r="BK388" s="251">
        <v>10.52</v>
      </c>
      <c r="BL388" s="251">
        <v>10.52</v>
      </c>
      <c r="BM388" s="251">
        <v>10.52</v>
      </c>
      <c r="BN388" s="251">
        <v>10.52</v>
      </c>
      <c r="BO388" s="251">
        <v>10.52</v>
      </c>
      <c r="BP388" s="1188">
        <v>10.52</v>
      </c>
      <c r="BQ388" s="233">
        <v>10.52</v>
      </c>
      <c r="BR388" s="233">
        <v>10.52</v>
      </c>
      <c r="BS388" s="233">
        <v>10.52</v>
      </c>
      <c r="BT388" s="233">
        <v>10.52</v>
      </c>
      <c r="BU388" s="233">
        <v>10.52</v>
      </c>
      <c r="BV388" s="233">
        <v>10.52</v>
      </c>
      <c r="BW388" s="233">
        <v>10.52</v>
      </c>
      <c r="BX388" s="233">
        <v>10.52</v>
      </c>
      <c r="BY388" s="233">
        <v>10.52</v>
      </c>
      <c r="BZ388" s="233"/>
      <c r="CA388" s="233"/>
      <c r="CB388" s="233"/>
      <c r="CC388" s="233"/>
      <c r="CD388" s="233"/>
      <c r="CE388" s="233"/>
      <c r="CF388" s="233"/>
      <c r="CG388" s="233"/>
      <c r="CH388" s="233"/>
      <c r="CI388" s="233"/>
      <c r="CJ388" s="233"/>
      <c r="CK388" s="233"/>
      <c r="CL388" s="233"/>
      <c r="CM388" s="233"/>
      <c r="CN388" s="249"/>
    </row>
    <row r="389" spans="2:92" ht="30.75" thickBot="1" x14ac:dyDescent="0.25">
      <c r="B389"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89" s="1044" t="s">
        <v>902</v>
      </c>
      <c r="D389" s="1044" t="s">
        <v>895</v>
      </c>
      <c r="E389" s="1045" t="s">
        <v>894</v>
      </c>
      <c r="F389" s="1189" t="str">
        <f>VLOOKUP(TBL5_OptBen[[#This Row],[Option Type (defined list)]],'Option Typs_Grps'!B$2:C$47, 2, FALSE)</f>
        <v>Distribution Options</v>
      </c>
      <c r="G389" s="1176" t="s">
        <v>766</v>
      </c>
      <c r="H389" s="1177" t="s">
        <v>765</v>
      </c>
      <c r="I389" s="1181" t="s">
        <v>684</v>
      </c>
      <c r="J389" s="1182" t="s">
        <v>122</v>
      </c>
      <c r="K389" s="1183">
        <v>2</v>
      </c>
      <c r="L389" s="250"/>
      <c r="M389" s="250"/>
      <c r="N389" s="250"/>
      <c r="O389" s="1184"/>
      <c r="P389" s="1185"/>
      <c r="Q389" s="1186"/>
      <c r="R389" s="1187">
        <v>0</v>
      </c>
      <c r="S389" s="251">
        <v>0</v>
      </c>
      <c r="T389" s="251">
        <v>0</v>
      </c>
      <c r="U389" s="251">
        <v>0</v>
      </c>
      <c r="V389" s="251">
        <v>0</v>
      </c>
      <c r="W389" s="251">
        <v>1.35</v>
      </c>
      <c r="X389" s="251">
        <v>3.56</v>
      </c>
      <c r="Y389" s="251">
        <v>6.14</v>
      </c>
      <c r="Z389" s="251">
        <v>8.44</v>
      </c>
      <c r="AA389" s="251">
        <v>9.9700000000000006</v>
      </c>
      <c r="AB389" s="251">
        <v>9.9700000000000006</v>
      </c>
      <c r="AC389" s="251">
        <v>9.9700000000000006</v>
      </c>
      <c r="AD389" s="251">
        <v>9.9700000000000006</v>
      </c>
      <c r="AE389" s="251">
        <v>9.9700000000000006</v>
      </c>
      <c r="AF389" s="251">
        <v>9.9700000000000006</v>
      </c>
      <c r="AG389" s="251">
        <v>9.9700000000000006</v>
      </c>
      <c r="AH389" s="251">
        <v>9.9700000000000006</v>
      </c>
      <c r="AI389" s="251">
        <v>9.9700000000000006</v>
      </c>
      <c r="AJ389" s="251">
        <v>9.9700000000000006</v>
      </c>
      <c r="AK389" s="251">
        <v>9.9700000000000006</v>
      </c>
      <c r="AL389" s="251">
        <v>9.9700000000000006</v>
      </c>
      <c r="AM389" s="251">
        <v>9.9700000000000006</v>
      </c>
      <c r="AN389" s="251">
        <v>9.9700000000000006</v>
      </c>
      <c r="AO389" s="251">
        <v>9.9700000000000006</v>
      </c>
      <c r="AP389" s="251">
        <v>9.9700000000000006</v>
      </c>
      <c r="AQ389" s="251">
        <v>9.9700000000000006</v>
      </c>
      <c r="AR389" s="251">
        <v>9.9700000000000006</v>
      </c>
      <c r="AS389" s="251">
        <v>9.9700000000000006</v>
      </c>
      <c r="AT389" s="251">
        <v>9.9700000000000006</v>
      </c>
      <c r="AU389" s="251">
        <v>9.9700000000000006</v>
      </c>
      <c r="AV389" s="251">
        <v>9.9700000000000006</v>
      </c>
      <c r="AW389" s="251">
        <v>9.9700000000000006</v>
      </c>
      <c r="AX389" s="251">
        <v>9.9700000000000006</v>
      </c>
      <c r="AY389" s="251">
        <v>9.9700000000000006</v>
      </c>
      <c r="AZ389" s="251">
        <v>9.9700000000000006</v>
      </c>
      <c r="BA389" s="251">
        <v>9.9700000000000006</v>
      </c>
      <c r="BB389" s="251">
        <v>9.9700000000000006</v>
      </c>
      <c r="BC389" s="251">
        <v>9.9700000000000006</v>
      </c>
      <c r="BD389" s="251">
        <v>9.9700000000000006</v>
      </c>
      <c r="BE389" s="251">
        <v>9.9700000000000006</v>
      </c>
      <c r="BF389" s="251">
        <v>9.9700000000000006</v>
      </c>
      <c r="BG389" s="251">
        <v>9.9700000000000006</v>
      </c>
      <c r="BH389" s="251">
        <v>9.9700000000000006</v>
      </c>
      <c r="BI389" s="251">
        <v>9.9700000000000006</v>
      </c>
      <c r="BJ389" s="251">
        <v>9.9700000000000006</v>
      </c>
      <c r="BK389" s="251">
        <v>9.9700000000000006</v>
      </c>
      <c r="BL389" s="251">
        <v>9.9700000000000006</v>
      </c>
      <c r="BM389" s="251">
        <v>9.9700000000000006</v>
      </c>
      <c r="BN389" s="251">
        <v>9.9700000000000006</v>
      </c>
      <c r="BO389" s="251">
        <v>9.9700000000000006</v>
      </c>
      <c r="BP389" s="1188">
        <v>9.9700000000000006</v>
      </c>
      <c r="BQ389" s="233">
        <v>9.9700000000000006</v>
      </c>
      <c r="BR389" s="233">
        <v>9.9700000000000006</v>
      </c>
      <c r="BS389" s="233">
        <v>9.9700000000000006</v>
      </c>
      <c r="BT389" s="233">
        <v>9.9700000000000006</v>
      </c>
      <c r="BU389" s="233">
        <v>9.9700000000000006</v>
      </c>
      <c r="BV389" s="233">
        <v>9.9700000000000006</v>
      </c>
      <c r="BW389" s="233">
        <v>9.9700000000000006</v>
      </c>
      <c r="BX389" s="233">
        <v>9.9700000000000006</v>
      </c>
      <c r="BY389" s="233">
        <v>9.9700000000000006</v>
      </c>
      <c r="BZ389" s="233"/>
      <c r="CA389" s="233"/>
      <c r="CB389" s="233"/>
      <c r="CC389" s="233"/>
      <c r="CD389" s="233"/>
      <c r="CE389" s="233"/>
      <c r="CF389" s="233"/>
      <c r="CG389" s="233"/>
      <c r="CH389" s="233"/>
      <c r="CI389" s="233"/>
      <c r="CJ389" s="233"/>
      <c r="CK389" s="233"/>
      <c r="CL389" s="233"/>
      <c r="CM389" s="233"/>
      <c r="CN389" s="249"/>
    </row>
    <row r="390" spans="2:92" ht="30.75" thickBot="1" x14ac:dyDescent="0.25">
      <c r="B390"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90" s="1044" t="s">
        <v>905</v>
      </c>
      <c r="D390" s="1044" t="s">
        <v>898</v>
      </c>
      <c r="E390" s="1045" t="s">
        <v>894</v>
      </c>
      <c r="F390" s="1189" t="str">
        <f>VLOOKUP(TBL5_OptBen[[#This Row],[Option Type (defined list)]],'Option Typs_Grps'!B$2:C$47, 2, FALSE)</f>
        <v>Distribution Options</v>
      </c>
      <c r="G390" s="1176" t="s">
        <v>766</v>
      </c>
      <c r="H390" s="1177" t="s">
        <v>765</v>
      </c>
      <c r="I390" s="1181" t="s">
        <v>684</v>
      </c>
      <c r="J390" s="1182" t="s">
        <v>122</v>
      </c>
      <c r="K390" s="1183">
        <v>2</v>
      </c>
      <c r="L390" s="250"/>
      <c r="M390" s="250"/>
      <c r="N390" s="250"/>
      <c r="O390" s="1184"/>
      <c r="P390" s="1185"/>
      <c r="Q390" s="1186"/>
      <c r="R390" s="1187">
        <v>0</v>
      </c>
      <c r="S390" s="251">
        <v>0</v>
      </c>
      <c r="T390" s="251">
        <v>0</v>
      </c>
      <c r="U390" s="251">
        <v>0</v>
      </c>
      <c r="V390" s="251">
        <v>0</v>
      </c>
      <c r="W390" s="251">
        <v>0</v>
      </c>
      <c r="X390" s="251">
        <v>0</v>
      </c>
      <c r="Y390" s="251">
        <v>0</v>
      </c>
      <c r="Z390" s="251">
        <v>0</v>
      </c>
      <c r="AA390" s="251">
        <v>0</v>
      </c>
      <c r="AB390" s="251">
        <v>1.02</v>
      </c>
      <c r="AC390" s="251">
        <v>2.21</v>
      </c>
      <c r="AD390" s="251">
        <v>3.46</v>
      </c>
      <c r="AE390" s="251">
        <v>4.53</v>
      </c>
      <c r="AF390" s="251">
        <v>5.28</v>
      </c>
      <c r="AG390" s="251">
        <v>5.28</v>
      </c>
      <c r="AH390" s="251">
        <v>5.28</v>
      </c>
      <c r="AI390" s="251">
        <v>5.28</v>
      </c>
      <c r="AJ390" s="251">
        <v>5.28</v>
      </c>
      <c r="AK390" s="251">
        <v>5.28</v>
      </c>
      <c r="AL390" s="251">
        <v>5.28</v>
      </c>
      <c r="AM390" s="251">
        <v>5.28</v>
      </c>
      <c r="AN390" s="251">
        <v>5.28</v>
      </c>
      <c r="AO390" s="251">
        <v>5.28</v>
      </c>
      <c r="AP390" s="251">
        <v>5.28</v>
      </c>
      <c r="AQ390" s="251">
        <v>5.28</v>
      </c>
      <c r="AR390" s="251">
        <v>5.28</v>
      </c>
      <c r="AS390" s="251">
        <v>5.28</v>
      </c>
      <c r="AT390" s="251">
        <v>5.28</v>
      </c>
      <c r="AU390" s="251">
        <v>5.28</v>
      </c>
      <c r="AV390" s="251">
        <v>5.28</v>
      </c>
      <c r="AW390" s="251">
        <v>5.28</v>
      </c>
      <c r="AX390" s="251">
        <v>5.28</v>
      </c>
      <c r="AY390" s="251">
        <v>5.28</v>
      </c>
      <c r="AZ390" s="251">
        <v>5.28</v>
      </c>
      <c r="BA390" s="251">
        <v>5.28</v>
      </c>
      <c r="BB390" s="251">
        <v>5.28</v>
      </c>
      <c r="BC390" s="251">
        <v>5.28</v>
      </c>
      <c r="BD390" s="251">
        <v>5.28</v>
      </c>
      <c r="BE390" s="251">
        <v>5.28</v>
      </c>
      <c r="BF390" s="251">
        <v>5.28</v>
      </c>
      <c r="BG390" s="251">
        <v>5.28</v>
      </c>
      <c r="BH390" s="251">
        <v>5.28</v>
      </c>
      <c r="BI390" s="251">
        <v>5.28</v>
      </c>
      <c r="BJ390" s="251">
        <v>5.28</v>
      </c>
      <c r="BK390" s="251">
        <v>5.28</v>
      </c>
      <c r="BL390" s="251">
        <v>5.28</v>
      </c>
      <c r="BM390" s="251">
        <v>5.28</v>
      </c>
      <c r="BN390" s="251">
        <v>5.28</v>
      </c>
      <c r="BO390" s="251">
        <v>5.28</v>
      </c>
      <c r="BP390" s="1188">
        <v>5.28</v>
      </c>
      <c r="BQ390" s="233">
        <v>5.28</v>
      </c>
      <c r="BR390" s="233">
        <v>5.28</v>
      </c>
      <c r="BS390" s="233">
        <v>5.28</v>
      </c>
      <c r="BT390" s="233">
        <v>5.28</v>
      </c>
      <c r="BU390" s="233">
        <v>5.28</v>
      </c>
      <c r="BV390" s="233">
        <v>5.28</v>
      </c>
      <c r="BW390" s="233">
        <v>5.28</v>
      </c>
      <c r="BX390" s="233">
        <v>5.28</v>
      </c>
      <c r="BY390" s="233">
        <v>5.28</v>
      </c>
      <c r="BZ390" s="233"/>
      <c r="CA390" s="233"/>
      <c r="CB390" s="233"/>
      <c r="CC390" s="233"/>
      <c r="CD390" s="233"/>
      <c r="CE390" s="233"/>
      <c r="CF390" s="233"/>
      <c r="CG390" s="233"/>
      <c r="CH390" s="233"/>
      <c r="CI390" s="233"/>
      <c r="CJ390" s="233"/>
      <c r="CK390" s="233"/>
      <c r="CL390" s="233"/>
      <c r="CM390" s="233"/>
      <c r="CN390" s="249"/>
    </row>
    <row r="391" spans="2:92" ht="43.5" thickBot="1" x14ac:dyDescent="0.25">
      <c r="B391"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91" s="1044" t="s">
        <v>935</v>
      </c>
      <c r="D391" s="1044" t="s">
        <v>901</v>
      </c>
      <c r="E391" s="1045" t="s">
        <v>894</v>
      </c>
      <c r="F391" s="1189" t="str">
        <f>VLOOKUP(TBL5_OptBen[[#This Row],[Option Type (defined list)]],'Option Typs_Grps'!B$2:C$47, 2, FALSE)</f>
        <v>Distribution Options</v>
      </c>
      <c r="G391" s="1176" t="s">
        <v>766</v>
      </c>
      <c r="H391" s="1177" t="s">
        <v>765</v>
      </c>
      <c r="I391" s="1181" t="s">
        <v>684</v>
      </c>
      <c r="J391" s="1182" t="s">
        <v>122</v>
      </c>
      <c r="K391" s="1183">
        <v>2</v>
      </c>
      <c r="L391" s="250"/>
      <c r="M391" s="250"/>
      <c r="N391" s="250"/>
      <c r="O391" s="1184"/>
      <c r="P391" s="1185"/>
      <c r="Q391" s="1186"/>
      <c r="R391" s="1187">
        <v>0</v>
      </c>
      <c r="S391" s="251">
        <v>0</v>
      </c>
      <c r="T391" s="251">
        <v>0</v>
      </c>
      <c r="U391" s="251">
        <v>0</v>
      </c>
      <c r="V391" s="251">
        <v>0</v>
      </c>
      <c r="W391" s="251">
        <v>0</v>
      </c>
      <c r="X391" s="251">
        <v>0</v>
      </c>
      <c r="Y391" s="251">
        <v>0</v>
      </c>
      <c r="Z391" s="251">
        <v>0</v>
      </c>
      <c r="AA391" s="251">
        <v>0</v>
      </c>
      <c r="AB391" s="251">
        <v>0</v>
      </c>
      <c r="AC391" s="251">
        <v>0</v>
      </c>
      <c r="AD391" s="251">
        <v>0</v>
      </c>
      <c r="AE391" s="251">
        <v>0</v>
      </c>
      <c r="AF391" s="251">
        <v>0</v>
      </c>
      <c r="AG391" s="251">
        <v>0.7</v>
      </c>
      <c r="AH391" s="251">
        <v>1.8</v>
      </c>
      <c r="AI391" s="251">
        <v>2.96</v>
      </c>
      <c r="AJ391" s="251">
        <v>3.84</v>
      </c>
      <c r="AK391" s="251">
        <v>4.4400000000000004</v>
      </c>
      <c r="AL391" s="251">
        <v>4.4400000000000004</v>
      </c>
      <c r="AM391" s="251">
        <v>4.4400000000000004</v>
      </c>
      <c r="AN391" s="251">
        <v>4.4400000000000004</v>
      </c>
      <c r="AO391" s="251">
        <v>4.4400000000000004</v>
      </c>
      <c r="AP391" s="251">
        <v>4.4400000000000004</v>
      </c>
      <c r="AQ391" s="251">
        <v>4.4400000000000004</v>
      </c>
      <c r="AR391" s="251">
        <v>4.4400000000000004</v>
      </c>
      <c r="AS391" s="251">
        <v>4.4400000000000004</v>
      </c>
      <c r="AT391" s="251">
        <v>4.4400000000000004</v>
      </c>
      <c r="AU391" s="251">
        <v>4.4400000000000004</v>
      </c>
      <c r="AV391" s="251">
        <v>4.4400000000000004</v>
      </c>
      <c r="AW391" s="251">
        <v>4.4400000000000004</v>
      </c>
      <c r="AX391" s="251">
        <v>4.4400000000000004</v>
      </c>
      <c r="AY391" s="251">
        <v>4.4400000000000004</v>
      </c>
      <c r="AZ391" s="251">
        <v>4.4400000000000004</v>
      </c>
      <c r="BA391" s="251">
        <v>4.4400000000000004</v>
      </c>
      <c r="BB391" s="251">
        <v>4.4400000000000004</v>
      </c>
      <c r="BC391" s="251">
        <v>4.4400000000000004</v>
      </c>
      <c r="BD391" s="251">
        <v>4.4400000000000004</v>
      </c>
      <c r="BE391" s="251">
        <v>4.4400000000000004</v>
      </c>
      <c r="BF391" s="251">
        <v>4.4400000000000004</v>
      </c>
      <c r="BG391" s="251">
        <v>4.4400000000000004</v>
      </c>
      <c r="BH391" s="251">
        <v>4.4400000000000004</v>
      </c>
      <c r="BI391" s="251">
        <v>4.4400000000000004</v>
      </c>
      <c r="BJ391" s="251">
        <v>4.4400000000000004</v>
      </c>
      <c r="BK391" s="251">
        <v>4.4400000000000004</v>
      </c>
      <c r="BL391" s="251">
        <v>4.4400000000000004</v>
      </c>
      <c r="BM391" s="251">
        <v>4.4400000000000004</v>
      </c>
      <c r="BN391" s="251">
        <v>4.4400000000000004</v>
      </c>
      <c r="BO391" s="251">
        <v>4.4400000000000004</v>
      </c>
      <c r="BP391" s="1188">
        <v>4.4400000000000004</v>
      </c>
      <c r="BQ391" s="233">
        <v>4.4400000000000004</v>
      </c>
      <c r="BR391" s="233">
        <v>4.4400000000000004</v>
      </c>
      <c r="BS391" s="233">
        <v>4.4400000000000004</v>
      </c>
      <c r="BT391" s="233">
        <v>4.4400000000000004</v>
      </c>
      <c r="BU391" s="233">
        <v>4.4400000000000004</v>
      </c>
      <c r="BV391" s="233">
        <v>4.4400000000000004</v>
      </c>
      <c r="BW391" s="233">
        <v>4.4400000000000004</v>
      </c>
      <c r="BX391" s="233">
        <v>4.4400000000000004</v>
      </c>
      <c r="BY391" s="233">
        <v>4.4400000000000004</v>
      </c>
      <c r="BZ391" s="233"/>
      <c r="CA391" s="233"/>
      <c r="CB391" s="233"/>
      <c r="CC391" s="233"/>
      <c r="CD391" s="233"/>
      <c r="CE391" s="233"/>
      <c r="CF391" s="233"/>
      <c r="CG391" s="233"/>
      <c r="CH391" s="233"/>
      <c r="CI391" s="233"/>
      <c r="CJ391" s="233"/>
      <c r="CK391" s="233"/>
      <c r="CL391" s="233"/>
      <c r="CM391" s="233"/>
      <c r="CN391" s="249"/>
    </row>
    <row r="392" spans="2:92" ht="43.5" thickBot="1" x14ac:dyDescent="0.25">
      <c r="B392"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92" s="1044" t="s">
        <v>937</v>
      </c>
      <c r="D392" s="1044" t="s">
        <v>904</v>
      </c>
      <c r="E392" s="1045" t="s">
        <v>894</v>
      </c>
      <c r="F392" s="1189" t="str">
        <f>VLOOKUP(TBL5_OptBen[[#This Row],[Option Type (defined list)]],'Option Typs_Grps'!B$2:C$47, 2, FALSE)</f>
        <v>Distribution Options</v>
      </c>
      <c r="G392" s="1176" t="s">
        <v>766</v>
      </c>
      <c r="H392" s="1177" t="s">
        <v>765</v>
      </c>
      <c r="I392" s="1181" t="s">
        <v>684</v>
      </c>
      <c r="J392" s="1182" t="s">
        <v>122</v>
      </c>
      <c r="K392" s="1183">
        <v>2</v>
      </c>
      <c r="L392" s="250"/>
      <c r="M392" s="250"/>
      <c r="N392" s="250"/>
      <c r="O392" s="1184"/>
      <c r="P392" s="1185"/>
      <c r="Q392" s="1186"/>
      <c r="R392" s="1187">
        <v>0</v>
      </c>
      <c r="S392" s="251">
        <v>0</v>
      </c>
      <c r="T392" s="251">
        <v>0</v>
      </c>
      <c r="U392" s="251">
        <v>0</v>
      </c>
      <c r="V392" s="251">
        <v>0</v>
      </c>
      <c r="W392" s="251">
        <v>0</v>
      </c>
      <c r="X392" s="251">
        <v>0</v>
      </c>
      <c r="Y392" s="251">
        <v>0</v>
      </c>
      <c r="Z392" s="251">
        <v>0</v>
      </c>
      <c r="AA392" s="251">
        <v>0</v>
      </c>
      <c r="AB392" s="251">
        <v>0</v>
      </c>
      <c r="AC392" s="251">
        <v>0</v>
      </c>
      <c r="AD392" s="251">
        <v>0</v>
      </c>
      <c r="AE392" s="251">
        <v>0</v>
      </c>
      <c r="AF392" s="251">
        <v>0</v>
      </c>
      <c r="AG392" s="251">
        <v>0</v>
      </c>
      <c r="AH392" s="251">
        <v>0</v>
      </c>
      <c r="AI392" s="251">
        <v>0</v>
      </c>
      <c r="AJ392" s="251">
        <v>0</v>
      </c>
      <c r="AK392" s="251">
        <v>0</v>
      </c>
      <c r="AL392" s="251">
        <v>0.71</v>
      </c>
      <c r="AM392" s="251">
        <v>1.89</v>
      </c>
      <c r="AN392" s="251">
        <v>3.05</v>
      </c>
      <c r="AO392" s="251">
        <v>3.05</v>
      </c>
      <c r="AP392" s="251">
        <v>3.05</v>
      </c>
      <c r="AQ392" s="251">
        <v>3.05</v>
      </c>
      <c r="AR392" s="251">
        <v>3.05</v>
      </c>
      <c r="AS392" s="251">
        <v>3.05</v>
      </c>
      <c r="AT392" s="251">
        <v>3.05</v>
      </c>
      <c r="AU392" s="251">
        <v>3.05</v>
      </c>
      <c r="AV392" s="251">
        <v>3.05</v>
      </c>
      <c r="AW392" s="251">
        <v>3.05</v>
      </c>
      <c r="AX392" s="251">
        <v>3.05</v>
      </c>
      <c r="AY392" s="251">
        <v>3.05</v>
      </c>
      <c r="AZ392" s="251">
        <v>3.05</v>
      </c>
      <c r="BA392" s="251">
        <v>3.05</v>
      </c>
      <c r="BB392" s="251">
        <v>3.05</v>
      </c>
      <c r="BC392" s="251">
        <v>3.05</v>
      </c>
      <c r="BD392" s="251">
        <v>3.05</v>
      </c>
      <c r="BE392" s="251">
        <v>3.05</v>
      </c>
      <c r="BF392" s="251">
        <v>3.05</v>
      </c>
      <c r="BG392" s="251">
        <v>3.05</v>
      </c>
      <c r="BH392" s="251">
        <v>3.05</v>
      </c>
      <c r="BI392" s="251">
        <v>3.05</v>
      </c>
      <c r="BJ392" s="251">
        <v>3.05</v>
      </c>
      <c r="BK392" s="251">
        <v>3.05</v>
      </c>
      <c r="BL392" s="251">
        <v>3.05</v>
      </c>
      <c r="BM392" s="251">
        <v>3.05</v>
      </c>
      <c r="BN392" s="251">
        <v>3.05</v>
      </c>
      <c r="BO392" s="251">
        <v>3.05</v>
      </c>
      <c r="BP392" s="1188">
        <v>3.05</v>
      </c>
      <c r="BQ392" s="233">
        <v>3.05</v>
      </c>
      <c r="BR392" s="233">
        <v>3.05</v>
      </c>
      <c r="BS392" s="233">
        <v>3.05</v>
      </c>
      <c r="BT392" s="233">
        <v>3.05</v>
      </c>
      <c r="BU392" s="233">
        <v>3.05</v>
      </c>
      <c r="BV392" s="233">
        <v>3.05</v>
      </c>
      <c r="BW392" s="233">
        <v>3.05</v>
      </c>
      <c r="BX392" s="233">
        <v>3.05</v>
      </c>
      <c r="BY392" s="233">
        <v>3.05</v>
      </c>
      <c r="BZ392" s="233"/>
      <c r="CA392" s="233"/>
      <c r="CB392" s="233"/>
      <c r="CC392" s="233"/>
      <c r="CD392" s="233"/>
      <c r="CE392" s="233"/>
      <c r="CF392" s="233"/>
      <c r="CG392" s="233"/>
      <c r="CH392" s="233"/>
      <c r="CI392" s="233"/>
      <c r="CJ392" s="233"/>
      <c r="CK392" s="233"/>
      <c r="CL392" s="233"/>
      <c r="CM392" s="233"/>
      <c r="CN392" s="249"/>
    </row>
    <row r="393" spans="2:92" ht="43.5" thickBot="1" x14ac:dyDescent="0.25">
      <c r="B393"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93" s="1044" t="s">
        <v>939</v>
      </c>
      <c r="D393" s="1044" t="s">
        <v>934</v>
      </c>
      <c r="E393" s="1045" t="s">
        <v>871</v>
      </c>
      <c r="F393" s="1189" t="str">
        <f>VLOOKUP(TBL5_OptBen[[#This Row],[Option Type (defined list)]],'Option Typs_Grps'!B$2:C$47, 2, FALSE)</f>
        <v>Distribution Options</v>
      </c>
      <c r="G393" s="1176" t="s">
        <v>766</v>
      </c>
      <c r="H393" s="1177" t="s">
        <v>765</v>
      </c>
      <c r="I393" s="1181" t="s">
        <v>684</v>
      </c>
      <c r="J393" s="1182" t="s">
        <v>122</v>
      </c>
      <c r="K393" s="1183">
        <v>2</v>
      </c>
      <c r="L393" s="250"/>
      <c r="M393" s="250"/>
      <c r="N393" s="250"/>
      <c r="O393" s="1184"/>
      <c r="P393" s="1185"/>
      <c r="Q393" s="1186"/>
      <c r="R393" s="1187">
        <v>0.04</v>
      </c>
      <c r="S393" s="251">
        <v>0.13</v>
      </c>
      <c r="T393" s="251">
        <v>0.23</v>
      </c>
      <c r="U393" s="251">
        <v>0.32</v>
      </c>
      <c r="V393" s="251">
        <v>0.37</v>
      </c>
      <c r="W393" s="251">
        <v>0.37</v>
      </c>
      <c r="X393" s="251">
        <v>0.37</v>
      </c>
      <c r="Y393" s="251">
        <v>0.37</v>
      </c>
      <c r="Z393" s="251">
        <v>0.37</v>
      </c>
      <c r="AA393" s="251">
        <v>0.37</v>
      </c>
      <c r="AB393" s="251">
        <v>0.37</v>
      </c>
      <c r="AC393" s="251">
        <v>0.37</v>
      </c>
      <c r="AD393" s="251">
        <v>0.37</v>
      </c>
      <c r="AE393" s="251">
        <v>0.37</v>
      </c>
      <c r="AF393" s="251">
        <v>0.37</v>
      </c>
      <c r="AG393" s="251">
        <v>0.37</v>
      </c>
      <c r="AH393" s="251">
        <v>0.37</v>
      </c>
      <c r="AI393" s="251">
        <v>0.37</v>
      </c>
      <c r="AJ393" s="251">
        <v>0.37</v>
      </c>
      <c r="AK393" s="251">
        <v>0.37</v>
      </c>
      <c r="AL393" s="251">
        <v>0.37</v>
      </c>
      <c r="AM393" s="251">
        <v>0.37</v>
      </c>
      <c r="AN393" s="251">
        <v>0.37</v>
      </c>
      <c r="AO393" s="251">
        <v>0.37</v>
      </c>
      <c r="AP393" s="251">
        <v>0.37</v>
      </c>
      <c r="AQ393" s="251">
        <v>0.37</v>
      </c>
      <c r="AR393" s="251">
        <v>0.37</v>
      </c>
      <c r="AS393" s="251">
        <v>0.37</v>
      </c>
      <c r="AT393" s="251">
        <v>0.37</v>
      </c>
      <c r="AU393" s="251">
        <v>0.37</v>
      </c>
      <c r="AV393" s="251">
        <v>0.37</v>
      </c>
      <c r="AW393" s="251">
        <v>0.37</v>
      </c>
      <c r="AX393" s="251">
        <v>0.37</v>
      </c>
      <c r="AY393" s="251">
        <v>0.37</v>
      </c>
      <c r="AZ393" s="251">
        <v>0.37</v>
      </c>
      <c r="BA393" s="251">
        <v>0.37</v>
      </c>
      <c r="BB393" s="251">
        <v>0.37</v>
      </c>
      <c r="BC393" s="251">
        <v>0.37</v>
      </c>
      <c r="BD393" s="251">
        <v>0.37</v>
      </c>
      <c r="BE393" s="251">
        <v>0.37</v>
      </c>
      <c r="BF393" s="251">
        <v>0.37</v>
      </c>
      <c r="BG393" s="251">
        <v>0.37</v>
      </c>
      <c r="BH393" s="251">
        <v>0.37</v>
      </c>
      <c r="BI393" s="251">
        <v>0.37</v>
      </c>
      <c r="BJ393" s="251">
        <v>0.37</v>
      </c>
      <c r="BK393" s="251">
        <v>0.37</v>
      </c>
      <c r="BL393" s="251">
        <v>0.37</v>
      </c>
      <c r="BM393" s="251">
        <v>0.37</v>
      </c>
      <c r="BN393" s="251">
        <v>0.37</v>
      </c>
      <c r="BO393" s="251">
        <v>0.37</v>
      </c>
      <c r="BP393" s="1188">
        <v>0.37</v>
      </c>
      <c r="BQ393" s="233">
        <v>0.37</v>
      </c>
      <c r="BR393" s="233">
        <v>0.37</v>
      </c>
      <c r="BS393" s="233">
        <v>0.37</v>
      </c>
      <c r="BT393" s="233">
        <v>0.37</v>
      </c>
      <c r="BU393" s="233">
        <v>0.37</v>
      </c>
      <c r="BV393" s="233">
        <v>0.37</v>
      </c>
      <c r="BW393" s="233">
        <v>0.37</v>
      </c>
      <c r="BX393" s="233">
        <v>0.37</v>
      </c>
      <c r="BY393" s="233">
        <v>0.37</v>
      </c>
      <c r="BZ393" s="233"/>
      <c r="CA393" s="233"/>
      <c r="CB393" s="233"/>
      <c r="CC393" s="233"/>
      <c r="CD393" s="233"/>
      <c r="CE393" s="233"/>
      <c r="CF393" s="233"/>
      <c r="CG393" s="233"/>
      <c r="CH393" s="233"/>
      <c r="CI393" s="233"/>
      <c r="CJ393" s="233"/>
      <c r="CK393" s="233"/>
      <c r="CL393" s="233"/>
      <c r="CM393" s="233"/>
      <c r="CN393" s="249"/>
    </row>
    <row r="394" spans="2:92" ht="43.5" thickBot="1" x14ac:dyDescent="0.25">
      <c r="B394"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94" s="1044" t="s">
        <v>942</v>
      </c>
      <c r="D394" s="1044" t="s">
        <v>936</v>
      </c>
      <c r="E394" s="1045" t="s">
        <v>871</v>
      </c>
      <c r="F394" s="1189" t="str">
        <f>VLOOKUP(TBL5_OptBen[[#This Row],[Option Type (defined list)]],'Option Typs_Grps'!B$2:C$47, 2, FALSE)</f>
        <v>Distribution Options</v>
      </c>
      <c r="G394" s="1176" t="s">
        <v>766</v>
      </c>
      <c r="H394" s="1177" t="s">
        <v>765</v>
      </c>
      <c r="I394" s="1181" t="s">
        <v>684</v>
      </c>
      <c r="J394" s="1182" t="s">
        <v>122</v>
      </c>
      <c r="K394" s="1183">
        <v>2</v>
      </c>
      <c r="L394" s="250"/>
      <c r="M394" s="250"/>
      <c r="N394" s="250"/>
      <c r="O394" s="1184"/>
      <c r="P394" s="1185"/>
      <c r="Q394" s="1186"/>
      <c r="R394" s="1187">
        <v>0.01</v>
      </c>
      <c r="S394" s="251">
        <v>0.03</v>
      </c>
      <c r="T394" s="251">
        <v>7.0000000000000007E-2</v>
      </c>
      <c r="U394" s="251">
        <v>0.13</v>
      </c>
      <c r="V394" s="251">
        <v>0.23</v>
      </c>
      <c r="W394" s="251">
        <v>0.23</v>
      </c>
      <c r="X394" s="251">
        <v>0.23</v>
      </c>
      <c r="Y394" s="251">
        <v>0.23</v>
      </c>
      <c r="Z394" s="251">
        <v>0.23</v>
      </c>
      <c r="AA394" s="251">
        <v>0.23</v>
      </c>
      <c r="AB394" s="251">
        <v>0.23</v>
      </c>
      <c r="AC394" s="251">
        <v>0.23</v>
      </c>
      <c r="AD394" s="251">
        <v>0.23</v>
      </c>
      <c r="AE394" s="251">
        <v>0.23</v>
      </c>
      <c r="AF394" s="251">
        <v>0.23</v>
      </c>
      <c r="AG394" s="251">
        <v>0.23</v>
      </c>
      <c r="AH394" s="251">
        <v>0.23</v>
      </c>
      <c r="AI394" s="251">
        <v>0.23</v>
      </c>
      <c r="AJ394" s="251">
        <v>0.23</v>
      </c>
      <c r="AK394" s="251">
        <v>0.23</v>
      </c>
      <c r="AL394" s="251">
        <v>0.23</v>
      </c>
      <c r="AM394" s="251">
        <v>0.23</v>
      </c>
      <c r="AN394" s="251">
        <v>0.23</v>
      </c>
      <c r="AO394" s="251">
        <v>0.23</v>
      </c>
      <c r="AP394" s="251">
        <v>0.23</v>
      </c>
      <c r="AQ394" s="251">
        <v>0.23</v>
      </c>
      <c r="AR394" s="251">
        <v>0.23</v>
      </c>
      <c r="AS394" s="251">
        <v>0.23</v>
      </c>
      <c r="AT394" s="251">
        <v>0.23</v>
      </c>
      <c r="AU394" s="251">
        <v>0.23</v>
      </c>
      <c r="AV394" s="251">
        <v>0.23</v>
      </c>
      <c r="AW394" s="251">
        <v>0.23</v>
      </c>
      <c r="AX394" s="251">
        <v>0.23</v>
      </c>
      <c r="AY394" s="251">
        <v>0.23</v>
      </c>
      <c r="AZ394" s="251">
        <v>0.23</v>
      </c>
      <c r="BA394" s="251">
        <v>0.23</v>
      </c>
      <c r="BB394" s="251">
        <v>0.23</v>
      </c>
      <c r="BC394" s="251">
        <v>0.23</v>
      </c>
      <c r="BD394" s="251">
        <v>0.23</v>
      </c>
      <c r="BE394" s="251">
        <v>0.23</v>
      </c>
      <c r="BF394" s="251">
        <v>0.23</v>
      </c>
      <c r="BG394" s="251">
        <v>0.23</v>
      </c>
      <c r="BH394" s="251">
        <v>0.23</v>
      </c>
      <c r="BI394" s="251">
        <v>0.23</v>
      </c>
      <c r="BJ394" s="251">
        <v>0.23</v>
      </c>
      <c r="BK394" s="251">
        <v>0.23</v>
      </c>
      <c r="BL394" s="251">
        <v>0.23</v>
      </c>
      <c r="BM394" s="251">
        <v>0.23</v>
      </c>
      <c r="BN394" s="251">
        <v>0.23</v>
      </c>
      <c r="BO394" s="251">
        <v>0.23</v>
      </c>
      <c r="BP394" s="1188">
        <v>0.23</v>
      </c>
      <c r="BQ394" s="233">
        <v>0.23</v>
      </c>
      <c r="BR394" s="233">
        <v>0.23</v>
      </c>
      <c r="BS394" s="233">
        <v>0.23</v>
      </c>
      <c r="BT394" s="233">
        <v>0.23</v>
      </c>
      <c r="BU394" s="233">
        <v>0.23</v>
      </c>
      <c r="BV394" s="233">
        <v>0.23</v>
      </c>
      <c r="BW394" s="233">
        <v>0.23</v>
      </c>
      <c r="BX394" s="233">
        <v>0.23</v>
      </c>
      <c r="BY394" s="233">
        <v>0.23</v>
      </c>
      <c r="BZ394" s="233"/>
      <c r="CA394" s="233"/>
      <c r="CB394" s="233"/>
      <c r="CC394" s="233"/>
      <c r="CD394" s="233"/>
      <c r="CE394" s="233"/>
      <c r="CF394" s="233"/>
      <c r="CG394" s="233"/>
      <c r="CH394" s="233"/>
      <c r="CI394" s="233"/>
      <c r="CJ394" s="233"/>
      <c r="CK394" s="233"/>
      <c r="CL394" s="233"/>
      <c r="CM394" s="233"/>
      <c r="CN394" s="249"/>
    </row>
    <row r="395" spans="2:92" ht="43.5" thickBot="1" x14ac:dyDescent="0.25">
      <c r="B395"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95" s="1044" t="s">
        <v>945</v>
      </c>
      <c r="D395" s="1044" t="s">
        <v>938</v>
      </c>
      <c r="E395" s="1045" t="s">
        <v>871</v>
      </c>
      <c r="F395" s="1189" t="str">
        <f>VLOOKUP(TBL5_OptBen[[#This Row],[Option Type (defined list)]],'Option Typs_Grps'!B$2:C$47, 2, FALSE)</f>
        <v>Distribution Options</v>
      </c>
      <c r="G395" s="1176" t="s">
        <v>766</v>
      </c>
      <c r="H395" s="1177" t="s">
        <v>765</v>
      </c>
      <c r="I395" s="1181" t="s">
        <v>684</v>
      </c>
      <c r="J395" s="1182" t="s">
        <v>122</v>
      </c>
      <c r="K395" s="1183">
        <v>2</v>
      </c>
      <c r="L395" s="250"/>
      <c r="M395" s="250"/>
      <c r="N395" s="250"/>
      <c r="O395" s="1184"/>
      <c r="P395" s="1185"/>
      <c r="Q395" s="1186"/>
      <c r="R395" s="1187">
        <v>0</v>
      </c>
      <c r="S395" s="251">
        <v>0</v>
      </c>
      <c r="T395" s="251">
        <v>0</v>
      </c>
      <c r="U395" s="251">
        <v>0</v>
      </c>
      <c r="V395" s="251">
        <v>0</v>
      </c>
      <c r="W395" s="251">
        <v>0.13</v>
      </c>
      <c r="X395" s="251">
        <v>0.27</v>
      </c>
      <c r="Y395" s="251">
        <v>0.4</v>
      </c>
      <c r="Z395" s="251">
        <v>0.56000000000000005</v>
      </c>
      <c r="AA395" s="251">
        <v>0.71</v>
      </c>
      <c r="AB395" s="251">
        <v>0.71</v>
      </c>
      <c r="AC395" s="251">
        <v>0.71</v>
      </c>
      <c r="AD395" s="251">
        <v>0.71</v>
      </c>
      <c r="AE395" s="251">
        <v>0.71</v>
      </c>
      <c r="AF395" s="251">
        <v>0.71</v>
      </c>
      <c r="AG395" s="251">
        <v>0.71</v>
      </c>
      <c r="AH395" s="251">
        <v>0.71</v>
      </c>
      <c r="AI395" s="251">
        <v>0.71</v>
      </c>
      <c r="AJ395" s="251">
        <v>0.71</v>
      </c>
      <c r="AK395" s="251">
        <v>0.71</v>
      </c>
      <c r="AL395" s="251">
        <v>0.71</v>
      </c>
      <c r="AM395" s="251">
        <v>0.71</v>
      </c>
      <c r="AN395" s="251">
        <v>0.71</v>
      </c>
      <c r="AO395" s="251">
        <v>0.71</v>
      </c>
      <c r="AP395" s="251">
        <v>0.71</v>
      </c>
      <c r="AQ395" s="251">
        <v>0.71</v>
      </c>
      <c r="AR395" s="251">
        <v>0.71</v>
      </c>
      <c r="AS395" s="251">
        <v>0.71</v>
      </c>
      <c r="AT395" s="251">
        <v>0.71</v>
      </c>
      <c r="AU395" s="251">
        <v>0.71</v>
      </c>
      <c r="AV395" s="251">
        <v>0.71</v>
      </c>
      <c r="AW395" s="251">
        <v>0.71</v>
      </c>
      <c r="AX395" s="251">
        <v>0.71</v>
      </c>
      <c r="AY395" s="251">
        <v>0.71</v>
      </c>
      <c r="AZ395" s="251">
        <v>0.71</v>
      </c>
      <c r="BA395" s="251">
        <v>0.71</v>
      </c>
      <c r="BB395" s="251">
        <v>0.71</v>
      </c>
      <c r="BC395" s="251">
        <v>0.71</v>
      </c>
      <c r="BD395" s="251">
        <v>0.71</v>
      </c>
      <c r="BE395" s="251">
        <v>0.71</v>
      </c>
      <c r="BF395" s="251">
        <v>0.71</v>
      </c>
      <c r="BG395" s="251">
        <v>0.71</v>
      </c>
      <c r="BH395" s="251">
        <v>0.71</v>
      </c>
      <c r="BI395" s="251">
        <v>0.71</v>
      </c>
      <c r="BJ395" s="251">
        <v>0.71</v>
      </c>
      <c r="BK395" s="251">
        <v>0.71</v>
      </c>
      <c r="BL395" s="251">
        <v>0.71</v>
      </c>
      <c r="BM395" s="251">
        <v>0.71</v>
      </c>
      <c r="BN395" s="251">
        <v>0.71</v>
      </c>
      <c r="BO395" s="251">
        <v>0.71</v>
      </c>
      <c r="BP395" s="1188">
        <v>0.71</v>
      </c>
      <c r="BQ395" s="233">
        <v>0.71</v>
      </c>
      <c r="BR395" s="233">
        <v>0.71</v>
      </c>
      <c r="BS395" s="233">
        <v>0.71</v>
      </c>
      <c r="BT395" s="233">
        <v>0.71</v>
      </c>
      <c r="BU395" s="233">
        <v>0.71</v>
      </c>
      <c r="BV395" s="233">
        <v>0.71</v>
      </c>
      <c r="BW395" s="233">
        <v>0.71</v>
      </c>
      <c r="BX395" s="233">
        <v>0.71</v>
      </c>
      <c r="BY395" s="233">
        <v>0.71</v>
      </c>
      <c r="BZ395" s="233"/>
      <c r="CA395" s="233"/>
      <c r="CB395" s="233"/>
      <c r="CC395" s="233"/>
      <c r="CD395" s="233"/>
      <c r="CE395" s="233"/>
      <c r="CF395" s="233"/>
      <c r="CG395" s="233"/>
      <c r="CH395" s="233"/>
      <c r="CI395" s="233"/>
      <c r="CJ395" s="233"/>
      <c r="CK395" s="233"/>
      <c r="CL395" s="233"/>
      <c r="CM395" s="233"/>
      <c r="CN395" s="249"/>
    </row>
    <row r="396" spans="2:92" ht="43.5" thickBot="1" x14ac:dyDescent="0.25">
      <c r="B396"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96" s="1044" t="s">
        <v>948</v>
      </c>
      <c r="D396" s="1044" t="s">
        <v>941</v>
      </c>
      <c r="E396" s="1045" t="s">
        <v>871</v>
      </c>
      <c r="F396" s="1189" t="str">
        <f>VLOOKUP(TBL5_OptBen[[#This Row],[Option Type (defined list)]],'Option Typs_Grps'!B$2:C$47, 2, FALSE)</f>
        <v>Distribution Options</v>
      </c>
      <c r="G396" s="1176" t="s">
        <v>766</v>
      </c>
      <c r="H396" s="1177" t="s">
        <v>765</v>
      </c>
      <c r="I396" s="1181" t="s">
        <v>684</v>
      </c>
      <c r="J396" s="1182" t="s">
        <v>122</v>
      </c>
      <c r="K396" s="1183">
        <v>2</v>
      </c>
      <c r="L396" s="250"/>
      <c r="M396" s="250"/>
      <c r="N396" s="250"/>
      <c r="O396" s="1184"/>
      <c r="P396" s="1185"/>
      <c r="Q396" s="1186"/>
      <c r="R396" s="1187">
        <v>0</v>
      </c>
      <c r="S396" s="251">
        <v>0</v>
      </c>
      <c r="T396" s="251">
        <v>0</v>
      </c>
      <c r="U396" s="251">
        <v>0</v>
      </c>
      <c r="V396" s="251">
        <v>0</v>
      </c>
      <c r="W396" s="251">
        <v>0</v>
      </c>
      <c r="X396" s="251">
        <v>0</v>
      </c>
      <c r="Y396" s="251">
        <v>0</v>
      </c>
      <c r="Z396" s="251">
        <v>0</v>
      </c>
      <c r="AA396" s="251">
        <v>0</v>
      </c>
      <c r="AB396" s="251">
        <v>0.13</v>
      </c>
      <c r="AC396" s="251">
        <v>0.25</v>
      </c>
      <c r="AD396" s="251">
        <v>0.38</v>
      </c>
      <c r="AE396" s="251">
        <v>0.51</v>
      </c>
      <c r="AF396" s="251">
        <v>0.64</v>
      </c>
      <c r="AG396" s="251">
        <v>0.64</v>
      </c>
      <c r="AH396" s="251">
        <v>0.64</v>
      </c>
      <c r="AI396" s="251">
        <v>0.64</v>
      </c>
      <c r="AJ396" s="251">
        <v>0.64</v>
      </c>
      <c r="AK396" s="251">
        <v>0.64</v>
      </c>
      <c r="AL396" s="251">
        <v>0.64</v>
      </c>
      <c r="AM396" s="251">
        <v>0.64</v>
      </c>
      <c r="AN396" s="251">
        <v>0.64</v>
      </c>
      <c r="AO396" s="251">
        <v>0.64</v>
      </c>
      <c r="AP396" s="251">
        <v>0.64</v>
      </c>
      <c r="AQ396" s="251">
        <v>0.64</v>
      </c>
      <c r="AR396" s="251">
        <v>0.64</v>
      </c>
      <c r="AS396" s="251">
        <v>0.64</v>
      </c>
      <c r="AT396" s="251">
        <v>0.64</v>
      </c>
      <c r="AU396" s="251">
        <v>0.64</v>
      </c>
      <c r="AV396" s="251">
        <v>0.64</v>
      </c>
      <c r="AW396" s="251">
        <v>0.64</v>
      </c>
      <c r="AX396" s="251">
        <v>0.64</v>
      </c>
      <c r="AY396" s="251">
        <v>0.64</v>
      </c>
      <c r="AZ396" s="251">
        <v>0.64</v>
      </c>
      <c r="BA396" s="251">
        <v>0.64</v>
      </c>
      <c r="BB396" s="251">
        <v>0.64</v>
      </c>
      <c r="BC396" s="251">
        <v>0.64</v>
      </c>
      <c r="BD396" s="251">
        <v>0.64</v>
      </c>
      <c r="BE396" s="251">
        <v>0.64</v>
      </c>
      <c r="BF396" s="251">
        <v>0.64</v>
      </c>
      <c r="BG396" s="251">
        <v>0.64</v>
      </c>
      <c r="BH396" s="251">
        <v>0.64</v>
      </c>
      <c r="BI396" s="251">
        <v>0.64</v>
      </c>
      <c r="BJ396" s="251">
        <v>0.64</v>
      </c>
      <c r="BK396" s="251">
        <v>0.64</v>
      </c>
      <c r="BL396" s="251">
        <v>0.64</v>
      </c>
      <c r="BM396" s="251">
        <v>0.64</v>
      </c>
      <c r="BN396" s="251">
        <v>0.64</v>
      </c>
      <c r="BO396" s="251">
        <v>0.64</v>
      </c>
      <c r="BP396" s="1188">
        <v>0.64</v>
      </c>
      <c r="BQ396" s="233">
        <v>0.64</v>
      </c>
      <c r="BR396" s="233">
        <v>0.64</v>
      </c>
      <c r="BS396" s="233">
        <v>0.64</v>
      </c>
      <c r="BT396" s="233">
        <v>0.64</v>
      </c>
      <c r="BU396" s="233">
        <v>0.64</v>
      </c>
      <c r="BV396" s="233">
        <v>0.64</v>
      </c>
      <c r="BW396" s="233">
        <v>0.64</v>
      </c>
      <c r="BX396" s="233">
        <v>0.64</v>
      </c>
      <c r="BY396" s="233">
        <v>0.64</v>
      </c>
      <c r="BZ396" s="233"/>
      <c r="CA396" s="233"/>
      <c r="CB396" s="233"/>
      <c r="CC396" s="233"/>
      <c r="CD396" s="233"/>
      <c r="CE396" s="233"/>
      <c r="CF396" s="233"/>
      <c r="CG396" s="233"/>
      <c r="CH396" s="233"/>
      <c r="CI396" s="233"/>
      <c r="CJ396" s="233"/>
      <c r="CK396" s="233"/>
      <c r="CL396" s="233"/>
      <c r="CM396" s="233"/>
      <c r="CN396" s="249"/>
    </row>
    <row r="397" spans="2:92" ht="57.75" thickBot="1" x14ac:dyDescent="0.25">
      <c r="B397"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97" s="1044" t="s">
        <v>1040</v>
      </c>
      <c r="D397" s="1044" t="s">
        <v>944</v>
      </c>
      <c r="E397" s="1045" t="s">
        <v>871</v>
      </c>
      <c r="F397" s="1189" t="str">
        <f>VLOOKUP(TBL5_OptBen[[#This Row],[Option Type (defined list)]],'Option Typs_Grps'!B$2:C$47, 2, FALSE)</f>
        <v>Distribution Options</v>
      </c>
      <c r="G397" s="1176" t="s">
        <v>766</v>
      </c>
      <c r="H397" s="1177" t="s">
        <v>765</v>
      </c>
      <c r="I397" s="1181" t="s">
        <v>684</v>
      </c>
      <c r="J397" s="1182" t="s">
        <v>122</v>
      </c>
      <c r="K397" s="1183">
        <v>2</v>
      </c>
      <c r="L397" s="250"/>
      <c r="M397" s="250"/>
      <c r="N397" s="250"/>
      <c r="O397" s="1184"/>
      <c r="P397" s="1185"/>
      <c r="Q397" s="1186"/>
      <c r="R397" s="1187">
        <v>0</v>
      </c>
      <c r="S397" s="251">
        <v>0</v>
      </c>
      <c r="T397" s="251">
        <v>0</v>
      </c>
      <c r="U397" s="251">
        <v>0</v>
      </c>
      <c r="V397" s="251">
        <v>0</v>
      </c>
      <c r="W397" s="251">
        <v>0</v>
      </c>
      <c r="X397" s="251">
        <v>0</v>
      </c>
      <c r="Y397" s="251">
        <v>0</v>
      </c>
      <c r="Z397" s="251">
        <v>0</v>
      </c>
      <c r="AA397" s="251">
        <v>0</v>
      </c>
      <c r="AB397" s="251">
        <v>0</v>
      </c>
      <c r="AC397" s="251">
        <v>0</v>
      </c>
      <c r="AD397" s="251">
        <v>0</v>
      </c>
      <c r="AE397" s="251">
        <v>0</v>
      </c>
      <c r="AF397" s="251">
        <v>0</v>
      </c>
      <c r="AG397" s="251">
        <v>0.13</v>
      </c>
      <c r="AH397" s="251">
        <v>0.25</v>
      </c>
      <c r="AI397" s="251">
        <v>0.37</v>
      </c>
      <c r="AJ397" s="251">
        <v>0.49</v>
      </c>
      <c r="AK397" s="251">
        <v>0.59</v>
      </c>
      <c r="AL397" s="251">
        <v>0.59</v>
      </c>
      <c r="AM397" s="251">
        <v>0.59</v>
      </c>
      <c r="AN397" s="251">
        <v>0.59</v>
      </c>
      <c r="AO397" s="251">
        <v>0.59</v>
      </c>
      <c r="AP397" s="251">
        <v>0.59</v>
      </c>
      <c r="AQ397" s="251">
        <v>0.59</v>
      </c>
      <c r="AR397" s="251">
        <v>0.59</v>
      </c>
      <c r="AS397" s="251">
        <v>0.59</v>
      </c>
      <c r="AT397" s="251">
        <v>0.59</v>
      </c>
      <c r="AU397" s="251">
        <v>0.59</v>
      </c>
      <c r="AV397" s="251">
        <v>0.59</v>
      </c>
      <c r="AW397" s="251">
        <v>0.59</v>
      </c>
      <c r="AX397" s="251">
        <v>0.59</v>
      </c>
      <c r="AY397" s="251">
        <v>0.59</v>
      </c>
      <c r="AZ397" s="251">
        <v>0.59</v>
      </c>
      <c r="BA397" s="251">
        <v>0.59</v>
      </c>
      <c r="BB397" s="251">
        <v>0.59</v>
      </c>
      <c r="BC397" s="251">
        <v>0.59</v>
      </c>
      <c r="BD397" s="251">
        <v>0.59</v>
      </c>
      <c r="BE397" s="251">
        <v>0.59</v>
      </c>
      <c r="BF397" s="251">
        <v>0.59</v>
      </c>
      <c r="BG397" s="251">
        <v>0.59</v>
      </c>
      <c r="BH397" s="251">
        <v>0.59</v>
      </c>
      <c r="BI397" s="251">
        <v>0.59</v>
      </c>
      <c r="BJ397" s="251">
        <v>0.59</v>
      </c>
      <c r="BK397" s="251">
        <v>0.59</v>
      </c>
      <c r="BL397" s="251">
        <v>0.59</v>
      </c>
      <c r="BM397" s="251">
        <v>0.59</v>
      </c>
      <c r="BN397" s="251">
        <v>0.59</v>
      </c>
      <c r="BO397" s="251">
        <v>0.59</v>
      </c>
      <c r="BP397" s="1188">
        <v>0.59</v>
      </c>
      <c r="BQ397" s="233">
        <v>0.59</v>
      </c>
      <c r="BR397" s="233">
        <v>0.59</v>
      </c>
      <c r="BS397" s="233">
        <v>0.59</v>
      </c>
      <c r="BT397" s="233">
        <v>0.59</v>
      </c>
      <c r="BU397" s="233">
        <v>0.59</v>
      </c>
      <c r="BV397" s="233">
        <v>0.59</v>
      </c>
      <c r="BW397" s="233">
        <v>0.59</v>
      </c>
      <c r="BX397" s="233">
        <v>0.59</v>
      </c>
      <c r="BY397" s="233">
        <v>0.59</v>
      </c>
      <c r="BZ397" s="233"/>
      <c r="CA397" s="233"/>
      <c r="CB397" s="233"/>
      <c r="CC397" s="233"/>
      <c r="CD397" s="233"/>
      <c r="CE397" s="233"/>
      <c r="CF397" s="233"/>
      <c r="CG397" s="233"/>
      <c r="CH397" s="233"/>
      <c r="CI397" s="233"/>
      <c r="CJ397" s="233"/>
      <c r="CK397" s="233"/>
      <c r="CL397" s="233"/>
      <c r="CM397" s="233"/>
      <c r="CN397" s="249"/>
    </row>
    <row r="398" spans="2:92" ht="57.75" thickBot="1" x14ac:dyDescent="0.25">
      <c r="B398"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398" s="1044" t="s">
        <v>1044</v>
      </c>
      <c r="D398" s="1044" t="s">
        <v>947</v>
      </c>
      <c r="E398" s="1045" t="s">
        <v>871</v>
      </c>
      <c r="F398" s="1189" t="str">
        <f>VLOOKUP(TBL5_OptBen[[#This Row],[Option Type (defined list)]],'Option Typs_Grps'!B$2:C$47, 2, FALSE)</f>
        <v>Distribution Options</v>
      </c>
      <c r="G398" s="1176" t="s">
        <v>766</v>
      </c>
      <c r="H398" s="1177" t="s">
        <v>765</v>
      </c>
      <c r="I398" s="1181" t="s">
        <v>684</v>
      </c>
      <c r="J398" s="1182" t="s">
        <v>122</v>
      </c>
      <c r="K398" s="1183">
        <v>2</v>
      </c>
      <c r="L398" s="250"/>
      <c r="M398" s="250"/>
      <c r="N398" s="250"/>
      <c r="O398" s="1184"/>
      <c r="P398" s="1185"/>
      <c r="Q398" s="1186"/>
      <c r="R398" s="1187">
        <v>0</v>
      </c>
      <c r="S398" s="251">
        <v>0</v>
      </c>
      <c r="T398" s="251">
        <v>0</v>
      </c>
      <c r="U398" s="251">
        <v>0</v>
      </c>
      <c r="V398" s="251">
        <v>0</v>
      </c>
      <c r="W398" s="251">
        <v>0</v>
      </c>
      <c r="X398" s="251">
        <v>0</v>
      </c>
      <c r="Y398" s="251">
        <v>0</v>
      </c>
      <c r="Z398" s="251">
        <v>0</v>
      </c>
      <c r="AA398" s="251">
        <v>0</v>
      </c>
      <c r="AB398" s="251">
        <v>0</v>
      </c>
      <c r="AC398" s="251">
        <v>0</v>
      </c>
      <c r="AD398" s="251">
        <v>0</v>
      </c>
      <c r="AE398" s="251">
        <v>0</v>
      </c>
      <c r="AF398" s="251">
        <v>0</v>
      </c>
      <c r="AG398" s="251">
        <v>0</v>
      </c>
      <c r="AH398" s="251">
        <v>0</v>
      </c>
      <c r="AI398" s="251">
        <v>0</v>
      </c>
      <c r="AJ398" s="251">
        <v>0</v>
      </c>
      <c r="AK398" s="251">
        <v>0</v>
      </c>
      <c r="AL398" s="251">
        <v>0.09</v>
      </c>
      <c r="AM398" s="251">
        <v>0.14000000000000001</v>
      </c>
      <c r="AN398" s="251">
        <v>0.14000000000000001</v>
      </c>
      <c r="AO398" s="251">
        <v>0.14000000000000001</v>
      </c>
      <c r="AP398" s="251">
        <v>0.14000000000000001</v>
      </c>
      <c r="AQ398" s="251">
        <v>0.14000000000000001</v>
      </c>
      <c r="AR398" s="251">
        <v>0.14000000000000001</v>
      </c>
      <c r="AS398" s="251">
        <v>0.14000000000000001</v>
      </c>
      <c r="AT398" s="251">
        <v>0.14000000000000001</v>
      </c>
      <c r="AU398" s="251">
        <v>0.14000000000000001</v>
      </c>
      <c r="AV398" s="251">
        <v>0.14000000000000001</v>
      </c>
      <c r="AW398" s="251">
        <v>0.14000000000000001</v>
      </c>
      <c r="AX398" s="251">
        <v>0.14000000000000001</v>
      </c>
      <c r="AY398" s="251">
        <v>0.14000000000000001</v>
      </c>
      <c r="AZ398" s="251">
        <v>0.14000000000000001</v>
      </c>
      <c r="BA398" s="251">
        <v>0.14000000000000001</v>
      </c>
      <c r="BB398" s="251">
        <v>0.14000000000000001</v>
      </c>
      <c r="BC398" s="251">
        <v>0.14000000000000001</v>
      </c>
      <c r="BD398" s="251">
        <v>0.14000000000000001</v>
      </c>
      <c r="BE398" s="251">
        <v>0.14000000000000001</v>
      </c>
      <c r="BF398" s="251">
        <v>0.14000000000000001</v>
      </c>
      <c r="BG398" s="251">
        <v>0.14000000000000001</v>
      </c>
      <c r="BH398" s="251">
        <v>0.14000000000000001</v>
      </c>
      <c r="BI398" s="251">
        <v>0.14000000000000001</v>
      </c>
      <c r="BJ398" s="251">
        <v>0.14000000000000001</v>
      </c>
      <c r="BK398" s="251">
        <v>0.14000000000000001</v>
      </c>
      <c r="BL398" s="251">
        <v>0.14000000000000001</v>
      </c>
      <c r="BM398" s="251">
        <v>0.14000000000000001</v>
      </c>
      <c r="BN398" s="251">
        <v>0.14000000000000001</v>
      </c>
      <c r="BO398" s="251">
        <v>0.14000000000000001</v>
      </c>
      <c r="BP398" s="1188">
        <v>0.14000000000000001</v>
      </c>
      <c r="BQ398" s="233">
        <v>0.14000000000000001</v>
      </c>
      <c r="BR398" s="233">
        <v>0.14000000000000001</v>
      </c>
      <c r="BS398" s="233">
        <v>0.14000000000000001</v>
      </c>
      <c r="BT398" s="233">
        <v>0.14000000000000001</v>
      </c>
      <c r="BU398" s="233">
        <v>0.14000000000000001</v>
      </c>
      <c r="BV398" s="233">
        <v>0.14000000000000001</v>
      </c>
      <c r="BW398" s="233">
        <v>0.14000000000000001</v>
      </c>
      <c r="BX398" s="233">
        <v>0.14000000000000001</v>
      </c>
      <c r="BY398" s="233">
        <v>0.14000000000000001</v>
      </c>
      <c r="BZ398" s="233"/>
      <c r="CA398" s="233"/>
      <c r="CB398" s="233"/>
      <c r="CC398" s="233"/>
      <c r="CD398" s="233"/>
      <c r="CE398" s="233"/>
      <c r="CF398" s="233"/>
      <c r="CG398" s="233"/>
      <c r="CH398" s="233"/>
      <c r="CI398" s="233"/>
      <c r="CJ398" s="233"/>
      <c r="CK398" s="233"/>
      <c r="CL398" s="233"/>
      <c r="CM398" s="233"/>
      <c r="CN398" s="249"/>
    </row>
    <row r="399" spans="2:92" ht="72" thickBot="1" x14ac:dyDescent="0.25">
      <c r="B399"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399" s="1044" t="s">
        <v>1048</v>
      </c>
      <c r="D399" s="1044" t="s">
        <v>1039</v>
      </c>
      <c r="E399" s="1045" t="s">
        <v>979</v>
      </c>
      <c r="F399" s="1189" t="str">
        <f>VLOOKUP(TBL5_OptBen[[#This Row],[Option Type (defined list)]],'Option Typs_Grps'!B$2:C$47, 2, FALSE)</f>
        <v>Resource Options</v>
      </c>
      <c r="G399" s="1176" t="s">
        <v>755</v>
      </c>
      <c r="H399" s="1177" t="s">
        <v>765</v>
      </c>
      <c r="I399" s="1181" t="s">
        <v>684</v>
      </c>
      <c r="J399" s="1182" t="s">
        <v>122</v>
      </c>
      <c r="K399" s="1183">
        <v>2</v>
      </c>
      <c r="L399" s="250"/>
      <c r="M399" s="250"/>
      <c r="N399" s="250"/>
      <c r="O399" s="1184"/>
      <c r="P399" s="1185"/>
      <c r="Q399" s="1186"/>
      <c r="R399" s="1187">
        <v>4.6500000000000004</v>
      </c>
      <c r="S399" s="251">
        <v>4.6399999999999997</v>
      </c>
      <c r="T399" s="251">
        <v>4.6399999999999997</v>
      </c>
      <c r="U399" s="251">
        <v>4.63</v>
      </c>
      <c r="V399" s="251">
        <v>0</v>
      </c>
      <c r="W399" s="251">
        <v>0</v>
      </c>
      <c r="X399" s="251">
        <v>0</v>
      </c>
      <c r="Y399" s="251">
        <v>0</v>
      </c>
      <c r="Z399" s="251">
        <v>0</v>
      </c>
      <c r="AA399" s="251">
        <v>0</v>
      </c>
      <c r="AB399" s="251">
        <v>0</v>
      </c>
      <c r="AC399" s="251">
        <v>0</v>
      </c>
      <c r="AD399" s="251">
        <v>0</v>
      </c>
      <c r="AE399" s="251">
        <v>0</v>
      </c>
      <c r="AF399" s="251">
        <v>0</v>
      </c>
      <c r="AG399" s="251">
        <v>0</v>
      </c>
      <c r="AH399" s="251">
        <v>0</v>
      </c>
      <c r="AI399" s="251">
        <v>0</v>
      </c>
      <c r="AJ399" s="251">
        <v>0</v>
      </c>
      <c r="AK399" s="251">
        <v>0</v>
      </c>
      <c r="AL399" s="251">
        <v>0</v>
      </c>
      <c r="AM399" s="251">
        <v>0</v>
      </c>
      <c r="AN399" s="251">
        <v>0</v>
      </c>
      <c r="AO399" s="251">
        <v>0</v>
      </c>
      <c r="AP399" s="251">
        <v>0</v>
      </c>
      <c r="AQ399" s="251">
        <v>0</v>
      </c>
      <c r="AR399" s="251">
        <v>0</v>
      </c>
      <c r="AS399" s="251">
        <v>0</v>
      </c>
      <c r="AT399" s="251">
        <v>0</v>
      </c>
      <c r="AU399" s="251">
        <v>0</v>
      </c>
      <c r="AV399" s="251">
        <v>0</v>
      </c>
      <c r="AW399" s="251">
        <v>0</v>
      </c>
      <c r="AX399" s="251">
        <v>0</v>
      </c>
      <c r="AY399" s="251">
        <v>0</v>
      </c>
      <c r="AZ399" s="251">
        <v>0</v>
      </c>
      <c r="BA399" s="251">
        <v>0</v>
      </c>
      <c r="BB399" s="251">
        <v>0</v>
      </c>
      <c r="BC399" s="251">
        <v>0</v>
      </c>
      <c r="BD399" s="251">
        <v>0</v>
      </c>
      <c r="BE399" s="251">
        <v>0</v>
      </c>
      <c r="BF399" s="251">
        <v>0</v>
      </c>
      <c r="BG399" s="251">
        <v>0</v>
      </c>
      <c r="BH399" s="251">
        <v>0</v>
      </c>
      <c r="BI399" s="251">
        <v>0</v>
      </c>
      <c r="BJ399" s="251">
        <v>0</v>
      </c>
      <c r="BK399" s="251">
        <v>0</v>
      </c>
      <c r="BL399" s="251">
        <v>0</v>
      </c>
      <c r="BM399" s="251">
        <v>0</v>
      </c>
      <c r="BN399" s="251">
        <v>0</v>
      </c>
      <c r="BO399" s="251">
        <v>0</v>
      </c>
      <c r="BP399" s="1188">
        <v>0</v>
      </c>
      <c r="BQ399" s="233">
        <v>0</v>
      </c>
      <c r="BR399" s="233">
        <v>0</v>
      </c>
      <c r="BS399" s="233">
        <v>0</v>
      </c>
      <c r="BT399" s="233">
        <v>0</v>
      </c>
      <c r="BU399" s="233">
        <v>0</v>
      </c>
      <c r="BV399" s="233">
        <v>0</v>
      </c>
      <c r="BW399" s="233">
        <v>0</v>
      </c>
      <c r="BX399" s="233">
        <v>0</v>
      </c>
      <c r="BY399" s="233">
        <v>0</v>
      </c>
      <c r="BZ399" s="233"/>
      <c r="CA399" s="233"/>
      <c r="CB399" s="233"/>
      <c r="CC399" s="233"/>
      <c r="CD399" s="233"/>
      <c r="CE399" s="233"/>
      <c r="CF399" s="233"/>
      <c r="CG399" s="233"/>
      <c r="CH399" s="233"/>
      <c r="CI399" s="233"/>
      <c r="CJ399" s="233"/>
      <c r="CK399" s="233"/>
      <c r="CL399" s="233"/>
      <c r="CM399" s="233"/>
      <c r="CN399" s="249"/>
    </row>
    <row r="400" spans="2:92" ht="42.75" x14ac:dyDescent="0.2">
      <c r="B400"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400" s="1044" t="s">
        <v>1081</v>
      </c>
      <c r="D400" s="1044" t="s">
        <v>1043</v>
      </c>
      <c r="E400" s="1045" t="s">
        <v>1020</v>
      </c>
      <c r="F400" s="1189" t="str">
        <f>VLOOKUP(TBL5_OptBen[[#This Row],[Option Type (defined list)]],'Option Typs_Grps'!B$2:C$47, 2, FALSE)</f>
        <v>Customer Options</v>
      </c>
      <c r="G400" s="1176" t="s">
        <v>755</v>
      </c>
      <c r="H400" s="1177" t="s">
        <v>765</v>
      </c>
      <c r="I400" s="1181" t="s">
        <v>684</v>
      </c>
      <c r="J400" s="1182" t="s">
        <v>122</v>
      </c>
      <c r="K400" s="1183">
        <v>2</v>
      </c>
      <c r="L400" s="250"/>
      <c r="M400" s="250"/>
      <c r="N400" s="250"/>
      <c r="O400" s="1184"/>
      <c r="P400" s="1185"/>
      <c r="Q400" s="1186"/>
      <c r="R400" s="1187">
        <v>19.25</v>
      </c>
      <c r="S400" s="251">
        <v>19.23</v>
      </c>
      <c r="T400" s="251">
        <v>19.2</v>
      </c>
      <c r="U400" s="251">
        <v>19.18</v>
      </c>
      <c r="V400" s="251">
        <v>0</v>
      </c>
      <c r="W400" s="251">
        <v>0</v>
      </c>
      <c r="X400" s="251">
        <v>0</v>
      </c>
      <c r="Y400" s="251">
        <v>0</v>
      </c>
      <c r="Z400" s="251">
        <v>0</v>
      </c>
      <c r="AA400" s="251">
        <v>0</v>
      </c>
      <c r="AB400" s="251">
        <v>0</v>
      </c>
      <c r="AC400" s="251">
        <v>0</v>
      </c>
      <c r="AD400" s="251">
        <v>0</v>
      </c>
      <c r="AE400" s="251">
        <v>0</v>
      </c>
      <c r="AF400" s="251">
        <v>0</v>
      </c>
      <c r="AG400" s="251">
        <v>0</v>
      </c>
      <c r="AH400" s="251">
        <v>0</v>
      </c>
      <c r="AI400" s="251">
        <v>0</v>
      </c>
      <c r="AJ400" s="251">
        <v>0</v>
      </c>
      <c r="AK400" s="251">
        <v>0</v>
      </c>
      <c r="AL400" s="251">
        <v>0</v>
      </c>
      <c r="AM400" s="251">
        <v>0</v>
      </c>
      <c r="AN400" s="251">
        <v>0</v>
      </c>
      <c r="AO400" s="251">
        <v>0</v>
      </c>
      <c r="AP400" s="251">
        <v>0</v>
      </c>
      <c r="AQ400" s="251">
        <v>0</v>
      </c>
      <c r="AR400" s="251">
        <v>0</v>
      </c>
      <c r="AS400" s="251">
        <v>0</v>
      </c>
      <c r="AT400" s="251">
        <v>0</v>
      </c>
      <c r="AU400" s="251">
        <v>0</v>
      </c>
      <c r="AV400" s="251">
        <v>0</v>
      </c>
      <c r="AW400" s="251">
        <v>0</v>
      </c>
      <c r="AX400" s="251">
        <v>0</v>
      </c>
      <c r="AY400" s="251">
        <v>0</v>
      </c>
      <c r="AZ400" s="251">
        <v>0</v>
      </c>
      <c r="BA400" s="251">
        <v>0</v>
      </c>
      <c r="BB400" s="251">
        <v>0</v>
      </c>
      <c r="BC400" s="251">
        <v>0</v>
      </c>
      <c r="BD400" s="251">
        <v>0</v>
      </c>
      <c r="BE400" s="251">
        <v>0</v>
      </c>
      <c r="BF400" s="251">
        <v>0</v>
      </c>
      <c r="BG400" s="251">
        <v>0</v>
      </c>
      <c r="BH400" s="251">
        <v>0</v>
      </c>
      <c r="BI400" s="251">
        <v>0</v>
      </c>
      <c r="BJ400" s="251">
        <v>0</v>
      </c>
      <c r="BK400" s="251">
        <v>0</v>
      </c>
      <c r="BL400" s="251">
        <v>0</v>
      </c>
      <c r="BM400" s="251">
        <v>0</v>
      </c>
      <c r="BN400" s="251">
        <v>0</v>
      </c>
      <c r="BO400" s="251">
        <v>0</v>
      </c>
      <c r="BP400" s="1188">
        <v>0</v>
      </c>
      <c r="BQ400" s="233">
        <v>0</v>
      </c>
      <c r="BR400" s="233">
        <v>0</v>
      </c>
      <c r="BS400" s="233">
        <v>0</v>
      </c>
      <c r="BT400" s="233">
        <v>0</v>
      </c>
      <c r="BU400" s="233">
        <v>0</v>
      </c>
      <c r="BV400" s="233">
        <v>0</v>
      </c>
      <c r="BW400" s="233">
        <v>0</v>
      </c>
      <c r="BX400" s="233">
        <v>0</v>
      </c>
      <c r="BY400" s="233">
        <v>0</v>
      </c>
      <c r="BZ400" s="233"/>
      <c r="CA400" s="233"/>
      <c r="CB400" s="233"/>
      <c r="CC400" s="233"/>
      <c r="CD400" s="233"/>
      <c r="CE400" s="233"/>
      <c r="CF400" s="233"/>
      <c r="CG400" s="233"/>
      <c r="CH400" s="233"/>
      <c r="CI400" s="233"/>
      <c r="CJ400" s="233"/>
      <c r="CK400" s="233"/>
      <c r="CL400" s="233"/>
      <c r="CM400" s="233"/>
      <c r="CN400" s="249"/>
    </row>
    <row r="401" spans="2:92" ht="57.75" thickBot="1" x14ac:dyDescent="0.25">
      <c r="B401"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401" s="1044" t="s">
        <v>1086</v>
      </c>
      <c r="D401" s="1044" t="s">
        <v>1047</v>
      </c>
      <c r="E401" s="1045" t="s">
        <v>979</v>
      </c>
      <c r="F401" s="1189" t="str">
        <f>VLOOKUP(TBL5_OptBen[[#This Row],[Option Type (defined list)]],'Option Typs_Grps'!B$2:C$47, 2, FALSE)</f>
        <v>Resource Options</v>
      </c>
      <c r="G401" s="1176" t="s">
        <v>755</v>
      </c>
      <c r="H401" s="1177" t="s">
        <v>765</v>
      </c>
      <c r="I401" s="1181" t="s">
        <v>684</v>
      </c>
      <c r="J401" s="1182" t="s">
        <v>122</v>
      </c>
      <c r="K401" s="1183">
        <v>2</v>
      </c>
      <c r="L401" s="250"/>
      <c r="M401" s="250"/>
      <c r="N401" s="250"/>
      <c r="O401" s="1184"/>
      <c r="P401" s="1185"/>
      <c r="Q401" s="1186"/>
      <c r="R401" s="1187">
        <v>18.010000000000002</v>
      </c>
      <c r="S401" s="251">
        <v>17.98</v>
      </c>
      <c r="T401" s="251">
        <v>17.96</v>
      </c>
      <c r="U401" s="251">
        <v>17.940000000000001</v>
      </c>
      <c r="V401" s="251">
        <v>0</v>
      </c>
      <c r="W401" s="251">
        <v>0</v>
      </c>
      <c r="X401" s="251">
        <v>0</v>
      </c>
      <c r="Y401" s="251">
        <v>0</v>
      </c>
      <c r="Z401" s="251">
        <v>0</v>
      </c>
      <c r="AA401" s="251">
        <v>0</v>
      </c>
      <c r="AB401" s="251">
        <v>0</v>
      </c>
      <c r="AC401" s="251">
        <v>0</v>
      </c>
      <c r="AD401" s="251">
        <v>0</v>
      </c>
      <c r="AE401" s="251">
        <v>0</v>
      </c>
      <c r="AF401" s="251">
        <v>0</v>
      </c>
      <c r="AG401" s="251">
        <v>0</v>
      </c>
      <c r="AH401" s="251">
        <v>0</v>
      </c>
      <c r="AI401" s="251">
        <v>0</v>
      </c>
      <c r="AJ401" s="251">
        <v>0</v>
      </c>
      <c r="AK401" s="251">
        <v>0</v>
      </c>
      <c r="AL401" s="251">
        <v>0</v>
      </c>
      <c r="AM401" s="251">
        <v>0</v>
      </c>
      <c r="AN401" s="251">
        <v>0</v>
      </c>
      <c r="AO401" s="251">
        <v>0</v>
      </c>
      <c r="AP401" s="251">
        <v>0</v>
      </c>
      <c r="AQ401" s="251">
        <v>0</v>
      </c>
      <c r="AR401" s="251">
        <v>0</v>
      </c>
      <c r="AS401" s="251">
        <v>0</v>
      </c>
      <c r="AT401" s="251">
        <v>0</v>
      </c>
      <c r="AU401" s="251">
        <v>0</v>
      </c>
      <c r="AV401" s="251">
        <v>0</v>
      </c>
      <c r="AW401" s="251">
        <v>0</v>
      </c>
      <c r="AX401" s="251">
        <v>0</v>
      </c>
      <c r="AY401" s="251">
        <v>0</v>
      </c>
      <c r="AZ401" s="251">
        <v>0</v>
      </c>
      <c r="BA401" s="251">
        <v>0</v>
      </c>
      <c r="BB401" s="251">
        <v>0</v>
      </c>
      <c r="BC401" s="251">
        <v>0</v>
      </c>
      <c r="BD401" s="251">
        <v>0</v>
      </c>
      <c r="BE401" s="251">
        <v>0</v>
      </c>
      <c r="BF401" s="251">
        <v>0</v>
      </c>
      <c r="BG401" s="251">
        <v>0</v>
      </c>
      <c r="BH401" s="251">
        <v>0</v>
      </c>
      <c r="BI401" s="251">
        <v>0</v>
      </c>
      <c r="BJ401" s="251">
        <v>0</v>
      </c>
      <c r="BK401" s="251">
        <v>0</v>
      </c>
      <c r="BL401" s="251">
        <v>0</v>
      </c>
      <c r="BM401" s="251">
        <v>0</v>
      </c>
      <c r="BN401" s="251">
        <v>0</v>
      </c>
      <c r="BO401" s="251">
        <v>0</v>
      </c>
      <c r="BP401" s="1188">
        <v>0</v>
      </c>
      <c r="BQ401" s="233">
        <v>0</v>
      </c>
      <c r="BR401" s="233">
        <v>0</v>
      </c>
      <c r="BS401" s="233">
        <v>0</v>
      </c>
      <c r="BT401" s="233">
        <v>0</v>
      </c>
      <c r="BU401" s="233">
        <v>0</v>
      </c>
      <c r="BV401" s="233">
        <v>0</v>
      </c>
      <c r="BW401" s="233">
        <v>0</v>
      </c>
      <c r="BX401" s="233">
        <v>0</v>
      </c>
      <c r="BY401" s="233">
        <v>0</v>
      </c>
      <c r="BZ401" s="233"/>
      <c r="CA401" s="233"/>
      <c r="CB401" s="233"/>
      <c r="CC401" s="233"/>
      <c r="CD401" s="233"/>
      <c r="CE401" s="233"/>
      <c r="CF401" s="233"/>
      <c r="CG401" s="233"/>
      <c r="CH401" s="233"/>
      <c r="CI401" s="233"/>
      <c r="CJ401" s="233"/>
      <c r="CK401" s="233"/>
      <c r="CL401" s="233"/>
      <c r="CM401" s="233"/>
      <c r="CN401" s="249"/>
    </row>
    <row r="402" spans="2:92" ht="30.75" thickBot="1" x14ac:dyDescent="0.25">
      <c r="B402"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402" s="1044" t="s">
        <v>1095</v>
      </c>
      <c r="D402" s="1044" t="s">
        <v>1080</v>
      </c>
      <c r="E402" s="1045" t="s">
        <v>1065</v>
      </c>
      <c r="F402" s="1189" t="str">
        <f>VLOOKUP(TBL5_OptBen[[#This Row],[Option Type (defined list)]],'Option Typs_Grps'!B$2:C$47, 2, FALSE)</f>
        <v>Resource Options</v>
      </c>
      <c r="G402" s="1176" t="s">
        <v>766</v>
      </c>
      <c r="H402" s="1177" t="s">
        <v>765</v>
      </c>
      <c r="I402" s="1181" t="s">
        <v>684</v>
      </c>
      <c r="J402" s="1182" t="s">
        <v>122</v>
      </c>
      <c r="K402" s="1183">
        <v>2</v>
      </c>
      <c r="L402" s="250"/>
      <c r="M402" s="250"/>
      <c r="N402" s="250"/>
      <c r="O402" s="1184"/>
      <c r="P402" s="1185"/>
      <c r="Q402" s="1186"/>
      <c r="R402" s="1187">
        <v>0</v>
      </c>
      <c r="S402" s="251">
        <v>0</v>
      </c>
      <c r="T402" s="251">
        <v>0</v>
      </c>
      <c r="U402" s="251">
        <v>0</v>
      </c>
      <c r="V402" s="251">
        <v>0</v>
      </c>
      <c r="W402" s="251">
        <v>0</v>
      </c>
      <c r="X402" s="251">
        <v>0</v>
      </c>
      <c r="Y402" s="251">
        <v>0</v>
      </c>
      <c r="Z402" s="251">
        <v>0</v>
      </c>
      <c r="AA402" s="251">
        <v>0</v>
      </c>
      <c r="AB402" s="251">
        <v>0</v>
      </c>
      <c r="AC402" s="251">
        <v>0</v>
      </c>
      <c r="AD402" s="251">
        <v>0</v>
      </c>
      <c r="AE402" s="251">
        <v>0</v>
      </c>
      <c r="AF402" s="251">
        <v>0</v>
      </c>
      <c r="AG402" s="251">
        <v>140</v>
      </c>
      <c r="AH402" s="251">
        <v>140</v>
      </c>
      <c r="AI402" s="251">
        <v>140</v>
      </c>
      <c r="AJ402" s="251">
        <v>140</v>
      </c>
      <c r="AK402" s="251">
        <v>140</v>
      </c>
      <c r="AL402" s="251">
        <v>140</v>
      </c>
      <c r="AM402" s="251">
        <v>140</v>
      </c>
      <c r="AN402" s="251">
        <v>140</v>
      </c>
      <c r="AO402" s="251">
        <v>140</v>
      </c>
      <c r="AP402" s="251">
        <v>140</v>
      </c>
      <c r="AQ402" s="251">
        <v>140</v>
      </c>
      <c r="AR402" s="251">
        <v>140</v>
      </c>
      <c r="AS402" s="251">
        <v>140</v>
      </c>
      <c r="AT402" s="251">
        <v>140</v>
      </c>
      <c r="AU402" s="251">
        <v>140</v>
      </c>
      <c r="AV402" s="251">
        <v>140</v>
      </c>
      <c r="AW402" s="251">
        <v>140</v>
      </c>
      <c r="AX402" s="251">
        <v>140</v>
      </c>
      <c r="AY402" s="251">
        <v>140</v>
      </c>
      <c r="AZ402" s="251">
        <v>140</v>
      </c>
      <c r="BA402" s="251">
        <v>140</v>
      </c>
      <c r="BB402" s="251">
        <v>140</v>
      </c>
      <c r="BC402" s="251">
        <v>140</v>
      </c>
      <c r="BD402" s="251">
        <v>140</v>
      </c>
      <c r="BE402" s="251">
        <v>140</v>
      </c>
      <c r="BF402" s="251">
        <v>140</v>
      </c>
      <c r="BG402" s="251">
        <v>140</v>
      </c>
      <c r="BH402" s="251">
        <v>140</v>
      </c>
      <c r="BI402" s="251">
        <v>140</v>
      </c>
      <c r="BJ402" s="251">
        <v>140</v>
      </c>
      <c r="BK402" s="251">
        <v>140</v>
      </c>
      <c r="BL402" s="251">
        <v>140</v>
      </c>
      <c r="BM402" s="251">
        <v>140</v>
      </c>
      <c r="BN402" s="251">
        <v>140</v>
      </c>
      <c r="BO402" s="251">
        <v>140</v>
      </c>
      <c r="BP402" s="1188">
        <v>140</v>
      </c>
      <c r="BQ402" s="233">
        <v>140</v>
      </c>
      <c r="BR402" s="233">
        <v>140</v>
      </c>
      <c r="BS402" s="233">
        <v>140</v>
      </c>
      <c r="BT402" s="233">
        <v>140</v>
      </c>
      <c r="BU402" s="233">
        <v>140</v>
      </c>
      <c r="BV402" s="233">
        <v>140</v>
      </c>
      <c r="BW402" s="233">
        <v>140</v>
      </c>
      <c r="BX402" s="233">
        <v>140</v>
      </c>
      <c r="BY402" s="233">
        <v>140</v>
      </c>
      <c r="BZ402" s="233"/>
      <c r="CA402" s="233"/>
      <c r="CB402" s="233"/>
      <c r="CC402" s="233"/>
      <c r="CD402" s="233"/>
      <c r="CE402" s="233"/>
      <c r="CF402" s="233"/>
      <c r="CG402" s="233"/>
      <c r="CH402" s="233"/>
      <c r="CI402" s="233"/>
      <c r="CJ402" s="233"/>
      <c r="CK402" s="233"/>
      <c r="CL402" s="233"/>
      <c r="CM402" s="233"/>
      <c r="CN402" s="249"/>
    </row>
    <row r="403" spans="2:92" ht="43.5" thickBot="1" x14ac:dyDescent="0.25">
      <c r="B403"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403" s="1044" t="s">
        <v>1139</v>
      </c>
      <c r="D403" s="1044" t="s">
        <v>1085</v>
      </c>
      <c r="E403" s="1045" t="s">
        <v>1087</v>
      </c>
      <c r="F403" s="1189" t="str">
        <f>VLOOKUP(TBL5_OptBen[[#This Row],[Option Type (defined list)]],'Option Typs_Grps'!B$2:C$47, 2, FALSE)</f>
        <v>Distribution Options</v>
      </c>
      <c r="G403" s="1176" t="s">
        <v>766</v>
      </c>
      <c r="H403" s="1177" t="s">
        <v>765</v>
      </c>
      <c r="I403" s="1181" t="s">
        <v>684</v>
      </c>
      <c r="J403" s="1182" t="s">
        <v>122</v>
      </c>
      <c r="K403" s="1183">
        <v>2</v>
      </c>
      <c r="L403" s="250"/>
      <c r="M403" s="250"/>
      <c r="N403" s="250"/>
      <c r="O403" s="1184"/>
      <c r="P403" s="1185"/>
      <c r="Q403" s="1186"/>
      <c r="R403" s="1187">
        <v>0</v>
      </c>
      <c r="S403" s="251">
        <v>0</v>
      </c>
      <c r="T403" s="251">
        <v>0</v>
      </c>
      <c r="U403" s="251">
        <v>0</v>
      </c>
      <c r="V403" s="251">
        <v>0</v>
      </c>
      <c r="W403" s="251">
        <v>0</v>
      </c>
      <c r="X403" s="251">
        <v>0</v>
      </c>
      <c r="Y403" s="251">
        <v>0</v>
      </c>
      <c r="Z403" s="251">
        <v>0</v>
      </c>
      <c r="AA403" s="251">
        <v>0</v>
      </c>
      <c r="AB403" s="251">
        <v>39.72</v>
      </c>
      <c r="AC403" s="251">
        <v>39.72</v>
      </c>
      <c r="AD403" s="251">
        <v>39.72</v>
      </c>
      <c r="AE403" s="251">
        <v>39.72</v>
      </c>
      <c r="AF403" s="251">
        <v>39.72</v>
      </c>
      <c r="AG403" s="251">
        <v>39.72</v>
      </c>
      <c r="AH403" s="251">
        <v>39.72</v>
      </c>
      <c r="AI403" s="251">
        <v>39.72</v>
      </c>
      <c r="AJ403" s="251">
        <v>39.72</v>
      </c>
      <c r="AK403" s="251">
        <v>39.72</v>
      </c>
      <c r="AL403" s="251">
        <v>39.72</v>
      </c>
      <c r="AM403" s="251">
        <v>39.72</v>
      </c>
      <c r="AN403" s="251">
        <v>39.72</v>
      </c>
      <c r="AO403" s="251">
        <v>39.72</v>
      </c>
      <c r="AP403" s="251">
        <v>39.72</v>
      </c>
      <c r="AQ403" s="251">
        <v>39.72</v>
      </c>
      <c r="AR403" s="251">
        <v>39.72</v>
      </c>
      <c r="AS403" s="251">
        <v>39.72</v>
      </c>
      <c r="AT403" s="251">
        <v>39.72</v>
      </c>
      <c r="AU403" s="251">
        <v>39.72</v>
      </c>
      <c r="AV403" s="251">
        <v>39.72</v>
      </c>
      <c r="AW403" s="251">
        <v>39.72</v>
      </c>
      <c r="AX403" s="251">
        <v>39.72</v>
      </c>
      <c r="AY403" s="251">
        <v>39.72</v>
      </c>
      <c r="AZ403" s="251">
        <v>39.72</v>
      </c>
      <c r="BA403" s="251">
        <v>39.72</v>
      </c>
      <c r="BB403" s="251">
        <v>39.72</v>
      </c>
      <c r="BC403" s="251">
        <v>39.72</v>
      </c>
      <c r="BD403" s="251">
        <v>39.72</v>
      </c>
      <c r="BE403" s="251">
        <v>39.72</v>
      </c>
      <c r="BF403" s="251">
        <v>39.72</v>
      </c>
      <c r="BG403" s="251">
        <v>39.72</v>
      </c>
      <c r="BH403" s="251">
        <v>39.72</v>
      </c>
      <c r="BI403" s="251">
        <v>39.72</v>
      </c>
      <c r="BJ403" s="251">
        <v>39.72</v>
      </c>
      <c r="BK403" s="251">
        <v>39.72</v>
      </c>
      <c r="BL403" s="251">
        <v>39.72</v>
      </c>
      <c r="BM403" s="251">
        <v>39.72</v>
      </c>
      <c r="BN403" s="251">
        <v>39.72</v>
      </c>
      <c r="BO403" s="251">
        <v>39.72</v>
      </c>
      <c r="BP403" s="1188">
        <v>39.72</v>
      </c>
      <c r="BQ403" s="233">
        <v>39.72</v>
      </c>
      <c r="BR403" s="233">
        <v>39.72</v>
      </c>
      <c r="BS403" s="233">
        <v>39.72</v>
      </c>
      <c r="BT403" s="233">
        <v>39.72</v>
      </c>
      <c r="BU403" s="233">
        <v>39.72</v>
      </c>
      <c r="BV403" s="233">
        <v>39.72</v>
      </c>
      <c r="BW403" s="233">
        <v>39.72</v>
      </c>
      <c r="BX403" s="233">
        <v>39.72</v>
      </c>
      <c r="BY403" s="233">
        <v>39.72</v>
      </c>
      <c r="BZ403" s="233"/>
      <c r="CA403" s="233"/>
      <c r="CB403" s="233"/>
      <c r="CC403" s="233"/>
      <c r="CD403" s="233"/>
      <c r="CE403" s="233"/>
      <c r="CF403" s="233"/>
      <c r="CG403" s="233"/>
      <c r="CH403" s="233"/>
      <c r="CI403" s="233"/>
      <c r="CJ403" s="233"/>
      <c r="CK403" s="233"/>
      <c r="CL403" s="233"/>
      <c r="CM403" s="233"/>
      <c r="CN403" s="249"/>
    </row>
    <row r="404" spans="2:92" ht="43.5" thickBot="1" x14ac:dyDescent="0.25">
      <c r="B404"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404" s="1044" t="s">
        <v>1218</v>
      </c>
      <c r="D404" s="1044" t="s">
        <v>1094</v>
      </c>
      <c r="E404" s="1045" t="s">
        <v>1096</v>
      </c>
      <c r="F404" s="1189" t="str">
        <f>VLOOKUP(TBL5_OptBen[[#This Row],[Option Type (defined list)]],'Option Typs_Grps'!B$2:C$47, 2, FALSE)</f>
        <v>Resource Options</v>
      </c>
      <c r="G404" s="1176" t="s">
        <v>766</v>
      </c>
      <c r="H404" s="1177" t="s">
        <v>765</v>
      </c>
      <c r="I404" s="1181" t="s">
        <v>684</v>
      </c>
      <c r="J404" s="1182" t="s">
        <v>122</v>
      </c>
      <c r="K404" s="1183">
        <v>2</v>
      </c>
      <c r="L404" s="250"/>
      <c r="M404" s="250"/>
      <c r="N404" s="250"/>
      <c r="O404" s="1184"/>
      <c r="P404" s="1185"/>
      <c r="Q404" s="1186"/>
      <c r="R404" s="1187">
        <v>0</v>
      </c>
      <c r="S404" s="251">
        <v>0</v>
      </c>
      <c r="T404" s="251">
        <v>0</v>
      </c>
      <c r="U404" s="251">
        <v>0</v>
      </c>
      <c r="V404" s="251">
        <v>0</v>
      </c>
      <c r="W404" s="251">
        <v>0</v>
      </c>
      <c r="X404" s="251">
        <v>0</v>
      </c>
      <c r="Y404" s="251">
        <v>0</v>
      </c>
      <c r="Z404" s="251">
        <v>0</v>
      </c>
      <c r="AA404" s="251">
        <v>0</v>
      </c>
      <c r="AB404" s="251">
        <v>10.28</v>
      </c>
      <c r="AC404" s="251">
        <v>10.28</v>
      </c>
      <c r="AD404" s="251">
        <v>10.28</v>
      </c>
      <c r="AE404" s="251">
        <v>10.28</v>
      </c>
      <c r="AF404" s="251">
        <v>10.28</v>
      </c>
      <c r="AG404" s="251">
        <v>10.28</v>
      </c>
      <c r="AH404" s="251">
        <v>10.28</v>
      </c>
      <c r="AI404" s="251">
        <v>10.28</v>
      </c>
      <c r="AJ404" s="251">
        <v>10.28</v>
      </c>
      <c r="AK404" s="251">
        <v>10.28</v>
      </c>
      <c r="AL404" s="251">
        <v>10.28</v>
      </c>
      <c r="AM404" s="251">
        <v>10.28</v>
      </c>
      <c r="AN404" s="251">
        <v>10.28</v>
      </c>
      <c r="AO404" s="251">
        <v>10.28</v>
      </c>
      <c r="AP404" s="251">
        <v>10.28</v>
      </c>
      <c r="AQ404" s="251">
        <v>10.28</v>
      </c>
      <c r="AR404" s="251">
        <v>10.28</v>
      </c>
      <c r="AS404" s="251">
        <v>10.28</v>
      </c>
      <c r="AT404" s="251">
        <v>10.28</v>
      </c>
      <c r="AU404" s="251">
        <v>10.28</v>
      </c>
      <c r="AV404" s="251">
        <v>10.28</v>
      </c>
      <c r="AW404" s="251">
        <v>10.28</v>
      </c>
      <c r="AX404" s="251">
        <v>10.28</v>
      </c>
      <c r="AY404" s="251">
        <v>10.28</v>
      </c>
      <c r="AZ404" s="251">
        <v>10.28</v>
      </c>
      <c r="BA404" s="251">
        <v>10.28</v>
      </c>
      <c r="BB404" s="251">
        <v>10.28</v>
      </c>
      <c r="BC404" s="251">
        <v>10.28</v>
      </c>
      <c r="BD404" s="251">
        <v>10.28</v>
      </c>
      <c r="BE404" s="251">
        <v>10.28</v>
      </c>
      <c r="BF404" s="251">
        <v>10.28</v>
      </c>
      <c r="BG404" s="251">
        <v>10.28</v>
      </c>
      <c r="BH404" s="251">
        <v>10.28</v>
      </c>
      <c r="BI404" s="251">
        <v>10.28</v>
      </c>
      <c r="BJ404" s="251">
        <v>10.28</v>
      </c>
      <c r="BK404" s="251">
        <v>10.28</v>
      </c>
      <c r="BL404" s="251">
        <v>10.28</v>
      </c>
      <c r="BM404" s="251">
        <v>10.28</v>
      </c>
      <c r="BN404" s="251">
        <v>10.28</v>
      </c>
      <c r="BO404" s="251">
        <v>10.28</v>
      </c>
      <c r="BP404" s="1188">
        <v>10.28</v>
      </c>
      <c r="BQ404" s="233">
        <v>10.28</v>
      </c>
      <c r="BR404" s="233">
        <v>10.28</v>
      </c>
      <c r="BS404" s="233">
        <v>10.28</v>
      </c>
      <c r="BT404" s="233">
        <v>10.28</v>
      </c>
      <c r="BU404" s="233">
        <v>10.28</v>
      </c>
      <c r="BV404" s="233">
        <v>10.28</v>
      </c>
      <c r="BW404" s="233">
        <v>10.28</v>
      </c>
      <c r="BX404" s="233">
        <v>10.28</v>
      </c>
      <c r="BY404" s="233">
        <v>10.28</v>
      </c>
      <c r="BZ404" s="233"/>
      <c r="CA404" s="233"/>
      <c r="CB404" s="233"/>
      <c r="CC404" s="233"/>
      <c r="CD404" s="233"/>
      <c r="CE404" s="233"/>
      <c r="CF404" s="233"/>
      <c r="CG404" s="233"/>
      <c r="CH404" s="233"/>
      <c r="CI404" s="233"/>
      <c r="CJ404" s="233"/>
      <c r="CK404" s="233"/>
      <c r="CL404" s="233"/>
      <c r="CM404" s="233"/>
      <c r="CN404" s="249"/>
    </row>
    <row r="405" spans="2:92" ht="57.75" thickBot="1" x14ac:dyDescent="0.25">
      <c r="B405"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405" s="1044" t="s">
        <v>1223</v>
      </c>
      <c r="D405" s="1044" t="s">
        <v>1138</v>
      </c>
      <c r="E405" s="1045" t="s">
        <v>1062</v>
      </c>
      <c r="F405" s="1189" t="str">
        <f>VLOOKUP(TBL5_OptBen[[#This Row],[Option Type (defined list)]],'Option Typs_Grps'!B$2:C$47, 2, FALSE)</f>
        <v>Resource Options</v>
      </c>
      <c r="G405" s="1176" t="s">
        <v>755</v>
      </c>
      <c r="H405" s="1177" t="s">
        <v>765</v>
      </c>
      <c r="I405" s="1181" t="s">
        <v>684</v>
      </c>
      <c r="J405" s="1182" t="s">
        <v>122</v>
      </c>
      <c r="K405" s="1183">
        <v>2</v>
      </c>
      <c r="L405" s="250"/>
      <c r="M405" s="250"/>
      <c r="N405" s="250"/>
      <c r="O405" s="1184"/>
      <c r="P405" s="1185"/>
      <c r="Q405" s="1186"/>
      <c r="R405" s="1187">
        <v>0</v>
      </c>
      <c r="S405" s="251">
        <v>0</v>
      </c>
      <c r="T405" s="251">
        <v>0</v>
      </c>
      <c r="U405" s="251">
        <v>6</v>
      </c>
      <c r="V405" s="251">
        <v>6</v>
      </c>
      <c r="W405" s="251">
        <v>6</v>
      </c>
      <c r="X405" s="251">
        <v>6</v>
      </c>
      <c r="Y405" s="251">
        <v>6</v>
      </c>
      <c r="Z405" s="251">
        <v>6</v>
      </c>
      <c r="AA405" s="251">
        <v>6</v>
      </c>
      <c r="AB405" s="251">
        <v>6</v>
      </c>
      <c r="AC405" s="251">
        <v>6</v>
      </c>
      <c r="AD405" s="251">
        <v>6</v>
      </c>
      <c r="AE405" s="251">
        <v>6</v>
      </c>
      <c r="AF405" s="251">
        <v>6</v>
      </c>
      <c r="AG405" s="251">
        <v>6</v>
      </c>
      <c r="AH405" s="251">
        <v>6</v>
      </c>
      <c r="AI405" s="251">
        <v>6</v>
      </c>
      <c r="AJ405" s="251">
        <v>6</v>
      </c>
      <c r="AK405" s="251">
        <v>6</v>
      </c>
      <c r="AL405" s="251">
        <v>6</v>
      </c>
      <c r="AM405" s="251">
        <v>6</v>
      </c>
      <c r="AN405" s="251">
        <v>6</v>
      </c>
      <c r="AO405" s="251">
        <v>6</v>
      </c>
      <c r="AP405" s="251">
        <v>6</v>
      </c>
      <c r="AQ405" s="251">
        <v>6</v>
      </c>
      <c r="AR405" s="251">
        <v>6</v>
      </c>
      <c r="AS405" s="251">
        <v>6</v>
      </c>
      <c r="AT405" s="251">
        <v>6</v>
      </c>
      <c r="AU405" s="251">
        <v>6</v>
      </c>
      <c r="AV405" s="251">
        <v>6</v>
      </c>
      <c r="AW405" s="251">
        <v>6</v>
      </c>
      <c r="AX405" s="251">
        <v>6</v>
      </c>
      <c r="AY405" s="251">
        <v>6</v>
      </c>
      <c r="AZ405" s="251">
        <v>6</v>
      </c>
      <c r="BA405" s="251">
        <v>6</v>
      </c>
      <c r="BB405" s="251">
        <v>6</v>
      </c>
      <c r="BC405" s="251">
        <v>6</v>
      </c>
      <c r="BD405" s="251">
        <v>6</v>
      </c>
      <c r="BE405" s="251">
        <v>6</v>
      </c>
      <c r="BF405" s="251">
        <v>6</v>
      </c>
      <c r="BG405" s="251">
        <v>6</v>
      </c>
      <c r="BH405" s="251">
        <v>6</v>
      </c>
      <c r="BI405" s="251">
        <v>6</v>
      </c>
      <c r="BJ405" s="251">
        <v>6</v>
      </c>
      <c r="BK405" s="251">
        <v>6</v>
      </c>
      <c r="BL405" s="251">
        <v>6</v>
      </c>
      <c r="BM405" s="251">
        <v>6</v>
      </c>
      <c r="BN405" s="251">
        <v>6</v>
      </c>
      <c r="BO405" s="251">
        <v>6</v>
      </c>
      <c r="BP405" s="1188">
        <v>6</v>
      </c>
      <c r="BQ405" s="233">
        <v>6</v>
      </c>
      <c r="BR405" s="233">
        <v>6</v>
      </c>
      <c r="BS405" s="233">
        <v>6</v>
      </c>
      <c r="BT405" s="233">
        <v>6</v>
      </c>
      <c r="BU405" s="233">
        <v>6</v>
      </c>
      <c r="BV405" s="233">
        <v>6</v>
      </c>
      <c r="BW405" s="233">
        <v>6</v>
      </c>
      <c r="BX405" s="233">
        <v>6</v>
      </c>
      <c r="BY405" s="233">
        <v>6</v>
      </c>
      <c r="BZ405" s="233"/>
      <c r="CA405" s="233"/>
      <c r="CB405" s="233"/>
      <c r="CC405" s="233"/>
      <c r="CD405" s="233"/>
      <c r="CE405" s="233"/>
      <c r="CF405" s="233"/>
      <c r="CG405" s="233"/>
      <c r="CH405" s="233"/>
      <c r="CI405" s="233"/>
      <c r="CJ405" s="233"/>
      <c r="CK405" s="233"/>
      <c r="CL405" s="233"/>
      <c r="CM405" s="233"/>
      <c r="CN405" s="249"/>
    </row>
    <row r="406" spans="2:92" ht="43.5" thickBot="1" x14ac:dyDescent="0.25">
      <c r="B406"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406" s="1044" t="s">
        <v>1246</v>
      </c>
      <c r="D406" s="1044" t="s">
        <v>1217</v>
      </c>
      <c r="E406" s="1045" t="s">
        <v>1443</v>
      </c>
      <c r="F406" s="1189" t="str">
        <f>VLOOKUP(TBL5_OptBen[[#This Row],[Option Type (defined list)]],'Option Typs_Grps'!B$2:C$47, 2, FALSE)</f>
        <v>Production Options</v>
      </c>
      <c r="G406" s="1176" t="s">
        <v>755</v>
      </c>
      <c r="H406" s="1177" t="s">
        <v>765</v>
      </c>
      <c r="I406" s="1181" t="s">
        <v>684</v>
      </c>
      <c r="J406" s="1182" t="s">
        <v>122</v>
      </c>
      <c r="K406" s="1183">
        <v>2</v>
      </c>
      <c r="L406" s="250"/>
      <c r="M406" s="250"/>
      <c r="N406" s="250"/>
      <c r="O406" s="1184"/>
      <c r="P406" s="1185"/>
      <c r="Q406" s="1186"/>
      <c r="R406" s="1187">
        <v>0</v>
      </c>
      <c r="S406" s="251">
        <v>0</v>
      </c>
      <c r="T406" s="251">
        <v>0</v>
      </c>
      <c r="U406" s="251">
        <v>10</v>
      </c>
      <c r="V406" s="251">
        <v>10</v>
      </c>
      <c r="W406" s="251">
        <v>10</v>
      </c>
      <c r="X406" s="251">
        <v>10</v>
      </c>
      <c r="Y406" s="251">
        <v>10</v>
      </c>
      <c r="Z406" s="251">
        <v>10</v>
      </c>
      <c r="AA406" s="251">
        <v>10</v>
      </c>
      <c r="AB406" s="251">
        <v>10</v>
      </c>
      <c r="AC406" s="251">
        <v>10</v>
      </c>
      <c r="AD406" s="251">
        <v>10</v>
      </c>
      <c r="AE406" s="251">
        <v>10</v>
      </c>
      <c r="AF406" s="251">
        <v>10</v>
      </c>
      <c r="AG406" s="251">
        <v>10</v>
      </c>
      <c r="AH406" s="251">
        <v>10</v>
      </c>
      <c r="AI406" s="251">
        <v>10</v>
      </c>
      <c r="AJ406" s="251">
        <v>10</v>
      </c>
      <c r="AK406" s="251">
        <v>10</v>
      </c>
      <c r="AL406" s="251">
        <v>10</v>
      </c>
      <c r="AM406" s="251">
        <v>10</v>
      </c>
      <c r="AN406" s="251">
        <v>10</v>
      </c>
      <c r="AO406" s="251">
        <v>10</v>
      </c>
      <c r="AP406" s="251">
        <v>10</v>
      </c>
      <c r="AQ406" s="251">
        <v>10</v>
      </c>
      <c r="AR406" s="251">
        <v>10</v>
      </c>
      <c r="AS406" s="251">
        <v>10</v>
      </c>
      <c r="AT406" s="251">
        <v>10</v>
      </c>
      <c r="AU406" s="251">
        <v>10</v>
      </c>
      <c r="AV406" s="251">
        <v>10</v>
      </c>
      <c r="AW406" s="251">
        <v>10</v>
      </c>
      <c r="AX406" s="251">
        <v>10</v>
      </c>
      <c r="AY406" s="251">
        <v>10</v>
      </c>
      <c r="AZ406" s="251">
        <v>10</v>
      </c>
      <c r="BA406" s="251">
        <v>10</v>
      </c>
      <c r="BB406" s="251">
        <v>10</v>
      </c>
      <c r="BC406" s="251">
        <v>10</v>
      </c>
      <c r="BD406" s="251">
        <v>10</v>
      </c>
      <c r="BE406" s="251">
        <v>10</v>
      </c>
      <c r="BF406" s="251">
        <v>10</v>
      </c>
      <c r="BG406" s="251">
        <v>10</v>
      </c>
      <c r="BH406" s="251">
        <v>10</v>
      </c>
      <c r="BI406" s="251">
        <v>10</v>
      </c>
      <c r="BJ406" s="251">
        <v>10</v>
      </c>
      <c r="BK406" s="251">
        <v>10</v>
      </c>
      <c r="BL406" s="251">
        <v>10</v>
      </c>
      <c r="BM406" s="251">
        <v>10</v>
      </c>
      <c r="BN406" s="251">
        <v>10</v>
      </c>
      <c r="BO406" s="251">
        <v>10</v>
      </c>
      <c r="BP406" s="1188">
        <v>10</v>
      </c>
      <c r="BQ406" s="233">
        <v>10</v>
      </c>
      <c r="BR406" s="233">
        <v>10</v>
      </c>
      <c r="BS406" s="233">
        <v>10</v>
      </c>
      <c r="BT406" s="233">
        <v>10</v>
      </c>
      <c r="BU406" s="233">
        <v>10</v>
      </c>
      <c r="BV406" s="233">
        <v>10</v>
      </c>
      <c r="BW406" s="233">
        <v>10</v>
      </c>
      <c r="BX406" s="233">
        <v>10</v>
      </c>
      <c r="BY406" s="233">
        <v>10</v>
      </c>
      <c r="BZ406" s="233"/>
      <c r="CA406" s="233"/>
      <c r="CB406" s="233"/>
      <c r="CC406" s="233"/>
      <c r="CD406" s="233"/>
      <c r="CE406" s="233"/>
      <c r="CF406" s="233"/>
      <c r="CG406" s="233"/>
      <c r="CH406" s="233"/>
      <c r="CI406" s="233"/>
      <c r="CJ406" s="233"/>
      <c r="CK406" s="233"/>
      <c r="CL406" s="233"/>
      <c r="CM406" s="233"/>
      <c r="CN406" s="249"/>
    </row>
    <row r="407" spans="2:92" ht="43.5" thickBot="1" x14ac:dyDescent="0.25">
      <c r="B407"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407" s="1044" t="s">
        <v>1444</v>
      </c>
      <c r="D407" s="1044" t="s">
        <v>1222</v>
      </c>
      <c r="E407" s="1045" t="s">
        <v>1158</v>
      </c>
      <c r="F407" s="1189" t="str">
        <f>VLOOKUP(TBL5_OptBen[[#This Row],[Option Type (defined list)]],'Option Typs_Grps'!B$2:C$47, 2, FALSE)</f>
        <v>Resource Options</v>
      </c>
      <c r="G407" s="1176" t="s">
        <v>755</v>
      </c>
      <c r="H407" s="1177" t="s">
        <v>765</v>
      </c>
      <c r="I407" s="1181" t="s">
        <v>684</v>
      </c>
      <c r="J407" s="1182" t="s">
        <v>122</v>
      </c>
      <c r="K407" s="1183">
        <v>2</v>
      </c>
      <c r="L407" s="250"/>
      <c r="M407" s="250"/>
      <c r="N407" s="250"/>
      <c r="O407" s="1184"/>
      <c r="P407" s="1185"/>
      <c r="Q407" s="1186"/>
      <c r="R407" s="1187">
        <v>0</v>
      </c>
      <c r="S407" s="251">
        <v>0</v>
      </c>
      <c r="T407" s="251">
        <v>0</v>
      </c>
      <c r="U407" s="251">
        <v>0</v>
      </c>
      <c r="V407" s="251">
        <v>0</v>
      </c>
      <c r="W407" s="251">
        <v>0</v>
      </c>
      <c r="X407" s="251">
        <v>0</v>
      </c>
      <c r="Y407" s="251">
        <v>0</v>
      </c>
      <c r="Z407" s="251">
        <v>0</v>
      </c>
      <c r="AA407" s="251">
        <v>0</v>
      </c>
      <c r="AB407" s="251">
        <v>0</v>
      </c>
      <c r="AC407" s="251">
        <v>0</v>
      </c>
      <c r="AD407" s="251">
        <v>0</v>
      </c>
      <c r="AE407" s="251">
        <v>0</v>
      </c>
      <c r="AF407" s="251">
        <v>0</v>
      </c>
      <c r="AG407" s="251">
        <v>0</v>
      </c>
      <c r="AH407" s="251">
        <v>0</v>
      </c>
      <c r="AI407" s="251">
        <v>0</v>
      </c>
      <c r="AJ407" s="251">
        <v>0</v>
      </c>
      <c r="AK407" s="251">
        <v>0</v>
      </c>
      <c r="AL407" s="251">
        <v>0</v>
      </c>
      <c r="AM407" s="251">
        <v>0</v>
      </c>
      <c r="AN407" s="251">
        <v>0</v>
      </c>
      <c r="AO407" s="251">
        <v>0</v>
      </c>
      <c r="AP407" s="251">
        <v>0</v>
      </c>
      <c r="AQ407" s="251">
        <v>0</v>
      </c>
      <c r="AR407" s="251">
        <v>0</v>
      </c>
      <c r="AS407" s="251">
        <v>0</v>
      </c>
      <c r="AT407" s="251">
        <v>0</v>
      </c>
      <c r="AU407" s="251">
        <v>0</v>
      </c>
      <c r="AV407" s="251">
        <v>0</v>
      </c>
      <c r="AW407" s="251">
        <v>0</v>
      </c>
      <c r="AX407" s="251">
        <v>0</v>
      </c>
      <c r="AY407" s="251">
        <v>0</v>
      </c>
      <c r="AZ407" s="251">
        <v>0</v>
      </c>
      <c r="BA407" s="251">
        <v>0</v>
      </c>
      <c r="BB407" s="251">
        <v>0</v>
      </c>
      <c r="BC407" s="251">
        <v>0</v>
      </c>
      <c r="BD407" s="251">
        <v>0</v>
      </c>
      <c r="BE407" s="251">
        <v>0</v>
      </c>
      <c r="BF407" s="251">
        <v>0</v>
      </c>
      <c r="BG407" s="251">
        <v>0</v>
      </c>
      <c r="BH407" s="251">
        <v>0</v>
      </c>
      <c r="BI407" s="251">
        <v>0</v>
      </c>
      <c r="BJ407" s="251">
        <v>0</v>
      </c>
      <c r="BK407" s="251">
        <v>0</v>
      </c>
      <c r="BL407" s="251">
        <v>0</v>
      </c>
      <c r="BM407" s="251">
        <v>0</v>
      </c>
      <c r="BN407" s="251">
        <v>0</v>
      </c>
      <c r="BO407" s="251">
        <v>0</v>
      </c>
      <c r="BP407" s="1188">
        <v>0</v>
      </c>
      <c r="BQ407" s="233">
        <v>0</v>
      </c>
      <c r="BR407" s="233">
        <v>0</v>
      </c>
      <c r="BS407" s="233">
        <v>0</v>
      </c>
      <c r="BT407" s="233">
        <v>0</v>
      </c>
      <c r="BU407" s="233">
        <v>0</v>
      </c>
      <c r="BV407" s="233">
        <v>0</v>
      </c>
      <c r="BW407" s="233">
        <v>10.6</v>
      </c>
      <c r="BX407" s="233">
        <v>10.6</v>
      </c>
      <c r="BY407" s="233">
        <v>10.6</v>
      </c>
      <c r="BZ407" s="233"/>
      <c r="CA407" s="233"/>
      <c r="CB407" s="233"/>
      <c r="CC407" s="233"/>
      <c r="CD407" s="233"/>
      <c r="CE407" s="233"/>
      <c r="CF407" s="233"/>
      <c r="CG407" s="233"/>
      <c r="CH407" s="233"/>
      <c r="CI407" s="233"/>
      <c r="CJ407" s="233"/>
      <c r="CK407" s="233"/>
      <c r="CL407" s="233"/>
      <c r="CM407" s="233"/>
      <c r="CN407" s="249"/>
    </row>
    <row r="408" spans="2:92" ht="86.25" thickBot="1" x14ac:dyDescent="0.25">
      <c r="B408"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408" s="1044" t="s">
        <v>1404</v>
      </c>
      <c r="D408" s="1044" t="s">
        <v>1245</v>
      </c>
      <c r="E408" s="1045" t="s">
        <v>1057</v>
      </c>
      <c r="F408" s="1189" t="str">
        <f>VLOOKUP(TBL5_OptBen[[#This Row],[Option Type (defined list)]],'Option Typs_Grps'!B$2:C$47, 2, FALSE)</f>
        <v>Resource Options</v>
      </c>
      <c r="G408" s="1176" t="s">
        <v>766</v>
      </c>
      <c r="H408" s="1177" t="s">
        <v>765</v>
      </c>
      <c r="I408" s="1181" t="s">
        <v>684</v>
      </c>
      <c r="J408" s="1182" t="s">
        <v>122</v>
      </c>
      <c r="K408" s="1183">
        <v>2</v>
      </c>
      <c r="L408" s="250"/>
      <c r="M408" s="250"/>
      <c r="N408" s="250"/>
      <c r="O408" s="1184"/>
      <c r="P408" s="1185"/>
      <c r="Q408" s="1186"/>
      <c r="R408" s="1187">
        <v>0</v>
      </c>
      <c r="S408" s="251">
        <v>0</v>
      </c>
      <c r="T408" s="251">
        <v>0</v>
      </c>
      <c r="U408" s="251">
        <v>0</v>
      </c>
      <c r="V408" s="251">
        <v>0</v>
      </c>
      <c r="W408" s="251">
        <v>0</v>
      </c>
      <c r="X408" s="251">
        <v>0</v>
      </c>
      <c r="Y408" s="251">
        <v>0</v>
      </c>
      <c r="Z408" s="251">
        <v>0</v>
      </c>
      <c r="AA408" s="251">
        <v>0</v>
      </c>
      <c r="AB408" s="251">
        <v>0</v>
      </c>
      <c r="AC408" s="251">
        <v>0</v>
      </c>
      <c r="AD408" s="251">
        <v>0</v>
      </c>
      <c r="AE408" s="251">
        <v>0</v>
      </c>
      <c r="AF408" s="251">
        <v>0</v>
      </c>
      <c r="AG408" s="251">
        <v>0</v>
      </c>
      <c r="AH408" s="251">
        <v>0</v>
      </c>
      <c r="AI408" s="251">
        <v>0</v>
      </c>
      <c r="AJ408" s="251">
        <v>0</v>
      </c>
      <c r="AK408" s="251">
        <v>0</v>
      </c>
      <c r="AL408" s="251">
        <v>0</v>
      </c>
      <c r="AM408" s="251">
        <v>0</v>
      </c>
      <c r="AN408" s="251">
        <v>0</v>
      </c>
      <c r="AO408" s="251">
        <v>0</v>
      </c>
      <c r="AP408" s="251">
        <v>0</v>
      </c>
      <c r="AQ408" s="251">
        <v>0</v>
      </c>
      <c r="AR408" s="251">
        <v>0</v>
      </c>
      <c r="AS408" s="251">
        <v>0</v>
      </c>
      <c r="AT408" s="251">
        <v>0</v>
      </c>
      <c r="AU408" s="251">
        <v>0</v>
      </c>
      <c r="AV408" s="251">
        <v>0</v>
      </c>
      <c r="AW408" s="251">
        <v>0</v>
      </c>
      <c r="AX408" s="251">
        <v>0</v>
      </c>
      <c r="AY408" s="251">
        <v>0</v>
      </c>
      <c r="AZ408" s="251">
        <v>0</v>
      </c>
      <c r="BA408" s="251">
        <v>0</v>
      </c>
      <c r="BB408" s="251">
        <v>0</v>
      </c>
      <c r="BC408" s="251">
        <v>0</v>
      </c>
      <c r="BD408" s="251">
        <v>0</v>
      </c>
      <c r="BE408" s="251">
        <v>0</v>
      </c>
      <c r="BF408" s="251">
        <v>0</v>
      </c>
      <c r="BG408" s="251">
        <v>0</v>
      </c>
      <c r="BH408" s="251">
        <v>0</v>
      </c>
      <c r="BI408" s="251">
        <v>0</v>
      </c>
      <c r="BJ408" s="251">
        <v>0</v>
      </c>
      <c r="BK408" s="251">
        <v>0</v>
      </c>
      <c r="BL408" s="251">
        <v>0</v>
      </c>
      <c r="BM408" s="251">
        <v>0</v>
      </c>
      <c r="BN408" s="251">
        <v>33.5</v>
      </c>
      <c r="BO408" s="251">
        <v>33.5</v>
      </c>
      <c r="BP408" s="1188">
        <v>33.5</v>
      </c>
      <c r="BQ408" s="233">
        <v>33.5</v>
      </c>
      <c r="BR408" s="233">
        <v>33.5</v>
      </c>
      <c r="BS408" s="233">
        <v>33.5</v>
      </c>
      <c r="BT408" s="233">
        <v>33.5</v>
      </c>
      <c r="BU408" s="233">
        <v>33.5</v>
      </c>
      <c r="BV408" s="233">
        <v>33.5</v>
      </c>
      <c r="BW408" s="233">
        <v>33.5</v>
      </c>
      <c r="BX408" s="233">
        <v>33.5</v>
      </c>
      <c r="BY408" s="233">
        <v>33.5</v>
      </c>
      <c r="BZ408" s="233"/>
      <c r="CA408" s="233"/>
      <c r="CB408" s="233"/>
      <c r="CC408" s="233"/>
      <c r="CD408" s="233"/>
      <c r="CE408" s="233"/>
      <c r="CF408" s="233"/>
      <c r="CG408" s="233"/>
      <c r="CH408" s="233"/>
      <c r="CI408" s="233"/>
      <c r="CJ408" s="233"/>
      <c r="CK408" s="233"/>
      <c r="CL408" s="233"/>
      <c r="CM408" s="233"/>
      <c r="CN408" s="249"/>
    </row>
    <row r="409" spans="2:92" ht="57.75" thickBot="1" x14ac:dyDescent="0.25">
      <c r="B409"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409" s="1044" t="s">
        <v>1419</v>
      </c>
      <c r="D409" s="1044" t="s">
        <v>1254</v>
      </c>
      <c r="E409" s="1045" t="s">
        <v>1158</v>
      </c>
      <c r="F409" s="1189" t="str">
        <f>VLOOKUP(TBL5_OptBen[[#This Row],[Option Type (defined list)]],'Option Typs_Grps'!B$2:C$47, 2, FALSE)</f>
        <v>Resource Options</v>
      </c>
      <c r="G409" s="1176" t="s">
        <v>755</v>
      </c>
      <c r="H409" s="1177" t="s">
        <v>765</v>
      </c>
      <c r="I409" s="1181" t="s">
        <v>684</v>
      </c>
      <c r="J409" s="1182" t="s">
        <v>122</v>
      </c>
      <c r="K409" s="1183">
        <v>2</v>
      </c>
      <c r="L409" s="250"/>
      <c r="M409" s="250"/>
      <c r="N409" s="250"/>
      <c r="O409" s="1184"/>
      <c r="P409" s="1185"/>
      <c r="Q409" s="1186"/>
      <c r="R409" s="1187">
        <v>0</v>
      </c>
      <c r="S409" s="251">
        <v>0</v>
      </c>
      <c r="T409" s="251">
        <v>0.3</v>
      </c>
      <c r="U409" s="251">
        <v>0.3</v>
      </c>
      <c r="V409" s="251">
        <v>0.3</v>
      </c>
      <c r="W409" s="251">
        <v>0.3</v>
      </c>
      <c r="X409" s="251">
        <v>0.3</v>
      </c>
      <c r="Y409" s="251">
        <v>0.3</v>
      </c>
      <c r="Z409" s="251">
        <v>0.3</v>
      </c>
      <c r="AA409" s="251">
        <v>0.3</v>
      </c>
      <c r="AB409" s="251">
        <v>0.3</v>
      </c>
      <c r="AC409" s="251">
        <v>0.3</v>
      </c>
      <c r="AD409" s="251">
        <v>0.3</v>
      </c>
      <c r="AE409" s="251">
        <v>0.3</v>
      </c>
      <c r="AF409" s="251">
        <v>0.3</v>
      </c>
      <c r="AG409" s="251">
        <v>0.3</v>
      </c>
      <c r="AH409" s="251">
        <v>0.3</v>
      </c>
      <c r="AI409" s="251">
        <v>0.3</v>
      </c>
      <c r="AJ409" s="251">
        <v>0.3</v>
      </c>
      <c r="AK409" s="251">
        <v>0.3</v>
      </c>
      <c r="AL409" s="251">
        <v>0.3</v>
      </c>
      <c r="AM409" s="251">
        <v>0.3</v>
      </c>
      <c r="AN409" s="251">
        <v>0.3</v>
      </c>
      <c r="AO409" s="251">
        <v>0.3</v>
      </c>
      <c r="AP409" s="251">
        <v>0.3</v>
      </c>
      <c r="AQ409" s="251">
        <v>0.3</v>
      </c>
      <c r="AR409" s="251">
        <v>0.3</v>
      </c>
      <c r="AS409" s="251">
        <v>0.3</v>
      </c>
      <c r="AT409" s="251">
        <v>0.3</v>
      </c>
      <c r="AU409" s="251">
        <v>0.3</v>
      </c>
      <c r="AV409" s="251">
        <v>0.3</v>
      </c>
      <c r="AW409" s="251">
        <v>0.3</v>
      </c>
      <c r="AX409" s="251">
        <v>0.3</v>
      </c>
      <c r="AY409" s="251">
        <v>0.3</v>
      </c>
      <c r="AZ409" s="251">
        <v>0.3</v>
      </c>
      <c r="BA409" s="251">
        <v>0.3</v>
      </c>
      <c r="BB409" s="251">
        <v>0.3</v>
      </c>
      <c r="BC409" s="251">
        <v>0.3</v>
      </c>
      <c r="BD409" s="251">
        <v>0.3</v>
      </c>
      <c r="BE409" s="251">
        <v>0.3</v>
      </c>
      <c r="BF409" s="251">
        <v>0.3</v>
      </c>
      <c r="BG409" s="251">
        <v>0.3</v>
      </c>
      <c r="BH409" s="251">
        <v>0.3</v>
      </c>
      <c r="BI409" s="251">
        <v>0.3</v>
      </c>
      <c r="BJ409" s="251">
        <v>0.3</v>
      </c>
      <c r="BK409" s="251">
        <v>0.3</v>
      </c>
      <c r="BL409" s="251">
        <v>0.3</v>
      </c>
      <c r="BM409" s="251">
        <v>0.3</v>
      </c>
      <c r="BN409" s="251">
        <v>0.3</v>
      </c>
      <c r="BO409" s="251">
        <v>0.3</v>
      </c>
      <c r="BP409" s="1188">
        <v>0.3</v>
      </c>
      <c r="BQ409" s="233">
        <v>0.3</v>
      </c>
      <c r="BR409" s="233">
        <v>0.3</v>
      </c>
      <c r="BS409" s="233">
        <v>0.3</v>
      </c>
      <c r="BT409" s="233">
        <v>0.3</v>
      </c>
      <c r="BU409" s="233">
        <v>0.3</v>
      </c>
      <c r="BV409" s="233">
        <v>0.3</v>
      </c>
      <c r="BW409" s="233">
        <v>0.3</v>
      </c>
      <c r="BX409" s="233">
        <v>0.3</v>
      </c>
      <c r="BY409" s="233">
        <v>0.3</v>
      </c>
      <c r="BZ409" s="233"/>
      <c r="CA409" s="233"/>
      <c r="CB409" s="233"/>
      <c r="CC409" s="233"/>
      <c r="CD409" s="233"/>
      <c r="CE409" s="233"/>
      <c r="CF409" s="233"/>
      <c r="CG409" s="233"/>
      <c r="CH409" s="233"/>
      <c r="CI409" s="233"/>
      <c r="CJ409" s="233"/>
      <c r="CK409" s="233"/>
      <c r="CL409" s="233"/>
      <c r="CM409" s="233"/>
      <c r="CN409" s="249"/>
    </row>
    <row r="410" spans="2:92" ht="114.75" thickBot="1" x14ac:dyDescent="0.25">
      <c r="B410"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410" s="1044" t="s">
        <v>828</v>
      </c>
      <c r="D410" s="1044" t="s">
        <v>1267</v>
      </c>
      <c r="E410" s="1045" t="s">
        <v>1269</v>
      </c>
      <c r="F410" s="1189" t="str">
        <f>VLOOKUP(TBL5_OptBen[[#This Row],[Option Type (defined list)]],'Option Typs_Grps'!B$2:C$47, 2, FALSE)</f>
        <v>Customer Options</v>
      </c>
      <c r="G410" s="1176" t="s">
        <v>755</v>
      </c>
      <c r="H410" s="1177" t="s">
        <v>765</v>
      </c>
      <c r="I410" s="1181" t="s">
        <v>684</v>
      </c>
      <c r="J410" s="1182" t="s">
        <v>122</v>
      </c>
      <c r="K410" s="1183">
        <v>2</v>
      </c>
      <c r="L410" s="250">
        <v>119.48095387741469</v>
      </c>
      <c r="M410" s="250">
        <v>119.33892895275713</v>
      </c>
      <c r="N410" s="250">
        <v>119.19603249964914</v>
      </c>
      <c r="O410" s="1184">
        <v>119.05228754924553</v>
      </c>
      <c r="P410" s="1185">
        <v>118.90771582088445</v>
      </c>
      <c r="Q410" s="1186">
        <v>118.76233783443504</v>
      </c>
      <c r="R410" s="1187">
        <v>118.61617300999271</v>
      </c>
      <c r="S410" s="251">
        <v>118.46923975666277</v>
      </c>
      <c r="T410" s="251">
        <v>70.556691972196731</v>
      </c>
      <c r="U410" s="251">
        <v>70.499480935108494</v>
      </c>
      <c r="V410" s="251">
        <v>70.441992931704561</v>
      </c>
      <c r="W410" s="251">
        <v>70.38423377548088</v>
      </c>
      <c r="X410" s="251">
        <v>70.326209015232251</v>
      </c>
      <c r="Y410" s="251">
        <v>70.267923953287564</v>
      </c>
      <c r="Z410" s="251">
        <v>70.209383662078309</v>
      </c>
      <c r="AA410" s="251">
        <v>70.150592999236835</v>
      </c>
      <c r="AB410" s="251">
        <v>68.124335024607717</v>
      </c>
      <c r="AC410" s="251">
        <v>68.031158578829945</v>
      </c>
      <c r="AD410" s="251">
        <v>67.937609671002747</v>
      </c>
      <c r="AE410" s="251">
        <v>67.843694785302432</v>
      </c>
      <c r="AF410" s="251">
        <v>0</v>
      </c>
      <c r="AG410" s="251">
        <v>0</v>
      </c>
      <c r="AH410" s="251">
        <v>0</v>
      </c>
      <c r="AI410" s="251">
        <v>0</v>
      </c>
      <c r="AJ410" s="251">
        <v>0</v>
      </c>
      <c r="AK410" s="251">
        <v>0</v>
      </c>
      <c r="AL410" s="251">
        <v>0</v>
      </c>
      <c r="AM410" s="251">
        <v>0</v>
      </c>
      <c r="AN410" s="251">
        <v>0</v>
      </c>
      <c r="AO410" s="251">
        <v>0</v>
      </c>
      <c r="AP410" s="251">
        <v>0</v>
      </c>
      <c r="AQ410" s="251">
        <v>0</v>
      </c>
      <c r="AR410" s="251">
        <v>0</v>
      </c>
      <c r="AS410" s="251">
        <v>0</v>
      </c>
      <c r="AT410" s="251">
        <v>0</v>
      </c>
      <c r="AU410" s="251">
        <v>0</v>
      </c>
      <c r="AV410" s="251">
        <v>0</v>
      </c>
      <c r="AW410" s="251">
        <v>0</v>
      </c>
      <c r="AX410" s="251">
        <v>0</v>
      </c>
      <c r="AY410" s="251">
        <v>0</v>
      </c>
      <c r="AZ410" s="251">
        <v>0</v>
      </c>
      <c r="BA410" s="251">
        <v>0</v>
      </c>
      <c r="BB410" s="251">
        <v>0</v>
      </c>
      <c r="BC410" s="251">
        <v>0</v>
      </c>
      <c r="BD410" s="251">
        <v>0</v>
      </c>
      <c r="BE410" s="251">
        <v>0</v>
      </c>
      <c r="BF410" s="251">
        <v>0</v>
      </c>
      <c r="BG410" s="251">
        <v>0</v>
      </c>
      <c r="BH410" s="251">
        <v>0</v>
      </c>
      <c r="BI410" s="251">
        <v>0</v>
      </c>
      <c r="BJ410" s="251">
        <v>0</v>
      </c>
      <c r="BK410" s="251">
        <v>0</v>
      </c>
      <c r="BL410" s="251">
        <v>0</v>
      </c>
      <c r="BM410" s="251">
        <v>0</v>
      </c>
      <c r="BN410" s="251">
        <v>0</v>
      </c>
      <c r="BO410" s="251">
        <v>0</v>
      </c>
      <c r="BP410" s="1188">
        <v>0</v>
      </c>
      <c r="BQ410" s="233">
        <v>0</v>
      </c>
      <c r="BR410" s="233">
        <v>0</v>
      </c>
      <c r="BS410" s="233">
        <v>0</v>
      </c>
      <c r="BT410" s="233">
        <v>0</v>
      </c>
      <c r="BU410" s="233">
        <v>0</v>
      </c>
      <c r="BV410" s="233">
        <v>0</v>
      </c>
      <c r="BW410" s="233">
        <v>0</v>
      </c>
      <c r="BX410" s="233">
        <v>0</v>
      </c>
      <c r="BY410" s="233">
        <v>0</v>
      </c>
      <c r="BZ410" s="233"/>
      <c r="CA410" s="233"/>
      <c r="CB410" s="233"/>
      <c r="CC410" s="233"/>
      <c r="CD410" s="233"/>
      <c r="CE410" s="233"/>
      <c r="CF410" s="233"/>
      <c r="CG410" s="233"/>
      <c r="CH410" s="233"/>
      <c r="CI410" s="233"/>
      <c r="CJ410" s="233"/>
      <c r="CK410" s="233"/>
      <c r="CL410" s="233"/>
      <c r="CM410" s="233"/>
      <c r="CN410" s="249"/>
    </row>
    <row r="411" spans="2:92" ht="100.5" thickBot="1" x14ac:dyDescent="0.25">
      <c r="B411"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411" s="1044" t="s">
        <v>831</v>
      </c>
      <c r="D411" s="1044" t="s">
        <v>1410</v>
      </c>
      <c r="E411" s="1045" t="s">
        <v>1062</v>
      </c>
      <c r="F411" s="1180" t="str">
        <f>VLOOKUP(TBL5_OptBen[[#This Row],[Option Type (defined list)]],'Option Typs_Grps'!B$2:C$47, 2, FALSE)</f>
        <v>Resource Options</v>
      </c>
      <c r="G411" s="1176" t="s">
        <v>766</v>
      </c>
      <c r="H411" s="1177" t="s">
        <v>765</v>
      </c>
      <c r="I411" s="1181" t="s">
        <v>684</v>
      </c>
      <c r="J411" s="1182" t="s">
        <v>122</v>
      </c>
      <c r="K411" s="1183">
        <v>2</v>
      </c>
      <c r="L411" s="250"/>
      <c r="M411" s="250"/>
      <c r="N411" s="250"/>
      <c r="O411" s="1184"/>
      <c r="P411" s="1185"/>
      <c r="Q411" s="1186"/>
      <c r="R411" s="1187">
        <v>0</v>
      </c>
      <c r="S411" s="251">
        <v>0</v>
      </c>
      <c r="T411" s="251">
        <v>0</v>
      </c>
      <c r="U411" s="251">
        <v>0</v>
      </c>
      <c r="V411" s="251">
        <v>0</v>
      </c>
      <c r="W411" s="251">
        <v>0</v>
      </c>
      <c r="X411" s="251">
        <v>0</v>
      </c>
      <c r="Y411" s="251">
        <v>0</v>
      </c>
      <c r="Z411" s="251">
        <v>0</v>
      </c>
      <c r="AA411" s="251">
        <v>0</v>
      </c>
      <c r="AB411" s="251">
        <v>15</v>
      </c>
      <c r="AC411" s="251">
        <v>15</v>
      </c>
      <c r="AD411" s="251">
        <v>15</v>
      </c>
      <c r="AE411" s="251">
        <v>15</v>
      </c>
      <c r="AF411" s="251">
        <v>15</v>
      </c>
      <c r="AG411" s="251">
        <v>15</v>
      </c>
      <c r="AH411" s="251">
        <v>15</v>
      </c>
      <c r="AI411" s="251">
        <v>15</v>
      </c>
      <c r="AJ411" s="251">
        <v>15</v>
      </c>
      <c r="AK411" s="251">
        <v>15</v>
      </c>
      <c r="AL411" s="251">
        <v>15</v>
      </c>
      <c r="AM411" s="251">
        <v>15</v>
      </c>
      <c r="AN411" s="251">
        <v>15</v>
      </c>
      <c r="AO411" s="251">
        <v>15</v>
      </c>
      <c r="AP411" s="251">
        <v>15</v>
      </c>
      <c r="AQ411" s="251">
        <v>15</v>
      </c>
      <c r="AR411" s="251">
        <v>15</v>
      </c>
      <c r="AS411" s="251">
        <v>15</v>
      </c>
      <c r="AT411" s="251">
        <v>15</v>
      </c>
      <c r="AU411" s="251">
        <v>15</v>
      </c>
      <c r="AV411" s="251">
        <v>15</v>
      </c>
      <c r="AW411" s="251">
        <v>15</v>
      </c>
      <c r="AX411" s="251">
        <v>15</v>
      </c>
      <c r="AY411" s="251">
        <v>15</v>
      </c>
      <c r="AZ411" s="251">
        <v>15</v>
      </c>
      <c r="BA411" s="251">
        <v>15</v>
      </c>
      <c r="BB411" s="251">
        <v>15</v>
      </c>
      <c r="BC411" s="251">
        <v>15</v>
      </c>
      <c r="BD411" s="251">
        <v>15</v>
      </c>
      <c r="BE411" s="251">
        <v>15</v>
      </c>
      <c r="BF411" s="251">
        <v>15</v>
      </c>
      <c r="BG411" s="251">
        <v>15</v>
      </c>
      <c r="BH411" s="251">
        <v>15</v>
      </c>
      <c r="BI411" s="251">
        <v>15</v>
      </c>
      <c r="BJ411" s="251">
        <v>15</v>
      </c>
      <c r="BK411" s="251">
        <v>15</v>
      </c>
      <c r="BL411" s="251">
        <v>15</v>
      </c>
      <c r="BM411" s="251">
        <v>15</v>
      </c>
      <c r="BN411" s="251">
        <v>15</v>
      </c>
      <c r="BO411" s="251">
        <v>15</v>
      </c>
      <c r="BP411" s="1188">
        <v>15</v>
      </c>
      <c r="BQ411" s="233">
        <v>15</v>
      </c>
      <c r="BR411" s="233">
        <v>15</v>
      </c>
      <c r="BS411" s="233">
        <v>15</v>
      </c>
      <c r="BT411" s="233">
        <v>15</v>
      </c>
      <c r="BU411" s="233">
        <v>15</v>
      </c>
      <c r="BV411" s="233">
        <v>15</v>
      </c>
      <c r="BW411" s="233">
        <v>15</v>
      </c>
      <c r="BX411" s="233">
        <v>15</v>
      </c>
      <c r="BY411" s="233">
        <v>15</v>
      </c>
      <c r="BZ411" s="233"/>
      <c r="CA411" s="233"/>
      <c r="CB411" s="233"/>
      <c r="CC411" s="233"/>
      <c r="CD411" s="233"/>
      <c r="CE411" s="233"/>
      <c r="CF411" s="233"/>
      <c r="CG411" s="233"/>
      <c r="CH411" s="233"/>
      <c r="CI411" s="233"/>
      <c r="CJ411" s="233"/>
      <c r="CK411" s="233"/>
      <c r="CL411" s="233"/>
      <c r="CM411" s="233"/>
      <c r="CN411" s="249"/>
    </row>
    <row r="412" spans="2:92" ht="30.75" thickBot="1" x14ac:dyDescent="0.25">
      <c r="B412"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412" s="1044" t="s">
        <v>1268</v>
      </c>
      <c r="D412" s="1044" t="s">
        <v>1418</v>
      </c>
      <c r="E412" s="1045" t="s">
        <v>1308</v>
      </c>
      <c r="F412" s="1189" t="str">
        <f>VLOOKUP(TBL5_OptBen[[#This Row],[Option Type (defined list)]],'Option Typs_Grps'!B$2:C$47, 2, FALSE)</f>
        <v>Resource Options</v>
      </c>
      <c r="G412" s="1176" t="s">
        <v>755</v>
      </c>
      <c r="H412" s="1177" t="s">
        <v>765</v>
      </c>
      <c r="I412" s="1181" t="s">
        <v>684</v>
      </c>
      <c r="J412" s="1182" t="s">
        <v>122</v>
      </c>
      <c r="K412" s="1183">
        <v>2</v>
      </c>
      <c r="L412" s="250"/>
      <c r="M412" s="250"/>
      <c r="N412" s="250"/>
      <c r="O412" s="1184"/>
      <c r="P412" s="1185"/>
      <c r="Q412" s="1186"/>
      <c r="R412" s="1187">
        <v>0</v>
      </c>
      <c r="S412" s="251">
        <v>0</v>
      </c>
      <c r="T412" s="251">
        <v>0</v>
      </c>
      <c r="U412" s="251">
        <v>5</v>
      </c>
      <c r="V412" s="251">
        <v>5</v>
      </c>
      <c r="W412" s="251">
        <v>5</v>
      </c>
      <c r="X412" s="251">
        <v>5</v>
      </c>
      <c r="Y412" s="251">
        <v>5</v>
      </c>
      <c r="Z412" s="251">
        <v>5</v>
      </c>
      <c r="AA412" s="251">
        <v>5</v>
      </c>
      <c r="AB412" s="251">
        <v>5</v>
      </c>
      <c r="AC412" s="251">
        <v>5</v>
      </c>
      <c r="AD412" s="251">
        <v>5</v>
      </c>
      <c r="AE412" s="251">
        <v>5</v>
      </c>
      <c r="AF412" s="251">
        <v>5</v>
      </c>
      <c r="AG412" s="251">
        <v>5</v>
      </c>
      <c r="AH412" s="251">
        <v>5</v>
      </c>
      <c r="AI412" s="251">
        <v>5</v>
      </c>
      <c r="AJ412" s="251">
        <v>5</v>
      </c>
      <c r="AK412" s="251">
        <v>5</v>
      </c>
      <c r="AL412" s="251">
        <v>5</v>
      </c>
      <c r="AM412" s="251">
        <v>5</v>
      </c>
      <c r="AN412" s="251">
        <v>5</v>
      </c>
      <c r="AO412" s="251">
        <v>5</v>
      </c>
      <c r="AP412" s="251">
        <v>5</v>
      </c>
      <c r="AQ412" s="251">
        <v>5</v>
      </c>
      <c r="AR412" s="251">
        <v>5</v>
      </c>
      <c r="AS412" s="251">
        <v>5</v>
      </c>
      <c r="AT412" s="251">
        <v>5</v>
      </c>
      <c r="AU412" s="251">
        <v>5</v>
      </c>
      <c r="AV412" s="251">
        <v>5</v>
      </c>
      <c r="AW412" s="251">
        <v>5</v>
      </c>
      <c r="AX412" s="251">
        <v>5</v>
      </c>
      <c r="AY412" s="251">
        <v>5</v>
      </c>
      <c r="AZ412" s="251">
        <v>5</v>
      </c>
      <c r="BA412" s="251">
        <v>5</v>
      </c>
      <c r="BB412" s="251">
        <v>5</v>
      </c>
      <c r="BC412" s="251">
        <v>5</v>
      </c>
      <c r="BD412" s="251">
        <v>5</v>
      </c>
      <c r="BE412" s="251">
        <v>5</v>
      </c>
      <c r="BF412" s="251">
        <v>5</v>
      </c>
      <c r="BG412" s="251">
        <v>5</v>
      </c>
      <c r="BH412" s="251">
        <v>5</v>
      </c>
      <c r="BI412" s="251">
        <v>5</v>
      </c>
      <c r="BJ412" s="251">
        <v>5</v>
      </c>
      <c r="BK412" s="251">
        <v>5</v>
      </c>
      <c r="BL412" s="251">
        <v>5</v>
      </c>
      <c r="BM412" s="251">
        <v>5</v>
      </c>
      <c r="BN412" s="251">
        <v>5</v>
      </c>
      <c r="BO412" s="251">
        <v>5</v>
      </c>
      <c r="BP412" s="1188">
        <v>5</v>
      </c>
      <c r="BQ412" s="233">
        <v>5</v>
      </c>
      <c r="BR412" s="233">
        <v>5</v>
      </c>
      <c r="BS412" s="233">
        <v>5</v>
      </c>
      <c r="BT412" s="233">
        <v>5</v>
      </c>
      <c r="BU412" s="233">
        <v>5</v>
      </c>
      <c r="BV412" s="233">
        <v>5</v>
      </c>
      <c r="BW412" s="233">
        <v>5</v>
      </c>
      <c r="BX412" s="233">
        <v>5</v>
      </c>
      <c r="BY412" s="233">
        <v>5</v>
      </c>
      <c r="BZ412" s="233"/>
      <c r="CA412" s="233"/>
      <c r="CB412" s="233"/>
      <c r="CC412" s="233"/>
      <c r="CD412" s="233"/>
      <c r="CE412" s="233"/>
      <c r="CF412" s="233"/>
      <c r="CG412" s="233"/>
      <c r="CH412" s="233"/>
      <c r="CI412" s="233"/>
      <c r="CJ412" s="233"/>
      <c r="CK412" s="233"/>
      <c r="CL412" s="233"/>
      <c r="CM412" s="233"/>
      <c r="CN412" s="249"/>
    </row>
    <row r="413" spans="2:92" ht="57.75" thickBot="1" x14ac:dyDescent="0.25">
      <c r="B413"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3" s="1044" t="s">
        <v>764</v>
      </c>
      <c r="D413" s="1044" t="s">
        <v>763</v>
      </c>
      <c r="E413" s="1045" t="s">
        <v>761</v>
      </c>
      <c r="F413" s="1189" t="str">
        <f>VLOOKUP(TBL5_OptBen[[#This Row],[Option Type (defined list)]],'Option Typs_Grps'!B$2:C$47, 2, FALSE)</f>
        <v>Customer Options</v>
      </c>
      <c r="G413" s="1176" t="s">
        <v>755</v>
      </c>
      <c r="H413" s="1177" t="s">
        <v>1452</v>
      </c>
      <c r="I413" s="1181" t="s">
        <v>684</v>
      </c>
      <c r="J413" s="1182" t="s">
        <v>122</v>
      </c>
      <c r="K413" s="1183">
        <v>2</v>
      </c>
      <c r="L413" s="250"/>
      <c r="M413" s="250"/>
      <c r="N413" s="250"/>
      <c r="O413" s="1184"/>
      <c r="P413" s="1185"/>
      <c r="Q413" s="1186"/>
      <c r="R413" s="1187">
        <v>0.1</v>
      </c>
      <c r="S413" s="251">
        <v>0.24</v>
      </c>
      <c r="T413" s="251">
        <v>0.34</v>
      </c>
      <c r="U413" s="251">
        <v>0.44</v>
      </c>
      <c r="V413" s="251">
        <v>0.54</v>
      </c>
      <c r="W413" s="251">
        <v>0.64</v>
      </c>
      <c r="X413" s="251">
        <v>0.73</v>
      </c>
      <c r="Y413" s="251">
        <v>0.83</v>
      </c>
      <c r="Z413" s="251">
        <v>0.93</v>
      </c>
      <c r="AA413" s="251">
        <v>1.03</v>
      </c>
      <c r="AB413" s="251">
        <v>1.1299999999999999</v>
      </c>
      <c r="AC413" s="251">
        <v>1.23</v>
      </c>
      <c r="AD413" s="251">
        <v>1.32</v>
      </c>
      <c r="AE413" s="251">
        <v>1.42</v>
      </c>
      <c r="AF413" s="251">
        <v>1.52</v>
      </c>
      <c r="AG413" s="251">
        <v>1.62</v>
      </c>
      <c r="AH413" s="251">
        <v>1.72</v>
      </c>
      <c r="AI413" s="251">
        <v>1.82</v>
      </c>
      <c r="AJ413" s="251">
        <v>1.91</v>
      </c>
      <c r="AK413" s="251">
        <v>2.0099999999999998</v>
      </c>
      <c r="AL413" s="251">
        <v>2.0099999999999998</v>
      </c>
      <c r="AM413" s="251">
        <v>2.0099999999999998</v>
      </c>
      <c r="AN413" s="251">
        <v>2.0099999999999998</v>
      </c>
      <c r="AO413" s="251">
        <v>2.0099999999999998</v>
      </c>
      <c r="AP413" s="251">
        <v>2.0099999999999998</v>
      </c>
      <c r="AQ413" s="251">
        <v>2.0099999999999998</v>
      </c>
      <c r="AR413" s="251">
        <v>2.0099999999999998</v>
      </c>
      <c r="AS413" s="251">
        <v>2.0099999999999998</v>
      </c>
      <c r="AT413" s="251">
        <v>2.0099999999999998</v>
      </c>
      <c r="AU413" s="251">
        <v>2.0099999999999998</v>
      </c>
      <c r="AV413" s="251">
        <v>2.0099999999999998</v>
      </c>
      <c r="AW413" s="251">
        <v>2.0099999999999998</v>
      </c>
      <c r="AX413" s="251">
        <v>2.0099999999999998</v>
      </c>
      <c r="AY413" s="251">
        <v>2.0099999999999998</v>
      </c>
      <c r="AZ413" s="251">
        <v>2.0099999999999998</v>
      </c>
      <c r="BA413" s="251">
        <v>2.0099999999999998</v>
      </c>
      <c r="BB413" s="251">
        <v>2.0099999999999998</v>
      </c>
      <c r="BC413" s="251">
        <v>2.0099999999999998</v>
      </c>
      <c r="BD413" s="251">
        <v>2.0099999999999998</v>
      </c>
      <c r="BE413" s="251">
        <v>2.0099999999999998</v>
      </c>
      <c r="BF413" s="251">
        <v>2.0099999999999998</v>
      </c>
      <c r="BG413" s="251">
        <v>2.0099999999999998</v>
      </c>
      <c r="BH413" s="251">
        <v>2.0099999999999998</v>
      </c>
      <c r="BI413" s="251">
        <v>2.0099999999999998</v>
      </c>
      <c r="BJ413" s="251">
        <v>2.0099999999999998</v>
      </c>
      <c r="BK413" s="251">
        <v>2.0099999999999998</v>
      </c>
      <c r="BL413" s="251">
        <v>2.0099999999999998</v>
      </c>
      <c r="BM413" s="251">
        <v>2.0099999999999998</v>
      </c>
      <c r="BN413" s="251">
        <v>2.0099999999999998</v>
      </c>
      <c r="BO413" s="251">
        <v>2.0099999999999998</v>
      </c>
      <c r="BP413" s="1188">
        <v>2.0099999999999998</v>
      </c>
      <c r="BQ413" s="233">
        <v>2.0099999999999998</v>
      </c>
      <c r="BR413" s="233">
        <v>2.0099999999999998</v>
      </c>
      <c r="BS413" s="233">
        <v>2.0099999999999998</v>
      </c>
      <c r="BT413" s="233">
        <v>2.0099999999999998</v>
      </c>
      <c r="BU413" s="233">
        <v>2.0099999999999998</v>
      </c>
      <c r="BV413" s="233">
        <v>2.0099999999999998</v>
      </c>
      <c r="BW413" s="233">
        <v>2.0099999999999998</v>
      </c>
      <c r="BX413" s="233">
        <v>2.0099999999999998</v>
      </c>
      <c r="BY413" s="233">
        <v>2.0099999999999998</v>
      </c>
      <c r="BZ413" s="233"/>
      <c r="CA413" s="233"/>
      <c r="CB413" s="233"/>
      <c r="CC413" s="233"/>
      <c r="CD413" s="233"/>
      <c r="CE413" s="233"/>
      <c r="CF413" s="233"/>
      <c r="CG413" s="233"/>
      <c r="CH413" s="233"/>
      <c r="CI413" s="233"/>
      <c r="CJ413" s="233"/>
      <c r="CK413" s="233"/>
      <c r="CL413" s="233"/>
      <c r="CM413" s="233"/>
      <c r="CN413" s="249"/>
    </row>
    <row r="414" spans="2:92" ht="29.25" thickBot="1" x14ac:dyDescent="0.25">
      <c r="B414"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4" s="1044" t="s">
        <v>768</v>
      </c>
      <c r="D414" s="1044" t="s">
        <v>767</v>
      </c>
      <c r="E414" s="1045" t="s">
        <v>769</v>
      </c>
      <c r="F414" s="1189" t="str">
        <f>VLOOKUP(TBL5_OptBen[[#This Row],[Option Type (defined list)]],'Option Typs_Grps'!B$2:C$47, 2, FALSE)</f>
        <v>Customer Options</v>
      </c>
      <c r="G414" s="1176" t="s">
        <v>755</v>
      </c>
      <c r="H414" s="1177" t="s">
        <v>1452</v>
      </c>
      <c r="I414" s="1181" t="s">
        <v>684</v>
      </c>
      <c r="J414" s="1182" t="s">
        <v>122</v>
      </c>
      <c r="K414" s="1183">
        <v>2</v>
      </c>
      <c r="L414" s="250"/>
      <c r="M414" s="250"/>
      <c r="N414" s="250"/>
      <c r="O414" s="1184"/>
      <c r="P414" s="1185"/>
      <c r="Q414" s="1186"/>
      <c r="R414" s="1187">
        <v>0</v>
      </c>
      <c r="S414" s="251">
        <v>0</v>
      </c>
      <c r="T414" s="251">
        <v>0</v>
      </c>
      <c r="U414" s="251">
        <v>0</v>
      </c>
      <c r="V414" s="251">
        <v>0</v>
      </c>
      <c r="W414" s="251">
        <v>0.01</v>
      </c>
      <c r="X414" s="251">
        <v>0.04</v>
      </c>
      <c r="Y414" s="251">
        <v>7.0000000000000007E-2</v>
      </c>
      <c r="Z414" s="251">
        <v>0.1</v>
      </c>
      <c r="AA414" s="251">
        <v>0.13</v>
      </c>
      <c r="AB414" s="251">
        <v>0.15</v>
      </c>
      <c r="AC414" s="251">
        <v>0.17</v>
      </c>
      <c r="AD414" s="251">
        <v>0.19</v>
      </c>
      <c r="AE414" s="251">
        <v>0.21</v>
      </c>
      <c r="AF414" s="251">
        <v>0.23</v>
      </c>
      <c r="AG414" s="251">
        <v>0.25</v>
      </c>
      <c r="AH414" s="251">
        <v>0.27</v>
      </c>
      <c r="AI414" s="251">
        <v>0.28999999999999998</v>
      </c>
      <c r="AJ414" s="251">
        <v>0.31</v>
      </c>
      <c r="AK414" s="251">
        <v>0.32</v>
      </c>
      <c r="AL414" s="251">
        <v>0.34</v>
      </c>
      <c r="AM414" s="251">
        <v>0.35</v>
      </c>
      <c r="AN414" s="251">
        <v>0.37</v>
      </c>
      <c r="AO414" s="251">
        <v>0.38</v>
      </c>
      <c r="AP414" s="251">
        <v>0.39</v>
      </c>
      <c r="AQ414" s="251">
        <v>0.39</v>
      </c>
      <c r="AR414" s="251">
        <v>0.39</v>
      </c>
      <c r="AS414" s="251">
        <v>0.39</v>
      </c>
      <c r="AT414" s="251">
        <v>0.39</v>
      </c>
      <c r="AU414" s="251">
        <v>0.39</v>
      </c>
      <c r="AV414" s="251">
        <v>0.39</v>
      </c>
      <c r="AW414" s="251">
        <v>0.39</v>
      </c>
      <c r="AX414" s="251">
        <v>0.39</v>
      </c>
      <c r="AY414" s="251">
        <v>0.39</v>
      </c>
      <c r="AZ414" s="251">
        <v>0.39</v>
      </c>
      <c r="BA414" s="251">
        <v>0.39</v>
      </c>
      <c r="BB414" s="251">
        <v>0.39</v>
      </c>
      <c r="BC414" s="251">
        <v>0.39</v>
      </c>
      <c r="BD414" s="251">
        <v>0.39</v>
      </c>
      <c r="BE414" s="251">
        <v>0.39</v>
      </c>
      <c r="BF414" s="251">
        <v>0.39</v>
      </c>
      <c r="BG414" s="251">
        <v>0.39</v>
      </c>
      <c r="BH414" s="251">
        <v>0.39</v>
      </c>
      <c r="BI414" s="251">
        <v>0.39</v>
      </c>
      <c r="BJ414" s="251">
        <v>0.39</v>
      </c>
      <c r="BK414" s="251">
        <v>0.39</v>
      </c>
      <c r="BL414" s="251">
        <v>0.39</v>
      </c>
      <c r="BM414" s="251">
        <v>0.39</v>
      </c>
      <c r="BN414" s="251">
        <v>0.39</v>
      </c>
      <c r="BO414" s="251">
        <v>0.39</v>
      </c>
      <c r="BP414" s="1188">
        <v>0.39</v>
      </c>
      <c r="BQ414" s="233">
        <v>0.39</v>
      </c>
      <c r="BR414" s="233">
        <v>0.39</v>
      </c>
      <c r="BS414" s="233">
        <v>0.39</v>
      </c>
      <c r="BT414" s="233">
        <v>0.39</v>
      </c>
      <c r="BU414" s="233">
        <v>0.39</v>
      </c>
      <c r="BV414" s="233">
        <v>0.39</v>
      </c>
      <c r="BW414" s="233">
        <v>0.39</v>
      </c>
      <c r="BX414" s="233">
        <v>0.39</v>
      </c>
      <c r="BY414" s="233">
        <v>0.39</v>
      </c>
      <c r="BZ414" s="233"/>
      <c r="CA414" s="233"/>
      <c r="CB414" s="233"/>
      <c r="CC414" s="233"/>
      <c r="CD414" s="233"/>
      <c r="CE414" s="233"/>
      <c r="CF414" s="233"/>
      <c r="CG414" s="233"/>
      <c r="CH414" s="233"/>
      <c r="CI414" s="233"/>
      <c r="CJ414" s="233"/>
      <c r="CK414" s="233"/>
      <c r="CL414" s="233"/>
      <c r="CM414" s="233"/>
      <c r="CN414" s="249"/>
    </row>
    <row r="415" spans="2:92" ht="57.75" thickBot="1" x14ac:dyDescent="0.25">
      <c r="B415"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5" s="1044" t="s">
        <v>775</v>
      </c>
      <c r="D415" s="1044" t="s">
        <v>774</v>
      </c>
      <c r="E415" s="1045" t="s">
        <v>776</v>
      </c>
      <c r="F415" s="1189" t="str">
        <f>VLOOKUP(TBL5_OptBen[[#This Row],[Option Type (defined list)]],'Option Typs_Grps'!B$2:C$47, 2, FALSE)</f>
        <v>Customer Options</v>
      </c>
      <c r="G415" s="1176" t="s">
        <v>755</v>
      </c>
      <c r="H415" s="1177" t="s">
        <v>1452</v>
      </c>
      <c r="I415" s="1181" t="s">
        <v>684</v>
      </c>
      <c r="J415" s="1182" t="s">
        <v>122</v>
      </c>
      <c r="K415" s="1183">
        <v>2</v>
      </c>
      <c r="L415" s="250"/>
      <c r="M415" s="250"/>
      <c r="N415" s="250"/>
      <c r="O415" s="1184"/>
      <c r="P415" s="1185"/>
      <c r="Q415" s="1186"/>
      <c r="R415" s="1187">
        <v>0.04</v>
      </c>
      <c r="S415" s="251">
        <v>0.12</v>
      </c>
      <c r="T415" s="251">
        <v>0.21</v>
      </c>
      <c r="U415" s="251">
        <v>0.28999999999999998</v>
      </c>
      <c r="V415" s="251">
        <v>0.35</v>
      </c>
      <c r="W415" s="251">
        <v>0.36</v>
      </c>
      <c r="X415" s="251">
        <v>0.37</v>
      </c>
      <c r="Y415" s="251">
        <v>0.38</v>
      </c>
      <c r="Z415" s="251">
        <v>0.39</v>
      </c>
      <c r="AA415" s="251">
        <v>0.4</v>
      </c>
      <c r="AB415" s="251">
        <v>0.41</v>
      </c>
      <c r="AC415" s="251">
        <v>0.42</v>
      </c>
      <c r="AD415" s="251">
        <v>0.42</v>
      </c>
      <c r="AE415" s="251">
        <v>0.43</v>
      </c>
      <c r="AF415" s="251">
        <v>0.43</v>
      </c>
      <c r="AG415" s="251">
        <v>0.44</v>
      </c>
      <c r="AH415" s="251">
        <v>0.44</v>
      </c>
      <c r="AI415" s="251">
        <v>0.45</v>
      </c>
      <c r="AJ415" s="251">
        <v>0.45</v>
      </c>
      <c r="AK415" s="251">
        <v>0.46</v>
      </c>
      <c r="AL415" s="251">
        <v>0.46</v>
      </c>
      <c r="AM415" s="251">
        <v>0.46</v>
      </c>
      <c r="AN415" s="251">
        <v>0.47</v>
      </c>
      <c r="AO415" s="251">
        <v>0.47</v>
      </c>
      <c r="AP415" s="251">
        <v>0.48</v>
      </c>
      <c r="AQ415" s="251">
        <v>0.48</v>
      </c>
      <c r="AR415" s="251">
        <v>0.48</v>
      </c>
      <c r="AS415" s="251">
        <v>0.48</v>
      </c>
      <c r="AT415" s="251">
        <v>0.48</v>
      </c>
      <c r="AU415" s="251">
        <v>0.48</v>
      </c>
      <c r="AV415" s="251">
        <v>0.48</v>
      </c>
      <c r="AW415" s="251">
        <v>0.48</v>
      </c>
      <c r="AX415" s="251">
        <v>0.48</v>
      </c>
      <c r="AY415" s="251">
        <v>0.48</v>
      </c>
      <c r="AZ415" s="251">
        <v>0.48</v>
      </c>
      <c r="BA415" s="251">
        <v>0.48</v>
      </c>
      <c r="BB415" s="251">
        <v>0.48</v>
      </c>
      <c r="BC415" s="251">
        <v>0.48</v>
      </c>
      <c r="BD415" s="251">
        <v>0.48</v>
      </c>
      <c r="BE415" s="251">
        <v>0.48</v>
      </c>
      <c r="BF415" s="251">
        <v>0.48</v>
      </c>
      <c r="BG415" s="251">
        <v>0.48</v>
      </c>
      <c r="BH415" s="251">
        <v>0.48</v>
      </c>
      <c r="BI415" s="251">
        <v>0.48</v>
      </c>
      <c r="BJ415" s="251">
        <v>0.48</v>
      </c>
      <c r="BK415" s="251">
        <v>0.48</v>
      </c>
      <c r="BL415" s="251">
        <v>0.48</v>
      </c>
      <c r="BM415" s="251">
        <v>0.48</v>
      </c>
      <c r="BN415" s="251">
        <v>0.48</v>
      </c>
      <c r="BO415" s="251">
        <v>0.48</v>
      </c>
      <c r="BP415" s="1188">
        <v>0.48</v>
      </c>
      <c r="BQ415" s="233">
        <v>0.48</v>
      </c>
      <c r="BR415" s="233">
        <v>0.48</v>
      </c>
      <c r="BS415" s="233">
        <v>0.48</v>
      </c>
      <c r="BT415" s="233">
        <v>0.48</v>
      </c>
      <c r="BU415" s="233">
        <v>0.48</v>
      </c>
      <c r="BV415" s="233">
        <v>0.48</v>
      </c>
      <c r="BW415" s="233">
        <v>0.48</v>
      </c>
      <c r="BX415" s="233">
        <v>0.48</v>
      </c>
      <c r="BY415" s="233">
        <v>0.48</v>
      </c>
      <c r="BZ415" s="233"/>
      <c r="CA415" s="233"/>
      <c r="CB415" s="233"/>
      <c r="CC415" s="233"/>
      <c r="CD415" s="233"/>
      <c r="CE415" s="233"/>
      <c r="CF415" s="233"/>
      <c r="CG415" s="233"/>
      <c r="CH415" s="233"/>
      <c r="CI415" s="233"/>
      <c r="CJ415" s="233"/>
      <c r="CK415" s="233"/>
      <c r="CL415" s="233"/>
      <c r="CM415" s="233"/>
      <c r="CN415" s="249"/>
    </row>
    <row r="416" spans="2:92" ht="72" thickBot="1" x14ac:dyDescent="0.25">
      <c r="B416"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6" s="1044" t="s">
        <v>788</v>
      </c>
      <c r="D416" s="1044" t="s">
        <v>787</v>
      </c>
      <c r="E416" s="1045" t="s">
        <v>789</v>
      </c>
      <c r="F416" s="1189" t="str">
        <f>VLOOKUP(TBL5_OptBen[[#This Row],[Option Type (defined list)]],'Option Typs_Grps'!B$2:C$47, 2, FALSE)</f>
        <v>Customer Options</v>
      </c>
      <c r="G416" s="1176" t="s">
        <v>755</v>
      </c>
      <c r="H416" s="1177" t="s">
        <v>1452</v>
      </c>
      <c r="I416" s="1181" t="s">
        <v>684</v>
      </c>
      <c r="J416" s="1182" t="s">
        <v>122</v>
      </c>
      <c r="K416" s="1183">
        <v>2</v>
      </c>
      <c r="L416" s="250"/>
      <c r="M416" s="250"/>
      <c r="N416" s="250"/>
      <c r="O416" s="1184"/>
      <c r="P416" s="1185"/>
      <c r="Q416" s="1186"/>
      <c r="R416" s="1187">
        <v>0.09</v>
      </c>
      <c r="S416" s="251">
        <v>0.28000000000000003</v>
      </c>
      <c r="T416" s="251">
        <v>0.46</v>
      </c>
      <c r="U416" s="251">
        <v>0.65</v>
      </c>
      <c r="V416" s="251">
        <v>0.8</v>
      </c>
      <c r="W416" s="251">
        <v>0.92</v>
      </c>
      <c r="X416" s="251">
        <v>1.03</v>
      </c>
      <c r="Y416" s="251">
        <v>1.1499999999999999</v>
      </c>
      <c r="Z416" s="251">
        <v>1.27</v>
      </c>
      <c r="AA416" s="251">
        <v>1.4</v>
      </c>
      <c r="AB416" s="251">
        <v>1.51</v>
      </c>
      <c r="AC416" s="251">
        <v>1.63</v>
      </c>
      <c r="AD416" s="251">
        <v>1.75</v>
      </c>
      <c r="AE416" s="251">
        <v>1.87</v>
      </c>
      <c r="AF416" s="251">
        <v>2</v>
      </c>
      <c r="AG416" s="251">
        <v>2.12</v>
      </c>
      <c r="AH416" s="251">
        <v>2.2400000000000002</v>
      </c>
      <c r="AI416" s="251">
        <v>2.37</v>
      </c>
      <c r="AJ416" s="251">
        <v>2.4900000000000002</v>
      </c>
      <c r="AK416" s="251">
        <v>2.62</v>
      </c>
      <c r="AL416" s="251">
        <v>2.75</v>
      </c>
      <c r="AM416" s="251">
        <v>2.87</v>
      </c>
      <c r="AN416" s="251">
        <v>3</v>
      </c>
      <c r="AO416" s="251">
        <v>3.13</v>
      </c>
      <c r="AP416" s="251">
        <v>3.26</v>
      </c>
      <c r="AQ416" s="251">
        <v>3.26</v>
      </c>
      <c r="AR416" s="251">
        <v>3.26</v>
      </c>
      <c r="AS416" s="251">
        <v>3.26</v>
      </c>
      <c r="AT416" s="251">
        <v>3.26</v>
      </c>
      <c r="AU416" s="251">
        <v>3.26</v>
      </c>
      <c r="AV416" s="251">
        <v>3.26</v>
      </c>
      <c r="AW416" s="251">
        <v>3.26</v>
      </c>
      <c r="AX416" s="251">
        <v>3.26</v>
      </c>
      <c r="AY416" s="251">
        <v>3.26</v>
      </c>
      <c r="AZ416" s="251">
        <v>3.26</v>
      </c>
      <c r="BA416" s="251">
        <v>3.26</v>
      </c>
      <c r="BB416" s="251">
        <v>3.26</v>
      </c>
      <c r="BC416" s="251">
        <v>3.26</v>
      </c>
      <c r="BD416" s="251">
        <v>3.26</v>
      </c>
      <c r="BE416" s="251">
        <v>3.26</v>
      </c>
      <c r="BF416" s="251">
        <v>3.26</v>
      </c>
      <c r="BG416" s="251">
        <v>3.26</v>
      </c>
      <c r="BH416" s="251">
        <v>3.26</v>
      </c>
      <c r="BI416" s="251">
        <v>3.26</v>
      </c>
      <c r="BJ416" s="251">
        <v>3.26</v>
      </c>
      <c r="BK416" s="251">
        <v>3.26</v>
      </c>
      <c r="BL416" s="251">
        <v>3.26</v>
      </c>
      <c r="BM416" s="251">
        <v>3.26</v>
      </c>
      <c r="BN416" s="251">
        <v>3.26</v>
      </c>
      <c r="BO416" s="251">
        <v>3.26</v>
      </c>
      <c r="BP416" s="1188">
        <v>3.26</v>
      </c>
      <c r="BQ416" s="233">
        <v>3.26</v>
      </c>
      <c r="BR416" s="233">
        <v>3.26</v>
      </c>
      <c r="BS416" s="233">
        <v>3.26</v>
      </c>
      <c r="BT416" s="233">
        <v>3.26</v>
      </c>
      <c r="BU416" s="233">
        <v>3.26</v>
      </c>
      <c r="BV416" s="233">
        <v>3.26</v>
      </c>
      <c r="BW416" s="233">
        <v>3.26</v>
      </c>
      <c r="BX416" s="233">
        <v>3.26</v>
      </c>
      <c r="BY416" s="233">
        <v>3.26</v>
      </c>
      <c r="BZ416" s="233"/>
      <c r="CA416" s="233"/>
      <c r="CB416" s="233"/>
      <c r="CC416" s="233"/>
      <c r="CD416" s="233"/>
      <c r="CE416" s="233"/>
      <c r="CF416" s="233"/>
      <c r="CG416" s="233"/>
      <c r="CH416" s="233"/>
      <c r="CI416" s="233"/>
      <c r="CJ416" s="233"/>
      <c r="CK416" s="233"/>
      <c r="CL416" s="233"/>
      <c r="CM416" s="233"/>
      <c r="CN416" s="249"/>
    </row>
    <row r="417" spans="2:92" ht="43.5" thickBot="1" x14ac:dyDescent="0.25">
      <c r="B417"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7" s="1044" t="s">
        <v>791</v>
      </c>
      <c r="D417" s="1044" t="s">
        <v>790</v>
      </c>
      <c r="E417" s="1045" t="s">
        <v>779</v>
      </c>
      <c r="F417" s="1189" t="str">
        <f>VLOOKUP(TBL5_OptBen[[#This Row],[Option Type (defined list)]],'Option Typs_Grps'!B$2:C$47, 2, FALSE)</f>
        <v>Customer Options</v>
      </c>
      <c r="G417" s="1176" t="s">
        <v>755</v>
      </c>
      <c r="H417" s="1177" t="s">
        <v>1452</v>
      </c>
      <c r="I417" s="1181" t="s">
        <v>684</v>
      </c>
      <c r="J417" s="1182" t="s">
        <v>122</v>
      </c>
      <c r="K417" s="1183">
        <v>2</v>
      </c>
      <c r="L417" s="250"/>
      <c r="M417" s="250"/>
      <c r="N417" s="250"/>
      <c r="O417" s="1184"/>
      <c r="P417" s="1185"/>
      <c r="Q417" s="1186"/>
      <c r="R417" s="1187">
        <v>0.5</v>
      </c>
      <c r="S417" s="251">
        <v>1.5</v>
      </c>
      <c r="T417" s="251">
        <v>2.63</v>
      </c>
      <c r="U417" s="251">
        <v>3.77</v>
      </c>
      <c r="V417" s="251">
        <v>4.9000000000000004</v>
      </c>
      <c r="W417" s="251">
        <v>5.98</v>
      </c>
      <c r="X417" s="251">
        <v>6.96</v>
      </c>
      <c r="Y417" s="251">
        <v>7.89</v>
      </c>
      <c r="Z417" s="251">
        <v>8.7799999999999994</v>
      </c>
      <c r="AA417" s="251">
        <v>9.6300000000000008</v>
      </c>
      <c r="AB417" s="251">
        <v>9.61</v>
      </c>
      <c r="AC417" s="251">
        <v>9.85</v>
      </c>
      <c r="AD417" s="251">
        <v>10.11</v>
      </c>
      <c r="AE417" s="251">
        <v>10.84</v>
      </c>
      <c r="AF417" s="251">
        <v>11.58</v>
      </c>
      <c r="AG417" s="251">
        <v>12.3</v>
      </c>
      <c r="AH417" s="251">
        <v>13.03</v>
      </c>
      <c r="AI417" s="251">
        <v>13.76</v>
      </c>
      <c r="AJ417" s="251">
        <v>14.5</v>
      </c>
      <c r="AK417" s="251">
        <v>15.23</v>
      </c>
      <c r="AL417" s="251">
        <v>15.82</v>
      </c>
      <c r="AM417" s="251">
        <v>16.38</v>
      </c>
      <c r="AN417" s="251">
        <v>16.989999999999998</v>
      </c>
      <c r="AO417" s="251">
        <v>17.57</v>
      </c>
      <c r="AP417" s="251">
        <v>18.14</v>
      </c>
      <c r="AQ417" s="251">
        <v>18.14</v>
      </c>
      <c r="AR417" s="251">
        <v>18.14</v>
      </c>
      <c r="AS417" s="251">
        <v>18.14</v>
      </c>
      <c r="AT417" s="251">
        <v>18.14</v>
      </c>
      <c r="AU417" s="251">
        <v>18.14</v>
      </c>
      <c r="AV417" s="251">
        <v>18.14</v>
      </c>
      <c r="AW417" s="251">
        <v>18.14</v>
      </c>
      <c r="AX417" s="251">
        <v>18.14</v>
      </c>
      <c r="AY417" s="251">
        <v>18.14</v>
      </c>
      <c r="AZ417" s="251">
        <v>18.14</v>
      </c>
      <c r="BA417" s="251">
        <v>18.14</v>
      </c>
      <c r="BB417" s="251">
        <v>18.14</v>
      </c>
      <c r="BC417" s="251">
        <v>18.14</v>
      </c>
      <c r="BD417" s="251">
        <v>18.14</v>
      </c>
      <c r="BE417" s="251">
        <v>18.14</v>
      </c>
      <c r="BF417" s="251">
        <v>18.14</v>
      </c>
      <c r="BG417" s="251">
        <v>18.14</v>
      </c>
      <c r="BH417" s="251">
        <v>18.14</v>
      </c>
      <c r="BI417" s="251">
        <v>18.14</v>
      </c>
      <c r="BJ417" s="251">
        <v>18.14</v>
      </c>
      <c r="BK417" s="251">
        <v>18.14</v>
      </c>
      <c r="BL417" s="251">
        <v>18.14</v>
      </c>
      <c r="BM417" s="251">
        <v>18.14</v>
      </c>
      <c r="BN417" s="251">
        <v>18.14</v>
      </c>
      <c r="BO417" s="251">
        <v>18.14</v>
      </c>
      <c r="BP417" s="1188">
        <v>18.14</v>
      </c>
      <c r="BQ417" s="233">
        <v>18.14</v>
      </c>
      <c r="BR417" s="233">
        <v>18.14</v>
      </c>
      <c r="BS417" s="233">
        <v>18.14</v>
      </c>
      <c r="BT417" s="233">
        <v>18.14</v>
      </c>
      <c r="BU417" s="233">
        <v>18.14</v>
      </c>
      <c r="BV417" s="233">
        <v>18.14</v>
      </c>
      <c r="BW417" s="233">
        <v>18.14</v>
      </c>
      <c r="BX417" s="233">
        <v>18.14</v>
      </c>
      <c r="BY417" s="233">
        <v>18.14</v>
      </c>
      <c r="BZ417" s="233"/>
      <c r="CA417" s="233"/>
      <c r="CB417" s="233"/>
      <c r="CC417" s="233"/>
      <c r="CD417" s="233"/>
      <c r="CE417" s="233"/>
      <c r="CF417" s="233"/>
      <c r="CG417" s="233"/>
      <c r="CH417" s="233"/>
      <c r="CI417" s="233"/>
      <c r="CJ417" s="233"/>
      <c r="CK417" s="233"/>
      <c r="CL417" s="233"/>
      <c r="CM417" s="233"/>
      <c r="CN417" s="249"/>
    </row>
    <row r="418" spans="2:92" ht="43.5" thickBot="1" x14ac:dyDescent="0.25">
      <c r="B418"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8" s="1044" t="s">
        <v>795</v>
      </c>
      <c r="D418" s="1044" t="s">
        <v>794</v>
      </c>
      <c r="E418" s="1045" t="s">
        <v>761</v>
      </c>
      <c r="F418" s="1189" t="str">
        <f>VLOOKUP(TBL5_OptBen[[#This Row],[Option Type (defined list)]],'Option Typs_Grps'!B$2:C$47, 2, FALSE)</f>
        <v>Customer Options</v>
      </c>
      <c r="G418" s="1176" t="s">
        <v>755</v>
      </c>
      <c r="H418" s="1177" t="s">
        <v>1452</v>
      </c>
      <c r="I418" s="1181" t="s">
        <v>684</v>
      </c>
      <c r="J418" s="1182" t="s">
        <v>122</v>
      </c>
      <c r="K418" s="1183">
        <v>2</v>
      </c>
      <c r="L418" s="250"/>
      <c r="M418" s="250"/>
      <c r="N418" s="250"/>
      <c r="O418" s="1184"/>
      <c r="P418" s="1185"/>
      <c r="Q418" s="1186"/>
      <c r="R418" s="1187">
        <v>0</v>
      </c>
      <c r="S418" s="251">
        <v>0</v>
      </c>
      <c r="T418" s="251">
        <v>0</v>
      </c>
      <c r="U418" s="251">
        <v>0</v>
      </c>
      <c r="V418" s="251">
        <v>0</v>
      </c>
      <c r="W418" s="251">
        <v>0.04</v>
      </c>
      <c r="X418" s="251">
        <v>0.1</v>
      </c>
      <c r="Y418" s="251">
        <v>0.15</v>
      </c>
      <c r="Z418" s="251">
        <v>0.2</v>
      </c>
      <c r="AA418" s="251">
        <v>0.25</v>
      </c>
      <c r="AB418" s="251">
        <v>0.3</v>
      </c>
      <c r="AC418" s="251">
        <v>0.35</v>
      </c>
      <c r="AD418" s="251">
        <v>0.4</v>
      </c>
      <c r="AE418" s="251">
        <v>0.45</v>
      </c>
      <c r="AF418" s="251">
        <v>0.5</v>
      </c>
      <c r="AG418" s="251">
        <v>0.55000000000000004</v>
      </c>
      <c r="AH418" s="251">
        <v>0.6</v>
      </c>
      <c r="AI418" s="251">
        <v>0.65</v>
      </c>
      <c r="AJ418" s="251">
        <v>0.7</v>
      </c>
      <c r="AK418" s="251">
        <v>0.75</v>
      </c>
      <c r="AL418" s="251">
        <v>0.8</v>
      </c>
      <c r="AM418" s="251">
        <v>0.85</v>
      </c>
      <c r="AN418" s="251">
        <v>0.9</v>
      </c>
      <c r="AO418" s="251">
        <v>0.95</v>
      </c>
      <c r="AP418" s="251">
        <v>1</v>
      </c>
      <c r="AQ418" s="251">
        <v>1</v>
      </c>
      <c r="AR418" s="251">
        <v>1</v>
      </c>
      <c r="AS418" s="251">
        <v>1</v>
      </c>
      <c r="AT418" s="251">
        <v>1</v>
      </c>
      <c r="AU418" s="251">
        <v>1</v>
      </c>
      <c r="AV418" s="251">
        <v>1</v>
      </c>
      <c r="AW418" s="251">
        <v>1</v>
      </c>
      <c r="AX418" s="251">
        <v>1</v>
      </c>
      <c r="AY418" s="251">
        <v>1</v>
      </c>
      <c r="AZ418" s="251">
        <v>1</v>
      </c>
      <c r="BA418" s="251">
        <v>1</v>
      </c>
      <c r="BB418" s="251">
        <v>1</v>
      </c>
      <c r="BC418" s="251">
        <v>1</v>
      </c>
      <c r="BD418" s="251">
        <v>1</v>
      </c>
      <c r="BE418" s="251">
        <v>1</v>
      </c>
      <c r="BF418" s="251">
        <v>1</v>
      </c>
      <c r="BG418" s="251">
        <v>1</v>
      </c>
      <c r="BH418" s="251">
        <v>1</v>
      </c>
      <c r="BI418" s="251">
        <v>1</v>
      </c>
      <c r="BJ418" s="251">
        <v>1</v>
      </c>
      <c r="BK418" s="251">
        <v>1</v>
      </c>
      <c r="BL418" s="251">
        <v>1</v>
      </c>
      <c r="BM418" s="251">
        <v>1</v>
      </c>
      <c r="BN418" s="251">
        <v>1</v>
      </c>
      <c r="BO418" s="251">
        <v>1</v>
      </c>
      <c r="BP418" s="1188">
        <v>1</v>
      </c>
      <c r="BQ418" s="233">
        <v>1</v>
      </c>
      <c r="BR418" s="233">
        <v>1</v>
      </c>
      <c r="BS418" s="233">
        <v>1</v>
      </c>
      <c r="BT418" s="233">
        <v>1</v>
      </c>
      <c r="BU418" s="233">
        <v>1</v>
      </c>
      <c r="BV418" s="233">
        <v>1</v>
      </c>
      <c r="BW418" s="233">
        <v>1</v>
      </c>
      <c r="BX418" s="233">
        <v>1</v>
      </c>
      <c r="BY418" s="233">
        <v>1</v>
      </c>
      <c r="BZ418" s="233"/>
      <c r="CA418" s="233"/>
      <c r="CB418" s="233"/>
      <c r="CC418" s="233"/>
      <c r="CD418" s="233"/>
      <c r="CE418" s="233"/>
      <c r="CF418" s="233"/>
      <c r="CG418" s="233"/>
      <c r="CH418" s="233"/>
      <c r="CI418" s="233"/>
      <c r="CJ418" s="233"/>
      <c r="CK418" s="233"/>
      <c r="CL418" s="233"/>
      <c r="CM418" s="233"/>
      <c r="CN418" s="249"/>
    </row>
    <row r="419" spans="2:92" ht="30.75" thickBot="1" x14ac:dyDescent="0.25">
      <c r="B419"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9" s="1044" t="s">
        <v>797</v>
      </c>
      <c r="D419" s="1044" t="s">
        <v>796</v>
      </c>
      <c r="E419" s="1045" t="s">
        <v>779</v>
      </c>
      <c r="F419" s="1189" t="str">
        <f>VLOOKUP(TBL5_OptBen[[#This Row],[Option Type (defined list)]],'Option Typs_Grps'!B$2:C$47, 2, FALSE)</f>
        <v>Customer Options</v>
      </c>
      <c r="G419" s="1176" t="s">
        <v>755</v>
      </c>
      <c r="H419" s="1177" t="s">
        <v>1452</v>
      </c>
      <c r="I419" s="1181" t="s">
        <v>684</v>
      </c>
      <c r="J419" s="1182" t="s">
        <v>122</v>
      </c>
      <c r="K419" s="1183">
        <v>2</v>
      </c>
      <c r="L419" s="250"/>
      <c r="M419" s="250"/>
      <c r="N419" s="250"/>
      <c r="O419" s="1184"/>
      <c r="P419" s="1185"/>
      <c r="Q419" s="1186"/>
      <c r="R419" s="1187">
        <v>0.43</v>
      </c>
      <c r="S419" s="251">
        <v>0.87</v>
      </c>
      <c r="T419" s="251">
        <v>0.87</v>
      </c>
      <c r="U419" s="251">
        <v>0.88</v>
      </c>
      <c r="V419" s="251">
        <v>0.89</v>
      </c>
      <c r="W419" s="251">
        <v>0.9</v>
      </c>
      <c r="X419" s="251">
        <v>0.9</v>
      </c>
      <c r="Y419" s="251">
        <v>0.91</v>
      </c>
      <c r="Z419" s="251">
        <v>0.92</v>
      </c>
      <c r="AA419" s="251">
        <v>0.92</v>
      </c>
      <c r="AB419" s="251">
        <v>0.93</v>
      </c>
      <c r="AC419" s="251">
        <v>0.94</v>
      </c>
      <c r="AD419" s="251">
        <v>0.94</v>
      </c>
      <c r="AE419" s="251">
        <v>0.95</v>
      </c>
      <c r="AF419" s="251">
        <v>0.95</v>
      </c>
      <c r="AG419" s="251">
        <v>0.96</v>
      </c>
      <c r="AH419" s="251">
        <v>0.96</v>
      </c>
      <c r="AI419" s="251">
        <v>0.97</v>
      </c>
      <c r="AJ419" s="251">
        <v>0.97</v>
      </c>
      <c r="AK419" s="251">
        <v>0.98</v>
      </c>
      <c r="AL419" s="251">
        <v>0.98</v>
      </c>
      <c r="AM419" s="251">
        <v>0.99</v>
      </c>
      <c r="AN419" s="251">
        <v>0.99</v>
      </c>
      <c r="AO419" s="251">
        <v>1</v>
      </c>
      <c r="AP419" s="251">
        <v>1</v>
      </c>
      <c r="AQ419" s="251">
        <v>1</v>
      </c>
      <c r="AR419" s="251">
        <v>1</v>
      </c>
      <c r="AS419" s="251">
        <v>1</v>
      </c>
      <c r="AT419" s="251">
        <v>1</v>
      </c>
      <c r="AU419" s="251">
        <v>1</v>
      </c>
      <c r="AV419" s="251">
        <v>1</v>
      </c>
      <c r="AW419" s="251">
        <v>1</v>
      </c>
      <c r="AX419" s="251">
        <v>1</v>
      </c>
      <c r="AY419" s="251">
        <v>1</v>
      </c>
      <c r="AZ419" s="251">
        <v>1</v>
      </c>
      <c r="BA419" s="251">
        <v>1</v>
      </c>
      <c r="BB419" s="251">
        <v>1</v>
      </c>
      <c r="BC419" s="251">
        <v>1</v>
      </c>
      <c r="BD419" s="251">
        <v>1</v>
      </c>
      <c r="BE419" s="251">
        <v>1</v>
      </c>
      <c r="BF419" s="251">
        <v>1</v>
      </c>
      <c r="BG419" s="251">
        <v>1</v>
      </c>
      <c r="BH419" s="251">
        <v>1</v>
      </c>
      <c r="BI419" s="251">
        <v>1</v>
      </c>
      <c r="BJ419" s="251">
        <v>1</v>
      </c>
      <c r="BK419" s="251">
        <v>1</v>
      </c>
      <c r="BL419" s="251">
        <v>1</v>
      </c>
      <c r="BM419" s="251">
        <v>1</v>
      </c>
      <c r="BN419" s="251">
        <v>1</v>
      </c>
      <c r="BO419" s="251">
        <v>1</v>
      </c>
      <c r="BP419" s="1188">
        <v>1</v>
      </c>
      <c r="BQ419" s="233">
        <v>1</v>
      </c>
      <c r="BR419" s="233">
        <v>1</v>
      </c>
      <c r="BS419" s="233">
        <v>1</v>
      </c>
      <c r="BT419" s="233">
        <v>1</v>
      </c>
      <c r="BU419" s="233">
        <v>1</v>
      </c>
      <c r="BV419" s="233">
        <v>1</v>
      </c>
      <c r="BW419" s="233">
        <v>1</v>
      </c>
      <c r="BX419" s="233">
        <v>1</v>
      </c>
      <c r="BY419" s="233">
        <v>1</v>
      </c>
      <c r="BZ419" s="233"/>
      <c r="CA419" s="233"/>
      <c r="CB419" s="233"/>
      <c r="CC419" s="233"/>
      <c r="CD419" s="233"/>
      <c r="CE419" s="233"/>
      <c r="CF419" s="233"/>
      <c r="CG419" s="233"/>
      <c r="CH419" s="233"/>
      <c r="CI419" s="233"/>
      <c r="CJ419" s="233"/>
      <c r="CK419" s="233"/>
      <c r="CL419" s="233"/>
      <c r="CM419" s="233"/>
      <c r="CN419" s="249"/>
    </row>
    <row r="420" spans="2:92" ht="57.75" thickBot="1" x14ac:dyDescent="0.25">
      <c r="B420"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0" s="1044" t="s">
        <v>799</v>
      </c>
      <c r="D420" s="1044" t="s">
        <v>798</v>
      </c>
      <c r="E420" s="1045" t="s">
        <v>779</v>
      </c>
      <c r="F420" s="1189" t="str">
        <f>VLOOKUP(TBL5_OptBen[[#This Row],[Option Type (defined list)]],'Option Typs_Grps'!B$2:C$47, 2, FALSE)</f>
        <v>Customer Options</v>
      </c>
      <c r="G420" s="1176" t="s">
        <v>755</v>
      </c>
      <c r="H420" s="1177" t="s">
        <v>1452</v>
      </c>
      <c r="I420" s="1181" t="s">
        <v>684</v>
      </c>
      <c r="J420" s="1182" t="s">
        <v>122</v>
      </c>
      <c r="K420" s="1183">
        <v>2</v>
      </c>
      <c r="L420" s="250"/>
      <c r="M420" s="250"/>
      <c r="N420" s="250"/>
      <c r="O420" s="1184"/>
      <c r="P420" s="1185"/>
      <c r="Q420" s="1186"/>
      <c r="R420" s="1187">
        <v>0.5</v>
      </c>
      <c r="S420" s="251">
        <v>1</v>
      </c>
      <c r="T420" s="251">
        <v>1.05</v>
      </c>
      <c r="U420" s="251">
        <v>1.1000000000000001</v>
      </c>
      <c r="V420" s="251">
        <v>1.1399999999999999</v>
      </c>
      <c r="W420" s="251">
        <v>1.19</v>
      </c>
      <c r="X420" s="251">
        <v>1.23</v>
      </c>
      <c r="Y420" s="251">
        <v>1.27</v>
      </c>
      <c r="Z420" s="251">
        <v>1.3</v>
      </c>
      <c r="AA420" s="251">
        <v>1.33</v>
      </c>
      <c r="AB420" s="251">
        <v>1.37</v>
      </c>
      <c r="AC420" s="251">
        <v>1.4</v>
      </c>
      <c r="AD420" s="251">
        <v>1.43</v>
      </c>
      <c r="AE420" s="251">
        <v>1.46</v>
      </c>
      <c r="AF420" s="251">
        <v>1.49</v>
      </c>
      <c r="AG420" s="251">
        <v>1.52</v>
      </c>
      <c r="AH420" s="251">
        <v>1.54</v>
      </c>
      <c r="AI420" s="251">
        <v>1.57</v>
      </c>
      <c r="AJ420" s="251">
        <v>1.59</v>
      </c>
      <c r="AK420" s="251">
        <v>1.61</v>
      </c>
      <c r="AL420" s="251">
        <v>1.64</v>
      </c>
      <c r="AM420" s="251">
        <v>1.66</v>
      </c>
      <c r="AN420" s="251">
        <v>1.68</v>
      </c>
      <c r="AO420" s="251">
        <v>1.69</v>
      </c>
      <c r="AP420" s="251">
        <v>1.71</v>
      </c>
      <c r="AQ420" s="251">
        <v>1.71</v>
      </c>
      <c r="AR420" s="251">
        <v>1.71</v>
      </c>
      <c r="AS420" s="251">
        <v>1.71</v>
      </c>
      <c r="AT420" s="251">
        <v>1.71</v>
      </c>
      <c r="AU420" s="251">
        <v>1.71</v>
      </c>
      <c r="AV420" s="251">
        <v>1.71</v>
      </c>
      <c r="AW420" s="251">
        <v>1.71</v>
      </c>
      <c r="AX420" s="251">
        <v>1.71</v>
      </c>
      <c r="AY420" s="251">
        <v>1.71</v>
      </c>
      <c r="AZ420" s="251">
        <v>1.71</v>
      </c>
      <c r="BA420" s="251">
        <v>1.71</v>
      </c>
      <c r="BB420" s="251">
        <v>1.71</v>
      </c>
      <c r="BC420" s="251">
        <v>1.71</v>
      </c>
      <c r="BD420" s="251">
        <v>1.71</v>
      </c>
      <c r="BE420" s="251">
        <v>1.71</v>
      </c>
      <c r="BF420" s="251">
        <v>1.71</v>
      </c>
      <c r="BG420" s="251">
        <v>1.71</v>
      </c>
      <c r="BH420" s="251">
        <v>1.71</v>
      </c>
      <c r="BI420" s="251">
        <v>1.71</v>
      </c>
      <c r="BJ420" s="251">
        <v>1.71</v>
      </c>
      <c r="BK420" s="251">
        <v>1.71</v>
      </c>
      <c r="BL420" s="251">
        <v>1.71</v>
      </c>
      <c r="BM420" s="251">
        <v>1.71</v>
      </c>
      <c r="BN420" s="251">
        <v>1.71</v>
      </c>
      <c r="BO420" s="251">
        <v>1.71</v>
      </c>
      <c r="BP420" s="1188">
        <v>1.71</v>
      </c>
      <c r="BQ420" s="233">
        <v>1.71</v>
      </c>
      <c r="BR420" s="233">
        <v>1.71</v>
      </c>
      <c r="BS420" s="233">
        <v>1.71</v>
      </c>
      <c r="BT420" s="233">
        <v>1.71</v>
      </c>
      <c r="BU420" s="233">
        <v>1.71</v>
      </c>
      <c r="BV420" s="233">
        <v>1.71</v>
      </c>
      <c r="BW420" s="233">
        <v>1.71</v>
      </c>
      <c r="BX420" s="233">
        <v>1.71</v>
      </c>
      <c r="BY420" s="233">
        <v>1.71</v>
      </c>
      <c r="BZ420" s="233"/>
      <c r="CA420" s="233"/>
      <c r="CB420" s="233"/>
      <c r="CC420" s="233"/>
      <c r="CD420" s="233"/>
      <c r="CE420" s="233"/>
      <c r="CF420" s="233"/>
      <c r="CG420" s="233"/>
      <c r="CH420" s="233"/>
      <c r="CI420" s="233"/>
      <c r="CJ420" s="233"/>
      <c r="CK420" s="233"/>
      <c r="CL420" s="233"/>
      <c r="CM420" s="233"/>
      <c r="CN420" s="249"/>
    </row>
    <row r="421" spans="2:92" ht="30.75" thickBot="1" x14ac:dyDescent="0.25">
      <c r="B421"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1" s="1044" t="s">
        <v>809</v>
      </c>
      <c r="D421" s="1044" t="s">
        <v>808</v>
      </c>
      <c r="E421" s="1045" t="s">
        <v>779</v>
      </c>
      <c r="F421" s="1189" t="str">
        <f>VLOOKUP(TBL5_OptBen[[#This Row],[Option Type (defined list)]],'Option Typs_Grps'!B$2:C$47, 2, FALSE)</f>
        <v>Customer Options</v>
      </c>
      <c r="G421" s="1176" t="s">
        <v>766</v>
      </c>
      <c r="H421" s="1177" t="s">
        <v>1452</v>
      </c>
      <c r="I421" s="1181" t="s">
        <v>684</v>
      </c>
      <c r="J421" s="1182" t="s">
        <v>122</v>
      </c>
      <c r="K421" s="1183">
        <v>2</v>
      </c>
      <c r="L421" s="250"/>
      <c r="M421" s="250"/>
      <c r="N421" s="250"/>
      <c r="O421" s="1184"/>
      <c r="P421" s="1185"/>
      <c r="Q421" s="1186"/>
      <c r="R421" s="1187">
        <v>0</v>
      </c>
      <c r="S421" s="251">
        <v>0</v>
      </c>
      <c r="T421" s="251">
        <v>0</v>
      </c>
      <c r="U421" s="251">
        <v>0.01</v>
      </c>
      <c r="V421" s="251">
        <v>0.02</v>
      </c>
      <c r="W421" s="251">
        <v>0.04</v>
      </c>
      <c r="X421" s="251">
        <v>0.08</v>
      </c>
      <c r="Y421" s="251">
        <v>0.42</v>
      </c>
      <c r="Z421" s="251">
        <v>1.47</v>
      </c>
      <c r="AA421" s="251">
        <v>4.24</v>
      </c>
      <c r="AB421" s="251">
        <v>6.43</v>
      </c>
      <c r="AC421" s="251">
        <v>8.65</v>
      </c>
      <c r="AD421" s="251">
        <v>10.89</v>
      </c>
      <c r="AE421" s="251">
        <v>13.15</v>
      </c>
      <c r="AF421" s="251">
        <v>15.43</v>
      </c>
      <c r="AG421" s="251">
        <v>17.73</v>
      </c>
      <c r="AH421" s="251">
        <v>20.04</v>
      </c>
      <c r="AI421" s="251">
        <v>22.37</v>
      </c>
      <c r="AJ421" s="251">
        <v>24.72</v>
      </c>
      <c r="AK421" s="251">
        <v>27.08</v>
      </c>
      <c r="AL421" s="251">
        <v>29.45</v>
      </c>
      <c r="AM421" s="251">
        <v>31.83</v>
      </c>
      <c r="AN421" s="251">
        <v>34.229999999999997</v>
      </c>
      <c r="AO421" s="251">
        <v>36.65</v>
      </c>
      <c r="AP421" s="251">
        <v>39.07</v>
      </c>
      <c r="AQ421" s="251">
        <v>39.17</v>
      </c>
      <c r="AR421" s="251">
        <v>39.26</v>
      </c>
      <c r="AS421" s="251">
        <v>39.35</v>
      </c>
      <c r="AT421" s="251">
        <v>39.43</v>
      </c>
      <c r="AU421" s="251">
        <v>39.51</v>
      </c>
      <c r="AV421" s="251">
        <v>39.6</v>
      </c>
      <c r="AW421" s="251">
        <v>39.6</v>
      </c>
      <c r="AX421" s="251">
        <v>39.6</v>
      </c>
      <c r="AY421" s="251">
        <v>39.6</v>
      </c>
      <c r="AZ421" s="251">
        <v>39.6</v>
      </c>
      <c r="BA421" s="251">
        <v>39.6</v>
      </c>
      <c r="BB421" s="251">
        <v>39.6</v>
      </c>
      <c r="BC421" s="251">
        <v>39.6</v>
      </c>
      <c r="BD421" s="251">
        <v>39.6</v>
      </c>
      <c r="BE421" s="251">
        <v>39.6</v>
      </c>
      <c r="BF421" s="251">
        <v>39.6</v>
      </c>
      <c r="BG421" s="251">
        <v>39.6</v>
      </c>
      <c r="BH421" s="251">
        <v>39.6</v>
      </c>
      <c r="BI421" s="251">
        <v>39.6</v>
      </c>
      <c r="BJ421" s="251">
        <v>39.6</v>
      </c>
      <c r="BK421" s="251">
        <v>39.6</v>
      </c>
      <c r="BL421" s="251">
        <v>39.6</v>
      </c>
      <c r="BM421" s="251">
        <v>39.6</v>
      </c>
      <c r="BN421" s="251">
        <v>39.6</v>
      </c>
      <c r="BO421" s="251">
        <v>39.6</v>
      </c>
      <c r="BP421" s="1188">
        <v>39.6</v>
      </c>
      <c r="BQ421" s="233">
        <v>39.6</v>
      </c>
      <c r="BR421" s="233">
        <v>39.6</v>
      </c>
      <c r="BS421" s="233">
        <v>39.6</v>
      </c>
      <c r="BT421" s="233">
        <v>39.6</v>
      </c>
      <c r="BU421" s="233">
        <v>39.6</v>
      </c>
      <c r="BV421" s="233">
        <v>39.6</v>
      </c>
      <c r="BW421" s="233">
        <v>39.6</v>
      </c>
      <c r="BX421" s="233">
        <v>39.6</v>
      </c>
      <c r="BY421" s="233">
        <v>39.6</v>
      </c>
      <c r="BZ421" s="233"/>
      <c r="CA421" s="233"/>
      <c r="CB421" s="233"/>
      <c r="CC421" s="233"/>
      <c r="CD421" s="233"/>
      <c r="CE421" s="233"/>
      <c r="CF421" s="233"/>
      <c r="CG421" s="233"/>
      <c r="CH421" s="233"/>
      <c r="CI421" s="233"/>
      <c r="CJ421" s="233"/>
      <c r="CK421" s="233"/>
      <c r="CL421" s="233"/>
      <c r="CM421" s="233"/>
      <c r="CN421" s="249"/>
    </row>
    <row r="422" spans="2:92" ht="72" thickBot="1" x14ac:dyDescent="0.25">
      <c r="B422"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2" s="1044" t="s">
        <v>813</v>
      </c>
      <c r="D422" s="1044" t="s">
        <v>812</v>
      </c>
      <c r="E422" s="1045" t="s">
        <v>761</v>
      </c>
      <c r="F422" s="1189" t="str">
        <f>VLOOKUP(TBL5_OptBen[[#This Row],[Option Type (defined list)]],'Option Typs_Grps'!B$2:C$47, 2, FALSE)</f>
        <v>Customer Options</v>
      </c>
      <c r="G422" s="1176" t="s">
        <v>755</v>
      </c>
      <c r="H422" s="1177" t="s">
        <v>1452</v>
      </c>
      <c r="I422" s="1181" t="s">
        <v>684</v>
      </c>
      <c r="J422" s="1182" t="s">
        <v>122</v>
      </c>
      <c r="K422" s="1183">
        <v>2</v>
      </c>
      <c r="L422" s="250"/>
      <c r="M422" s="250"/>
      <c r="N422" s="250"/>
      <c r="O422" s="1184"/>
      <c r="P422" s="1185"/>
      <c r="Q422" s="1186"/>
      <c r="R422" s="1187">
        <v>0</v>
      </c>
      <c r="S422" s="251">
        <v>0</v>
      </c>
      <c r="T422" s="251">
        <v>0</v>
      </c>
      <c r="U422" s="251">
        <v>0</v>
      </c>
      <c r="V422" s="251">
        <v>0</v>
      </c>
      <c r="W422" s="251">
        <v>0.05</v>
      </c>
      <c r="X422" s="251">
        <v>0.15</v>
      </c>
      <c r="Y422" s="251">
        <v>0.25</v>
      </c>
      <c r="Z422" s="251">
        <v>0.34</v>
      </c>
      <c r="AA422" s="251">
        <v>0.42</v>
      </c>
      <c r="AB422" s="251">
        <v>0.51</v>
      </c>
      <c r="AC422" s="251">
        <v>0.57999999999999996</v>
      </c>
      <c r="AD422" s="251">
        <v>0.66</v>
      </c>
      <c r="AE422" s="251">
        <v>0.74</v>
      </c>
      <c r="AF422" s="251">
        <v>0.81</v>
      </c>
      <c r="AG422" s="251">
        <v>0.88</v>
      </c>
      <c r="AH422" s="251">
        <v>0.94</v>
      </c>
      <c r="AI422" s="251">
        <v>1.01</v>
      </c>
      <c r="AJ422" s="251">
        <v>1.07</v>
      </c>
      <c r="AK422" s="251">
        <v>1.1299999999999999</v>
      </c>
      <c r="AL422" s="251">
        <v>1.19</v>
      </c>
      <c r="AM422" s="251">
        <v>1.25</v>
      </c>
      <c r="AN422" s="251">
        <v>1.31</v>
      </c>
      <c r="AO422" s="251">
        <v>1.36</v>
      </c>
      <c r="AP422" s="251">
        <v>1.41</v>
      </c>
      <c r="AQ422" s="251">
        <v>1.41</v>
      </c>
      <c r="AR422" s="251">
        <v>1.41</v>
      </c>
      <c r="AS422" s="251">
        <v>1.41</v>
      </c>
      <c r="AT422" s="251">
        <v>1.41</v>
      </c>
      <c r="AU422" s="251">
        <v>1.41</v>
      </c>
      <c r="AV422" s="251">
        <v>1.41</v>
      </c>
      <c r="AW422" s="251">
        <v>1.41</v>
      </c>
      <c r="AX422" s="251">
        <v>1.41</v>
      </c>
      <c r="AY422" s="251">
        <v>1.41</v>
      </c>
      <c r="AZ422" s="251">
        <v>1.41</v>
      </c>
      <c r="BA422" s="251">
        <v>1.41</v>
      </c>
      <c r="BB422" s="251">
        <v>1.41</v>
      </c>
      <c r="BC422" s="251">
        <v>1.41</v>
      </c>
      <c r="BD422" s="251">
        <v>1.41</v>
      </c>
      <c r="BE422" s="251">
        <v>1.41</v>
      </c>
      <c r="BF422" s="251">
        <v>1.41</v>
      </c>
      <c r="BG422" s="251">
        <v>1.41</v>
      </c>
      <c r="BH422" s="251">
        <v>1.41</v>
      </c>
      <c r="BI422" s="251">
        <v>1.41</v>
      </c>
      <c r="BJ422" s="251">
        <v>1.41</v>
      </c>
      <c r="BK422" s="251">
        <v>1.41</v>
      </c>
      <c r="BL422" s="251">
        <v>1.41</v>
      </c>
      <c r="BM422" s="251">
        <v>1.41</v>
      </c>
      <c r="BN422" s="251">
        <v>1.41</v>
      </c>
      <c r="BO422" s="251">
        <v>1.41</v>
      </c>
      <c r="BP422" s="1188">
        <v>1.41</v>
      </c>
      <c r="BQ422" s="233">
        <v>1.41</v>
      </c>
      <c r="BR422" s="233">
        <v>1.41</v>
      </c>
      <c r="BS422" s="233">
        <v>1.41</v>
      </c>
      <c r="BT422" s="233">
        <v>1.41</v>
      </c>
      <c r="BU422" s="233">
        <v>1.41</v>
      </c>
      <c r="BV422" s="233">
        <v>1.41</v>
      </c>
      <c r="BW422" s="233">
        <v>1.41</v>
      </c>
      <c r="BX422" s="233">
        <v>1.41</v>
      </c>
      <c r="BY422" s="233">
        <v>1.41</v>
      </c>
      <c r="BZ422" s="233"/>
      <c r="CA422" s="233"/>
      <c r="CB422" s="233"/>
      <c r="CC422" s="233"/>
      <c r="CD422" s="233"/>
      <c r="CE422" s="233"/>
      <c r="CF422" s="233"/>
      <c r="CG422" s="233"/>
      <c r="CH422" s="233"/>
      <c r="CI422" s="233"/>
      <c r="CJ422" s="233"/>
      <c r="CK422" s="233"/>
      <c r="CL422" s="233"/>
      <c r="CM422" s="233"/>
      <c r="CN422" s="249"/>
    </row>
    <row r="423" spans="2:92" ht="57.75" thickBot="1" x14ac:dyDescent="0.25">
      <c r="B423"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3" s="1044" t="s">
        <v>815</v>
      </c>
      <c r="D423" s="1044" t="s">
        <v>814</v>
      </c>
      <c r="E423" s="1045" t="s">
        <v>779</v>
      </c>
      <c r="F423" s="1189" t="str">
        <f>VLOOKUP(TBL5_OptBen[[#This Row],[Option Type (defined list)]],'Option Typs_Grps'!B$2:C$47, 2, FALSE)</f>
        <v>Customer Options</v>
      </c>
      <c r="G423" s="1176" t="s">
        <v>755</v>
      </c>
      <c r="H423" s="1177" t="s">
        <v>1452</v>
      </c>
      <c r="I423" s="1181" t="s">
        <v>684</v>
      </c>
      <c r="J423" s="1182" t="s">
        <v>122</v>
      </c>
      <c r="K423" s="1183">
        <v>2</v>
      </c>
      <c r="L423" s="250"/>
      <c r="M423" s="250"/>
      <c r="N423" s="250"/>
      <c r="O423" s="1184"/>
      <c r="P423" s="1185"/>
      <c r="Q423" s="1186"/>
      <c r="R423" s="1187">
        <v>0.39</v>
      </c>
      <c r="S423" s="251">
        <v>0.77</v>
      </c>
      <c r="T423" s="251">
        <v>0.77</v>
      </c>
      <c r="U423" s="251">
        <v>0.77</v>
      </c>
      <c r="V423" s="251">
        <v>0.77</v>
      </c>
      <c r="W423" s="251">
        <v>0.77</v>
      </c>
      <c r="X423" s="251">
        <v>0.77</v>
      </c>
      <c r="Y423" s="251">
        <v>0.77</v>
      </c>
      <c r="Z423" s="251">
        <v>0.77</v>
      </c>
      <c r="AA423" s="251">
        <v>0.77</v>
      </c>
      <c r="AB423" s="251">
        <v>0.77</v>
      </c>
      <c r="AC423" s="251">
        <v>0.76</v>
      </c>
      <c r="AD423" s="251">
        <v>0.76</v>
      </c>
      <c r="AE423" s="251">
        <v>0.76</v>
      </c>
      <c r="AF423" s="251">
        <v>0.76</v>
      </c>
      <c r="AG423" s="251">
        <v>0.76</v>
      </c>
      <c r="AH423" s="251">
        <v>0.76</v>
      </c>
      <c r="AI423" s="251">
        <v>0.76</v>
      </c>
      <c r="AJ423" s="251">
        <v>0.76</v>
      </c>
      <c r="AK423" s="251">
        <v>0.76</v>
      </c>
      <c r="AL423" s="251">
        <v>0.76</v>
      </c>
      <c r="AM423" s="251">
        <v>0.76</v>
      </c>
      <c r="AN423" s="251">
        <v>0.76</v>
      </c>
      <c r="AO423" s="251">
        <v>0.76</v>
      </c>
      <c r="AP423" s="251">
        <v>0.76</v>
      </c>
      <c r="AQ423" s="251">
        <v>0.76</v>
      </c>
      <c r="AR423" s="251">
        <v>0.76</v>
      </c>
      <c r="AS423" s="251">
        <v>0.76</v>
      </c>
      <c r="AT423" s="251">
        <v>0.76</v>
      </c>
      <c r="AU423" s="251">
        <v>0.76</v>
      </c>
      <c r="AV423" s="251">
        <v>0.76</v>
      </c>
      <c r="AW423" s="251">
        <v>0.76</v>
      </c>
      <c r="AX423" s="251">
        <v>0.76</v>
      </c>
      <c r="AY423" s="251">
        <v>0.76</v>
      </c>
      <c r="AZ423" s="251">
        <v>0.76</v>
      </c>
      <c r="BA423" s="251">
        <v>0.76</v>
      </c>
      <c r="BB423" s="251">
        <v>0.76</v>
      </c>
      <c r="BC423" s="251">
        <v>0.76</v>
      </c>
      <c r="BD423" s="251">
        <v>0.76</v>
      </c>
      <c r="BE423" s="251">
        <v>0.76</v>
      </c>
      <c r="BF423" s="251">
        <v>0.76</v>
      </c>
      <c r="BG423" s="251">
        <v>0.76</v>
      </c>
      <c r="BH423" s="251">
        <v>0.76</v>
      </c>
      <c r="BI423" s="251">
        <v>0.76</v>
      </c>
      <c r="BJ423" s="251">
        <v>0.76</v>
      </c>
      <c r="BK423" s="251">
        <v>0.76</v>
      </c>
      <c r="BL423" s="251">
        <v>0.76</v>
      </c>
      <c r="BM423" s="251">
        <v>0.76</v>
      </c>
      <c r="BN423" s="251">
        <v>0.76</v>
      </c>
      <c r="BO423" s="251">
        <v>0.76</v>
      </c>
      <c r="BP423" s="1188">
        <v>0.76</v>
      </c>
      <c r="BQ423" s="233">
        <v>0.76</v>
      </c>
      <c r="BR423" s="233">
        <v>0.76</v>
      </c>
      <c r="BS423" s="233">
        <v>0.76</v>
      </c>
      <c r="BT423" s="233">
        <v>0.76</v>
      </c>
      <c r="BU423" s="233">
        <v>0.76</v>
      </c>
      <c r="BV423" s="233">
        <v>0.76</v>
      </c>
      <c r="BW423" s="233">
        <v>0.76</v>
      </c>
      <c r="BX423" s="233">
        <v>0.76</v>
      </c>
      <c r="BY423" s="233">
        <v>0.76</v>
      </c>
      <c r="BZ423" s="233"/>
      <c r="CA423" s="233"/>
      <c r="CB423" s="233"/>
      <c r="CC423" s="233"/>
      <c r="CD423" s="233"/>
      <c r="CE423" s="233"/>
      <c r="CF423" s="233"/>
      <c r="CG423" s="233"/>
      <c r="CH423" s="233"/>
      <c r="CI423" s="233"/>
      <c r="CJ423" s="233"/>
      <c r="CK423" s="233"/>
      <c r="CL423" s="233"/>
      <c r="CM423" s="233"/>
      <c r="CN423" s="249"/>
    </row>
    <row r="424" spans="2:92" ht="57.75" thickBot="1" x14ac:dyDescent="0.25">
      <c r="B424"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4" s="1044" t="s">
        <v>817</v>
      </c>
      <c r="D424" s="1044" t="s">
        <v>816</v>
      </c>
      <c r="E424" s="1045" t="s">
        <v>779</v>
      </c>
      <c r="F424" s="1189" t="str">
        <f>VLOOKUP(TBL5_OptBen[[#This Row],[Option Type (defined list)]],'Option Typs_Grps'!B$2:C$47, 2, FALSE)</f>
        <v>Customer Options</v>
      </c>
      <c r="G424" s="1176" t="s">
        <v>755</v>
      </c>
      <c r="H424" s="1177" t="s">
        <v>1452</v>
      </c>
      <c r="I424" s="1181" t="s">
        <v>684</v>
      </c>
      <c r="J424" s="1182" t="s">
        <v>122</v>
      </c>
      <c r="K424" s="1183">
        <v>2</v>
      </c>
      <c r="L424" s="250"/>
      <c r="M424" s="250"/>
      <c r="N424" s="250"/>
      <c r="O424" s="1184"/>
      <c r="P424" s="1185"/>
      <c r="Q424" s="1186"/>
      <c r="R424" s="1187">
        <v>7.0000000000000007E-2</v>
      </c>
      <c r="S424" s="251">
        <v>0.15</v>
      </c>
      <c r="T424" s="251">
        <v>0.21</v>
      </c>
      <c r="U424" s="251">
        <v>0.27</v>
      </c>
      <c r="V424" s="251">
        <v>0.27</v>
      </c>
      <c r="W424" s="251">
        <v>0.27</v>
      </c>
      <c r="X424" s="251">
        <v>0.27</v>
      </c>
      <c r="Y424" s="251">
        <v>0.27</v>
      </c>
      <c r="Z424" s="251">
        <v>0.27</v>
      </c>
      <c r="AA424" s="251">
        <v>0.27</v>
      </c>
      <c r="AB424" s="251">
        <v>0.27</v>
      </c>
      <c r="AC424" s="251">
        <v>0.27</v>
      </c>
      <c r="AD424" s="251">
        <v>0.27</v>
      </c>
      <c r="AE424" s="251">
        <v>0.27</v>
      </c>
      <c r="AF424" s="251">
        <v>0.27</v>
      </c>
      <c r="AG424" s="251">
        <v>0.27</v>
      </c>
      <c r="AH424" s="251">
        <v>0.27</v>
      </c>
      <c r="AI424" s="251">
        <v>0.27</v>
      </c>
      <c r="AJ424" s="251">
        <v>0.27</v>
      </c>
      <c r="AK424" s="251">
        <v>0.27</v>
      </c>
      <c r="AL424" s="251">
        <v>0.27</v>
      </c>
      <c r="AM424" s="251">
        <v>0.27</v>
      </c>
      <c r="AN424" s="251">
        <v>0.27</v>
      </c>
      <c r="AO424" s="251">
        <v>0.27</v>
      </c>
      <c r="AP424" s="251">
        <v>0.27</v>
      </c>
      <c r="AQ424" s="251">
        <v>0.27</v>
      </c>
      <c r="AR424" s="251">
        <v>0.27</v>
      </c>
      <c r="AS424" s="251">
        <v>0.27</v>
      </c>
      <c r="AT424" s="251">
        <v>0.27</v>
      </c>
      <c r="AU424" s="251">
        <v>0.27</v>
      </c>
      <c r="AV424" s="251">
        <v>0.27</v>
      </c>
      <c r="AW424" s="251">
        <v>0.27</v>
      </c>
      <c r="AX424" s="251">
        <v>0.27</v>
      </c>
      <c r="AY424" s="251">
        <v>0.27</v>
      </c>
      <c r="AZ424" s="251">
        <v>0.27</v>
      </c>
      <c r="BA424" s="251">
        <v>0.27</v>
      </c>
      <c r="BB424" s="251">
        <v>0.27</v>
      </c>
      <c r="BC424" s="251">
        <v>0.27</v>
      </c>
      <c r="BD424" s="251">
        <v>0.27</v>
      </c>
      <c r="BE424" s="251">
        <v>0.27</v>
      </c>
      <c r="BF424" s="251">
        <v>0.27</v>
      </c>
      <c r="BG424" s="251">
        <v>0.27</v>
      </c>
      <c r="BH424" s="251">
        <v>0.27</v>
      </c>
      <c r="BI424" s="251">
        <v>0.27</v>
      </c>
      <c r="BJ424" s="251">
        <v>0.27</v>
      </c>
      <c r="BK424" s="251">
        <v>0.27</v>
      </c>
      <c r="BL424" s="251">
        <v>0.27</v>
      </c>
      <c r="BM424" s="251">
        <v>0.27</v>
      </c>
      <c r="BN424" s="251">
        <v>0.27</v>
      </c>
      <c r="BO424" s="251">
        <v>0.27</v>
      </c>
      <c r="BP424" s="1188">
        <v>0.27</v>
      </c>
      <c r="BQ424" s="233">
        <v>0.27</v>
      </c>
      <c r="BR424" s="233">
        <v>0.27</v>
      </c>
      <c r="BS424" s="233">
        <v>0.27</v>
      </c>
      <c r="BT424" s="233">
        <v>0.27</v>
      </c>
      <c r="BU424" s="233">
        <v>0.27</v>
      </c>
      <c r="BV424" s="233">
        <v>0.27</v>
      </c>
      <c r="BW424" s="233">
        <v>0.27</v>
      </c>
      <c r="BX424" s="233">
        <v>0.27</v>
      </c>
      <c r="BY424" s="233">
        <v>0.27</v>
      </c>
      <c r="BZ424" s="233"/>
      <c r="CA424" s="233"/>
      <c r="CB424" s="233"/>
      <c r="CC424" s="233"/>
      <c r="CD424" s="233"/>
      <c r="CE424" s="233"/>
      <c r="CF424" s="233"/>
      <c r="CG424" s="233"/>
      <c r="CH424" s="233"/>
      <c r="CI424" s="233"/>
      <c r="CJ424" s="233"/>
      <c r="CK424" s="233"/>
      <c r="CL424" s="233"/>
      <c r="CM424" s="233"/>
      <c r="CN424" s="249"/>
    </row>
    <row r="425" spans="2:92" ht="43.5" thickBot="1" x14ac:dyDescent="0.25">
      <c r="B425"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5" s="1190" t="s">
        <v>821</v>
      </c>
      <c r="D425" s="1190" t="s">
        <v>820</v>
      </c>
      <c r="E425" s="1191" t="s">
        <v>779</v>
      </c>
      <c r="F425" s="1192" t="str">
        <f>VLOOKUP(TBL5_OptBen[[#This Row],[Option Type (defined list)]],'Option Typs_Grps'!B$2:C$47, 2, FALSE)</f>
        <v>Customer Options</v>
      </c>
      <c r="G425" s="1176" t="s">
        <v>755</v>
      </c>
      <c r="H425" s="1177" t="s">
        <v>1452</v>
      </c>
      <c r="I425" s="1181" t="s">
        <v>684</v>
      </c>
      <c r="J425" s="1182" t="s">
        <v>122</v>
      </c>
      <c r="K425" s="1183">
        <v>2</v>
      </c>
      <c r="L425" s="250"/>
      <c r="M425" s="250"/>
      <c r="N425" s="250"/>
      <c r="O425" s="1184"/>
      <c r="P425" s="1185"/>
      <c r="Q425" s="1186"/>
      <c r="R425" s="1187">
        <v>0.01</v>
      </c>
      <c r="S425" s="251">
        <v>0.01</v>
      </c>
      <c r="T425" s="251">
        <v>0.2</v>
      </c>
      <c r="U425" s="251">
        <v>0.46</v>
      </c>
      <c r="V425" s="251">
        <v>0.71</v>
      </c>
      <c r="W425" s="251">
        <v>0.95</v>
      </c>
      <c r="X425" s="251">
        <v>1.21</v>
      </c>
      <c r="Y425" s="251">
        <v>1.44</v>
      </c>
      <c r="Z425" s="251">
        <v>1.66</v>
      </c>
      <c r="AA425" s="251">
        <v>1.89</v>
      </c>
      <c r="AB425" s="251">
        <v>2.71</v>
      </c>
      <c r="AC425" s="251">
        <v>3.27</v>
      </c>
      <c r="AD425" s="251">
        <v>3.81</v>
      </c>
      <c r="AE425" s="251">
        <v>3.88</v>
      </c>
      <c r="AF425" s="251">
        <v>3.95</v>
      </c>
      <c r="AG425" s="251">
        <v>4</v>
      </c>
      <c r="AH425" s="251">
        <v>4.04</v>
      </c>
      <c r="AI425" s="251">
        <v>4.08</v>
      </c>
      <c r="AJ425" s="251">
        <v>4.12</v>
      </c>
      <c r="AK425" s="251">
        <v>4.16</v>
      </c>
      <c r="AL425" s="251">
        <v>4.1900000000000004</v>
      </c>
      <c r="AM425" s="251">
        <v>4.25</v>
      </c>
      <c r="AN425" s="251">
        <v>4.25</v>
      </c>
      <c r="AO425" s="251">
        <v>4.29</v>
      </c>
      <c r="AP425" s="251">
        <v>4.33</v>
      </c>
      <c r="AQ425" s="251">
        <v>4.33</v>
      </c>
      <c r="AR425" s="251">
        <v>4.33</v>
      </c>
      <c r="AS425" s="251">
        <v>4.33</v>
      </c>
      <c r="AT425" s="251">
        <v>4.33</v>
      </c>
      <c r="AU425" s="251">
        <v>4.33</v>
      </c>
      <c r="AV425" s="251">
        <v>4.33</v>
      </c>
      <c r="AW425" s="251">
        <v>4.33</v>
      </c>
      <c r="AX425" s="251">
        <v>4.33</v>
      </c>
      <c r="AY425" s="251">
        <v>4.33</v>
      </c>
      <c r="AZ425" s="251">
        <v>4.33</v>
      </c>
      <c r="BA425" s="251">
        <v>4.33</v>
      </c>
      <c r="BB425" s="251">
        <v>4.33</v>
      </c>
      <c r="BC425" s="251">
        <v>4.33</v>
      </c>
      <c r="BD425" s="251">
        <v>4.33</v>
      </c>
      <c r="BE425" s="251">
        <v>4.33</v>
      </c>
      <c r="BF425" s="251">
        <v>4.33</v>
      </c>
      <c r="BG425" s="251">
        <v>4.33</v>
      </c>
      <c r="BH425" s="251">
        <v>4.33</v>
      </c>
      <c r="BI425" s="251">
        <v>4.33</v>
      </c>
      <c r="BJ425" s="251">
        <v>4.33</v>
      </c>
      <c r="BK425" s="251">
        <v>4.33</v>
      </c>
      <c r="BL425" s="251">
        <v>4.33</v>
      </c>
      <c r="BM425" s="251">
        <v>4.33</v>
      </c>
      <c r="BN425" s="251">
        <v>4.33</v>
      </c>
      <c r="BO425" s="251">
        <v>4.33</v>
      </c>
      <c r="BP425" s="1188">
        <v>4.33</v>
      </c>
      <c r="BQ425" s="233">
        <v>4.33</v>
      </c>
      <c r="BR425" s="233">
        <v>4.33</v>
      </c>
      <c r="BS425" s="233">
        <v>4.33</v>
      </c>
      <c r="BT425" s="233">
        <v>4.33</v>
      </c>
      <c r="BU425" s="233">
        <v>4.33</v>
      </c>
      <c r="BV425" s="233">
        <v>4.33</v>
      </c>
      <c r="BW425" s="233">
        <v>4.33</v>
      </c>
      <c r="BX425" s="233">
        <v>4.33</v>
      </c>
      <c r="BY425" s="233">
        <v>4.33</v>
      </c>
      <c r="BZ425" s="1193"/>
      <c r="CA425" s="1193"/>
      <c r="CB425" s="1193"/>
      <c r="CC425" s="1193"/>
      <c r="CD425" s="1193"/>
      <c r="CE425" s="1193"/>
      <c r="CF425" s="1193"/>
      <c r="CG425" s="1193"/>
      <c r="CH425" s="1193"/>
      <c r="CI425" s="1193"/>
      <c r="CJ425" s="1193"/>
      <c r="CK425" s="1193"/>
      <c r="CL425" s="1193"/>
      <c r="CM425" s="1193"/>
      <c r="CN425" s="1194"/>
    </row>
    <row r="426" spans="2:92" ht="30.75" thickBot="1" x14ac:dyDescent="0.25">
      <c r="B426"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6" s="1044" t="s">
        <v>826</v>
      </c>
      <c r="D426" s="1044" t="s">
        <v>825</v>
      </c>
      <c r="E426" s="1045" t="s">
        <v>779</v>
      </c>
      <c r="F426" s="1189" t="str">
        <f>VLOOKUP(TBL5_OptBen[[#This Row],[Option Type (defined list)]],'Option Typs_Grps'!B$2:C$47, 2, FALSE)</f>
        <v>Customer Options</v>
      </c>
      <c r="G426" s="1176" t="s">
        <v>755</v>
      </c>
      <c r="H426" s="1177" t="s">
        <v>1452</v>
      </c>
      <c r="I426" s="1181" t="s">
        <v>684</v>
      </c>
      <c r="J426" s="1182" t="s">
        <v>122</v>
      </c>
      <c r="K426" s="1183">
        <v>2</v>
      </c>
      <c r="L426" s="250"/>
      <c r="M426" s="250"/>
      <c r="N426" s="250"/>
      <c r="O426" s="1184"/>
      <c r="P426" s="1185"/>
      <c r="Q426" s="1186"/>
      <c r="R426" s="1187">
        <v>0.72</v>
      </c>
      <c r="S426" s="251">
        <v>3.22</v>
      </c>
      <c r="T426" s="251">
        <v>7.28</v>
      </c>
      <c r="U426" s="251">
        <v>12.05</v>
      </c>
      <c r="V426" s="251">
        <v>16.100000000000001</v>
      </c>
      <c r="W426" s="251">
        <v>18.57</v>
      </c>
      <c r="X426" s="251">
        <v>19.68</v>
      </c>
      <c r="Y426" s="251">
        <v>20.23</v>
      </c>
      <c r="Z426" s="251">
        <v>20.78</v>
      </c>
      <c r="AA426" s="251">
        <v>21.34</v>
      </c>
      <c r="AB426" s="251">
        <v>21.41</v>
      </c>
      <c r="AC426" s="251">
        <v>21.49</v>
      </c>
      <c r="AD426" s="251">
        <v>21.56</v>
      </c>
      <c r="AE426" s="251">
        <v>21.64</v>
      </c>
      <c r="AF426" s="251">
        <v>21.71</v>
      </c>
      <c r="AG426" s="251">
        <v>21.74</v>
      </c>
      <c r="AH426" s="251">
        <v>21.77</v>
      </c>
      <c r="AI426" s="251">
        <v>21.79</v>
      </c>
      <c r="AJ426" s="251">
        <v>21.82</v>
      </c>
      <c r="AK426" s="251">
        <v>21.84</v>
      </c>
      <c r="AL426" s="251">
        <v>21.85</v>
      </c>
      <c r="AM426" s="251">
        <v>21.85</v>
      </c>
      <c r="AN426" s="251">
        <v>21.86</v>
      </c>
      <c r="AO426" s="251">
        <v>21.86</v>
      </c>
      <c r="AP426" s="251">
        <v>21.87</v>
      </c>
      <c r="AQ426" s="251">
        <v>21.87</v>
      </c>
      <c r="AR426" s="251">
        <v>21.87</v>
      </c>
      <c r="AS426" s="251">
        <v>21.87</v>
      </c>
      <c r="AT426" s="251">
        <v>21.87</v>
      </c>
      <c r="AU426" s="251">
        <v>21.87</v>
      </c>
      <c r="AV426" s="251">
        <v>21.87</v>
      </c>
      <c r="AW426" s="251">
        <v>21.87</v>
      </c>
      <c r="AX426" s="251">
        <v>21.87</v>
      </c>
      <c r="AY426" s="251">
        <v>21.87</v>
      </c>
      <c r="AZ426" s="251">
        <v>21.87</v>
      </c>
      <c r="BA426" s="251">
        <v>21.87</v>
      </c>
      <c r="BB426" s="251">
        <v>21.87</v>
      </c>
      <c r="BC426" s="251">
        <v>21.87</v>
      </c>
      <c r="BD426" s="251">
        <v>21.87</v>
      </c>
      <c r="BE426" s="251">
        <v>21.87</v>
      </c>
      <c r="BF426" s="251">
        <v>21.87</v>
      </c>
      <c r="BG426" s="251">
        <v>21.87</v>
      </c>
      <c r="BH426" s="251">
        <v>21.87</v>
      </c>
      <c r="BI426" s="251">
        <v>21.87</v>
      </c>
      <c r="BJ426" s="251">
        <v>21.87</v>
      </c>
      <c r="BK426" s="251">
        <v>21.87</v>
      </c>
      <c r="BL426" s="251">
        <v>21.87</v>
      </c>
      <c r="BM426" s="251">
        <v>21.87</v>
      </c>
      <c r="BN426" s="251">
        <v>21.87</v>
      </c>
      <c r="BO426" s="251">
        <v>21.87</v>
      </c>
      <c r="BP426" s="1188">
        <v>21.87</v>
      </c>
      <c r="BQ426" s="233">
        <v>21.87</v>
      </c>
      <c r="BR426" s="233">
        <v>21.87</v>
      </c>
      <c r="BS426" s="233">
        <v>21.87</v>
      </c>
      <c r="BT426" s="233">
        <v>21.87</v>
      </c>
      <c r="BU426" s="233">
        <v>21.87</v>
      </c>
      <c r="BV426" s="233">
        <v>21.87</v>
      </c>
      <c r="BW426" s="233">
        <v>21.87</v>
      </c>
      <c r="BX426" s="233">
        <v>21.87</v>
      </c>
      <c r="BY426" s="233">
        <v>21.87</v>
      </c>
      <c r="BZ426" s="233"/>
      <c r="CA426" s="233"/>
      <c r="CB426" s="233"/>
      <c r="CC426" s="233"/>
      <c r="CD426" s="233"/>
      <c r="CE426" s="233"/>
      <c r="CF426" s="233"/>
      <c r="CG426" s="233"/>
      <c r="CH426" s="233"/>
      <c r="CI426" s="233"/>
      <c r="CJ426" s="233"/>
      <c r="CK426" s="233"/>
      <c r="CL426" s="233"/>
      <c r="CM426" s="233"/>
      <c r="CN426" s="249"/>
    </row>
    <row r="427" spans="2:92" ht="114.75" thickBot="1" x14ac:dyDescent="0.25">
      <c r="B427"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7" s="1190" t="s">
        <v>828</v>
      </c>
      <c r="D427" s="1190" t="s">
        <v>827</v>
      </c>
      <c r="E427" s="1191" t="s">
        <v>829</v>
      </c>
      <c r="F427" s="1192" t="str">
        <f>VLOOKUP(TBL5_OptBen[[#This Row],[Option Type (defined list)]],'Option Typs_Grps'!B$2:C$47, 2, FALSE)</f>
        <v>Customer Options</v>
      </c>
      <c r="G427" s="1176" t="s">
        <v>766</v>
      </c>
      <c r="H427" s="1174" t="s">
        <v>1452</v>
      </c>
      <c r="I427" s="1181" t="s">
        <v>684</v>
      </c>
      <c r="J427" s="1182" t="s">
        <v>122</v>
      </c>
      <c r="K427" s="1183">
        <v>2</v>
      </c>
      <c r="L427" s="250"/>
      <c r="M427" s="250"/>
      <c r="N427" s="250"/>
      <c r="O427" s="1184"/>
      <c r="P427" s="1185"/>
      <c r="Q427" s="1186"/>
      <c r="R427" s="1187">
        <v>0.01</v>
      </c>
      <c r="S427" s="251">
        <v>0.03</v>
      </c>
      <c r="T427" s="251">
        <v>0.05</v>
      </c>
      <c r="U427" s="251">
        <v>7.0000000000000007E-2</v>
      </c>
      <c r="V427" s="251">
        <v>0.09</v>
      </c>
      <c r="W427" s="251">
        <v>0.11</v>
      </c>
      <c r="X427" s="251">
        <v>0.13</v>
      </c>
      <c r="Y427" s="251">
        <v>0.15</v>
      </c>
      <c r="Z427" s="251">
        <v>0.17</v>
      </c>
      <c r="AA427" s="251">
        <v>0.19</v>
      </c>
      <c r="AB427" s="251">
        <v>0.2</v>
      </c>
      <c r="AC427" s="251">
        <v>0.2</v>
      </c>
      <c r="AD427" s="251">
        <v>0.2</v>
      </c>
      <c r="AE427" s="251">
        <v>0.2</v>
      </c>
      <c r="AF427" s="251">
        <v>0.2</v>
      </c>
      <c r="AG427" s="251">
        <v>0.2</v>
      </c>
      <c r="AH427" s="251">
        <v>0.2</v>
      </c>
      <c r="AI427" s="251">
        <v>0.2</v>
      </c>
      <c r="AJ427" s="251">
        <v>0.2</v>
      </c>
      <c r="AK427" s="251">
        <v>0.2</v>
      </c>
      <c r="AL427" s="251">
        <v>0.2</v>
      </c>
      <c r="AM427" s="251">
        <v>0.2</v>
      </c>
      <c r="AN427" s="251">
        <v>0.2</v>
      </c>
      <c r="AO427" s="251">
        <v>0.2</v>
      </c>
      <c r="AP427" s="251">
        <v>0.2</v>
      </c>
      <c r="AQ427" s="251">
        <v>0.2</v>
      </c>
      <c r="AR427" s="251">
        <v>0.2</v>
      </c>
      <c r="AS427" s="251">
        <v>0.2</v>
      </c>
      <c r="AT427" s="251">
        <v>0.2</v>
      </c>
      <c r="AU427" s="251">
        <v>0.2</v>
      </c>
      <c r="AV427" s="251">
        <v>0.2</v>
      </c>
      <c r="AW427" s="251">
        <v>0.2</v>
      </c>
      <c r="AX427" s="251">
        <v>0.2</v>
      </c>
      <c r="AY427" s="251">
        <v>0.2</v>
      </c>
      <c r="AZ427" s="251">
        <v>0.2</v>
      </c>
      <c r="BA427" s="251">
        <v>0.2</v>
      </c>
      <c r="BB427" s="251">
        <v>0.2</v>
      </c>
      <c r="BC427" s="251">
        <v>0.2</v>
      </c>
      <c r="BD427" s="251">
        <v>0.2</v>
      </c>
      <c r="BE427" s="251">
        <v>0.2</v>
      </c>
      <c r="BF427" s="251">
        <v>0.2</v>
      </c>
      <c r="BG427" s="251">
        <v>0.2</v>
      </c>
      <c r="BH427" s="251">
        <v>0.2</v>
      </c>
      <c r="BI427" s="251">
        <v>0.2</v>
      </c>
      <c r="BJ427" s="251">
        <v>0.2</v>
      </c>
      <c r="BK427" s="251">
        <v>0.2</v>
      </c>
      <c r="BL427" s="251">
        <v>0.2</v>
      </c>
      <c r="BM427" s="251">
        <v>0.2</v>
      </c>
      <c r="BN427" s="251">
        <v>0.2</v>
      </c>
      <c r="BO427" s="251">
        <v>0.2</v>
      </c>
      <c r="BP427" s="1188">
        <v>0.2</v>
      </c>
      <c r="BQ427" s="233">
        <v>0.2</v>
      </c>
      <c r="BR427" s="233">
        <v>0.2</v>
      </c>
      <c r="BS427" s="233">
        <v>0.2</v>
      </c>
      <c r="BT427" s="233">
        <v>0.2</v>
      </c>
      <c r="BU427" s="233">
        <v>0.2</v>
      </c>
      <c r="BV427" s="233">
        <v>0.2</v>
      </c>
      <c r="BW427" s="233">
        <v>0.2</v>
      </c>
      <c r="BX427" s="233">
        <v>0.2</v>
      </c>
      <c r="BY427" s="233">
        <v>0.2</v>
      </c>
      <c r="BZ427" s="1193"/>
      <c r="CA427" s="1193"/>
      <c r="CB427" s="1193"/>
      <c r="CC427" s="1193"/>
      <c r="CD427" s="1193"/>
      <c r="CE427" s="1193"/>
      <c r="CF427" s="1193"/>
      <c r="CG427" s="1193"/>
      <c r="CH427" s="1193"/>
      <c r="CI427" s="1193"/>
      <c r="CJ427" s="1193"/>
      <c r="CK427" s="1193"/>
      <c r="CL427" s="1193"/>
      <c r="CM427" s="1193"/>
      <c r="CN427" s="1194"/>
    </row>
    <row r="428" spans="2:92" ht="100.5" thickBot="1" x14ac:dyDescent="0.25">
      <c r="B428"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8" s="1190" t="s">
        <v>831</v>
      </c>
      <c r="D428" s="1190" t="s">
        <v>830</v>
      </c>
      <c r="E428" s="1191" t="s">
        <v>829</v>
      </c>
      <c r="F428" s="1192" t="str">
        <f>VLOOKUP(TBL5_OptBen[[#This Row],[Option Type (defined list)]],'Option Typs_Grps'!B$2:C$47, 2, FALSE)</f>
        <v>Customer Options</v>
      </c>
      <c r="G428" s="1176" t="s">
        <v>766</v>
      </c>
      <c r="H428" s="1174" t="s">
        <v>1452</v>
      </c>
      <c r="I428" s="1181" t="s">
        <v>684</v>
      </c>
      <c r="J428" s="1182" t="s">
        <v>122</v>
      </c>
      <c r="K428" s="1183">
        <v>2</v>
      </c>
      <c r="L428" s="250"/>
      <c r="M428" s="250"/>
      <c r="N428" s="250"/>
      <c r="O428" s="1184"/>
      <c r="P428" s="1185"/>
      <c r="Q428" s="1186"/>
      <c r="R428" s="1187">
        <v>0.23</v>
      </c>
      <c r="S428" s="251">
        <v>0.46</v>
      </c>
      <c r="T428" s="251">
        <v>0.69</v>
      </c>
      <c r="U428" s="251">
        <v>0.92</v>
      </c>
      <c r="V428" s="251">
        <v>1.1499999999999999</v>
      </c>
      <c r="W428" s="251">
        <v>1.38</v>
      </c>
      <c r="X428" s="251">
        <v>1.62</v>
      </c>
      <c r="Y428" s="251">
        <v>1.85</v>
      </c>
      <c r="Z428" s="251">
        <v>2.08</v>
      </c>
      <c r="AA428" s="251">
        <v>2.31</v>
      </c>
      <c r="AB428" s="251">
        <v>2.54</v>
      </c>
      <c r="AC428" s="251">
        <v>2.77</v>
      </c>
      <c r="AD428" s="251">
        <v>3</v>
      </c>
      <c r="AE428" s="251">
        <v>3.21</v>
      </c>
      <c r="AF428" s="251">
        <v>3.42</v>
      </c>
      <c r="AG428" s="251">
        <v>3.63</v>
      </c>
      <c r="AH428" s="251">
        <v>3.84</v>
      </c>
      <c r="AI428" s="251">
        <v>4.05</v>
      </c>
      <c r="AJ428" s="251">
        <v>4.2699999999999996</v>
      </c>
      <c r="AK428" s="251">
        <v>4.49</v>
      </c>
      <c r="AL428" s="251">
        <v>4.49</v>
      </c>
      <c r="AM428" s="251">
        <v>4.49</v>
      </c>
      <c r="AN428" s="251">
        <v>4.49</v>
      </c>
      <c r="AO428" s="251">
        <v>4.49</v>
      </c>
      <c r="AP428" s="251">
        <v>4.49</v>
      </c>
      <c r="AQ428" s="251">
        <v>4.49</v>
      </c>
      <c r="AR428" s="251">
        <v>4.49</v>
      </c>
      <c r="AS428" s="251">
        <v>4.49</v>
      </c>
      <c r="AT428" s="251">
        <v>4.49</v>
      </c>
      <c r="AU428" s="251">
        <v>4.49</v>
      </c>
      <c r="AV428" s="251">
        <v>4.49</v>
      </c>
      <c r="AW428" s="251">
        <v>4.49</v>
      </c>
      <c r="AX428" s="251">
        <v>4.49</v>
      </c>
      <c r="AY428" s="251">
        <v>4.49</v>
      </c>
      <c r="AZ428" s="251">
        <v>4.49</v>
      </c>
      <c r="BA428" s="251">
        <v>4.49</v>
      </c>
      <c r="BB428" s="251">
        <v>4.49</v>
      </c>
      <c r="BC428" s="251">
        <v>4.49</v>
      </c>
      <c r="BD428" s="251">
        <v>4.49</v>
      </c>
      <c r="BE428" s="251">
        <v>4.49</v>
      </c>
      <c r="BF428" s="251">
        <v>4.49</v>
      </c>
      <c r="BG428" s="251">
        <v>4.49</v>
      </c>
      <c r="BH428" s="251">
        <v>4.49</v>
      </c>
      <c r="BI428" s="251">
        <v>4.49</v>
      </c>
      <c r="BJ428" s="251">
        <v>4.49</v>
      </c>
      <c r="BK428" s="251">
        <v>4.49</v>
      </c>
      <c r="BL428" s="251">
        <v>4.49</v>
      </c>
      <c r="BM428" s="251">
        <v>4.49</v>
      </c>
      <c r="BN428" s="251">
        <v>4.49</v>
      </c>
      <c r="BO428" s="251">
        <v>4.49</v>
      </c>
      <c r="BP428" s="1188">
        <v>4.49</v>
      </c>
      <c r="BQ428" s="233">
        <v>4.49</v>
      </c>
      <c r="BR428" s="233">
        <v>4.49</v>
      </c>
      <c r="BS428" s="233">
        <v>4.49</v>
      </c>
      <c r="BT428" s="233">
        <v>4.49</v>
      </c>
      <c r="BU428" s="233">
        <v>4.49</v>
      </c>
      <c r="BV428" s="233">
        <v>4.49</v>
      </c>
      <c r="BW428" s="233">
        <v>4.49</v>
      </c>
      <c r="BX428" s="233">
        <v>4.49</v>
      </c>
      <c r="BY428" s="233">
        <v>4.49</v>
      </c>
      <c r="BZ428" s="1193"/>
      <c r="CA428" s="1193"/>
      <c r="CB428" s="1193"/>
      <c r="CC428" s="1193"/>
      <c r="CD428" s="1193"/>
      <c r="CE428" s="1193"/>
      <c r="CF428" s="1193"/>
      <c r="CG428" s="1193"/>
      <c r="CH428" s="1193"/>
      <c r="CI428" s="1193"/>
      <c r="CJ428" s="1193"/>
      <c r="CK428" s="1193"/>
      <c r="CL428" s="1193"/>
      <c r="CM428" s="1193"/>
      <c r="CN428" s="1194"/>
    </row>
    <row r="429" spans="2:92" ht="43.5" thickBot="1" x14ac:dyDescent="0.25">
      <c r="B429"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9" s="1190" t="s">
        <v>842</v>
      </c>
      <c r="D429" s="1190" t="s">
        <v>841</v>
      </c>
      <c r="E429" s="1191" t="s">
        <v>843</v>
      </c>
      <c r="F429" s="1192" t="str">
        <f>VLOOKUP(TBL5_OptBen[[#This Row],[Option Type (defined list)]],'Option Typs_Grps'!B$2:C$47, 2, FALSE)</f>
        <v>Distribution Options</v>
      </c>
      <c r="G429" s="1176" t="s">
        <v>766</v>
      </c>
      <c r="H429" s="1174" t="s">
        <v>1452</v>
      </c>
      <c r="I429" s="1181" t="s">
        <v>684</v>
      </c>
      <c r="J429" s="1182" t="s">
        <v>122</v>
      </c>
      <c r="K429" s="1183">
        <v>2</v>
      </c>
      <c r="L429" s="250"/>
      <c r="M429" s="250"/>
      <c r="N429" s="250"/>
      <c r="O429" s="1184"/>
      <c r="P429" s="1185"/>
      <c r="Q429" s="1186"/>
      <c r="R429" s="1187">
        <v>0.16</v>
      </c>
      <c r="S429" s="251">
        <v>0.4</v>
      </c>
      <c r="T429" s="251">
        <v>0.57999999999999996</v>
      </c>
      <c r="U429" s="251">
        <v>0.71</v>
      </c>
      <c r="V429" s="251">
        <v>0.77</v>
      </c>
      <c r="W429" s="251">
        <v>0.77</v>
      </c>
      <c r="X429" s="251">
        <v>0.77</v>
      </c>
      <c r="Y429" s="251">
        <v>0.77</v>
      </c>
      <c r="Z429" s="251">
        <v>0.77</v>
      </c>
      <c r="AA429" s="251">
        <v>0.77</v>
      </c>
      <c r="AB429" s="251">
        <v>0.77</v>
      </c>
      <c r="AC429" s="251">
        <v>0.77</v>
      </c>
      <c r="AD429" s="251">
        <v>0.77</v>
      </c>
      <c r="AE429" s="251">
        <v>0.77</v>
      </c>
      <c r="AF429" s="251">
        <v>0.77</v>
      </c>
      <c r="AG429" s="251">
        <v>0.77</v>
      </c>
      <c r="AH429" s="251">
        <v>0.77</v>
      </c>
      <c r="AI429" s="251">
        <v>0.77</v>
      </c>
      <c r="AJ429" s="251">
        <v>0.77</v>
      </c>
      <c r="AK429" s="251">
        <v>0.77</v>
      </c>
      <c r="AL429" s="251">
        <v>0.77</v>
      </c>
      <c r="AM429" s="251">
        <v>0.77</v>
      </c>
      <c r="AN429" s="251">
        <v>0.77</v>
      </c>
      <c r="AO429" s="251">
        <v>0.77</v>
      </c>
      <c r="AP429" s="251">
        <v>0.77</v>
      </c>
      <c r="AQ429" s="251">
        <v>0.77</v>
      </c>
      <c r="AR429" s="251">
        <v>0.77</v>
      </c>
      <c r="AS429" s="251">
        <v>0.77</v>
      </c>
      <c r="AT429" s="251">
        <v>0.77</v>
      </c>
      <c r="AU429" s="251">
        <v>0.77</v>
      </c>
      <c r="AV429" s="251">
        <v>0.77</v>
      </c>
      <c r="AW429" s="251">
        <v>0.77</v>
      </c>
      <c r="AX429" s="251">
        <v>0.77</v>
      </c>
      <c r="AY429" s="251">
        <v>0.77</v>
      </c>
      <c r="AZ429" s="251">
        <v>0.77</v>
      </c>
      <c r="BA429" s="251">
        <v>0.77</v>
      </c>
      <c r="BB429" s="251">
        <v>0.77</v>
      </c>
      <c r="BC429" s="251">
        <v>0.77</v>
      </c>
      <c r="BD429" s="251">
        <v>0.77</v>
      </c>
      <c r="BE429" s="251">
        <v>0.77</v>
      </c>
      <c r="BF429" s="251">
        <v>0.77</v>
      </c>
      <c r="BG429" s="251">
        <v>0.77</v>
      </c>
      <c r="BH429" s="251">
        <v>0.77</v>
      </c>
      <c r="BI429" s="251">
        <v>0.77</v>
      </c>
      <c r="BJ429" s="251">
        <v>0.77</v>
      </c>
      <c r="BK429" s="251">
        <v>0.77</v>
      </c>
      <c r="BL429" s="251">
        <v>0.77</v>
      </c>
      <c r="BM429" s="251">
        <v>0.77</v>
      </c>
      <c r="BN429" s="251">
        <v>0.77</v>
      </c>
      <c r="BO429" s="251">
        <v>0.77</v>
      </c>
      <c r="BP429" s="1188">
        <v>0.77</v>
      </c>
      <c r="BQ429" s="233">
        <v>0.77</v>
      </c>
      <c r="BR429" s="233">
        <v>0.77</v>
      </c>
      <c r="BS429" s="233">
        <v>0.77</v>
      </c>
      <c r="BT429" s="233">
        <v>0.77</v>
      </c>
      <c r="BU429" s="233">
        <v>0.77</v>
      </c>
      <c r="BV429" s="233">
        <v>0.77</v>
      </c>
      <c r="BW429" s="233">
        <v>0.77</v>
      </c>
      <c r="BX429" s="233">
        <v>0.77</v>
      </c>
      <c r="BY429" s="233">
        <v>0.77</v>
      </c>
      <c r="BZ429" s="1193"/>
      <c r="CA429" s="1193"/>
      <c r="CB429" s="1193"/>
      <c r="CC429" s="1193"/>
      <c r="CD429" s="1193"/>
      <c r="CE429" s="1193"/>
      <c r="CF429" s="1193"/>
      <c r="CG429" s="1193"/>
      <c r="CH429" s="1193"/>
      <c r="CI429" s="1193"/>
      <c r="CJ429" s="1193"/>
      <c r="CK429" s="1193"/>
      <c r="CL429" s="1193"/>
      <c r="CM429" s="1193"/>
      <c r="CN429" s="1194"/>
    </row>
    <row r="430" spans="2:92" ht="43.5" thickBot="1" x14ac:dyDescent="0.25">
      <c r="B430"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0" s="1190" t="s">
        <v>845</v>
      </c>
      <c r="D430" s="1190" t="s">
        <v>844</v>
      </c>
      <c r="E430" s="1191" t="s">
        <v>843</v>
      </c>
      <c r="F430" s="1192" t="str">
        <f>VLOOKUP(TBL5_OptBen[[#This Row],[Option Type (defined list)]],'Option Typs_Grps'!B$2:C$47, 2, FALSE)</f>
        <v>Distribution Options</v>
      </c>
      <c r="G430" s="1176" t="s">
        <v>766</v>
      </c>
      <c r="H430" s="1174" t="s">
        <v>1452</v>
      </c>
      <c r="I430" s="1181" t="s">
        <v>684</v>
      </c>
      <c r="J430" s="1182" t="s">
        <v>122</v>
      </c>
      <c r="K430" s="1183">
        <v>2</v>
      </c>
      <c r="L430" s="250"/>
      <c r="M430" s="250"/>
      <c r="N430" s="250"/>
      <c r="O430" s="1184"/>
      <c r="P430" s="1185"/>
      <c r="Q430" s="1186"/>
      <c r="R430" s="1187">
        <v>0</v>
      </c>
      <c r="S430" s="251">
        <v>0</v>
      </c>
      <c r="T430" s="251">
        <v>0</v>
      </c>
      <c r="U430" s="251">
        <v>0</v>
      </c>
      <c r="V430" s="251">
        <v>0</v>
      </c>
      <c r="W430" s="251">
        <v>0.06</v>
      </c>
      <c r="X430" s="251">
        <v>0.12</v>
      </c>
      <c r="Y430" s="251">
        <v>0.17</v>
      </c>
      <c r="Z430" s="251">
        <v>0.21</v>
      </c>
      <c r="AA430" s="251">
        <v>0.27</v>
      </c>
      <c r="AB430" s="251">
        <v>0.27</v>
      </c>
      <c r="AC430" s="251">
        <v>0.27</v>
      </c>
      <c r="AD430" s="251">
        <v>0.27</v>
      </c>
      <c r="AE430" s="251">
        <v>0.27</v>
      </c>
      <c r="AF430" s="251">
        <v>0.27</v>
      </c>
      <c r="AG430" s="251">
        <v>0.27</v>
      </c>
      <c r="AH430" s="251">
        <v>0.27</v>
      </c>
      <c r="AI430" s="251">
        <v>0.27</v>
      </c>
      <c r="AJ430" s="251">
        <v>0.27</v>
      </c>
      <c r="AK430" s="251">
        <v>0.27</v>
      </c>
      <c r="AL430" s="251">
        <v>0.27</v>
      </c>
      <c r="AM430" s="251">
        <v>0.27</v>
      </c>
      <c r="AN430" s="251">
        <v>0.27</v>
      </c>
      <c r="AO430" s="251">
        <v>0.27</v>
      </c>
      <c r="AP430" s="251">
        <v>0.27</v>
      </c>
      <c r="AQ430" s="251">
        <v>0.27</v>
      </c>
      <c r="AR430" s="251">
        <v>0.27</v>
      </c>
      <c r="AS430" s="251">
        <v>0.27</v>
      </c>
      <c r="AT430" s="251">
        <v>0.27</v>
      </c>
      <c r="AU430" s="251">
        <v>0.27</v>
      </c>
      <c r="AV430" s="251">
        <v>0.27</v>
      </c>
      <c r="AW430" s="251">
        <v>0.27</v>
      </c>
      <c r="AX430" s="251">
        <v>0.27</v>
      </c>
      <c r="AY430" s="251">
        <v>0.27</v>
      </c>
      <c r="AZ430" s="251">
        <v>0.27</v>
      </c>
      <c r="BA430" s="251">
        <v>0.27</v>
      </c>
      <c r="BB430" s="251">
        <v>0.27</v>
      </c>
      <c r="BC430" s="251">
        <v>0.27</v>
      </c>
      <c r="BD430" s="251">
        <v>0.27</v>
      </c>
      <c r="BE430" s="251">
        <v>0.27</v>
      </c>
      <c r="BF430" s="251">
        <v>0.27</v>
      </c>
      <c r="BG430" s="251">
        <v>0.27</v>
      </c>
      <c r="BH430" s="251">
        <v>0.27</v>
      </c>
      <c r="BI430" s="251">
        <v>0.27</v>
      </c>
      <c r="BJ430" s="251">
        <v>0.27</v>
      </c>
      <c r="BK430" s="251">
        <v>0.27</v>
      </c>
      <c r="BL430" s="251">
        <v>0.27</v>
      </c>
      <c r="BM430" s="251">
        <v>0.27</v>
      </c>
      <c r="BN430" s="251">
        <v>0.27</v>
      </c>
      <c r="BO430" s="251">
        <v>0.27</v>
      </c>
      <c r="BP430" s="1188">
        <v>0.27</v>
      </c>
      <c r="BQ430" s="233">
        <v>0.27</v>
      </c>
      <c r="BR430" s="233">
        <v>0.27</v>
      </c>
      <c r="BS430" s="233">
        <v>0.27</v>
      </c>
      <c r="BT430" s="233">
        <v>0.27</v>
      </c>
      <c r="BU430" s="233">
        <v>0.27</v>
      </c>
      <c r="BV430" s="233">
        <v>0.27</v>
      </c>
      <c r="BW430" s="233">
        <v>0.27</v>
      </c>
      <c r="BX430" s="233">
        <v>0.27</v>
      </c>
      <c r="BY430" s="233">
        <v>0.27</v>
      </c>
      <c r="BZ430" s="1193"/>
      <c r="CA430" s="1193"/>
      <c r="CB430" s="1193"/>
      <c r="CC430" s="1193"/>
      <c r="CD430" s="1193"/>
      <c r="CE430" s="1193"/>
      <c r="CF430" s="1193"/>
      <c r="CG430" s="1193"/>
      <c r="CH430" s="1193"/>
      <c r="CI430" s="1193"/>
      <c r="CJ430" s="1193"/>
      <c r="CK430" s="1193"/>
      <c r="CL430" s="1193"/>
      <c r="CM430" s="1193"/>
      <c r="CN430" s="1194"/>
    </row>
    <row r="431" spans="2:92" ht="43.5" thickBot="1" x14ac:dyDescent="0.25">
      <c r="B431"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1" s="1190" t="s">
        <v>848</v>
      </c>
      <c r="D431" s="1190" t="s">
        <v>847</v>
      </c>
      <c r="E431" s="1191" t="s">
        <v>843</v>
      </c>
      <c r="F431" s="1192" t="str">
        <f>VLOOKUP(TBL5_OptBen[[#This Row],[Option Type (defined list)]],'Option Typs_Grps'!B$2:C$47, 2, FALSE)</f>
        <v>Distribution Options</v>
      </c>
      <c r="G431" s="1176" t="s">
        <v>766</v>
      </c>
      <c r="H431" s="1174" t="s">
        <v>1452</v>
      </c>
      <c r="I431" s="1181" t="s">
        <v>684</v>
      </c>
      <c r="J431" s="1182" t="s">
        <v>122</v>
      </c>
      <c r="K431" s="1183">
        <v>2</v>
      </c>
      <c r="L431" s="250"/>
      <c r="M431" s="250"/>
      <c r="N431" s="250"/>
      <c r="O431" s="1184"/>
      <c r="P431" s="1185"/>
      <c r="Q431" s="1186"/>
      <c r="R431" s="1187">
        <v>0</v>
      </c>
      <c r="S431" s="251">
        <v>0</v>
      </c>
      <c r="T431" s="251">
        <v>0</v>
      </c>
      <c r="U431" s="251">
        <v>0</v>
      </c>
      <c r="V431" s="251">
        <v>0</v>
      </c>
      <c r="W431" s="251">
        <v>0</v>
      </c>
      <c r="X431" s="251">
        <v>0</v>
      </c>
      <c r="Y431" s="251">
        <v>0</v>
      </c>
      <c r="Z431" s="251">
        <v>0</v>
      </c>
      <c r="AA431" s="251">
        <v>0</v>
      </c>
      <c r="AB431" s="251">
        <v>7.0000000000000007E-2</v>
      </c>
      <c r="AC431" s="251">
        <v>0.11</v>
      </c>
      <c r="AD431" s="251">
        <v>0.16</v>
      </c>
      <c r="AE431" s="251">
        <v>0.2</v>
      </c>
      <c r="AF431" s="251">
        <v>0.25</v>
      </c>
      <c r="AG431" s="251">
        <v>0.25</v>
      </c>
      <c r="AH431" s="251">
        <v>0.25</v>
      </c>
      <c r="AI431" s="251">
        <v>0.25</v>
      </c>
      <c r="AJ431" s="251">
        <v>0.25</v>
      </c>
      <c r="AK431" s="251">
        <v>0.25</v>
      </c>
      <c r="AL431" s="251">
        <v>0.25</v>
      </c>
      <c r="AM431" s="251">
        <v>0.25</v>
      </c>
      <c r="AN431" s="251">
        <v>0.25</v>
      </c>
      <c r="AO431" s="251">
        <v>0.25</v>
      </c>
      <c r="AP431" s="251">
        <v>0.25</v>
      </c>
      <c r="AQ431" s="251">
        <v>0.25</v>
      </c>
      <c r="AR431" s="251">
        <v>0.25</v>
      </c>
      <c r="AS431" s="251">
        <v>0.25</v>
      </c>
      <c r="AT431" s="251">
        <v>0.25</v>
      </c>
      <c r="AU431" s="251">
        <v>0.25</v>
      </c>
      <c r="AV431" s="251">
        <v>0.25</v>
      </c>
      <c r="AW431" s="251">
        <v>0.25</v>
      </c>
      <c r="AX431" s="251">
        <v>0.25</v>
      </c>
      <c r="AY431" s="251">
        <v>0.25</v>
      </c>
      <c r="AZ431" s="251">
        <v>0.25</v>
      </c>
      <c r="BA431" s="251">
        <v>0.25</v>
      </c>
      <c r="BB431" s="251">
        <v>0.25</v>
      </c>
      <c r="BC431" s="251">
        <v>0.25</v>
      </c>
      <c r="BD431" s="251">
        <v>0.25</v>
      </c>
      <c r="BE431" s="251">
        <v>0.25</v>
      </c>
      <c r="BF431" s="251">
        <v>0.25</v>
      </c>
      <c r="BG431" s="251">
        <v>0.25</v>
      </c>
      <c r="BH431" s="251">
        <v>0.25</v>
      </c>
      <c r="BI431" s="251">
        <v>0.25</v>
      </c>
      <c r="BJ431" s="251">
        <v>0.25</v>
      </c>
      <c r="BK431" s="251">
        <v>0.25</v>
      </c>
      <c r="BL431" s="251">
        <v>0.25</v>
      </c>
      <c r="BM431" s="251">
        <v>0.25</v>
      </c>
      <c r="BN431" s="251">
        <v>0.25</v>
      </c>
      <c r="BO431" s="251">
        <v>0.25</v>
      </c>
      <c r="BP431" s="1188">
        <v>0.25</v>
      </c>
      <c r="BQ431" s="233">
        <v>0.25</v>
      </c>
      <c r="BR431" s="233">
        <v>0.25</v>
      </c>
      <c r="BS431" s="233">
        <v>0.25</v>
      </c>
      <c r="BT431" s="233">
        <v>0.25</v>
      </c>
      <c r="BU431" s="233">
        <v>0.25</v>
      </c>
      <c r="BV431" s="233">
        <v>0.25</v>
      </c>
      <c r="BW431" s="233">
        <v>0.25</v>
      </c>
      <c r="BX431" s="233">
        <v>0.25</v>
      </c>
      <c r="BY431" s="233">
        <v>0.25</v>
      </c>
      <c r="BZ431" s="233"/>
      <c r="CA431" s="233"/>
      <c r="CB431" s="233"/>
      <c r="CC431" s="233"/>
      <c r="CD431" s="233"/>
      <c r="CE431" s="233"/>
      <c r="CF431" s="233"/>
      <c r="CG431" s="233"/>
      <c r="CH431" s="233"/>
      <c r="CI431" s="233"/>
      <c r="CJ431" s="233"/>
      <c r="CK431" s="233"/>
      <c r="CL431" s="233"/>
      <c r="CM431" s="233"/>
      <c r="CN431" s="1194"/>
    </row>
    <row r="432" spans="2:92" ht="43.5" thickBot="1" x14ac:dyDescent="0.25">
      <c r="B432"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2" s="1190" t="s">
        <v>851</v>
      </c>
      <c r="D432" s="1190" t="s">
        <v>850</v>
      </c>
      <c r="E432" s="1191" t="s">
        <v>843</v>
      </c>
      <c r="F432" s="1192" t="str">
        <f>VLOOKUP(TBL5_OptBen[[#This Row],[Option Type (defined list)]],'Option Typs_Grps'!B$2:C$47, 2, FALSE)</f>
        <v>Distribution Options</v>
      </c>
      <c r="G432" s="1176" t="s">
        <v>766</v>
      </c>
      <c r="H432" s="1174" t="s">
        <v>1452</v>
      </c>
      <c r="I432" s="1181" t="s">
        <v>684</v>
      </c>
      <c r="J432" s="1182" t="s">
        <v>122</v>
      </c>
      <c r="K432" s="1183">
        <v>2</v>
      </c>
      <c r="L432" s="250"/>
      <c r="M432" s="250"/>
      <c r="N432" s="250"/>
      <c r="O432" s="1184"/>
      <c r="P432" s="1185"/>
      <c r="Q432" s="1186"/>
      <c r="R432" s="1187">
        <v>0</v>
      </c>
      <c r="S432" s="251">
        <v>0</v>
      </c>
      <c r="T432" s="251">
        <v>0</v>
      </c>
      <c r="U432" s="251">
        <v>0</v>
      </c>
      <c r="V432" s="251">
        <v>0</v>
      </c>
      <c r="W432" s="251">
        <v>0</v>
      </c>
      <c r="X432" s="251">
        <v>0</v>
      </c>
      <c r="Y432" s="251">
        <v>0</v>
      </c>
      <c r="Z432" s="251">
        <v>0</v>
      </c>
      <c r="AA432" s="251">
        <v>0</v>
      </c>
      <c r="AB432" s="251">
        <v>0</v>
      </c>
      <c r="AC432" s="251">
        <v>0</v>
      </c>
      <c r="AD432" s="251">
        <v>0</v>
      </c>
      <c r="AE432" s="251">
        <v>0</v>
      </c>
      <c r="AF432" s="251">
        <v>0</v>
      </c>
      <c r="AG432" s="251">
        <v>0.05</v>
      </c>
      <c r="AH432" s="251">
        <v>0.08</v>
      </c>
      <c r="AI432" s="251">
        <v>0.11</v>
      </c>
      <c r="AJ432" s="251">
        <v>0.14000000000000001</v>
      </c>
      <c r="AK432" s="251">
        <v>0.16</v>
      </c>
      <c r="AL432" s="251">
        <v>0.16</v>
      </c>
      <c r="AM432" s="251">
        <v>0.16</v>
      </c>
      <c r="AN432" s="251">
        <v>0.16</v>
      </c>
      <c r="AO432" s="251">
        <v>0.16</v>
      </c>
      <c r="AP432" s="251">
        <v>0.16</v>
      </c>
      <c r="AQ432" s="251">
        <v>0.16</v>
      </c>
      <c r="AR432" s="251">
        <v>0.16</v>
      </c>
      <c r="AS432" s="251">
        <v>0.16</v>
      </c>
      <c r="AT432" s="251">
        <v>0.16</v>
      </c>
      <c r="AU432" s="251">
        <v>0.16</v>
      </c>
      <c r="AV432" s="251">
        <v>0.16</v>
      </c>
      <c r="AW432" s="251">
        <v>0.16</v>
      </c>
      <c r="AX432" s="251">
        <v>0.16</v>
      </c>
      <c r="AY432" s="251">
        <v>0.16</v>
      </c>
      <c r="AZ432" s="251">
        <v>0.16</v>
      </c>
      <c r="BA432" s="251">
        <v>0.16</v>
      </c>
      <c r="BB432" s="251">
        <v>0.16</v>
      </c>
      <c r="BC432" s="251">
        <v>0.16</v>
      </c>
      <c r="BD432" s="251">
        <v>0.16</v>
      </c>
      <c r="BE432" s="251">
        <v>0.16</v>
      </c>
      <c r="BF432" s="251">
        <v>0.16</v>
      </c>
      <c r="BG432" s="251">
        <v>0.16</v>
      </c>
      <c r="BH432" s="251">
        <v>0.16</v>
      </c>
      <c r="BI432" s="251">
        <v>0.16</v>
      </c>
      <c r="BJ432" s="251">
        <v>0.16</v>
      </c>
      <c r="BK432" s="251">
        <v>0.16</v>
      </c>
      <c r="BL432" s="251">
        <v>0.16</v>
      </c>
      <c r="BM432" s="251">
        <v>0.16</v>
      </c>
      <c r="BN432" s="251">
        <v>0.16</v>
      </c>
      <c r="BO432" s="251">
        <v>0.16</v>
      </c>
      <c r="BP432" s="1188">
        <v>0.16</v>
      </c>
      <c r="BQ432" s="233">
        <v>0.16</v>
      </c>
      <c r="BR432" s="233">
        <v>0.16</v>
      </c>
      <c r="BS432" s="233">
        <v>0.16</v>
      </c>
      <c r="BT432" s="233">
        <v>0.16</v>
      </c>
      <c r="BU432" s="233">
        <v>0.16</v>
      </c>
      <c r="BV432" s="233">
        <v>0.16</v>
      </c>
      <c r="BW432" s="233">
        <v>0.16</v>
      </c>
      <c r="BX432" s="233">
        <v>0.16</v>
      </c>
      <c r="BY432" s="233">
        <v>0.16</v>
      </c>
      <c r="BZ432" s="1193"/>
      <c r="CA432" s="1193"/>
      <c r="CB432" s="1193"/>
      <c r="CC432" s="1193"/>
      <c r="CD432" s="1193"/>
      <c r="CE432" s="1193"/>
      <c r="CF432" s="1193"/>
      <c r="CG432" s="1193"/>
      <c r="CH432" s="1193"/>
      <c r="CI432" s="1193"/>
      <c r="CJ432" s="1193"/>
      <c r="CK432" s="1193"/>
      <c r="CL432" s="1193"/>
      <c r="CM432" s="1193"/>
      <c r="CN432" s="1194"/>
    </row>
    <row r="433" spans="2:92" ht="43.5" thickBot="1" x14ac:dyDescent="0.25">
      <c r="B433"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3" s="1190" t="s">
        <v>854</v>
      </c>
      <c r="D433" s="1190" t="s">
        <v>853</v>
      </c>
      <c r="E433" s="1191" t="s">
        <v>843</v>
      </c>
      <c r="F433" s="1192" t="str">
        <f>VLOOKUP(TBL5_OptBen[[#This Row],[Option Type (defined list)]],'Option Typs_Grps'!B$2:C$47, 2, FALSE)</f>
        <v>Distribution Options</v>
      </c>
      <c r="G433" s="1176" t="s">
        <v>766</v>
      </c>
      <c r="H433" s="1174" t="s">
        <v>1452</v>
      </c>
      <c r="I433" s="1181" t="s">
        <v>684</v>
      </c>
      <c r="J433" s="1182" t="s">
        <v>122</v>
      </c>
      <c r="K433" s="1183">
        <v>2</v>
      </c>
      <c r="L433" s="250"/>
      <c r="M433" s="250"/>
      <c r="N433" s="250"/>
      <c r="O433" s="1184"/>
      <c r="P433" s="1185"/>
      <c r="Q433" s="1186"/>
      <c r="R433" s="1187">
        <v>0</v>
      </c>
      <c r="S433" s="251">
        <v>0</v>
      </c>
      <c r="T433" s="251">
        <v>0</v>
      </c>
      <c r="U433" s="251">
        <v>0</v>
      </c>
      <c r="V433" s="1188">
        <v>0</v>
      </c>
      <c r="W433" s="1188">
        <v>0</v>
      </c>
      <c r="X433" s="1188">
        <v>0</v>
      </c>
      <c r="Y433" s="1188">
        <v>0</v>
      </c>
      <c r="Z433" s="1188">
        <v>0</v>
      </c>
      <c r="AA433" s="1188">
        <v>0</v>
      </c>
      <c r="AB433" s="1188">
        <v>0</v>
      </c>
      <c r="AC433" s="1188">
        <v>0</v>
      </c>
      <c r="AD433" s="1188">
        <v>0</v>
      </c>
      <c r="AE433" s="1188">
        <v>0</v>
      </c>
      <c r="AF433" s="1188">
        <v>0</v>
      </c>
      <c r="AG433" s="1188">
        <v>0</v>
      </c>
      <c r="AH433" s="1188">
        <v>0</v>
      </c>
      <c r="AI433" s="1188">
        <v>0</v>
      </c>
      <c r="AJ433" s="1188">
        <v>0</v>
      </c>
      <c r="AK433" s="1188">
        <v>0</v>
      </c>
      <c r="AL433" s="1188">
        <v>0.02</v>
      </c>
      <c r="AM433" s="1188">
        <v>0.03</v>
      </c>
      <c r="AN433" s="1188">
        <v>0.03</v>
      </c>
      <c r="AO433" s="1188">
        <v>0.03</v>
      </c>
      <c r="AP433" s="1188">
        <v>0.03</v>
      </c>
      <c r="AQ433" s="1188">
        <v>0.03</v>
      </c>
      <c r="AR433" s="1188">
        <v>0.03</v>
      </c>
      <c r="AS433" s="1188">
        <v>0.03</v>
      </c>
      <c r="AT433" s="1188">
        <v>0.03</v>
      </c>
      <c r="AU433" s="1188">
        <v>0.03</v>
      </c>
      <c r="AV433" s="1188">
        <v>0.03</v>
      </c>
      <c r="AW433" s="1188">
        <v>0.03</v>
      </c>
      <c r="AX433" s="1188">
        <v>0.03</v>
      </c>
      <c r="AY433" s="1188">
        <v>0.03</v>
      </c>
      <c r="AZ433" s="1188">
        <v>0.03</v>
      </c>
      <c r="BA433" s="1188">
        <v>0.03</v>
      </c>
      <c r="BB433" s="1188">
        <v>0.03</v>
      </c>
      <c r="BC433" s="1188">
        <v>0.03</v>
      </c>
      <c r="BD433" s="1188">
        <v>0.03</v>
      </c>
      <c r="BE433" s="1188">
        <v>0.03</v>
      </c>
      <c r="BF433" s="1188">
        <v>0.03</v>
      </c>
      <c r="BG433" s="1188">
        <v>0.03</v>
      </c>
      <c r="BH433" s="1188">
        <v>0.03</v>
      </c>
      <c r="BI433" s="1188">
        <v>0.03</v>
      </c>
      <c r="BJ433" s="1188">
        <v>0.03</v>
      </c>
      <c r="BK433" s="1188">
        <v>0.03</v>
      </c>
      <c r="BL433" s="1188">
        <v>0.03</v>
      </c>
      <c r="BM433" s="1188">
        <v>0.03</v>
      </c>
      <c r="BN433" s="1188">
        <v>0.03</v>
      </c>
      <c r="BO433" s="251">
        <v>0.03</v>
      </c>
      <c r="BP433" s="1188">
        <v>0.03</v>
      </c>
      <c r="BQ433" s="1193">
        <v>0.03</v>
      </c>
      <c r="BR433" s="1193">
        <v>0.03</v>
      </c>
      <c r="BS433" s="1193">
        <v>0.03</v>
      </c>
      <c r="BT433" s="1193">
        <v>0.03</v>
      </c>
      <c r="BU433" s="1193">
        <v>0.03</v>
      </c>
      <c r="BV433" s="1193">
        <v>0.03</v>
      </c>
      <c r="BW433" s="1193">
        <v>0.03</v>
      </c>
      <c r="BX433" s="1193">
        <v>0.03</v>
      </c>
      <c r="BY433" s="1193">
        <v>0.03</v>
      </c>
      <c r="BZ433" s="1193"/>
      <c r="CA433" s="1193"/>
      <c r="CB433" s="1193"/>
      <c r="CC433" s="1193"/>
      <c r="CD433" s="1193"/>
      <c r="CE433" s="1193"/>
      <c r="CF433" s="1193"/>
      <c r="CG433" s="1193"/>
      <c r="CH433" s="1193"/>
      <c r="CI433" s="1193"/>
      <c r="CJ433" s="1193"/>
      <c r="CK433" s="1193"/>
      <c r="CL433" s="1193"/>
      <c r="CM433" s="1193"/>
      <c r="CN433" s="1194"/>
    </row>
    <row r="434" spans="2:92" ht="30.75" thickBot="1" x14ac:dyDescent="0.25">
      <c r="B434"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4" s="1190" t="s">
        <v>873</v>
      </c>
      <c r="D434" s="1190" t="s">
        <v>872</v>
      </c>
      <c r="E434" s="1191" t="s">
        <v>843</v>
      </c>
      <c r="F434" s="1192" t="str">
        <f>VLOOKUP(TBL5_OptBen[[#This Row],[Option Type (defined list)]],'Option Typs_Grps'!B$2:C$47, 2, FALSE)</f>
        <v>Distribution Options</v>
      </c>
      <c r="G434" s="1176" t="s">
        <v>766</v>
      </c>
      <c r="H434" s="1174" t="s">
        <v>1452</v>
      </c>
      <c r="I434" s="1181" t="s">
        <v>684</v>
      </c>
      <c r="J434" s="1182" t="s">
        <v>122</v>
      </c>
      <c r="K434" s="1183">
        <v>2</v>
      </c>
      <c r="L434" s="250"/>
      <c r="M434" s="250"/>
      <c r="N434" s="250"/>
      <c r="O434" s="1184"/>
      <c r="P434" s="1185"/>
      <c r="Q434" s="1186"/>
      <c r="R434" s="1187">
        <v>0.62</v>
      </c>
      <c r="S434" s="251">
        <v>1.86</v>
      </c>
      <c r="T434" s="251">
        <v>3.09</v>
      </c>
      <c r="U434" s="251">
        <v>4.33</v>
      </c>
      <c r="V434" s="1188">
        <v>5.57</v>
      </c>
      <c r="W434" s="1188">
        <v>5.57</v>
      </c>
      <c r="X434" s="1188">
        <v>5.57</v>
      </c>
      <c r="Y434" s="1188">
        <v>5.57</v>
      </c>
      <c r="Z434" s="1188">
        <v>5.57</v>
      </c>
      <c r="AA434" s="1188">
        <v>5.57</v>
      </c>
      <c r="AB434" s="1188">
        <v>5.57</v>
      </c>
      <c r="AC434" s="1188">
        <v>5.57</v>
      </c>
      <c r="AD434" s="1188">
        <v>5.57</v>
      </c>
      <c r="AE434" s="1188">
        <v>5.57</v>
      </c>
      <c r="AF434" s="1188">
        <v>5.57</v>
      </c>
      <c r="AG434" s="1188">
        <v>5.57</v>
      </c>
      <c r="AH434" s="1188">
        <v>5.57</v>
      </c>
      <c r="AI434" s="1188">
        <v>5.57</v>
      </c>
      <c r="AJ434" s="1188">
        <v>5.57</v>
      </c>
      <c r="AK434" s="1188">
        <v>5.57</v>
      </c>
      <c r="AL434" s="1188">
        <v>5.57</v>
      </c>
      <c r="AM434" s="1188">
        <v>5.57</v>
      </c>
      <c r="AN434" s="1188">
        <v>5.57</v>
      </c>
      <c r="AO434" s="1188">
        <v>5.57</v>
      </c>
      <c r="AP434" s="1188">
        <v>5.57</v>
      </c>
      <c r="AQ434" s="1188">
        <v>5.57</v>
      </c>
      <c r="AR434" s="1188">
        <v>5.57</v>
      </c>
      <c r="AS434" s="1188">
        <v>5.57</v>
      </c>
      <c r="AT434" s="1188">
        <v>5.57</v>
      </c>
      <c r="AU434" s="1188">
        <v>5.57</v>
      </c>
      <c r="AV434" s="1188">
        <v>5.57</v>
      </c>
      <c r="AW434" s="1188">
        <v>5.57</v>
      </c>
      <c r="AX434" s="1188">
        <v>5.57</v>
      </c>
      <c r="AY434" s="1188">
        <v>5.57</v>
      </c>
      <c r="AZ434" s="1188">
        <v>5.57</v>
      </c>
      <c r="BA434" s="1188">
        <v>5.57</v>
      </c>
      <c r="BB434" s="1188">
        <v>5.57</v>
      </c>
      <c r="BC434" s="1188">
        <v>5.57</v>
      </c>
      <c r="BD434" s="1188">
        <v>5.57</v>
      </c>
      <c r="BE434" s="1188">
        <v>5.57</v>
      </c>
      <c r="BF434" s="1188">
        <v>5.57</v>
      </c>
      <c r="BG434" s="1188">
        <v>5.57</v>
      </c>
      <c r="BH434" s="1188">
        <v>5.57</v>
      </c>
      <c r="BI434" s="1188">
        <v>5.57</v>
      </c>
      <c r="BJ434" s="1188">
        <v>5.57</v>
      </c>
      <c r="BK434" s="1188">
        <v>5.57</v>
      </c>
      <c r="BL434" s="1188">
        <v>5.57</v>
      </c>
      <c r="BM434" s="1188">
        <v>5.57</v>
      </c>
      <c r="BN434" s="1188">
        <v>5.57</v>
      </c>
      <c r="BO434" s="251">
        <v>5.57</v>
      </c>
      <c r="BP434" s="1188">
        <v>5.57</v>
      </c>
      <c r="BQ434" s="1193">
        <v>5.57</v>
      </c>
      <c r="BR434" s="1193">
        <v>5.57</v>
      </c>
      <c r="BS434" s="1193">
        <v>5.57</v>
      </c>
      <c r="BT434" s="1193">
        <v>5.57</v>
      </c>
      <c r="BU434" s="1193">
        <v>5.57</v>
      </c>
      <c r="BV434" s="1193">
        <v>5.57</v>
      </c>
      <c r="BW434" s="1193">
        <v>5.57</v>
      </c>
      <c r="BX434" s="1193">
        <v>5.57</v>
      </c>
      <c r="BY434" s="1193">
        <v>5.57</v>
      </c>
      <c r="BZ434" s="1193"/>
      <c r="CA434" s="1193"/>
      <c r="CB434" s="1193"/>
      <c r="CC434" s="1193"/>
      <c r="CD434" s="1193"/>
      <c r="CE434" s="1193"/>
      <c r="CF434" s="1193"/>
      <c r="CG434" s="1193"/>
      <c r="CH434" s="1193"/>
      <c r="CI434" s="1193"/>
      <c r="CJ434" s="1193"/>
      <c r="CK434" s="1193"/>
      <c r="CL434" s="1193"/>
      <c r="CM434" s="1193"/>
      <c r="CN434" s="1194"/>
    </row>
    <row r="435" spans="2:92" ht="30.75" thickBot="1" x14ac:dyDescent="0.25">
      <c r="B435"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5" s="1190" t="s">
        <v>875</v>
      </c>
      <c r="D435" s="1190" t="s">
        <v>874</v>
      </c>
      <c r="E435" s="1191" t="s">
        <v>843</v>
      </c>
      <c r="F435" s="1192" t="str">
        <f>VLOOKUP(TBL5_OptBen[[#This Row],[Option Type (defined list)]],'Option Typs_Grps'!B$2:C$47, 2, FALSE)</f>
        <v>Distribution Options</v>
      </c>
      <c r="G435" s="1176" t="s">
        <v>766</v>
      </c>
      <c r="H435" s="1174" t="s">
        <v>1452</v>
      </c>
      <c r="I435" s="1181" t="s">
        <v>684</v>
      </c>
      <c r="J435" s="1182" t="s">
        <v>122</v>
      </c>
      <c r="K435" s="1183">
        <v>2</v>
      </c>
      <c r="L435" s="250"/>
      <c r="M435" s="250"/>
      <c r="N435" s="250"/>
      <c r="O435" s="1184"/>
      <c r="P435" s="1185"/>
      <c r="Q435" s="1186"/>
      <c r="R435" s="1187">
        <v>0</v>
      </c>
      <c r="S435" s="251">
        <v>0</v>
      </c>
      <c r="T435" s="251">
        <v>0</v>
      </c>
      <c r="U435" s="251">
        <v>0</v>
      </c>
      <c r="V435" s="1188">
        <v>0</v>
      </c>
      <c r="W435" s="1188">
        <v>1.24</v>
      </c>
      <c r="X435" s="1188">
        <v>2.4700000000000002</v>
      </c>
      <c r="Y435" s="1188">
        <v>3.71</v>
      </c>
      <c r="Z435" s="1188">
        <v>4.95</v>
      </c>
      <c r="AA435" s="1188">
        <v>6.18</v>
      </c>
      <c r="AB435" s="1188">
        <v>6.18</v>
      </c>
      <c r="AC435" s="1188">
        <v>6.18</v>
      </c>
      <c r="AD435" s="1188">
        <v>6.18</v>
      </c>
      <c r="AE435" s="1188">
        <v>6.18</v>
      </c>
      <c r="AF435" s="1188">
        <v>6.18</v>
      </c>
      <c r="AG435" s="1188">
        <v>6.18</v>
      </c>
      <c r="AH435" s="1188">
        <v>6.18</v>
      </c>
      <c r="AI435" s="1188">
        <v>6.18</v>
      </c>
      <c r="AJ435" s="1188">
        <v>6.18</v>
      </c>
      <c r="AK435" s="1188">
        <v>6.18</v>
      </c>
      <c r="AL435" s="1188">
        <v>6.18</v>
      </c>
      <c r="AM435" s="1188">
        <v>6.18</v>
      </c>
      <c r="AN435" s="1188">
        <v>6.18</v>
      </c>
      <c r="AO435" s="1188">
        <v>6.18</v>
      </c>
      <c r="AP435" s="1188">
        <v>6.18</v>
      </c>
      <c r="AQ435" s="1188">
        <v>6.18</v>
      </c>
      <c r="AR435" s="1188">
        <v>6.18</v>
      </c>
      <c r="AS435" s="1188">
        <v>6.18</v>
      </c>
      <c r="AT435" s="1188">
        <v>6.18</v>
      </c>
      <c r="AU435" s="1188">
        <v>6.18</v>
      </c>
      <c r="AV435" s="1188">
        <v>6.18</v>
      </c>
      <c r="AW435" s="1188">
        <v>6.18</v>
      </c>
      <c r="AX435" s="1188">
        <v>6.18</v>
      </c>
      <c r="AY435" s="1188">
        <v>6.18</v>
      </c>
      <c r="AZ435" s="1188">
        <v>6.18</v>
      </c>
      <c r="BA435" s="1188">
        <v>6.18</v>
      </c>
      <c r="BB435" s="1188">
        <v>6.18</v>
      </c>
      <c r="BC435" s="1188">
        <v>6.18</v>
      </c>
      <c r="BD435" s="1188">
        <v>6.18</v>
      </c>
      <c r="BE435" s="1188">
        <v>6.18</v>
      </c>
      <c r="BF435" s="1188">
        <v>6.18</v>
      </c>
      <c r="BG435" s="1188">
        <v>6.18</v>
      </c>
      <c r="BH435" s="1188">
        <v>6.18</v>
      </c>
      <c r="BI435" s="1188">
        <v>6.18</v>
      </c>
      <c r="BJ435" s="1188">
        <v>6.18</v>
      </c>
      <c r="BK435" s="1188">
        <v>6.18</v>
      </c>
      <c r="BL435" s="1188">
        <v>6.18</v>
      </c>
      <c r="BM435" s="1188">
        <v>6.18</v>
      </c>
      <c r="BN435" s="1188">
        <v>6.18</v>
      </c>
      <c r="BO435" s="251">
        <v>6.18</v>
      </c>
      <c r="BP435" s="1188">
        <v>6.18</v>
      </c>
      <c r="BQ435" s="1193">
        <v>6.18</v>
      </c>
      <c r="BR435" s="1193">
        <v>6.18</v>
      </c>
      <c r="BS435" s="1193">
        <v>6.18</v>
      </c>
      <c r="BT435" s="1193">
        <v>6.18</v>
      </c>
      <c r="BU435" s="1193">
        <v>6.18</v>
      </c>
      <c r="BV435" s="1193">
        <v>6.18</v>
      </c>
      <c r="BW435" s="1193">
        <v>6.18</v>
      </c>
      <c r="BX435" s="1193">
        <v>6.18</v>
      </c>
      <c r="BY435" s="1193">
        <v>6.18</v>
      </c>
      <c r="BZ435" s="1193"/>
      <c r="CA435" s="1193"/>
      <c r="CB435" s="1193"/>
      <c r="CC435" s="1193"/>
      <c r="CD435" s="1193"/>
      <c r="CE435" s="1193"/>
      <c r="CF435" s="1193"/>
      <c r="CG435" s="1193"/>
      <c r="CH435" s="1193"/>
      <c r="CI435" s="1193"/>
      <c r="CJ435" s="1193"/>
      <c r="CK435" s="1193"/>
      <c r="CL435" s="1193"/>
      <c r="CM435" s="1193"/>
      <c r="CN435" s="1194"/>
    </row>
    <row r="436" spans="2:92" ht="30.75" thickBot="1" x14ac:dyDescent="0.25">
      <c r="B436"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6" s="1190" t="s">
        <v>878</v>
      </c>
      <c r="D436" s="1190" t="s">
        <v>877</v>
      </c>
      <c r="E436" s="1191" t="s">
        <v>843</v>
      </c>
      <c r="F436" s="1192" t="str">
        <f>VLOOKUP(TBL5_OptBen[[#This Row],[Option Type (defined list)]],'Option Typs_Grps'!B$2:C$47, 2, FALSE)</f>
        <v>Distribution Options</v>
      </c>
      <c r="G436" s="1176" t="s">
        <v>766</v>
      </c>
      <c r="H436" s="1174" t="s">
        <v>1452</v>
      </c>
      <c r="I436" s="1181" t="s">
        <v>684</v>
      </c>
      <c r="J436" s="1182" t="s">
        <v>122</v>
      </c>
      <c r="K436" s="1183">
        <v>2</v>
      </c>
      <c r="L436" s="250"/>
      <c r="M436" s="250"/>
      <c r="N436" s="250"/>
      <c r="O436" s="1184"/>
      <c r="P436" s="1185"/>
      <c r="Q436" s="1186"/>
      <c r="R436" s="1187">
        <v>0</v>
      </c>
      <c r="S436" s="251">
        <v>0</v>
      </c>
      <c r="T436" s="251">
        <v>0</v>
      </c>
      <c r="U436" s="251">
        <v>0</v>
      </c>
      <c r="V436" s="1188">
        <v>0</v>
      </c>
      <c r="W436" s="1188">
        <v>0</v>
      </c>
      <c r="X436" s="1188">
        <v>0</v>
      </c>
      <c r="Y436" s="1188">
        <v>0</v>
      </c>
      <c r="Z436" s="1188">
        <v>0</v>
      </c>
      <c r="AA436" s="1188">
        <v>0</v>
      </c>
      <c r="AB436" s="1188">
        <v>1.24</v>
      </c>
      <c r="AC436" s="1188">
        <v>2.4700000000000002</v>
      </c>
      <c r="AD436" s="1188">
        <v>3.71</v>
      </c>
      <c r="AE436" s="1188">
        <v>4.95</v>
      </c>
      <c r="AF436" s="1188">
        <v>6.18</v>
      </c>
      <c r="AG436" s="1188">
        <v>6.18</v>
      </c>
      <c r="AH436" s="1188">
        <v>6.18</v>
      </c>
      <c r="AI436" s="1188">
        <v>6.18</v>
      </c>
      <c r="AJ436" s="1188">
        <v>6.18</v>
      </c>
      <c r="AK436" s="1188">
        <v>6.18</v>
      </c>
      <c r="AL436" s="1188">
        <v>6.18</v>
      </c>
      <c r="AM436" s="1188">
        <v>6.18</v>
      </c>
      <c r="AN436" s="1188">
        <v>6.18</v>
      </c>
      <c r="AO436" s="1188">
        <v>6.18</v>
      </c>
      <c r="AP436" s="1188">
        <v>6.18</v>
      </c>
      <c r="AQ436" s="1188">
        <v>6.18</v>
      </c>
      <c r="AR436" s="1188">
        <v>6.18</v>
      </c>
      <c r="AS436" s="1188">
        <v>6.18</v>
      </c>
      <c r="AT436" s="1188">
        <v>6.18</v>
      </c>
      <c r="AU436" s="1188">
        <v>6.18</v>
      </c>
      <c r="AV436" s="1188">
        <v>6.18</v>
      </c>
      <c r="AW436" s="1188">
        <v>6.18</v>
      </c>
      <c r="AX436" s="1188">
        <v>6.18</v>
      </c>
      <c r="AY436" s="1188">
        <v>6.18</v>
      </c>
      <c r="AZ436" s="1188">
        <v>6.18</v>
      </c>
      <c r="BA436" s="1188">
        <v>6.18</v>
      </c>
      <c r="BB436" s="1188">
        <v>6.18</v>
      </c>
      <c r="BC436" s="1188">
        <v>6.18</v>
      </c>
      <c r="BD436" s="1188">
        <v>6.18</v>
      </c>
      <c r="BE436" s="1188">
        <v>6.18</v>
      </c>
      <c r="BF436" s="1188">
        <v>6.18</v>
      </c>
      <c r="BG436" s="1188">
        <v>6.18</v>
      </c>
      <c r="BH436" s="1188">
        <v>6.18</v>
      </c>
      <c r="BI436" s="1188">
        <v>6.18</v>
      </c>
      <c r="BJ436" s="1188">
        <v>6.18</v>
      </c>
      <c r="BK436" s="1188">
        <v>6.18</v>
      </c>
      <c r="BL436" s="1188">
        <v>6.18</v>
      </c>
      <c r="BM436" s="1188">
        <v>6.18</v>
      </c>
      <c r="BN436" s="1188">
        <v>6.18</v>
      </c>
      <c r="BO436" s="251">
        <v>6.18</v>
      </c>
      <c r="BP436" s="1188">
        <v>6.18</v>
      </c>
      <c r="BQ436" s="1193">
        <v>6.18</v>
      </c>
      <c r="BR436" s="1193">
        <v>6.18</v>
      </c>
      <c r="BS436" s="1193">
        <v>6.18</v>
      </c>
      <c r="BT436" s="1193">
        <v>6.18</v>
      </c>
      <c r="BU436" s="1193">
        <v>6.18</v>
      </c>
      <c r="BV436" s="1193">
        <v>6.18</v>
      </c>
      <c r="BW436" s="1193">
        <v>6.18</v>
      </c>
      <c r="BX436" s="1193">
        <v>6.18</v>
      </c>
      <c r="BY436" s="1193">
        <v>6.18</v>
      </c>
      <c r="BZ436" s="1193"/>
      <c r="CA436" s="1193"/>
      <c r="CB436" s="1193"/>
      <c r="CC436" s="1193"/>
      <c r="CD436" s="1193"/>
      <c r="CE436" s="1193"/>
      <c r="CF436" s="1193"/>
      <c r="CG436" s="1193"/>
      <c r="CH436" s="1193"/>
      <c r="CI436" s="1193"/>
      <c r="CJ436" s="1193"/>
      <c r="CK436" s="1193"/>
      <c r="CL436" s="1193"/>
      <c r="CM436" s="1193"/>
      <c r="CN436" s="1194"/>
    </row>
    <row r="437" spans="2:92" ht="30.75" thickBot="1" x14ac:dyDescent="0.25">
      <c r="B437"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7" s="1190" t="s">
        <v>881</v>
      </c>
      <c r="D437" s="1190" t="s">
        <v>880</v>
      </c>
      <c r="E437" s="1191" t="s">
        <v>843</v>
      </c>
      <c r="F437" s="1189" t="str">
        <f>VLOOKUP(TBL5_OptBen[[#This Row],[Option Type (defined list)]],'Option Typs_Grps'!B$2:C$47, 2, FALSE)</f>
        <v>Distribution Options</v>
      </c>
      <c r="G437" s="1176" t="s">
        <v>766</v>
      </c>
      <c r="H437" s="1177" t="s">
        <v>1452</v>
      </c>
      <c r="I437" s="1181" t="s">
        <v>684</v>
      </c>
      <c r="J437" s="1182" t="s">
        <v>122</v>
      </c>
      <c r="K437" s="1183">
        <v>2</v>
      </c>
      <c r="L437" s="250"/>
      <c r="M437" s="250"/>
      <c r="N437" s="250"/>
      <c r="O437" s="1184"/>
      <c r="P437" s="1185"/>
      <c r="Q437" s="1186"/>
      <c r="R437" s="1187">
        <v>0</v>
      </c>
      <c r="S437" s="251">
        <v>0</v>
      </c>
      <c r="T437" s="251">
        <v>0</v>
      </c>
      <c r="U437" s="251">
        <v>0</v>
      </c>
      <c r="V437" s="1188">
        <v>0</v>
      </c>
      <c r="W437" s="1188">
        <v>0</v>
      </c>
      <c r="X437" s="1188">
        <v>0</v>
      </c>
      <c r="Y437" s="1188">
        <v>0</v>
      </c>
      <c r="Z437" s="1188">
        <v>0</v>
      </c>
      <c r="AA437" s="1188">
        <v>0</v>
      </c>
      <c r="AB437" s="1188">
        <v>0</v>
      </c>
      <c r="AC437" s="1188">
        <v>0</v>
      </c>
      <c r="AD437" s="1188">
        <v>0</v>
      </c>
      <c r="AE437" s="1188">
        <v>0</v>
      </c>
      <c r="AF437" s="1188">
        <v>0</v>
      </c>
      <c r="AG437" s="1188">
        <v>1.24</v>
      </c>
      <c r="AH437" s="1188">
        <v>2.4700000000000002</v>
      </c>
      <c r="AI437" s="1188">
        <v>3.71</v>
      </c>
      <c r="AJ437" s="1188">
        <v>4.95</v>
      </c>
      <c r="AK437" s="1188">
        <v>6.18</v>
      </c>
      <c r="AL437" s="1188">
        <v>6.18</v>
      </c>
      <c r="AM437" s="1188">
        <v>6.18</v>
      </c>
      <c r="AN437" s="1188">
        <v>6.18</v>
      </c>
      <c r="AO437" s="1188">
        <v>6.18</v>
      </c>
      <c r="AP437" s="1188">
        <v>6.18</v>
      </c>
      <c r="AQ437" s="1188">
        <v>6.18</v>
      </c>
      <c r="AR437" s="1188">
        <v>6.18</v>
      </c>
      <c r="AS437" s="1188">
        <v>6.18</v>
      </c>
      <c r="AT437" s="1188">
        <v>6.18</v>
      </c>
      <c r="AU437" s="1188">
        <v>6.18</v>
      </c>
      <c r="AV437" s="1188">
        <v>6.18</v>
      </c>
      <c r="AW437" s="1188">
        <v>6.18</v>
      </c>
      <c r="AX437" s="1188">
        <v>6.18</v>
      </c>
      <c r="AY437" s="1188">
        <v>6.18</v>
      </c>
      <c r="AZ437" s="1188">
        <v>6.18</v>
      </c>
      <c r="BA437" s="1188">
        <v>6.18</v>
      </c>
      <c r="BB437" s="1188">
        <v>6.18</v>
      </c>
      <c r="BC437" s="1188">
        <v>6.18</v>
      </c>
      <c r="BD437" s="1188">
        <v>6.18</v>
      </c>
      <c r="BE437" s="1188">
        <v>6.18</v>
      </c>
      <c r="BF437" s="1188">
        <v>6.18</v>
      </c>
      <c r="BG437" s="1188">
        <v>6.18</v>
      </c>
      <c r="BH437" s="1188">
        <v>6.18</v>
      </c>
      <c r="BI437" s="1188">
        <v>6.18</v>
      </c>
      <c r="BJ437" s="1188">
        <v>6.18</v>
      </c>
      <c r="BK437" s="1188">
        <v>6.18</v>
      </c>
      <c r="BL437" s="1188">
        <v>6.18</v>
      </c>
      <c r="BM437" s="1188">
        <v>6.18</v>
      </c>
      <c r="BN437" s="1188">
        <v>6.18</v>
      </c>
      <c r="BO437" s="251">
        <v>6.18</v>
      </c>
      <c r="BP437" s="1188">
        <v>6.18</v>
      </c>
      <c r="BQ437" s="233">
        <v>6.18</v>
      </c>
      <c r="BR437" s="233">
        <v>6.18</v>
      </c>
      <c r="BS437" s="233">
        <v>6.18</v>
      </c>
      <c r="BT437" s="233">
        <v>6.18</v>
      </c>
      <c r="BU437" s="233">
        <v>6.18</v>
      </c>
      <c r="BV437" s="233">
        <v>6.18</v>
      </c>
      <c r="BW437" s="233">
        <v>6.18</v>
      </c>
      <c r="BX437" s="233">
        <v>6.18</v>
      </c>
      <c r="BY437" s="233">
        <v>6.18</v>
      </c>
      <c r="BZ437" s="233"/>
      <c r="CA437" s="233"/>
      <c r="CB437" s="233"/>
      <c r="CC437" s="233"/>
      <c r="CD437" s="233"/>
      <c r="CE437" s="233"/>
      <c r="CF437" s="233"/>
      <c r="CG437" s="233"/>
      <c r="CH437" s="233"/>
      <c r="CI437" s="233"/>
      <c r="CJ437" s="233"/>
      <c r="CK437" s="233"/>
      <c r="CL437" s="233"/>
      <c r="CM437" s="233"/>
      <c r="CN437" s="249"/>
    </row>
    <row r="438" spans="2:92" ht="30.75" thickBot="1" x14ac:dyDescent="0.25">
      <c r="B438"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8" s="1190" t="s">
        <v>884</v>
      </c>
      <c r="D438" s="1190" t="s">
        <v>883</v>
      </c>
      <c r="E438" s="1191" t="s">
        <v>843</v>
      </c>
      <c r="F438" s="1189" t="str">
        <f>VLOOKUP(TBL5_OptBen[[#This Row],[Option Type (defined list)]],'Option Typs_Grps'!B$2:C$47, 2, FALSE)</f>
        <v>Distribution Options</v>
      </c>
      <c r="G438" s="1176" t="s">
        <v>766</v>
      </c>
      <c r="H438" s="1177" t="s">
        <v>1452</v>
      </c>
      <c r="I438" s="1181" t="s">
        <v>684</v>
      </c>
      <c r="J438" s="1182" t="s">
        <v>122</v>
      </c>
      <c r="K438" s="1183">
        <v>2</v>
      </c>
      <c r="L438" s="250"/>
      <c r="M438" s="250"/>
      <c r="N438" s="250"/>
      <c r="O438" s="1184"/>
      <c r="P438" s="1185"/>
      <c r="Q438" s="1186"/>
      <c r="R438" s="1187">
        <v>0</v>
      </c>
      <c r="S438" s="251">
        <v>0</v>
      </c>
      <c r="T438" s="251">
        <v>0</v>
      </c>
      <c r="U438" s="251">
        <v>0</v>
      </c>
      <c r="V438" s="1188">
        <v>0</v>
      </c>
      <c r="W438" s="1188">
        <v>0</v>
      </c>
      <c r="X438" s="1188">
        <v>0</v>
      </c>
      <c r="Y438" s="1188">
        <v>0</v>
      </c>
      <c r="Z438" s="1188">
        <v>0</v>
      </c>
      <c r="AA438" s="1188">
        <v>0</v>
      </c>
      <c r="AB438" s="1188">
        <v>0</v>
      </c>
      <c r="AC438" s="1188">
        <v>0</v>
      </c>
      <c r="AD438" s="1188">
        <v>0</v>
      </c>
      <c r="AE438" s="1188">
        <v>0</v>
      </c>
      <c r="AF438" s="1188">
        <v>0</v>
      </c>
      <c r="AG438" s="1188">
        <v>0</v>
      </c>
      <c r="AH438" s="1188">
        <v>0</v>
      </c>
      <c r="AI438" s="1188">
        <v>0</v>
      </c>
      <c r="AJ438" s="1188">
        <v>0</v>
      </c>
      <c r="AK438" s="1188">
        <v>0</v>
      </c>
      <c r="AL438" s="1188">
        <v>1.24</v>
      </c>
      <c r="AM438" s="1188">
        <v>2.4700000000000002</v>
      </c>
      <c r="AN438" s="1188">
        <v>3.71</v>
      </c>
      <c r="AO438" s="1188">
        <v>4.33</v>
      </c>
      <c r="AP438" s="1188">
        <v>4.33</v>
      </c>
      <c r="AQ438" s="1188">
        <v>4.33</v>
      </c>
      <c r="AR438" s="1188">
        <v>4.33</v>
      </c>
      <c r="AS438" s="1188">
        <v>4.33</v>
      </c>
      <c r="AT438" s="1188">
        <v>4.33</v>
      </c>
      <c r="AU438" s="1188">
        <v>4.33</v>
      </c>
      <c r="AV438" s="1188">
        <v>4.33</v>
      </c>
      <c r="AW438" s="1188">
        <v>4.33</v>
      </c>
      <c r="AX438" s="1188">
        <v>4.33</v>
      </c>
      <c r="AY438" s="1188">
        <v>4.33</v>
      </c>
      <c r="AZ438" s="1188">
        <v>4.33</v>
      </c>
      <c r="BA438" s="1188">
        <v>4.33</v>
      </c>
      <c r="BB438" s="1188">
        <v>4.33</v>
      </c>
      <c r="BC438" s="1188">
        <v>4.33</v>
      </c>
      <c r="BD438" s="1188">
        <v>4.33</v>
      </c>
      <c r="BE438" s="1188">
        <v>4.33</v>
      </c>
      <c r="BF438" s="1188">
        <v>4.33</v>
      </c>
      <c r="BG438" s="1188">
        <v>4.33</v>
      </c>
      <c r="BH438" s="1188">
        <v>4.33</v>
      </c>
      <c r="BI438" s="1188">
        <v>4.33</v>
      </c>
      <c r="BJ438" s="1188">
        <v>4.33</v>
      </c>
      <c r="BK438" s="1188">
        <v>4.33</v>
      </c>
      <c r="BL438" s="1188">
        <v>4.33</v>
      </c>
      <c r="BM438" s="1188">
        <v>4.33</v>
      </c>
      <c r="BN438" s="1188">
        <v>4.33</v>
      </c>
      <c r="BO438" s="251">
        <v>4.33</v>
      </c>
      <c r="BP438" s="1188">
        <v>4.33</v>
      </c>
      <c r="BQ438" s="233">
        <v>4.33</v>
      </c>
      <c r="BR438" s="233">
        <v>4.33</v>
      </c>
      <c r="BS438" s="233">
        <v>4.33</v>
      </c>
      <c r="BT438" s="233">
        <v>4.33</v>
      </c>
      <c r="BU438" s="233">
        <v>4.33</v>
      </c>
      <c r="BV438" s="233">
        <v>4.33</v>
      </c>
      <c r="BW438" s="233">
        <v>4.33</v>
      </c>
      <c r="BX438" s="233">
        <v>4.33</v>
      </c>
      <c r="BY438" s="233">
        <v>4.33</v>
      </c>
      <c r="BZ438" s="233"/>
      <c r="CA438" s="233"/>
      <c r="CB438" s="233"/>
      <c r="CC438" s="233"/>
      <c r="CD438" s="233"/>
      <c r="CE438" s="233"/>
      <c r="CF438" s="233"/>
      <c r="CG438" s="233"/>
      <c r="CH438" s="233"/>
      <c r="CI438" s="233"/>
      <c r="CJ438" s="233"/>
      <c r="CK438" s="233"/>
      <c r="CL438" s="233"/>
      <c r="CM438" s="233"/>
      <c r="CN438" s="249"/>
    </row>
    <row r="439" spans="2:92" ht="30.75" thickBot="1" x14ac:dyDescent="0.25">
      <c r="B439"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9" s="1190" t="s">
        <v>886</v>
      </c>
      <c r="D439" s="1190" t="s">
        <v>885</v>
      </c>
      <c r="E439" s="1191" t="s">
        <v>871</v>
      </c>
      <c r="F439" s="1192" t="str">
        <f>VLOOKUP(TBL5_OptBen[[#This Row],[Option Type (defined list)]],'Option Typs_Grps'!B$2:C$47, 2, FALSE)</f>
        <v>Distribution Options</v>
      </c>
      <c r="G439" s="1176" t="s">
        <v>766</v>
      </c>
      <c r="H439" s="1174" t="s">
        <v>1452</v>
      </c>
      <c r="I439" s="1181" t="s">
        <v>684</v>
      </c>
      <c r="J439" s="1251" t="s">
        <v>122</v>
      </c>
      <c r="K439" s="1252">
        <v>2</v>
      </c>
      <c r="L439" s="250"/>
      <c r="M439" s="250"/>
      <c r="N439" s="250"/>
      <c r="O439" s="1184"/>
      <c r="P439" s="1185"/>
      <c r="Q439" s="1186"/>
      <c r="R439" s="1187">
        <v>1.6</v>
      </c>
      <c r="S439" s="251">
        <v>3.98</v>
      </c>
      <c r="T439" s="251">
        <v>5.33</v>
      </c>
      <c r="U439" s="251">
        <v>6.42</v>
      </c>
      <c r="V439" s="251">
        <v>7.27</v>
      </c>
      <c r="W439" s="251">
        <v>7.27</v>
      </c>
      <c r="X439" s="251">
        <v>7.27</v>
      </c>
      <c r="Y439" s="251">
        <v>7.27</v>
      </c>
      <c r="Z439" s="251">
        <v>7.27</v>
      </c>
      <c r="AA439" s="251">
        <v>7.27</v>
      </c>
      <c r="AB439" s="251">
        <v>7.27</v>
      </c>
      <c r="AC439" s="251">
        <v>7.27</v>
      </c>
      <c r="AD439" s="251">
        <v>7.27</v>
      </c>
      <c r="AE439" s="251">
        <v>7.27</v>
      </c>
      <c r="AF439" s="251">
        <v>7.27</v>
      </c>
      <c r="AG439" s="251">
        <v>7.27</v>
      </c>
      <c r="AH439" s="251">
        <v>7.27</v>
      </c>
      <c r="AI439" s="251">
        <v>7.27</v>
      </c>
      <c r="AJ439" s="251">
        <v>7.27</v>
      </c>
      <c r="AK439" s="251">
        <v>7.27</v>
      </c>
      <c r="AL439" s="251">
        <v>7.27</v>
      </c>
      <c r="AM439" s="251">
        <v>7.27</v>
      </c>
      <c r="AN439" s="251">
        <v>7.27</v>
      </c>
      <c r="AO439" s="251">
        <v>7.27</v>
      </c>
      <c r="AP439" s="251">
        <v>7.27</v>
      </c>
      <c r="AQ439" s="251">
        <v>7.27</v>
      </c>
      <c r="AR439" s="251">
        <v>7.27</v>
      </c>
      <c r="AS439" s="251">
        <v>7.27</v>
      </c>
      <c r="AT439" s="251">
        <v>7.27</v>
      </c>
      <c r="AU439" s="251">
        <v>7.27</v>
      </c>
      <c r="AV439" s="251">
        <v>7.27</v>
      </c>
      <c r="AW439" s="251">
        <v>7.27</v>
      </c>
      <c r="AX439" s="251">
        <v>7.27</v>
      </c>
      <c r="AY439" s="251">
        <v>7.27</v>
      </c>
      <c r="AZ439" s="251">
        <v>7.27</v>
      </c>
      <c r="BA439" s="251">
        <v>7.27</v>
      </c>
      <c r="BB439" s="251">
        <v>7.27</v>
      </c>
      <c r="BC439" s="251">
        <v>7.27</v>
      </c>
      <c r="BD439" s="251">
        <v>7.27</v>
      </c>
      <c r="BE439" s="251">
        <v>7.27</v>
      </c>
      <c r="BF439" s="251">
        <v>7.27</v>
      </c>
      <c r="BG439" s="251">
        <v>7.27</v>
      </c>
      <c r="BH439" s="251">
        <v>7.27</v>
      </c>
      <c r="BI439" s="251">
        <v>7.27</v>
      </c>
      <c r="BJ439" s="251">
        <v>7.27</v>
      </c>
      <c r="BK439" s="251">
        <v>7.27</v>
      </c>
      <c r="BL439" s="251">
        <v>7.27</v>
      </c>
      <c r="BM439" s="251">
        <v>7.27</v>
      </c>
      <c r="BN439" s="251">
        <v>7.27</v>
      </c>
      <c r="BO439" s="251">
        <v>7.27</v>
      </c>
      <c r="BP439" s="1188">
        <v>7.27</v>
      </c>
      <c r="BQ439" s="1193">
        <v>7.27</v>
      </c>
      <c r="BR439" s="1193">
        <v>7.27</v>
      </c>
      <c r="BS439" s="1193">
        <v>7.27</v>
      </c>
      <c r="BT439" s="1193">
        <v>7.27</v>
      </c>
      <c r="BU439" s="1193">
        <v>7.27</v>
      </c>
      <c r="BV439" s="1193">
        <v>7.27</v>
      </c>
      <c r="BW439" s="1193">
        <v>7.27</v>
      </c>
      <c r="BX439" s="1193">
        <v>7.27</v>
      </c>
      <c r="BY439" s="1193">
        <v>7.27</v>
      </c>
      <c r="BZ439" s="1193"/>
      <c r="CA439" s="1193"/>
      <c r="CB439" s="1193"/>
      <c r="CC439" s="1193"/>
      <c r="CD439" s="1193"/>
      <c r="CE439" s="1193"/>
      <c r="CF439" s="1193"/>
      <c r="CG439" s="1193"/>
      <c r="CH439" s="1193"/>
      <c r="CI439" s="1193"/>
      <c r="CJ439" s="1193"/>
      <c r="CK439" s="1193"/>
      <c r="CL439" s="1193"/>
      <c r="CM439" s="1193"/>
      <c r="CN439" s="1194"/>
    </row>
    <row r="440" spans="2:92" ht="30.75" thickBot="1" x14ac:dyDescent="0.25">
      <c r="B440"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0" s="1190" t="s">
        <v>888</v>
      </c>
      <c r="D440" s="1190" t="s">
        <v>887</v>
      </c>
      <c r="E440" s="1191" t="s">
        <v>871</v>
      </c>
      <c r="F440" s="1192" t="str">
        <f>VLOOKUP(TBL5_OptBen[[#This Row],[Option Type (defined list)]],'Option Typs_Grps'!B$2:C$47, 2, FALSE)</f>
        <v>Distribution Options</v>
      </c>
      <c r="G440" s="1176" t="s">
        <v>766</v>
      </c>
      <c r="H440" s="1174" t="s">
        <v>1452</v>
      </c>
      <c r="I440" s="1181" t="s">
        <v>684</v>
      </c>
      <c r="J440" s="1251" t="s">
        <v>122</v>
      </c>
      <c r="K440" s="1252">
        <v>2</v>
      </c>
      <c r="L440" s="250"/>
      <c r="M440" s="250"/>
      <c r="N440" s="250"/>
      <c r="O440" s="1184"/>
      <c r="P440" s="1185"/>
      <c r="Q440" s="1186"/>
      <c r="R440" s="1187">
        <v>0</v>
      </c>
      <c r="S440" s="251">
        <v>0</v>
      </c>
      <c r="T440" s="251">
        <v>0</v>
      </c>
      <c r="U440" s="251">
        <v>0</v>
      </c>
      <c r="V440" s="251">
        <v>0</v>
      </c>
      <c r="W440" s="251">
        <v>0.74</v>
      </c>
      <c r="X440" s="251">
        <v>1.46</v>
      </c>
      <c r="Y440" s="251">
        <v>2.11</v>
      </c>
      <c r="Z440" s="251">
        <v>2.58</v>
      </c>
      <c r="AA440" s="251">
        <v>3.07</v>
      </c>
      <c r="AB440" s="251">
        <v>3.07</v>
      </c>
      <c r="AC440" s="251">
        <v>3.07</v>
      </c>
      <c r="AD440" s="251">
        <v>3.07</v>
      </c>
      <c r="AE440" s="251">
        <v>3.07</v>
      </c>
      <c r="AF440" s="251">
        <v>3.07</v>
      </c>
      <c r="AG440" s="251">
        <v>3.07</v>
      </c>
      <c r="AH440" s="251">
        <v>3.07</v>
      </c>
      <c r="AI440" s="251">
        <v>3.07</v>
      </c>
      <c r="AJ440" s="251">
        <v>3.07</v>
      </c>
      <c r="AK440" s="251">
        <v>3.07</v>
      </c>
      <c r="AL440" s="251">
        <v>3.07</v>
      </c>
      <c r="AM440" s="251">
        <v>3.07</v>
      </c>
      <c r="AN440" s="251">
        <v>3.07</v>
      </c>
      <c r="AO440" s="251">
        <v>3.07</v>
      </c>
      <c r="AP440" s="251">
        <v>3.07</v>
      </c>
      <c r="AQ440" s="251">
        <v>3.07</v>
      </c>
      <c r="AR440" s="251">
        <v>3.07</v>
      </c>
      <c r="AS440" s="251">
        <v>3.07</v>
      </c>
      <c r="AT440" s="251">
        <v>3.07</v>
      </c>
      <c r="AU440" s="251">
        <v>3.07</v>
      </c>
      <c r="AV440" s="251">
        <v>3.07</v>
      </c>
      <c r="AW440" s="251">
        <v>3.07</v>
      </c>
      <c r="AX440" s="251">
        <v>3.07</v>
      </c>
      <c r="AY440" s="251">
        <v>3.07</v>
      </c>
      <c r="AZ440" s="251">
        <v>3.07</v>
      </c>
      <c r="BA440" s="251">
        <v>3.07</v>
      </c>
      <c r="BB440" s="251">
        <v>3.07</v>
      </c>
      <c r="BC440" s="251">
        <v>3.07</v>
      </c>
      <c r="BD440" s="251">
        <v>3.07</v>
      </c>
      <c r="BE440" s="251">
        <v>3.07</v>
      </c>
      <c r="BF440" s="251">
        <v>3.07</v>
      </c>
      <c r="BG440" s="251">
        <v>3.07</v>
      </c>
      <c r="BH440" s="251">
        <v>3.07</v>
      </c>
      <c r="BI440" s="251">
        <v>3.07</v>
      </c>
      <c r="BJ440" s="251">
        <v>3.07</v>
      </c>
      <c r="BK440" s="251">
        <v>3.07</v>
      </c>
      <c r="BL440" s="251">
        <v>3.07</v>
      </c>
      <c r="BM440" s="251">
        <v>3.07</v>
      </c>
      <c r="BN440" s="251">
        <v>3.07</v>
      </c>
      <c r="BO440" s="251">
        <v>3.07</v>
      </c>
      <c r="BP440" s="1188">
        <v>3.07</v>
      </c>
      <c r="BQ440" s="1193">
        <v>3.07</v>
      </c>
      <c r="BR440" s="1193">
        <v>3.07</v>
      </c>
      <c r="BS440" s="1193">
        <v>3.07</v>
      </c>
      <c r="BT440" s="1193">
        <v>3.07</v>
      </c>
      <c r="BU440" s="1193">
        <v>3.07</v>
      </c>
      <c r="BV440" s="1193">
        <v>3.07</v>
      </c>
      <c r="BW440" s="1193">
        <v>3.07</v>
      </c>
      <c r="BX440" s="1193">
        <v>3.07</v>
      </c>
      <c r="BY440" s="1193">
        <v>3.07</v>
      </c>
      <c r="BZ440" s="1193"/>
      <c r="CA440" s="1193"/>
      <c r="CB440" s="1193"/>
      <c r="CC440" s="1193"/>
      <c r="CD440" s="1193"/>
      <c r="CE440" s="1193"/>
      <c r="CF440" s="1193"/>
      <c r="CG440" s="1193"/>
      <c r="CH440" s="1193"/>
      <c r="CI440" s="1193"/>
      <c r="CJ440" s="1193"/>
      <c r="CK440" s="1193"/>
      <c r="CL440" s="1193"/>
      <c r="CM440" s="1193"/>
      <c r="CN440" s="1194"/>
    </row>
    <row r="441" spans="2:92" ht="30.75" thickBot="1" x14ac:dyDescent="0.25">
      <c r="B441"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1" s="1190" t="s">
        <v>891</v>
      </c>
      <c r="D441" s="1190" t="s">
        <v>890</v>
      </c>
      <c r="E441" s="1191" t="s">
        <v>871</v>
      </c>
      <c r="F441" s="1192" t="str">
        <f>VLOOKUP(TBL5_OptBen[[#This Row],[Option Type (defined list)]],'Option Typs_Grps'!B$2:C$47, 2, FALSE)</f>
        <v>Distribution Options</v>
      </c>
      <c r="G441" s="1176" t="s">
        <v>766</v>
      </c>
      <c r="H441" s="1174" t="s">
        <v>1452</v>
      </c>
      <c r="I441" s="1181" t="s">
        <v>684</v>
      </c>
      <c r="J441" s="1251" t="s">
        <v>122</v>
      </c>
      <c r="K441" s="1252">
        <v>2</v>
      </c>
      <c r="L441" s="250"/>
      <c r="M441" s="250"/>
      <c r="N441" s="250"/>
      <c r="O441" s="1184"/>
      <c r="P441" s="1185"/>
      <c r="Q441" s="1186"/>
      <c r="R441" s="1187">
        <v>0</v>
      </c>
      <c r="S441" s="251">
        <v>0</v>
      </c>
      <c r="T441" s="251">
        <v>0</v>
      </c>
      <c r="U441" s="251">
        <v>0</v>
      </c>
      <c r="V441" s="251">
        <v>0</v>
      </c>
      <c r="W441" s="251">
        <v>0</v>
      </c>
      <c r="X441" s="251">
        <v>0</v>
      </c>
      <c r="Y441" s="251">
        <v>0</v>
      </c>
      <c r="Z441" s="251">
        <v>0</v>
      </c>
      <c r="AA441" s="251">
        <v>0</v>
      </c>
      <c r="AB441" s="251">
        <v>0.57999999999999996</v>
      </c>
      <c r="AC441" s="251">
        <v>1.02</v>
      </c>
      <c r="AD441" s="251">
        <v>1.41</v>
      </c>
      <c r="AE441" s="251">
        <v>1.7</v>
      </c>
      <c r="AF441" s="251">
        <v>1.8</v>
      </c>
      <c r="AG441" s="251">
        <v>1.8</v>
      </c>
      <c r="AH441" s="251">
        <v>1.8</v>
      </c>
      <c r="AI441" s="251">
        <v>1.8</v>
      </c>
      <c r="AJ441" s="251">
        <v>1.8</v>
      </c>
      <c r="AK441" s="251">
        <v>1.8</v>
      </c>
      <c r="AL441" s="251">
        <v>1.8</v>
      </c>
      <c r="AM441" s="251">
        <v>1.8</v>
      </c>
      <c r="AN441" s="251">
        <v>1.8</v>
      </c>
      <c r="AO441" s="251">
        <v>1.8</v>
      </c>
      <c r="AP441" s="251">
        <v>1.8</v>
      </c>
      <c r="AQ441" s="251">
        <v>1.8</v>
      </c>
      <c r="AR441" s="251">
        <v>1.8</v>
      </c>
      <c r="AS441" s="251">
        <v>1.8</v>
      </c>
      <c r="AT441" s="251">
        <v>1.8</v>
      </c>
      <c r="AU441" s="251">
        <v>1.8</v>
      </c>
      <c r="AV441" s="251">
        <v>1.8</v>
      </c>
      <c r="AW441" s="251">
        <v>1.8</v>
      </c>
      <c r="AX441" s="251">
        <v>1.8</v>
      </c>
      <c r="AY441" s="251">
        <v>1.8</v>
      </c>
      <c r="AZ441" s="251">
        <v>1.8</v>
      </c>
      <c r="BA441" s="251">
        <v>1.8</v>
      </c>
      <c r="BB441" s="251">
        <v>1.8</v>
      </c>
      <c r="BC441" s="251">
        <v>1.8</v>
      </c>
      <c r="BD441" s="251">
        <v>1.8</v>
      </c>
      <c r="BE441" s="251">
        <v>1.8</v>
      </c>
      <c r="BF441" s="251">
        <v>1.8</v>
      </c>
      <c r="BG441" s="251">
        <v>1.8</v>
      </c>
      <c r="BH441" s="251">
        <v>1.8</v>
      </c>
      <c r="BI441" s="251">
        <v>1.8</v>
      </c>
      <c r="BJ441" s="251">
        <v>1.8</v>
      </c>
      <c r="BK441" s="251">
        <v>1.8</v>
      </c>
      <c r="BL441" s="251">
        <v>1.8</v>
      </c>
      <c r="BM441" s="251">
        <v>1.8</v>
      </c>
      <c r="BN441" s="251">
        <v>1.8</v>
      </c>
      <c r="BO441" s="251">
        <v>1.8</v>
      </c>
      <c r="BP441" s="1188">
        <v>1.8</v>
      </c>
      <c r="BQ441" s="1193">
        <v>1.8</v>
      </c>
      <c r="BR441" s="1193">
        <v>1.8</v>
      </c>
      <c r="BS441" s="1193">
        <v>1.8</v>
      </c>
      <c r="BT441" s="1193">
        <v>1.8</v>
      </c>
      <c r="BU441" s="1193">
        <v>1.8</v>
      </c>
      <c r="BV441" s="1193">
        <v>1.8</v>
      </c>
      <c r="BW441" s="1193">
        <v>1.8</v>
      </c>
      <c r="BX441" s="1193">
        <v>1.8</v>
      </c>
      <c r="BY441" s="1193">
        <v>1.8</v>
      </c>
      <c r="BZ441" s="1193"/>
      <c r="CA441" s="1193"/>
      <c r="CB441" s="1193"/>
      <c r="CC441" s="1193"/>
      <c r="CD441" s="1193"/>
      <c r="CE441" s="1193"/>
      <c r="CF441" s="1193"/>
      <c r="CG441" s="1193"/>
      <c r="CH441" s="1193"/>
      <c r="CI441" s="1193"/>
      <c r="CJ441" s="1193"/>
      <c r="CK441" s="1193"/>
      <c r="CL441" s="1193"/>
      <c r="CM441" s="1193"/>
      <c r="CN441" s="1194"/>
    </row>
    <row r="442" spans="2:92" ht="30.75" thickBot="1" x14ac:dyDescent="0.25">
      <c r="B442"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2" s="1190" t="s">
        <v>893</v>
      </c>
      <c r="D442" s="1190" t="s">
        <v>892</v>
      </c>
      <c r="E442" s="1191" t="s">
        <v>894</v>
      </c>
      <c r="F442" s="1192" t="str">
        <f>VLOOKUP(TBL5_OptBen[[#This Row],[Option Type (defined list)]],'Option Typs_Grps'!B$2:C$47, 2, FALSE)</f>
        <v>Distribution Options</v>
      </c>
      <c r="G442" s="1176" t="s">
        <v>766</v>
      </c>
      <c r="H442" s="1174" t="s">
        <v>1452</v>
      </c>
      <c r="I442" s="1181" t="s">
        <v>684</v>
      </c>
      <c r="J442" s="1251" t="s">
        <v>122</v>
      </c>
      <c r="K442" s="1252">
        <v>2</v>
      </c>
      <c r="L442" s="250"/>
      <c r="M442" s="250"/>
      <c r="N442" s="250"/>
      <c r="O442" s="1184"/>
      <c r="P442" s="1185"/>
      <c r="Q442" s="1186"/>
      <c r="R442" s="1187">
        <v>1.44</v>
      </c>
      <c r="S442" s="251">
        <v>4.34</v>
      </c>
      <c r="T442" s="251">
        <v>7.11</v>
      </c>
      <c r="U442" s="251">
        <v>9.26</v>
      </c>
      <c r="V442" s="251">
        <v>10.52</v>
      </c>
      <c r="W442" s="251">
        <v>10.52</v>
      </c>
      <c r="X442" s="251">
        <v>10.52</v>
      </c>
      <c r="Y442" s="251">
        <v>10.52</v>
      </c>
      <c r="Z442" s="251">
        <v>10.52</v>
      </c>
      <c r="AA442" s="251">
        <v>10.52</v>
      </c>
      <c r="AB442" s="251">
        <v>10.52</v>
      </c>
      <c r="AC442" s="251">
        <v>10.52</v>
      </c>
      <c r="AD442" s="251">
        <v>10.52</v>
      </c>
      <c r="AE442" s="251">
        <v>10.52</v>
      </c>
      <c r="AF442" s="251">
        <v>10.52</v>
      </c>
      <c r="AG442" s="251">
        <v>10.52</v>
      </c>
      <c r="AH442" s="251">
        <v>10.52</v>
      </c>
      <c r="AI442" s="251">
        <v>10.52</v>
      </c>
      <c r="AJ442" s="251">
        <v>10.52</v>
      </c>
      <c r="AK442" s="251">
        <v>10.52</v>
      </c>
      <c r="AL442" s="251">
        <v>10.52</v>
      </c>
      <c r="AM442" s="251">
        <v>10.52</v>
      </c>
      <c r="AN442" s="251">
        <v>10.52</v>
      </c>
      <c r="AO442" s="251">
        <v>10.52</v>
      </c>
      <c r="AP442" s="251">
        <v>10.52</v>
      </c>
      <c r="AQ442" s="251">
        <v>10.52</v>
      </c>
      <c r="AR442" s="251">
        <v>10.52</v>
      </c>
      <c r="AS442" s="251">
        <v>10.52</v>
      </c>
      <c r="AT442" s="251">
        <v>10.52</v>
      </c>
      <c r="AU442" s="251">
        <v>10.52</v>
      </c>
      <c r="AV442" s="251">
        <v>10.52</v>
      </c>
      <c r="AW442" s="251">
        <v>10.52</v>
      </c>
      <c r="AX442" s="251">
        <v>10.52</v>
      </c>
      <c r="AY442" s="251">
        <v>10.52</v>
      </c>
      <c r="AZ442" s="251">
        <v>10.52</v>
      </c>
      <c r="BA442" s="251">
        <v>10.52</v>
      </c>
      <c r="BB442" s="251">
        <v>10.52</v>
      </c>
      <c r="BC442" s="251">
        <v>10.52</v>
      </c>
      <c r="BD442" s="251">
        <v>10.52</v>
      </c>
      <c r="BE442" s="251">
        <v>10.52</v>
      </c>
      <c r="BF442" s="251">
        <v>10.52</v>
      </c>
      <c r="BG442" s="251">
        <v>10.52</v>
      </c>
      <c r="BH442" s="251">
        <v>10.52</v>
      </c>
      <c r="BI442" s="251">
        <v>10.52</v>
      </c>
      <c r="BJ442" s="251">
        <v>10.52</v>
      </c>
      <c r="BK442" s="251">
        <v>10.52</v>
      </c>
      <c r="BL442" s="251">
        <v>10.52</v>
      </c>
      <c r="BM442" s="251">
        <v>10.52</v>
      </c>
      <c r="BN442" s="251">
        <v>10.52</v>
      </c>
      <c r="BO442" s="251">
        <v>10.52</v>
      </c>
      <c r="BP442" s="1188">
        <v>10.52</v>
      </c>
      <c r="BQ442" s="1193">
        <v>10.52</v>
      </c>
      <c r="BR442" s="1193">
        <v>10.52</v>
      </c>
      <c r="BS442" s="1193">
        <v>10.52</v>
      </c>
      <c r="BT442" s="1193">
        <v>10.52</v>
      </c>
      <c r="BU442" s="1193">
        <v>10.52</v>
      </c>
      <c r="BV442" s="1193">
        <v>10.52</v>
      </c>
      <c r="BW442" s="1193">
        <v>10.52</v>
      </c>
      <c r="BX442" s="1193">
        <v>10.52</v>
      </c>
      <c r="BY442" s="1193">
        <v>10.52</v>
      </c>
      <c r="BZ442" s="1193"/>
      <c r="CA442" s="1193"/>
      <c r="CB442" s="1193"/>
      <c r="CC442" s="1193"/>
      <c r="CD442" s="1193"/>
      <c r="CE442" s="1193"/>
      <c r="CF442" s="1193"/>
      <c r="CG442" s="1193"/>
      <c r="CH442" s="1193"/>
      <c r="CI442" s="1193"/>
      <c r="CJ442" s="1193"/>
      <c r="CK442" s="1193"/>
      <c r="CL442" s="1193"/>
      <c r="CM442" s="1193"/>
      <c r="CN442" s="1194"/>
    </row>
    <row r="443" spans="2:92" ht="30.75" thickBot="1" x14ac:dyDescent="0.25">
      <c r="B443"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3" s="1190" t="s">
        <v>896</v>
      </c>
      <c r="D443" s="1190" t="s">
        <v>895</v>
      </c>
      <c r="E443" s="1191" t="s">
        <v>894</v>
      </c>
      <c r="F443" s="1192" t="str">
        <f>VLOOKUP(TBL5_OptBen[[#This Row],[Option Type (defined list)]],'Option Typs_Grps'!B$2:C$47, 2, FALSE)</f>
        <v>Distribution Options</v>
      </c>
      <c r="G443" s="1176" t="s">
        <v>766</v>
      </c>
      <c r="H443" s="1177" t="s">
        <v>1452</v>
      </c>
      <c r="I443" s="1181" t="s">
        <v>684</v>
      </c>
      <c r="J443" s="1182" t="s">
        <v>122</v>
      </c>
      <c r="K443" s="1183">
        <v>2</v>
      </c>
      <c r="L443" s="250"/>
      <c r="M443" s="250"/>
      <c r="N443" s="250"/>
      <c r="O443" s="1184"/>
      <c r="P443" s="1185"/>
      <c r="Q443" s="1186"/>
      <c r="R443" s="1187">
        <v>0</v>
      </c>
      <c r="S443" s="251">
        <v>0</v>
      </c>
      <c r="T443" s="251">
        <v>0</v>
      </c>
      <c r="U443" s="251">
        <v>0</v>
      </c>
      <c r="V443" s="251">
        <v>0</v>
      </c>
      <c r="W443" s="251">
        <v>1.35</v>
      </c>
      <c r="X443" s="251">
        <v>3.56</v>
      </c>
      <c r="Y443" s="251">
        <v>6.14</v>
      </c>
      <c r="Z443" s="251">
        <v>8.44</v>
      </c>
      <c r="AA443" s="251">
        <v>9.9700000000000006</v>
      </c>
      <c r="AB443" s="251">
        <v>9.9700000000000006</v>
      </c>
      <c r="AC443" s="251">
        <v>9.9700000000000006</v>
      </c>
      <c r="AD443" s="251">
        <v>9.9700000000000006</v>
      </c>
      <c r="AE443" s="251">
        <v>9.9700000000000006</v>
      </c>
      <c r="AF443" s="251">
        <v>9.9700000000000006</v>
      </c>
      <c r="AG443" s="251">
        <v>9.9700000000000006</v>
      </c>
      <c r="AH443" s="251">
        <v>9.9700000000000006</v>
      </c>
      <c r="AI443" s="251">
        <v>9.9700000000000006</v>
      </c>
      <c r="AJ443" s="251">
        <v>9.9700000000000006</v>
      </c>
      <c r="AK443" s="251">
        <v>9.9700000000000006</v>
      </c>
      <c r="AL443" s="251">
        <v>9.9700000000000006</v>
      </c>
      <c r="AM443" s="251">
        <v>9.9700000000000006</v>
      </c>
      <c r="AN443" s="251">
        <v>9.9700000000000006</v>
      </c>
      <c r="AO443" s="251">
        <v>9.9700000000000006</v>
      </c>
      <c r="AP443" s="251">
        <v>9.9700000000000006</v>
      </c>
      <c r="AQ443" s="251">
        <v>9.9700000000000006</v>
      </c>
      <c r="AR443" s="251">
        <v>9.9700000000000006</v>
      </c>
      <c r="AS443" s="251">
        <v>9.9700000000000006</v>
      </c>
      <c r="AT443" s="251">
        <v>9.9700000000000006</v>
      </c>
      <c r="AU443" s="251">
        <v>9.9700000000000006</v>
      </c>
      <c r="AV443" s="251">
        <v>9.9700000000000006</v>
      </c>
      <c r="AW443" s="251">
        <v>9.9700000000000006</v>
      </c>
      <c r="AX443" s="251">
        <v>9.9700000000000006</v>
      </c>
      <c r="AY443" s="251">
        <v>9.9700000000000006</v>
      </c>
      <c r="AZ443" s="251">
        <v>9.9700000000000006</v>
      </c>
      <c r="BA443" s="251">
        <v>9.9700000000000006</v>
      </c>
      <c r="BB443" s="251">
        <v>9.9700000000000006</v>
      </c>
      <c r="BC443" s="251">
        <v>9.9700000000000006</v>
      </c>
      <c r="BD443" s="251">
        <v>9.9700000000000006</v>
      </c>
      <c r="BE443" s="251">
        <v>9.9700000000000006</v>
      </c>
      <c r="BF443" s="251">
        <v>9.9700000000000006</v>
      </c>
      <c r="BG443" s="251">
        <v>9.9700000000000006</v>
      </c>
      <c r="BH443" s="251">
        <v>9.9700000000000006</v>
      </c>
      <c r="BI443" s="251">
        <v>9.9700000000000006</v>
      </c>
      <c r="BJ443" s="251">
        <v>9.9700000000000006</v>
      </c>
      <c r="BK443" s="251">
        <v>9.9700000000000006</v>
      </c>
      <c r="BL443" s="251">
        <v>9.9700000000000006</v>
      </c>
      <c r="BM443" s="251">
        <v>9.9700000000000006</v>
      </c>
      <c r="BN443" s="251">
        <v>9.9700000000000006</v>
      </c>
      <c r="BO443" s="251">
        <v>9.9700000000000006</v>
      </c>
      <c r="BP443" s="1188">
        <v>9.9700000000000006</v>
      </c>
      <c r="BQ443" s="233">
        <v>9.9700000000000006</v>
      </c>
      <c r="BR443" s="233">
        <v>9.9700000000000006</v>
      </c>
      <c r="BS443" s="233">
        <v>9.9700000000000006</v>
      </c>
      <c r="BT443" s="233">
        <v>9.9700000000000006</v>
      </c>
      <c r="BU443" s="233">
        <v>9.9700000000000006</v>
      </c>
      <c r="BV443" s="233">
        <v>9.9700000000000006</v>
      </c>
      <c r="BW443" s="233">
        <v>9.9700000000000006</v>
      </c>
      <c r="BX443" s="233">
        <v>9.9700000000000006</v>
      </c>
      <c r="BY443" s="233">
        <v>9.9700000000000006</v>
      </c>
      <c r="BZ443" s="1193"/>
      <c r="CA443" s="1193"/>
      <c r="CB443" s="1193"/>
      <c r="CC443" s="1193"/>
      <c r="CD443" s="1193"/>
      <c r="CE443" s="1193"/>
      <c r="CF443" s="1193"/>
      <c r="CG443" s="1193"/>
      <c r="CH443" s="1193"/>
      <c r="CI443" s="1193"/>
      <c r="CJ443" s="1193"/>
      <c r="CK443" s="1193"/>
      <c r="CL443" s="1193"/>
      <c r="CM443" s="1193"/>
      <c r="CN443" s="1194"/>
    </row>
    <row r="444" spans="2:92" ht="30.75" thickBot="1" x14ac:dyDescent="0.25">
      <c r="B444"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4" s="1190" t="s">
        <v>899</v>
      </c>
      <c r="D444" s="1190" t="s">
        <v>898</v>
      </c>
      <c r="E444" s="1191" t="s">
        <v>894</v>
      </c>
      <c r="F444" s="1192" t="str">
        <f>VLOOKUP(TBL5_OptBen[[#This Row],[Option Type (defined list)]],'Option Typs_Grps'!B$2:C$47, 2, FALSE)</f>
        <v>Distribution Options</v>
      </c>
      <c r="G444" s="1176" t="s">
        <v>766</v>
      </c>
      <c r="H444" s="1177" t="s">
        <v>1452</v>
      </c>
      <c r="I444" s="1181" t="s">
        <v>684</v>
      </c>
      <c r="J444" s="1182" t="s">
        <v>122</v>
      </c>
      <c r="K444" s="1183">
        <v>2</v>
      </c>
      <c r="L444" s="250"/>
      <c r="M444" s="250"/>
      <c r="N444" s="250"/>
      <c r="O444" s="1184"/>
      <c r="P444" s="1185"/>
      <c r="Q444" s="1186"/>
      <c r="R444" s="1187">
        <v>0</v>
      </c>
      <c r="S444" s="251">
        <v>0</v>
      </c>
      <c r="T444" s="251">
        <v>0</v>
      </c>
      <c r="U444" s="251">
        <v>0</v>
      </c>
      <c r="V444" s="251">
        <v>0</v>
      </c>
      <c r="W444" s="251">
        <v>0</v>
      </c>
      <c r="X444" s="251">
        <v>0</v>
      </c>
      <c r="Y444" s="251">
        <v>0</v>
      </c>
      <c r="Z444" s="251">
        <v>0</v>
      </c>
      <c r="AA444" s="251">
        <v>0</v>
      </c>
      <c r="AB444" s="251">
        <v>1.02</v>
      </c>
      <c r="AC444" s="251">
        <v>2.21</v>
      </c>
      <c r="AD444" s="251">
        <v>3.46</v>
      </c>
      <c r="AE444" s="251">
        <v>4.53</v>
      </c>
      <c r="AF444" s="251">
        <v>5.28</v>
      </c>
      <c r="AG444" s="251">
        <v>5.28</v>
      </c>
      <c r="AH444" s="251">
        <v>5.28</v>
      </c>
      <c r="AI444" s="251">
        <v>5.28</v>
      </c>
      <c r="AJ444" s="251">
        <v>5.28</v>
      </c>
      <c r="AK444" s="251">
        <v>5.28</v>
      </c>
      <c r="AL444" s="251">
        <v>5.28</v>
      </c>
      <c r="AM444" s="251">
        <v>5.28</v>
      </c>
      <c r="AN444" s="251">
        <v>5.28</v>
      </c>
      <c r="AO444" s="251">
        <v>5.28</v>
      </c>
      <c r="AP444" s="251">
        <v>5.28</v>
      </c>
      <c r="AQ444" s="251">
        <v>5.28</v>
      </c>
      <c r="AR444" s="251">
        <v>5.28</v>
      </c>
      <c r="AS444" s="251">
        <v>5.28</v>
      </c>
      <c r="AT444" s="251">
        <v>5.28</v>
      </c>
      <c r="AU444" s="251">
        <v>5.28</v>
      </c>
      <c r="AV444" s="251">
        <v>5.28</v>
      </c>
      <c r="AW444" s="251">
        <v>5.28</v>
      </c>
      <c r="AX444" s="251">
        <v>5.28</v>
      </c>
      <c r="AY444" s="251">
        <v>5.28</v>
      </c>
      <c r="AZ444" s="251">
        <v>5.28</v>
      </c>
      <c r="BA444" s="251">
        <v>5.28</v>
      </c>
      <c r="BB444" s="251">
        <v>5.28</v>
      </c>
      <c r="BC444" s="251">
        <v>5.28</v>
      </c>
      <c r="BD444" s="251">
        <v>5.28</v>
      </c>
      <c r="BE444" s="251">
        <v>5.28</v>
      </c>
      <c r="BF444" s="251">
        <v>5.28</v>
      </c>
      <c r="BG444" s="251">
        <v>5.28</v>
      </c>
      <c r="BH444" s="251">
        <v>5.28</v>
      </c>
      <c r="BI444" s="251">
        <v>5.28</v>
      </c>
      <c r="BJ444" s="251">
        <v>5.28</v>
      </c>
      <c r="BK444" s="251">
        <v>5.28</v>
      </c>
      <c r="BL444" s="251">
        <v>5.28</v>
      </c>
      <c r="BM444" s="251">
        <v>5.28</v>
      </c>
      <c r="BN444" s="251">
        <v>5.28</v>
      </c>
      <c r="BO444" s="251">
        <v>5.28</v>
      </c>
      <c r="BP444" s="1188">
        <v>5.28</v>
      </c>
      <c r="BQ444" s="233">
        <v>5.28</v>
      </c>
      <c r="BR444" s="233">
        <v>5.28</v>
      </c>
      <c r="BS444" s="233">
        <v>5.28</v>
      </c>
      <c r="BT444" s="233">
        <v>5.28</v>
      </c>
      <c r="BU444" s="233">
        <v>5.28</v>
      </c>
      <c r="BV444" s="233">
        <v>5.28</v>
      </c>
      <c r="BW444" s="233">
        <v>5.28</v>
      </c>
      <c r="BX444" s="233">
        <v>5.28</v>
      </c>
      <c r="BY444" s="233">
        <v>5.28</v>
      </c>
      <c r="BZ444" s="1193"/>
      <c r="CA444" s="1193"/>
      <c r="CB444" s="1193"/>
      <c r="CC444" s="1193"/>
      <c r="CD444" s="1193"/>
      <c r="CE444" s="1193"/>
      <c r="CF444" s="1193"/>
      <c r="CG444" s="1193"/>
      <c r="CH444" s="1193"/>
      <c r="CI444" s="1193"/>
      <c r="CJ444" s="1193"/>
      <c r="CK444" s="1193"/>
      <c r="CL444" s="1193"/>
      <c r="CM444" s="1193"/>
      <c r="CN444" s="1194"/>
    </row>
    <row r="445" spans="2:92" ht="30.75" thickBot="1" x14ac:dyDescent="0.25">
      <c r="B445"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5" s="1190" t="s">
        <v>902</v>
      </c>
      <c r="D445" s="1190" t="s">
        <v>901</v>
      </c>
      <c r="E445" s="1191" t="s">
        <v>894</v>
      </c>
      <c r="F445" s="1192" t="str">
        <f>VLOOKUP(TBL5_OptBen[[#This Row],[Option Type (defined list)]],'Option Typs_Grps'!B$2:C$47, 2, FALSE)</f>
        <v>Distribution Options</v>
      </c>
      <c r="G445" s="1176" t="s">
        <v>766</v>
      </c>
      <c r="H445" s="1177" t="s">
        <v>1452</v>
      </c>
      <c r="I445" s="1181" t="s">
        <v>684</v>
      </c>
      <c r="J445" s="1182" t="s">
        <v>122</v>
      </c>
      <c r="K445" s="1183">
        <v>2</v>
      </c>
      <c r="L445" s="250"/>
      <c r="M445" s="250"/>
      <c r="N445" s="250"/>
      <c r="O445" s="1184"/>
      <c r="P445" s="1185"/>
      <c r="Q445" s="1186"/>
      <c r="R445" s="1187">
        <v>0</v>
      </c>
      <c r="S445" s="251">
        <v>0</v>
      </c>
      <c r="T445" s="251">
        <v>0</v>
      </c>
      <c r="U445" s="251">
        <v>0</v>
      </c>
      <c r="V445" s="251">
        <v>0</v>
      </c>
      <c r="W445" s="251">
        <v>0</v>
      </c>
      <c r="X445" s="251">
        <v>0</v>
      </c>
      <c r="Y445" s="251">
        <v>0</v>
      </c>
      <c r="Z445" s="251">
        <v>0</v>
      </c>
      <c r="AA445" s="251">
        <v>0</v>
      </c>
      <c r="AB445" s="251">
        <v>0</v>
      </c>
      <c r="AC445" s="251">
        <v>0</v>
      </c>
      <c r="AD445" s="251">
        <v>0</v>
      </c>
      <c r="AE445" s="251">
        <v>0</v>
      </c>
      <c r="AF445" s="251">
        <v>0</v>
      </c>
      <c r="AG445" s="251">
        <v>0.7</v>
      </c>
      <c r="AH445" s="251">
        <v>1.8</v>
      </c>
      <c r="AI445" s="251">
        <v>2.96</v>
      </c>
      <c r="AJ445" s="251">
        <v>3.84</v>
      </c>
      <c r="AK445" s="251">
        <v>4.4400000000000004</v>
      </c>
      <c r="AL445" s="251">
        <v>4.4400000000000004</v>
      </c>
      <c r="AM445" s="251">
        <v>4.4400000000000004</v>
      </c>
      <c r="AN445" s="251">
        <v>4.4400000000000004</v>
      </c>
      <c r="AO445" s="251">
        <v>4.4400000000000004</v>
      </c>
      <c r="AP445" s="251">
        <v>4.4400000000000004</v>
      </c>
      <c r="AQ445" s="251">
        <v>4.4400000000000004</v>
      </c>
      <c r="AR445" s="251">
        <v>4.4400000000000004</v>
      </c>
      <c r="AS445" s="251">
        <v>4.4400000000000004</v>
      </c>
      <c r="AT445" s="251">
        <v>4.4400000000000004</v>
      </c>
      <c r="AU445" s="251">
        <v>4.4400000000000004</v>
      </c>
      <c r="AV445" s="251">
        <v>4.4400000000000004</v>
      </c>
      <c r="AW445" s="251">
        <v>4.4400000000000004</v>
      </c>
      <c r="AX445" s="251">
        <v>4.4400000000000004</v>
      </c>
      <c r="AY445" s="251">
        <v>4.4400000000000004</v>
      </c>
      <c r="AZ445" s="251">
        <v>4.4400000000000004</v>
      </c>
      <c r="BA445" s="251">
        <v>4.4400000000000004</v>
      </c>
      <c r="BB445" s="251">
        <v>4.4400000000000004</v>
      </c>
      <c r="BC445" s="251">
        <v>4.4400000000000004</v>
      </c>
      <c r="BD445" s="251">
        <v>4.4400000000000004</v>
      </c>
      <c r="BE445" s="251">
        <v>4.4400000000000004</v>
      </c>
      <c r="BF445" s="251">
        <v>4.4400000000000004</v>
      </c>
      <c r="BG445" s="251">
        <v>4.4400000000000004</v>
      </c>
      <c r="BH445" s="251">
        <v>4.4400000000000004</v>
      </c>
      <c r="BI445" s="251">
        <v>4.4400000000000004</v>
      </c>
      <c r="BJ445" s="251">
        <v>4.4400000000000004</v>
      </c>
      <c r="BK445" s="251">
        <v>4.4400000000000004</v>
      </c>
      <c r="BL445" s="251">
        <v>4.4400000000000004</v>
      </c>
      <c r="BM445" s="251">
        <v>4.4400000000000004</v>
      </c>
      <c r="BN445" s="251">
        <v>4.4400000000000004</v>
      </c>
      <c r="BO445" s="251">
        <v>4.4400000000000004</v>
      </c>
      <c r="BP445" s="1188">
        <v>4.4400000000000004</v>
      </c>
      <c r="BQ445" s="233">
        <v>4.4400000000000004</v>
      </c>
      <c r="BR445" s="233">
        <v>4.4400000000000004</v>
      </c>
      <c r="BS445" s="233">
        <v>4.4400000000000004</v>
      </c>
      <c r="BT445" s="233">
        <v>4.4400000000000004</v>
      </c>
      <c r="BU445" s="233">
        <v>4.4400000000000004</v>
      </c>
      <c r="BV445" s="233">
        <v>4.4400000000000004</v>
      </c>
      <c r="BW445" s="233">
        <v>4.4400000000000004</v>
      </c>
      <c r="BX445" s="233">
        <v>4.4400000000000004</v>
      </c>
      <c r="BY445" s="233">
        <v>4.4400000000000004</v>
      </c>
      <c r="BZ445" s="1193"/>
      <c r="CA445" s="1193"/>
      <c r="CB445" s="1193"/>
      <c r="CC445" s="1193"/>
      <c r="CD445" s="1193"/>
      <c r="CE445" s="1193"/>
      <c r="CF445" s="1193"/>
      <c r="CG445" s="1193"/>
      <c r="CH445" s="1193"/>
      <c r="CI445" s="1193"/>
      <c r="CJ445" s="1193"/>
      <c r="CK445" s="1193"/>
      <c r="CL445" s="1193"/>
      <c r="CM445" s="1193"/>
      <c r="CN445" s="1194"/>
    </row>
    <row r="446" spans="2:92" ht="30.75" thickBot="1" x14ac:dyDescent="0.25">
      <c r="B446"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6" s="1190" t="s">
        <v>905</v>
      </c>
      <c r="D446" s="1190" t="s">
        <v>904</v>
      </c>
      <c r="E446" s="1191" t="s">
        <v>894</v>
      </c>
      <c r="F446" s="1192" t="str">
        <f>VLOOKUP(TBL5_OptBen[[#This Row],[Option Type (defined list)]],'Option Typs_Grps'!B$2:C$47, 2, FALSE)</f>
        <v>Distribution Options</v>
      </c>
      <c r="G446" s="1176" t="s">
        <v>766</v>
      </c>
      <c r="H446" s="1177" t="s">
        <v>1452</v>
      </c>
      <c r="I446" s="1181" t="s">
        <v>684</v>
      </c>
      <c r="J446" s="1182" t="s">
        <v>122</v>
      </c>
      <c r="K446" s="1183">
        <v>2</v>
      </c>
      <c r="L446" s="250"/>
      <c r="M446" s="250"/>
      <c r="N446" s="250"/>
      <c r="O446" s="1184"/>
      <c r="P446" s="1185"/>
      <c r="Q446" s="1186"/>
      <c r="R446" s="1187">
        <v>0</v>
      </c>
      <c r="S446" s="251">
        <v>0</v>
      </c>
      <c r="T446" s="251">
        <v>0</v>
      </c>
      <c r="U446" s="251">
        <v>0</v>
      </c>
      <c r="V446" s="251">
        <v>0</v>
      </c>
      <c r="W446" s="251">
        <v>0</v>
      </c>
      <c r="X446" s="251">
        <v>0</v>
      </c>
      <c r="Y446" s="251">
        <v>0</v>
      </c>
      <c r="Z446" s="251">
        <v>0</v>
      </c>
      <c r="AA446" s="251">
        <v>0</v>
      </c>
      <c r="AB446" s="251">
        <v>0</v>
      </c>
      <c r="AC446" s="251">
        <v>0</v>
      </c>
      <c r="AD446" s="251">
        <v>0</v>
      </c>
      <c r="AE446" s="251">
        <v>0</v>
      </c>
      <c r="AF446" s="251">
        <v>0</v>
      </c>
      <c r="AG446" s="251">
        <v>0</v>
      </c>
      <c r="AH446" s="251">
        <v>0</v>
      </c>
      <c r="AI446" s="251">
        <v>0</v>
      </c>
      <c r="AJ446" s="251">
        <v>0</v>
      </c>
      <c r="AK446" s="251">
        <v>0</v>
      </c>
      <c r="AL446" s="251">
        <v>0.71</v>
      </c>
      <c r="AM446" s="251">
        <v>1.89</v>
      </c>
      <c r="AN446" s="251">
        <v>3.05</v>
      </c>
      <c r="AO446" s="251">
        <v>3.05</v>
      </c>
      <c r="AP446" s="251">
        <v>3.05</v>
      </c>
      <c r="AQ446" s="251">
        <v>3.05</v>
      </c>
      <c r="AR446" s="251">
        <v>3.05</v>
      </c>
      <c r="AS446" s="251">
        <v>3.05</v>
      </c>
      <c r="AT446" s="251">
        <v>3.05</v>
      </c>
      <c r="AU446" s="251">
        <v>3.05</v>
      </c>
      <c r="AV446" s="251">
        <v>3.05</v>
      </c>
      <c r="AW446" s="251">
        <v>3.05</v>
      </c>
      <c r="AX446" s="251">
        <v>3.05</v>
      </c>
      <c r="AY446" s="251">
        <v>3.05</v>
      </c>
      <c r="AZ446" s="251">
        <v>3.05</v>
      </c>
      <c r="BA446" s="251">
        <v>3.05</v>
      </c>
      <c r="BB446" s="251">
        <v>3.05</v>
      </c>
      <c r="BC446" s="251">
        <v>3.05</v>
      </c>
      <c r="BD446" s="251">
        <v>3.05</v>
      </c>
      <c r="BE446" s="251">
        <v>3.05</v>
      </c>
      <c r="BF446" s="251">
        <v>3.05</v>
      </c>
      <c r="BG446" s="251">
        <v>3.05</v>
      </c>
      <c r="BH446" s="251">
        <v>3.05</v>
      </c>
      <c r="BI446" s="251">
        <v>3.05</v>
      </c>
      <c r="BJ446" s="251">
        <v>3.05</v>
      </c>
      <c r="BK446" s="251">
        <v>3.05</v>
      </c>
      <c r="BL446" s="251">
        <v>3.05</v>
      </c>
      <c r="BM446" s="251">
        <v>3.05</v>
      </c>
      <c r="BN446" s="251">
        <v>3.05</v>
      </c>
      <c r="BO446" s="251">
        <v>3.05</v>
      </c>
      <c r="BP446" s="1188">
        <v>3.05</v>
      </c>
      <c r="BQ446" s="233">
        <v>3.05</v>
      </c>
      <c r="BR446" s="233">
        <v>3.05</v>
      </c>
      <c r="BS446" s="233">
        <v>3.05</v>
      </c>
      <c r="BT446" s="233">
        <v>3.05</v>
      </c>
      <c r="BU446" s="233">
        <v>3.05</v>
      </c>
      <c r="BV446" s="233">
        <v>3.05</v>
      </c>
      <c r="BW446" s="233">
        <v>3.05</v>
      </c>
      <c r="BX446" s="233">
        <v>3.05</v>
      </c>
      <c r="BY446" s="233">
        <v>3.05</v>
      </c>
      <c r="BZ446" s="1193"/>
      <c r="CA446" s="1193"/>
      <c r="CB446" s="1193"/>
      <c r="CC446" s="1193"/>
      <c r="CD446" s="1193"/>
      <c r="CE446" s="1193"/>
      <c r="CF446" s="1193"/>
      <c r="CG446" s="1193"/>
      <c r="CH446" s="1193"/>
      <c r="CI446" s="1193"/>
      <c r="CJ446" s="1193"/>
      <c r="CK446" s="1193"/>
      <c r="CL446" s="1193"/>
      <c r="CM446" s="1193"/>
      <c r="CN446" s="1194"/>
    </row>
    <row r="447" spans="2:92" ht="43.5" thickBot="1" x14ac:dyDescent="0.25">
      <c r="B447"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7" s="1190" t="s">
        <v>935</v>
      </c>
      <c r="D447" s="1190" t="s">
        <v>934</v>
      </c>
      <c r="E447" s="1191" t="s">
        <v>871</v>
      </c>
      <c r="F447" s="1189" t="str">
        <f>VLOOKUP(TBL5_OptBen[[#This Row],[Option Type (defined list)]],'Option Typs_Grps'!B$2:C$47, 2, FALSE)</f>
        <v>Distribution Options</v>
      </c>
      <c r="G447" s="1176" t="s">
        <v>766</v>
      </c>
      <c r="H447" s="1177" t="s">
        <v>1452</v>
      </c>
      <c r="I447" s="1181" t="s">
        <v>684</v>
      </c>
      <c r="J447" s="1182" t="s">
        <v>122</v>
      </c>
      <c r="K447" s="1183">
        <v>2</v>
      </c>
      <c r="L447" s="250"/>
      <c r="M447" s="250"/>
      <c r="N447" s="250"/>
      <c r="O447" s="1184"/>
      <c r="P447" s="1185"/>
      <c r="Q447" s="1186"/>
      <c r="R447" s="1187">
        <v>0.04</v>
      </c>
      <c r="S447" s="251">
        <v>0.13</v>
      </c>
      <c r="T447" s="251">
        <v>0.23</v>
      </c>
      <c r="U447" s="251">
        <v>0.32</v>
      </c>
      <c r="V447" s="251">
        <v>0.37</v>
      </c>
      <c r="W447" s="251">
        <v>0.37</v>
      </c>
      <c r="X447" s="251">
        <v>0.37</v>
      </c>
      <c r="Y447" s="251">
        <v>0.37</v>
      </c>
      <c r="Z447" s="251">
        <v>0.37</v>
      </c>
      <c r="AA447" s="251">
        <v>0.37</v>
      </c>
      <c r="AB447" s="251">
        <v>0.37</v>
      </c>
      <c r="AC447" s="251">
        <v>0.37</v>
      </c>
      <c r="AD447" s="251">
        <v>0.37</v>
      </c>
      <c r="AE447" s="251">
        <v>0.37</v>
      </c>
      <c r="AF447" s="251">
        <v>0.37</v>
      </c>
      <c r="AG447" s="251">
        <v>0.37</v>
      </c>
      <c r="AH447" s="251">
        <v>0.37</v>
      </c>
      <c r="AI447" s="251">
        <v>0.37</v>
      </c>
      <c r="AJ447" s="251">
        <v>0.37</v>
      </c>
      <c r="AK447" s="251">
        <v>0.37</v>
      </c>
      <c r="AL447" s="251">
        <v>0.37</v>
      </c>
      <c r="AM447" s="251">
        <v>0.37</v>
      </c>
      <c r="AN447" s="251">
        <v>0.37</v>
      </c>
      <c r="AO447" s="251">
        <v>0.37</v>
      </c>
      <c r="AP447" s="251">
        <v>0.37</v>
      </c>
      <c r="AQ447" s="251">
        <v>0.37</v>
      </c>
      <c r="AR447" s="251">
        <v>0.37</v>
      </c>
      <c r="AS447" s="251">
        <v>0.37</v>
      </c>
      <c r="AT447" s="251">
        <v>0.37</v>
      </c>
      <c r="AU447" s="251">
        <v>0.37</v>
      </c>
      <c r="AV447" s="251">
        <v>0.37</v>
      </c>
      <c r="AW447" s="251">
        <v>0.37</v>
      </c>
      <c r="AX447" s="251">
        <v>0.37</v>
      </c>
      <c r="AY447" s="251">
        <v>0.37</v>
      </c>
      <c r="AZ447" s="251">
        <v>0.37</v>
      </c>
      <c r="BA447" s="251">
        <v>0.37</v>
      </c>
      <c r="BB447" s="251">
        <v>0.37</v>
      </c>
      <c r="BC447" s="251">
        <v>0.37</v>
      </c>
      <c r="BD447" s="251">
        <v>0.37</v>
      </c>
      <c r="BE447" s="251">
        <v>0.37</v>
      </c>
      <c r="BF447" s="251">
        <v>0.37</v>
      </c>
      <c r="BG447" s="251">
        <v>0.37</v>
      </c>
      <c r="BH447" s="251">
        <v>0.37</v>
      </c>
      <c r="BI447" s="251">
        <v>0.37</v>
      </c>
      <c r="BJ447" s="251">
        <v>0.37</v>
      </c>
      <c r="BK447" s="251">
        <v>0.37</v>
      </c>
      <c r="BL447" s="251">
        <v>0.37</v>
      </c>
      <c r="BM447" s="251">
        <v>0.37</v>
      </c>
      <c r="BN447" s="251">
        <v>0.37</v>
      </c>
      <c r="BO447" s="251">
        <v>0.37</v>
      </c>
      <c r="BP447" s="1188">
        <v>0.37</v>
      </c>
      <c r="BQ447" s="233">
        <v>0.37</v>
      </c>
      <c r="BR447" s="233">
        <v>0.37</v>
      </c>
      <c r="BS447" s="233">
        <v>0.37</v>
      </c>
      <c r="BT447" s="233">
        <v>0.37</v>
      </c>
      <c r="BU447" s="233">
        <v>0.37</v>
      </c>
      <c r="BV447" s="233">
        <v>0.37</v>
      </c>
      <c r="BW447" s="233">
        <v>0.37</v>
      </c>
      <c r="BX447" s="233">
        <v>0.37</v>
      </c>
      <c r="BY447" s="233">
        <v>0.37</v>
      </c>
      <c r="BZ447" s="233"/>
      <c r="CA447" s="233"/>
      <c r="CB447" s="233"/>
      <c r="CC447" s="233"/>
      <c r="CD447" s="233"/>
      <c r="CE447" s="233"/>
      <c r="CF447" s="233"/>
      <c r="CG447" s="233"/>
      <c r="CH447" s="233"/>
      <c r="CI447" s="233"/>
      <c r="CJ447" s="233"/>
      <c r="CK447" s="233"/>
      <c r="CL447" s="233"/>
      <c r="CM447" s="233"/>
      <c r="CN447" s="249"/>
    </row>
    <row r="448" spans="2:92" ht="43.5" thickBot="1" x14ac:dyDescent="0.25">
      <c r="B448"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8" s="1190" t="s">
        <v>937</v>
      </c>
      <c r="D448" s="1190" t="s">
        <v>936</v>
      </c>
      <c r="E448" s="1191" t="s">
        <v>871</v>
      </c>
      <c r="F448" s="1189" t="str">
        <f>VLOOKUP(TBL5_OptBen[[#This Row],[Option Type (defined list)]],'Option Typs_Grps'!B$2:C$47, 2, FALSE)</f>
        <v>Distribution Options</v>
      </c>
      <c r="G448" s="1176" t="s">
        <v>766</v>
      </c>
      <c r="H448" s="1177" t="s">
        <v>1452</v>
      </c>
      <c r="I448" s="1181" t="s">
        <v>684</v>
      </c>
      <c r="J448" s="1182" t="s">
        <v>122</v>
      </c>
      <c r="K448" s="1183">
        <v>2</v>
      </c>
      <c r="L448" s="250"/>
      <c r="M448" s="250"/>
      <c r="N448" s="250"/>
      <c r="O448" s="1184"/>
      <c r="P448" s="1185"/>
      <c r="Q448" s="1186"/>
      <c r="R448" s="1187">
        <v>0.01</v>
      </c>
      <c r="S448" s="251">
        <v>0.03</v>
      </c>
      <c r="T448" s="251">
        <v>7.0000000000000007E-2</v>
      </c>
      <c r="U448" s="251">
        <v>0.13</v>
      </c>
      <c r="V448" s="251">
        <v>0.23</v>
      </c>
      <c r="W448" s="251">
        <v>0.23</v>
      </c>
      <c r="X448" s="251">
        <v>0.23</v>
      </c>
      <c r="Y448" s="251">
        <v>0.23</v>
      </c>
      <c r="Z448" s="251">
        <v>0.23</v>
      </c>
      <c r="AA448" s="251">
        <v>0.23</v>
      </c>
      <c r="AB448" s="251">
        <v>0.23</v>
      </c>
      <c r="AC448" s="251">
        <v>0.23</v>
      </c>
      <c r="AD448" s="251">
        <v>0.23</v>
      </c>
      <c r="AE448" s="251">
        <v>0.23</v>
      </c>
      <c r="AF448" s="251">
        <v>0.23</v>
      </c>
      <c r="AG448" s="251">
        <v>0.23</v>
      </c>
      <c r="AH448" s="251">
        <v>0.23</v>
      </c>
      <c r="AI448" s="251">
        <v>0.23</v>
      </c>
      <c r="AJ448" s="251">
        <v>0.23</v>
      </c>
      <c r="AK448" s="251">
        <v>0.23</v>
      </c>
      <c r="AL448" s="251">
        <v>0.23</v>
      </c>
      <c r="AM448" s="251">
        <v>0.23</v>
      </c>
      <c r="AN448" s="251">
        <v>0.23</v>
      </c>
      <c r="AO448" s="251">
        <v>0.23</v>
      </c>
      <c r="AP448" s="251">
        <v>0.23</v>
      </c>
      <c r="AQ448" s="251">
        <v>0.23</v>
      </c>
      <c r="AR448" s="251">
        <v>0.23</v>
      </c>
      <c r="AS448" s="251">
        <v>0.23</v>
      </c>
      <c r="AT448" s="251">
        <v>0.23</v>
      </c>
      <c r="AU448" s="251">
        <v>0.23</v>
      </c>
      <c r="AV448" s="251">
        <v>0.23</v>
      </c>
      <c r="AW448" s="251">
        <v>0.23</v>
      </c>
      <c r="AX448" s="251">
        <v>0.23</v>
      </c>
      <c r="AY448" s="251">
        <v>0.23</v>
      </c>
      <c r="AZ448" s="251">
        <v>0.23</v>
      </c>
      <c r="BA448" s="251">
        <v>0.23</v>
      </c>
      <c r="BB448" s="251">
        <v>0.23</v>
      </c>
      <c r="BC448" s="251">
        <v>0.23</v>
      </c>
      <c r="BD448" s="251">
        <v>0.23</v>
      </c>
      <c r="BE448" s="251">
        <v>0.23</v>
      </c>
      <c r="BF448" s="251">
        <v>0.23</v>
      </c>
      <c r="BG448" s="251">
        <v>0.23</v>
      </c>
      <c r="BH448" s="251">
        <v>0.23</v>
      </c>
      <c r="BI448" s="251">
        <v>0.23</v>
      </c>
      <c r="BJ448" s="251">
        <v>0.23</v>
      </c>
      <c r="BK448" s="251">
        <v>0.23</v>
      </c>
      <c r="BL448" s="251">
        <v>0.23</v>
      </c>
      <c r="BM448" s="251">
        <v>0.23</v>
      </c>
      <c r="BN448" s="251">
        <v>0.23</v>
      </c>
      <c r="BO448" s="251">
        <v>0.23</v>
      </c>
      <c r="BP448" s="1188">
        <v>0.23</v>
      </c>
      <c r="BQ448" s="233">
        <v>0.23</v>
      </c>
      <c r="BR448" s="233">
        <v>0.23</v>
      </c>
      <c r="BS448" s="233">
        <v>0.23</v>
      </c>
      <c r="BT448" s="233">
        <v>0.23</v>
      </c>
      <c r="BU448" s="233">
        <v>0.23</v>
      </c>
      <c r="BV448" s="233">
        <v>0.23</v>
      </c>
      <c r="BW448" s="233">
        <v>0.23</v>
      </c>
      <c r="BX448" s="233">
        <v>0.23</v>
      </c>
      <c r="BY448" s="233">
        <v>0.23</v>
      </c>
      <c r="BZ448" s="233"/>
      <c r="CA448" s="233"/>
      <c r="CB448" s="233"/>
      <c r="CC448" s="233"/>
      <c r="CD448" s="233"/>
      <c r="CE448" s="233"/>
      <c r="CF448" s="233"/>
      <c r="CG448" s="233"/>
      <c r="CH448" s="233"/>
      <c r="CI448" s="233"/>
      <c r="CJ448" s="233"/>
      <c r="CK448" s="233"/>
      <c r="CL448" s="233"/>
      <c r="CM448" s="233"/>
      <c r="CN448" s="249"/>
    </row>
    <row r="449" spans="2:92" ht="43.5" thickBot="1" x14ac:dyDescent="0.25">
      <c r="B449"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9" s="1190" t="s">
        <v>939</v>
      </c>
      <c r="D449" s="1190" t="s">
        <v>938</v>
      </c>
      <c r="E449" s="1191" t="s">
        <v>871</v>
      </c>
      <c r="F449" s="1189" t="str">
        <f>VLOOKUP(TBL5_OptBen[[#This Row],[Option Type (defined list)]],'Option Typs_Grps'!B$2:C$47, 2, FALSE)</f>
        <v>Distribution Options</v>
      </c>
      <c r="G449" s="1176" t="s">
        <v>766</v>
      </c>
      <c r="H449" s="1177" t="s">
        <v>1452</v>
      </c>
      <c r="I449" s="1181" t="s">
        <v>684</v>
      </c>
      <c r="J449" s="1182" t="s">
        <v>122</v>
      </c>
      <c r="K449" s="1183">
        <v>2</v>
      </c>
      <c r="L449" s="250"/>
      <c r="M449" s="250"/>
      <c r="N449" s="250"/>
      <c r="O449" s="1184"/>
      <c r="P449" s="1185"/>
      <c r="Q449" s="1186"/>
      <c r="R449" s="1187">
        <v>0</v>
      </c>
      <c r="S449" s="251">
        <v>0</v>
      </c>
      <c r="T449" s="251">
        <v>0</v>
      </c>
      <c r="U449" s="251">
        <v>0</v>
      </c>
      <c r="V449" s="251">
        <v>0</v>
      </c>
      <c r="W449" s="251">
        <v>0.13</v>
      </c>
      <c r="X449" s="251">
        <v>0.27</v>
      </c>
      <c r="Y449" s="251">
        <v>0.4</v>
      </c>
      <c r="Z449" s="251">
        <v>0.56000000000000005</v>
      </c>
      <c r="AA449" s="251">
        <v>0.71</v>
      </c>
      <c r="AB449" s="251">
        <v>0.71</v>
      </c>
      <c r="AC449" s="251">
        <v>0.71</v>
      </c>
      <c r="AD449" s="251">
        <v>0.71</v>
      </c>
      <c r="AE449" s="251">
        <v>0.71</v>
      </c>
      <c r="AF449" s="251">
        <v>0.71</v>
      </c>
      <c r="AG449" s="251">
        <v>0.71</v>
      </c>
      <c r="AH449" s="251">
        <v>0.71</v>
      </c>
      <c r="AI449" s="251">
        <v>0.71</v>
      </c>
      <c r="AJ449" s="251">
        <v>0.71</v>
      </c>
      <c r="AK449" s="251">
        <v>0.71</v>
      </c>
      <c r="AL449" s="251">
        <v>0.71</v>
      </c>
      <c r="AM449" s="251">
        <v>0.71</v>
      </c>
      <c r="AN449" s="251">
        <v>0.71</v>
      </c>
      <c r="AO449" s="251">
        <v>0.71</v>
      </c>
      <c r="AP449" s="251">
        <v>0.71</v>
      </c>
      <c r="AQ449" s="251">
        <v>0.71</v>
      </c>
      <c r="AR449" s="251">
        <v>0.71</v>
      </c>
      <c r="AS449" s="251">
        <v>0.71</v>
      </c>
      <c r="AT449" s="251">
        <v>0.71</v>
      </c>
      <c r="AU449" s="251">
        <v>0.71</v>
      </c>
      <c r="AV449" s="251">
        <v>0.71</v>
      </c>
      <c r="AW449" s="251">
        <v>0.71</v>
      </c>
      <c r="AX449" s="251">
        <v>0.71</v>
      </c>
      <c r="AY449" s="251">
        <v>0.71</v>
      </c>
      <c r="AZ449" s="251">
        <v>0.71</v>
      </c>
      <c r="BA449" s="251">
        <v>0.71</v>
      </c>
      <c r="BB449" s="251">
        <v>0.71</v>
      </c>
      <c r="BC449" s="251">
        <v>0.71</v>
      </c>
      <c r="BD449" s="251">
        <v>0.71</v>
      </c>
      <c r="BE449" s="251">
        <v>0.71</v>
      </c>
      <c r="BF449" s="251">
        <v>0.71</v>
      </c>
      <c r="BG449" s="251">
        <v>0.71</v>
      </c>
      <c r="BH449" s="251">
        <v>0.71</v>
      </c>
      <c r="BI449" s="251">
        <v>0.71</v>
      </c>
      <c r="BJ449" s="251">
        <v>0.71</v>
      </c>
      <c r="BK449" s="251">
        <v>0.71</v>
      </c>
      <c r="BL449" s="251">
        <v>0.71</v>
      </c>
      <c r="BM449" s="251">
        <v>0.71</v>
      </c>
      <c r="BN449" s="251">
        <v>0.71</v>
      </c>
      <c r="BO449" s="251">
        <v>0.71</v>
      </c>
      <c r="BP449" s="1188">
        <v>0.71</v>
      </c>
      <c r="BQ449" s="233">
        <v>0.71</v>
      </c>
      <c r="BR449" s="233">
        <v>0.71</v>
      </c>
      <c r="BS449" s="233">
        <v>0.71</v>
      </c>
      <c r="BT449" s="233">
        <v>0.71</v>
      </c>
      <c r="BU449" s="233">
        <v>0.71</v>
      </c>
      <c r="BV449" s="233">
        <v>0.71</v>
      </c>
      <c r="BW449" s="233">
        <v>0.71</v>
      </c>
      <c r="BX449" s="233">
        <v>0.71</v>
      </c>
      <c r="BY449" s="233">
        <v>0.71</v>
      </c>
      <c r="BZ449" s="233"/>
      <c r="CA449" s="233"/>
      <c r="CB449" s="233"/>
      <c r="CC449" s="233"/>
      <c r="CD449" s="233"/>
      <c r="CE449" s="233"/>
      <c r="CF449" s="233"/>
      <c r="CG449" s="233"/>
      <c r="CH449" s="233"/>
      <c r="CI449" s="233"/>
      <c r="CJ449" s="233"/>
      <c r="CK449" s="233"/>
      <c r="CL449" s="233"/>
      <c r="CM449" s="233"/>
      <c r="CN449" s="249"/>
    </row>
    <row r="450" spans="2:92" ht="43.5" thickBot="1" x14ac:dyDescent="0.25">
      <c r="B450"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0" s="1190" t="s">
        <v>942</v>
      </c>
      <c r="D450" s="1190" t="s">
        <v>941</v>
      </c>
      <c r="E450" s="1191" t="s">
        <v>871</v>
      </c>
      <c r="F450" s="1192" t="str">
        <f>VLOOKUP(TBL5_OptBen[[#This Row],[Option Type (defined list)]],'Option Typs_Grps'!B$2:C$47, 2, FALSE)</f>
        <v>Distribution Options</v>
      </c>
      <c r="G450" s="1176" t="s">
        <v>766</v>
      </c>
      <c r="H450" s="1177" t="s">
        <v>1452</v>
      </c>
      <c r="I450" s="1181" t="s">
        <v>684</v>
      </c>
      <c r="J450" s="1182" t="s">
        <v>122</v>
      </c>
      <c r="K450" s="1183">
        <v>2</v>
      </c>
      <c r="L450" s="250"/>
      <c r="M450" s="250"/>
      <c r="N450" s="250"/>
      <c r="O450" s="1184"/>
      <c r="P450" s="1185"/>
      <c r="Q450" s="1186"/>
      <c r="R450" s="1187">
        <v>0</v>
      </c>
      <c r="S450" s="251">
        <v>0</v>
      </c>
      <c r="T450" s="251">
        <v>0</v>
      </c>
      <c r="U450" s="251">
        <v>0</v>
      </c>
      <c r="V450" s="251">
        <v>0</v>
      </c>
      <c r="W450" s="251">
        <v>0</v>
      </c>
      <c r="X450" s="251">
        <v>0</v>
      </c>
      <c r="Y450" s="251">
        <v>0</v>
      </c>
      <c r="Z450" s="251">
        <v>0</v>
      </c>
      <c r="AA450" s="251">
        <v>0</v>
      </c>
      <c r="AB450" s="251">
        <v>0.13</v>
      </c>
      <c r="AC450" s="251">
        <v>0.25</v>
      </c>
      <c r="AD450" s="251">
        <v>0.38</v>
      </c>
      <c r="AE450" s="251">
        <v>0.51</v>
      </c>
      <c r="AF450" s="251">
        <v>0.64</v>
      </c>
      <c r="AG450" s="251">
        <v>0.64</v>
      </c>
      <c r="AH450" s="251">
        <v>0.64</v>
      </c>
      <c r="AI450" s="251">
        <v>0.64</v>
      </c>
      <c r="AJ450" s="251">
        <v>0.64</v>
      </c>
      <c r="AK450" s="251">
        <v>0.64</v>
      </c>
      <c r="AL450" s="251">
        <v>0.64</v>
      </c>
      <c r="AM450" s="251">
        <v>0.64</v>
      </c>
      <c r="AN450" s="251">
        <v>0.64</v>
      </c>
      <c r="AO450" s="251">
        <v>0.64</v>
      </c>
      <c r="AP450" s="251">
        <v>0.64</v>
      </c>
      <c r="AQ450" s="251">
        <v>0.64</v>
      </c>
      <c r="AR450" s="251">
        <v>0.64</v>
      </c>
      <c r="AS450" s="251">
        <v>0.64</v>
      </c>
      <c r="AT450" s="251">
        <v>0.64</v>
      </c>
      <c r="AU450" s="251">
        <v>0.64</v>
      </c>
      <c r="AV450" s="251">
        <v>0.64</v>
      </c>
      <c r="AW450" s="251">
        <v>0.64</v>
      </c>
      <c r="AX450" s="251">
        <v>0.64</v>
      </c>
      <c r="AY450" s="251">
        <v>0.64</v>
      </c>
      <c r="AZ450" s="251">
        <v>0.64</v>
      </c>
      <c r="BA450" s="251">
        <v>0.64</v>
      </c>
      <c r="BB450" s="251">
        <v>0.64</v>
      </c>
      <c r="BC450" s="251">
        <v>0.64</v>
      </c>
      <c r="BD450" s="251">
        <v>0.64</v>
      </c>
      <c r="BE450" s="251">
        <v>0.64</v>
      </c>
      <c r="BF450" s="251">
        <v>0.64</v>
      </c>
      <c r="BG450" s="251">
        <v>0.64</v>
      </c>
      <c r="BH450" s="251">
        <v>0.64</v>
      </c>
      <c r="BI450" s="251">
        <v>0.64</v>
      </c>
      <c r="BJ450" s="251">
        <v>0.64</v>
      </c>
      <c r="BK450" s="251">
        <v>0.64</v>
      </c>
      <c r="BL450" s="251">
        <v>0.64</v>
      </c>
      <c r="BM450" s="251">
        <v>0.64</v>
      </c>
      <c r="BN450" s="251">
        <v>0.64</v>
      </c>
      <c r="BO450" s="251">
        <v>0.64</v>
      </c>
      <c r="BP450" s="1188">
        <v>0.64</v>
      </c>
      <c r="BQ450" s="233">
        <v>0.64</v>
      </c>
      <c r="BR450" s="233">
        <v>0.64</v>
      </c>
      <c r="BS450" s="233">
        <v>0.64</v>
      </c>
      <c r="BT450" s="233">
        <v>0.64</v>
      </c>
      <c r="BU450" s="233">
        <v>0.64</v>
      </c>
      <c r="BV450" s="233">
        <v>0.64</v>
      </c>
      <c r="BW450" s="233">
        <v>0.64</v>
      </c>
      <c r="BX450" s="233">
        <v>0.64</v>
      </c>
      <c r="BY450" s="233">
        <v>0.64</v>
      </c>
      <c r="BZ450" s="1193"/>
      <c r="CA450" s="1193"/>
      <c r="CB450" s="1193"/>
      <c r="CC450" s="1193"/>
      <c r="CD450" s="1193"/>
      <c r="CE450" s="1193"/>
      <c r="CF450" s="1193"/>
      <c r="CG450" s="1193"/>
      <c r="CH450" s="1193"/>
      <c r="CI450" s="1193"/>
      <c r="CJ450" s="1193"/>
      <c r="CK450" s="1193"/>
      <c r="CL450" s="1193"/>
      <c r="CM450" s="1193"/>
      <c r="CN450" s="1194"/>
    </row>
    <row r="451" spans="2:92" ht="43.5" thickBot="1" x14ac:dyDescent="0.25">
      <c r="B451"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1" s="1190" t="s">
        <v>945</v>
      </c>
      <c r="D451" s="1190" t="s">
        <v>944</v>
      </c>
      <c r="E451" s="1191" t="s">
        <v>871</v>
      </c>
      <c r="F451" s="1189" t="str">
        <f>VLOOKUP(TBL5_OptBen[[#This Row],[Option Type (defined list)]],'Option Typs_Grps'!B$2:C$47, 2, FALSE)</f>
        <v>Distribution Options</v>
      </c>
      <c r="G451" s="1176" t="s">
        <v>766</v>
      </c>
      <c r="H451" s="1177" t="s">
        <v>1452</v>
      </c>
      <c r="I451" s="1181" t="s">
        <v>684</v>
      </c>
      <c r="J451" s="1182" t="s">
        <v>122</v>
      </c>
      <c r="K451" s="1183">
        <v>2</v>
      </c>
      <c r="L451" s="250"/>
      <c r="M451" s="250"/>
      <c r="N451" s="250"/>
      <c r="O451" s="1184"/>
      <c r="P451" s="1185"/>
      <c r="Q451" s="1186"/>
      <c r="R451" s="1187">
        <v>0</v>
      </c>
      <c r="S451" s="251">
        <v>0</v>
      </c>
      <c r="T451" s="251">
        <v>0</v>
      </c>
      <c r="U451" s="251">
        <v>0</v>
      </c>
      <c r="V451" s="251">
        <v>0</v>
      </c>
      <c r="W451" s="251">
        <v>0</v>
      </c>
      <c r="X451" s="251">
        <v>0</v>
      </c>
      <c r="Y451" s="251">
        <v>0</v>
      </c>
      <c r="Z451" s="251">
        <v>0</v>
      </c>
      <c r="AA451" s="251">
        <v>0</v>
      </c>
      <c r="AB451" s="251">
        <v>0</v>
      </c>
      <c r="AC451" s="251">
        <v>0</v>
      </c>
      <c r="AD451" s="251">
        <v>0</v>
      </c>
      <c r="AE451" s="251">
        <v>0</v>
      </c>
      <c r="AF451" s="251">
        <v>0</v>
      </c>
      <c r="AG451" s="251">
        <v>0.13</v>
      </c>
      <c r="AH451" s="251">
        <v>0.25</v>
      </c>
      <c r="AI451" s="251">
        <v>0.37</v>
      </c>
      <c r="AJ451" s="251">
        <v>0.49</v>
      </c>
      <c r="AK451" s="251">
        <v>0.59</v>
      </c>
      <c r="AL451" s="251">
        <v>0.59</v>
      </c>
      <c r="AM451" s="251">
        <v>0.59</v>
      </c>
      <c r="AN451" s="251">
        <v>0.59</v>
      </c>
      <c r="AO451" s="251">
        <v>0.59</v>
      </c>
      <c r="AP451" s="251">
        <v>0.59</v>
      </c>
      <c r="AQ451" s="251">
        <v>0.59</v>
      </c>
      <c r="AR451" s="251">
        <v>0.59</v>
      </c>
      <c r="AS451" s="251">
        <v>0.59</v>
      </c>
      <c r="AT451" s="251">
        <v>0.59</v>
      </c>
      <c r="AU451" s="251">
        <v>0.59</v>
      </c>
      <c r="AV451" s="251">
        <v>0.59</v>
      </c>
      <c r="AW451" s="251">
        <v>0.59</v>
      </c>
      <c r="AX451" s="251">
        <v>0.59</v>
      </c>
      <c r="AY451" s="251">
        <v>0.59</v>
      </c>
      <c r="AZ451" s="251">
        <v>0.59</v>
      </c>
      <c r="BA451" s="251">
        <v>0.59</v>
      </c>
      <c r="BB451" s="251">
        <v>0.59</v>
      </c>
      <c r="BC451" s="251">
        <v>0.59</v>
      </c>
      <c r="BD451" s="251">
        <v>0.59</v>
      </c>
      <c r="BE451" s="251">
        <v>0.59</v>
      </c>
      <c r="BF451" s="251">
        <v>0.59</v>
      </c>
      <c r="BG451" s="251">
        <v>0.59</v>
      </c>
      <c r="BH451" s="251">
        <v>0.59</v>
      </c>
      <c r="BI451" s="251">
        <v>0.59</v>
      </c>
      <c r="BJ451" s="251">
        <v>0.59</v>
      </c>
      <c r="BK451" s="251">
        <v>0.59</v>
      </c>
      <c r="BL451" s="251">
        <v>0.59</v>
      </c>
      <c r="BM451" s="251">
        <v>0.59</v>
      </c>
      <c r="BN451" s="251">
        <v>0.59</v>
      </c>
      <c r="BO451" s="251">
        <v>0.59</v>
      </c>
      <c r="BP451" s="1188">
        <v>0.59</v>
      </c>
      <c r="BQ451" s="233">
        <v>0.59</v>
      </c>
      <c r="BR451" s="233">
        <v>0.59</v>
      </c>
      <c r="BS451" s="233">
        <v>0.59</v>
      </c>
      <c r="BT451" s="233">
        <v>0.59</v>
      </c>
      <c r="BU451" s="233">
        <v>0.59</v>
      </c>
      <c r="BV451" s="233">
        <v>0.59</v>
      </c>
      <c r="BW451" s="233">
        <v>0.59</v>
      </c>
      <c r="BX451" s="233">
        <v>0.59</v>
      </c>
      <c r="BY451" s="233">
        <v>0.59</v>
      </c>
      <c r="BZ451" s="233"/>
      <c r="CA451" s="233"/>
      <c r="CB451" s="233"/>
      <c r="CC451" s="233"/>
      <c r="CD451" s="233"/>
      <c r="CE451" s="233"/>
      <c r="CF451" s="233"/>
      <c r="CG451" s="233"/>
      <c r="CH451" s="233"/>
      <c r="CI451" s="233"/>
      <c r="CJ451" s="233"/>
      <c r="CK451" s="233"/>
      <c r="CL451" s="233"/>
      <c r="CM451" s="233"/>
      <c r="CN451" s="249"/>
    </row>
    <row r="452" spans="2:92" ht="43.5" thickBot="1" x14ac:dyDescent="0.25">
      <c r="B452"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2" s="1190" t="s">
        <v>948</v>
      </c>
      <c r="D452" s="1190" t="s">
        <v>947</v>
      </c>
      <c r="E452" s="1191" t="s">
        <v>871</v>
      </c>
      <c r="F452" s="1189" t="str">
        <f>VLOOKUP(TBL5_OptBen[[#This Row],[Option Type (defined list)]],'Option Typs_Grps'!B$2:C$47, 2, FALSE)</f>
        <v>Distribution Options</v>
      </c>
      <c r="G452" s="1176" t="s">
        <v>766</v>
      </c>
      <c r="H452" s="1177" t="s">
        <v>1452</v>
      </c>
      <c r="I452" s="1181" t="s">
        <v>684</v>
      </c>
      <c r="J452" s="1182" t="s">
        <v>122</v>
      </c>
      <c r="K452" s="1183">
        <v>2</v>
      </c>
      <c r="L452" s="250"/>
      <c r="M452" s="250"/>
      <c r="N452" s="250"/>
      <c r="O452" s="1184"/>
      <c r="P452" s="1185"/>
      <c r="Q452" s="1186"/>
      <c r="R452" s="1187">
        <v>0</v>
      </c>
      <c r="S452" s="251">
        <v>0</v>
      </c>
      <c r="T452" s="251">
        <v>0</v>
      </c>
      <c r="U452" s="251">
        <v>0</v>
      </c>
      <c r="V452" s="251">
        <v>0</v>
      </c>
      <c r="W452" s="251">
        <v>0</v>
      </c>
      <c r="X452" s="251">
        <v>0</v>
      </c>
      <c r="Y452" s="251">
        <v>0</v>
      </c>
      <c r="Z452" s="251">
        <v>0</v>
      </c>
      <c r="AA452" s="251">
        <v>0</v>
      </c>
      <c r="AB452" s="251">
        <v>0</v>
      </c>
      <c r="AC452" s="251">
        <v>0</v>
      </c>
      <c r="AD452" s="251">
        <v>0</v>
      </c>
      <c r="AE452" s="251">
        <v>0</v>
      </c>
      <c r="AF452" s="251">
        <v>0</v>
      </c>
      <c r="AG452" s="251">
        <v>0</v>
      </c>
      <c r="AH452" s="251">
        <v>0</v>
      </c>
      <c r="AI452" s="251">
        <v>0</v>
      </c>
      <c r="AJ452" s="251">
        <v>0</v>
      </c>
      <c r="AK452" s="251">
        <v>0</v>
      </c>
      <c r="AL452" s="251">
        <v>0.09</v>
      </c>
      <c r="AM452" s="251">
        <v>0.14000000000000001</v>
      </c>
      <c r="AN452" s="251">
        <v>0.14000000000000001</v>
      </c>
      <c r="AO452" s="251">
        <v>0.14000000000000001</v>
      </c>
      <c r="AP452" s="251">
        <v>0.14000000000000001</v>
      </c>
      <c r="AQ452" s="251">
        <v>0.14000000000000001</v>
      </c>
      <c r="AR452" s="251">
        <v>0.14000000000000001</v>
      </c>
      <c r="AS452" s="251">
        <v>0.14000000000000001</v>
      </c>
      <c r="AT452" s="251">
        <v>0.14000000000000001</v>
      </c>
      <c r="AU452" s="251">
        <v>0.14000000000000001</v>
      </c>
      <c r="AV452" s="251">
        <v>0.14000000000000001</v>
      </c>
      <c r="AW452" s="251">
        <v>0.14000000000000001</v>
      </c>
      <c r="AX452" s="251">
        <v>0.14000000000000001</v>
      </c>
      <c r="AY452" s="251">
        <v>0.14000000000000001</v>
      </c>
      <c r="AZ452" s="251">
        <v>0.14000000000000001</v>
      </c>
      <c r="BA452" s="251">
        <v>0.14000000000000001</v>
      </c>
      <c r="BB452" s="251">
        <v>0.14000000000000001</v>
      </c>
      <c r="BC452" s="251">
        <v>0.14000000000000001</v>
      </c>
      <c r="BD452" s="251">
        <v>0.14000000000000001</v>
      </c>
      <c r="BE452" s="251">
        <v>0.14000000000000001</v>
      </c>
      <c r="BF452" s="251">
        <v>0.14000000000000001</v>
      </c>
      <c r="BG452" s="251">
        <v>0.14000000000000001</v>
      </c>
      <c r="BH452" s="251">
        <v>0.14000000000000001</v>
      </c>
      <c r="BI452" s="251">
        <v>0.14000000000000001</v>
      </c>
      <c r="BJ452" s="251">
        <v>0.14000000000000001</v>
      </c>
      <c r="BK452" s="251">
        <v>0.14000000000000001</v>
      </c>
      <c r="BL452" s="251">
        <v>0.14000000000000001</v>
      </c>
      <c r="BM452" s="251">
        <v>0.14000000000000001</v>
      </c>
      <c r="BN452" s="251">
        <v>0.14000000000000001</v>
      </c>
      <c r="BO452" s="251">
        <v>0.14000000000000001</v>
      </c>
      <c r="BP452" s="1188">
        <v>0.14000000000000001</v>
      </c>
      <c r="BQ452" s="233">
        <v>0.14000000000000001</v>
      </c>
      <c r="BR452" s="233">
        <v>0.14000000000000001</v>
      </c>
      <c r="BS452" s="233">
        <v>0.14000000000000001</v>
      </c>
      <c r="BT452" s="233">
        <v>0.14000000000000001</v>
      </c>
      <c r="BU452" s="233">
        <v>0.14000000000000001</v>
      </c>
      <c r="BV452" s="233">
        <v>0.14000000000000001</v>
      </c>
      <c r="BW452" s="233">
        <v>0.14000000000000001</v>
      </c>
      <c r="BX452" s="233">
        <v>0.14000000000000001</v>
      </c>
      <c r="BY452" s="233">
        <v>0.14000000000000001</v>
      </c>
      <c r="BZ452" s="233"/>
      <c r="CA452" s="233"/>
      <c r="CB452" s="233"/>
      <c r="CC452" s="233"/>
      <c r="CD452" s="233"/>
      <c r="CE452" s="233"/>
      <c r="CF452" s="233"/>
      <c r="CG452" s="233"/>
      <c r="CH452" s="233"/>
      <c r="CI452" s="233"/>
      <c r="CJ452" s="233"/>
      <c r="CK452" s="233"/>
      <c r="CL452" s="233"/>
      <c r="CM452" s="233"/>
      <c r="CN452" s="249"/>
    </row>
    <row r="453" spans="2:92" ht="57.75" thickBot="1" x14ac:dyDescent="0.25">
      <c r="B453"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3" s="1190" t="s">
        <v>1040</v>
      </c>
      <c r="D453" s="1190" t="s">
        <v>1039</v>
      </c>
      <c r="E453" s="1191" t="s">
        <v>979</v>
      </c>
      <c r="F453" s="1189" t="str">
        <f>VLOOKUP(TBL5_OptBen[[#This Row],[Option Type (defined list)]],'Option Typs_Grps'!B$2:C$47, 2, FALSE)</f>
        <v>Resource Options</v>
      </c>
      <c r="G453" s="1176" t="s">
        <v>755</v>
      </c>
      <c r="H453" s="1177" t="s">
        <v>1452</v>
      </c>
      <c r="I453" s="1181" t="s">
        <v>684</v>
      </c>
      <c r="J453" s="1182" t="s">
        <v>122</v>
      </c>
      <c r="K453" s="1183">
        <v>2</v>
      </c>
      <c r="L453" s="250"/>
      <c r="M453" s="250"/>
      <c r="N453" s="250"/>
      <c r="O453" s="1184"/>
      <c r="P453" s="1185"/>
      <c r="Q453" s="1186"/>
      <c r="R453" s="1187">
        <v>4.6500000000000004</v>
      </c>
      <c r="S453" s="251">
        <v>4.6399999999999997</v>
      </c>
      <c r="T453" s="251">
        <v>4.6399999999999997</v>
      </c>
      <c r="U453" s="251">
        <v>4.63</v>
      </c>
      <c r="V453" s="251">
        <v>0</v>
      </c>
      <c r="W453" s="251">
        <v>0</v>
      </c>
      <c r="X453" s="251">
        <v>0</v>
      </c>
      <c r="Y453" s="251">
        <v>0</v>
      </c>
      <c r="Z453" s="251">
        <v>0</v>
      </c>
      <c r="AA453" s="251">
        <v>0</v>
      </c>
      <c r="AB453" s="251">
        <v>0</v>
      </c>
      <c r="AC453" s="251">
        <v>0</v>
      </c>
      <c r="AD453" s="251">
        <v>0</v>
      </c>
      <c r="AE453" s="251">
        <v>0</v>
      </c>
      <c r="AF453" s="251">
        <v>0</v>
      </c>
      <c r="AG453" s="251">
        <v>0</v>
      </c>
      <c r="AH453" s="251">
        <v>0</v>
      </c>
      <c r="AI453" s="251">
        <v>0</v>
      </c>
      <c r="AJ453" s="251">
        <v>0</v>
      </c>
      <c r="AK453" s="251">
        <v>0</v>
      </c>
      <c r="AL453" s="251">
        <v>0</v>
      </c>
      <c r="AM453" s="251">
        <v>0</v>
      </c>
      <c r="AN453" s="251">
        <v>0</v>
      </c>
      <c r="AO453" s="251">
        <v>0</v>
      </c>
      <c r="AP453" s="251">
        <v>0</v>
      </c>
      <c r="AQ453" s="251">
        <v>0</v>
      </c>
      <c r="AR453" s="251">
        <v>0</v>
      </c>
      <c r="AS453" s="251">
        <v>0</v>
      </c>
      <c r="AT453" s="251">
        <v>0</v>
      </c>
      <c r="AU453" s="251">
        <v>0</v>
      </c>
      <c r="AV453" s="251">
        <v>0</v>
      </c>
      <c r="AW453" s="251">
        <v>0</v>
      </c>
      <c r="AX453" s="251">
        <v>0</v>
      </c>
      <c r="AY453" s="251">
        <v>0</v>
      </c>
      <c r="AZ453" s="251">
        <v>0</v>
      </c>
      <c r="BA453" s="251">
        <v>0</v>
      </c>
      <c r="BB453" s="251">
        <v>0</v>
      </c>
      <c r="BC453" s="251">
        <v>0</v>
      </c>
      <c r="BD453" s="251">
        <v>0</v>
      </c>
      <c r="BE453" s="251">
        <v>0</v>
      </c>
      <c r="BF453" s="251">
        <v>0</v>
      </c>
      <c r="BG453" s="251">
        <v>0</v>
      </c>
      <c r="BH453" s="251">
        <v>0</v>
      </c>
      <c r="BI453" s="251">
        <v>0</v>
      </c>
      <c r="BJ453" s="251">
        <v>0</v>
      </c>
      <c r="BK453" s="251">
        <v>0</v>
      </c>
      <c r="BL453" s="251">
        <v>0</v>
      </c>
      <c r="BM453" s="251">
        <v>0</v>
      </c>
      <c r="BN453" s="251">
        <v>0</v>
      </c>
      <c r="BO453" s="251">
        <v>0</v>
      </c>
      <c r="BP453" s="1188">
        <v>0</v>
      </c>
      <c r="BQ453" s="233">
        <v>0</v>
      </c>
      <c r="BR453" s="233">
        <v>0</v>
      </c>
      <c r="BS453" s="233">
        <v>0</v>
      </c>
      <c r="BT453" s="233">
        <v>0</v>
      </c>
      <c r="BU453" s="233">
        <v>0</v>
      </c>
      <c r="BV453" s="233">
        <v>0</v>
      </c>
      <c r="BW453" s="233">
        <v>0</v>
      </c>
      <c r="BX453" s="233">
        <v>0</v>
      </c>
      <c r="BY453" s="233">
        <v>0</v>
      </c>
      <c r="BZ453" s="233"/>
      <c r="CA453" s="233"/>
      <c r="CB453" s="233"/>
      <c r="CC453" s="233"/>
      <c r="CD453" s="233"/>
      <c r="CE453" s="233"/>
      <c r="CF453" s="233"/>
      <c r="CG453" s="233"/>
      <c r="CH453" s="233"/>
      <c r="CI453" s="233"/>
      <c r="CJ453" s="233"/>
      <c r="CK453" s="233"/>
      <c r="CL453" s="233"/>
      <c r="CM453" s="233"/>
      <c r="CN453" s="249"/>
    </row>
    <row r="454" spans="2:92" ht="57" x14ac:dyDescent="0.2">
      <c r="B454"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4" s="1190" t="s">
        <v>1044</v>
      </c>
      <c r="D454" s="1190" t="s">
        <v>1043</v>
      </c>
      <c r="E454" s="1191" t="s">
        <v>1020</v>
      </c>
      <c r="F454" s="1192" t="str">
        <f>VLOOKUP(TBL5_OptBen[[#This Row],[Option Type (defined list)]],'Option Typs_Grps'!B$2:C$47, 2, FALSE)</f>
        <v>Customer Options</v>
      </c>
      <c r="G454" s="1176" t="s">
        <v>755</v>
      </c>
      <c r="H454" s="1177" t="s">
        <v>1452</v>
      </c>
      <c r="I454" s="1181" t="s">
        <v>684</v>
      </c>
      <c r="J454" s="1182" t="s">
        <v>122</v>
      </c>
      <c r="K454" s="1183">
        <v>2</v>
      </c>
      <c r="L454" s="250"/>
      <c r="M454" s="250"/>
      <c r="N454" s="250"/>
      <c r="O454" s="1184"/>
      <c r="P454" s="1185"/>
      <c r="Q454" s="1186"/>
      <c r="R454" s="1187">
        <v>19.25</v>
      </c>
      <c r="S454" s="251">
        <v>19.23</v>
      </c>
      <c r="T454" s="251">
        <v>19.2</v>
      </c>
      <c r="U454" s="251">
        <v>19.18</v>
      </c>
      <c r="V454" s="251">
        <v>0</v>
      </c>
      <c r="W454" s="251">
        <v>0</v>
      </c>
      <c r="X454" s="251">
        <v>0</v>
      </c>
      <c r="Y454" s="251">
        <v>0</v>
      </c>
      <c r="Z454" s="251">
        <v>0</v>
      </c>
      <c r="AA454" s="251">
        <v>0</v>
      </c>
      <c r="AB454" s="251">
        <v>0</v>
      </c>
      <c r="AC454" s="251">
        <v>0</v>
      </c>
      <c r="AD454" s="251">
        <v>0</v>
      </c>
      <c r="AE454" s="251">
        <v>0</v>
      </c>
      <c r="AF454" s="251">
        <v>0</v>
      </c>
      <c r="AG454" s="251">
        <v>0</v>
      </c>
      <c r="AH454" s="251">
        <v>0</v>
      </c>
      <c r="AI454" s="251">
        <v>0</v>
      </c>
      <c r="AJ454" s="251">
        <v>0</v>
      </c>
      <c r="AK454" s="251">
        <v>0</v>
      </c>
      <c r="AL454" s="251">
        <v>0</v>
      </c>
      <c r="AM454" s="251">
        <v>0</v>
      </c>
      <c r="AN454" s="251">
        <v>0</v>
      </c>
      <c r="AO454" s="251">
        <v>0</v>
      </c>
      <c r="AP454" s="251">
        <v>0</v>
      </c>
      <c r="AQ454" s="251">
        <v>0</v>
      </c>
      <c r="AR454" s="251">
        <v>0</v>
      </c>
      <c r="AS454" s="251">
        <v>0</v>
      </c>
      <c r="AT454" s="251">
        <v>0</v>
      </c>
      <c r="AU454" s="251">
        <v>0</v>
      </c>
      <c r="AV454" s="251">
        <v>0</v>
      </c>
      <c r="AW454" s="251">
        <v>0</v>
      </c>
      <c r="AX454" s="251">
        <v>0</v>
      </c>
      <c r="AY454" s="251">
        <v>0</v>
      </c>
      <c r="AZ454" s="251">
        <v>0</v>
      </c>
      <c r="BA454" s="251">
        <v>0</v>
      </c>
      <c r="BB454" s="251">
        <v>0</v>
      </c>
      <c r="BC454" s="251">
        <v>0</v>
      </c>
      <c r="BD454" s="251">
        <v>0</v>
      </c>
      <c r="BE454" s="251">
        <v>0</v>
      </c>
      <c r="BF454" s="251">
        <v>0</v>
      </c>
      <c r="BG454" s="251">
        <v>0</v>
      </c>
      <c r="BH454" s="251">
        <v>0</v>
      </c>
      <c r="BI454" s="251">
        <v>0</v>
      </c>
      <c r="BJ454" s="251">
        <v>0</v>
      </c>
      <c r="BK454" s="251">
        <v>0</v>
      </c>
      <c r="BL454" s="251">
        <v>0</v>
      </c>
      <c r="BM454" s="251">
        <v>0</v>
      </c>
      <c r="BN454" s="251">
        <v>0</v>
      </c>
      <c r="BO454" s="251">
        <v>0</v>
      </c>
      <c r="BP454" s="1188">
        <v>0</v>
      </c>
      <c r="BQ454" s="233">
        <v>0</v>
      </c>
      <c r="BR454" s="233">
        <v>0</v>
      </c>
      <c r="BS454" s="233">
        <v>0</v>
      </c>
      <c r="BT454" s="233">
        <v>0</v>
      </c>
      <c r="BU454" s="233">
        <v>0</v>
      </c>
      <c r="BV454" s="233">
        <v>0</v>
      </c>
      <c r="BW454" s="233">
        <v>0</v>
      </c>
      <c r="BX454" s="233">
        <v>0</v>
      </c>
      <c r="BY454" s="233">
        <v>0</v>
      </c>
      <c r="BZ454" s="1193"/>
      <c r="CA454" s="1193"/>
      <c r="CB454" s="1193"/>
      <c r="CC454" s="1193"/>
      <c r="CD454" s="1193"/>
      <c r="CE454" s="1193"/>
      <c r="CF454" s="1193"/>
      <c r="CG454" s="1193"/>
      <c r="CH454" s="1193"/>
      <c r="CI454" s="1193"/>
      <c r="CJ454" s="1193"/>
      <c r="CK454" s="1193"/>
      <c r="CL454" s="1193"/>
      <c r="CM454" s="1193"/>
      <c r="CN454" s="1194"/>
    </row>
    <row r="455" spans="2:92" ht="72" thickBot="1" x14ac:dyDescent="0.25">
      <c r="B455"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5" s="1190" t="s">
        <v>1048</v>
      </c>
      <c r="D455" s="1190" t="s">
        <v>1047</v>
      </c>
      <c r="E455" s="1191" t="s">
        <v>979</v>
      </c>
      <c r="F455" s="1189" t="str">
        <f>VLOOKUP(TBL5_OptBen[[#This Row],[Option Type (defined list)]],'Option Typs_Grps'!B$2:C$47, 2, FALSE)</f>
        <v>Resource Options</v>
      </c>
      <c r="G455" s="1176" t="s">
        <v>755</v>
      </c>
      <c r="H455" s="1177" t="s">
        <v>1452</v>
      </c>
      <c r="I455" s="1181" t="s">
        <v>684</v>
      </c>
      <c r="J455" s="1182" t="s">
        <v>122</v>
      </c>
      <c r="K455" s="1183">
        <v>2</v>
      </c>
      <c r="L455" s="250"/>
      <c r="M455" s="250"/>
      <c r="N455" s="250"/>
      <c r="O455" s="1184"/>
      <c r="P455" s="1185"/>
      <c r="Q455" s="1186"/>
      <c r="R455" s="1187">
        <v>18.010000000000002</v>
      </c>
      <c r="S455" s="251">
        <v>17.98</v>
      </c>
      <c r="T455" s="251">
        <v>17.96</v>
      </c>
      <c r="U455" s="251">
        <v>17.940000000000001</v>
      </c>
      <c r="V455" s="251">
        <v>0</v>
      </c>
      <c r="W455" s="251">
        <v>0</v>
      </c>
      <c r="X455" s="251">
        <v>0</v>
      </c>
      <c r="Y455" s="251">
        <v>0</v>
      </c>
      <c r="Z455" s="251">
        <v>0</v>
      </c>
      <c r="AA455" s="251">
        <v>0</v>
      </c>
      <c r="AB455" s="251">
        <v>0</v>
      </c>
      <c r="AC455" s="251">
        <v>0</v>
      </c>
      <c r="AD455" s="251">
        <v>0</v>
      </c>
      <c r="AE455" s="251">
        <v>0</v>
      </c>
      <c r="AF455" s="251">
        <v>0</v>
      </c>
      <c r="AG455" s="251">
        <v>0</v>
      </c>
      <c r="AH455" s="251">
        <v>0</v>
      </c>
      <c r="AI455" s="251">
        <v>0</v>
      </c>
      <c r="AJ455" s="251">
        <v>0</v>
      </c>
      <c r="AK455" s="251">
        <v>0</v>
      </c>
      <c r="AL455" s="251">
        <v>0</v>
      </c>
      <c r="AM455" s="251">
        <v>0</v>
      </c>
      <c r="AN455" s="251">
        <v>0</v>
      </c>
      <c r="AO455" s="251">
        <v>0</v>
      </c>
      <c r="AP455" s="251">
        <v>0</v>
      </c>
      <c r="AQ455" s="251">
        <v>0</v>
      </c>
      <c r="AR455" s="251">
        <v>0</v>
      </c>
      <c r="AS455" s="251">
        <v>0</v>
      </c>
      <c r="AT455" s="251">
        <v>0</v>
      </c>
      <c r="AU455" s="251">
        <v>0</v>
      </c>
      <c r="AV455" s="251">
        <v>0</v>
      </c>
      <c r="AW455" s="251">
        <v>0</v>
      </c>
      <c r="AX455" s="251">
        <v>0</v>
      </c>
      <c r="AY455" s="251">
        <v>0</v>
      </c>
      <c r="AZ455" s="251">
        <v>0</v>
      </c>
      <c r="BA455" s="251">
        <v>0</v>
      </c>
      <c r="BB455" s="251">
        <v>0</v>
      </c>
      <c r="BC455" s="251">
        <v>0</v>
      </c>
      <c r="BD455" s="251">
        <v>0</v>
      </c>
      <c r="BE455" s="251">
        <v>0</v>
      </c>
      <c r="BF455" s="251">
        <v>0</v>
      </c>
      <c r="BG455" s="251">
        <v>0</v>
      </c>
      <c r="BH455" s="251">
        <v>0</v>
      </c>
      <c r="BI455" s="251">
        <v>0</v>
      </c>
      <c r="BJ455" s="251">
        <v>0</v>
      </c>
      <c r="BK455" s="251">
        <v>0</v>
      </c>
      <c r="BL455" s="251">
        <v>0</v>
      </c>
      <c r="BM455" s="251">
        <v>0</v>
      </c>
      <c r="BN455" s="251">
        <v>0</v>
      </c>
      <c r="BO455" s="251">
        <v>0</v>
      </c>
      <c r="BP455" s="1188">
        <v>0</v>
      </c>
      <c r="BQ455" s="233">
        <v>0</v>
      </c>
      <c r="BR455" s="233">
        <v>0</v>
      </c>
      <c r="BS455" s="233">
        <v>0</v>
      </c>
      <c r="BT455" s="233">
        <v>0</v>
      </c>
      <c r="BU455" s="233">
        <v>0</v>
      </c>
      <c r="BV455" s="233">
        <v>0</v>
      </c>
      <c r="BW455" s="233">
        <v>0</v>
      </c>
      <c r="BX455" s="233">
        <v>0</v>
      </c>
      <c r="BY455" s="233">
        <v>0</v>
      </c>
      <c r="BZ455" s="233"/>
      <c r="CA455" s="233"/>
      <c r="CB455" s="233"/>
      <c r="CC455" s="233"/>
      <c r="CD455" s="233"/>
      <c r="CE455" s="233"/>
      <c r="CF455" s="233"/>
      <c r="CG455" s="233"/>
      <c r="CH455" s="233"/>
      <c r="CI455" s="233"/>
      <c r="CJ455" s="233"/>
      <c r="CK455" s="233"/>
      <c r="CL455" s="233"/>
      <c r="CM455" s="233"/>
      <c r="CN455" s="249"/>
    </row>
    <row r="456" spans="2:92" ht="43.5" thickBot="1" x14ac:dyDescent="0.25">
      <c r="B456"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6" s="1190" t="s">
        <v>1081</v>
      </c>
      <c r="D456" s="1190" t="s">
        <v>1080</v>
      </c>
      <c r="E456" s="1191" t="s">
        <v>1065</v>
      </c>
      <c r="F456" s="1189" t="str">
        <f>VLOOKUP(TBL5_OptBen[[#This Row],[Option Type (defined list)]],'Option Typs_Grps'!B$2:C$47, 2, FALSE)</f>
        <v>Resource Options</v>
      </c>
      <c r="G456" s="1176" t="s">
        <v>766</v>
      </c>
      <c r="H456" s="1177" t="s">
        <v>1452</v>
      </c>
      <c r="I456" s="1181" t="s">
        <v>684</v>
      </c>
      <c r="J456" s="1182" t="s">
        <v>122</v>
      </c>
      <c r="K456" s="1183">
        <v>2</v>
      </c>
      <c r="L456" s="250"/>
      <c r="M456" s="250"/>
      <c r="N456" s="250"/>
      <c r="O456" s="1184"/>
      <c r="P456" s="1185"/>
      <c r="Q456" s="1186"/>
      <c r="R456" s="1187">
        <v>0</v>
      </c>
      <c r="S456" s="251">
        <v>0</v>
      </c>
      <c r="T456" s="251">
        <v>0</v>
      </c>
      <c r="U456" s="251">
        <v>0</v>
      </c>
      <c r="V456" s="251">
        <v>0</v>
      </c>
      <c r="W456" s="251">
        <v>0</v>
      </c>
      <c r="X456" s="251">
        <v>0</v>
      </c>
      <c r="Y456" s="251">
        <v>0</v>
      </c>
      <c r="Z456" s="251">
        <v>0</v>
      </c>
      <c r="AA456" s="251">
        <v>0</v>
      </c>
      <c r="AB456" s="251">
        <v>0</v>
      </c>
      <c r="AC456" s="251">
        <v>0</v>
      </c>
      <c r="AD456" s="251">
        <v>0</v>
      </c>
      <c r="AE456" s="251">
        <v>0</v>
      </c>
      <c r="AF456" s="251">
        <v>0</v>
      </c>
      <c r="AG456" s="251">
        <v>140</v>
      </c>
      <c r="AH456" s="251">
        <v>140</v>
      </c>
      <c r="AI456" s="251">
        <v>140</v>
      </c>
      <c r="AJ456" s="251">
        <v>140</v>
      </c>
      <c r="AK456" s="251">
        <v>140</v>
      </c>
      <c r="AL456" s="251">
        <v>140</v>
      </c>
      <c r="AM456" s="251">
        <v>140</v>
      </c>
      <c r="AN456" s="251">
        <v>140</v>
      </c>
      <c r="AO456" s="251">
        <v>140</v>
      </c>
      <c r="AP456" s="251">
        <v>140</v>
      </c>
      <c r="AQ456" s="251">
        <v>140</v>
      </c>
      <c r="AR456" s="251">
        <v>140</v>
      </c>
      <c r="AS456" s="251">
        <v>140</v>
      </c>
      <c r="AT456" s="251">
        <v>140</v>
      </c>
      <c r="AU456" s="251">
        <v>140</v>
      </c>
      <c r="AV456" s="251">
        <v>140</v>
      </c>
      <c r="AW456" s="251">
        <v>140</v>
      </c>
      <c r="AX456" s="251">
        <v>140</v>
      </c>
      <c r="AY456" s="251">
        <v>140</v>
      </c>
      <c r="AZ456" s="251">
        <v>140</v>
      </c>
      <c r="BA456" s="251">
        <v>140</v>
      </c>
      <c r="BB456" s="251">
        <v>140</v>
      </c>
      <c r="BC456" s="251">
        <v>140</v>
      </c>
      <c r="BD456" s="251">
        <v>140</v>
      </c>
      <c r="BE456" s="251">
        <v>140</v>
      </c>
      <c r="BF456" s="251">
        <v>140</v>
      </c>
      <c r="BG456" s="251">
        <v>140</v>
      </c>
      <c r="BH456" s="251">
        <v>140</v>
      </c>
      <c r="BI456" s="251">
        <v>140</v>
      </c>
      <c r="BJ456" s="251">
        <v>140</v>
      </c>
      <c r="BK456" s="251">
        <v>140</v>
      </c>
      <c r="BL456" s="251">
        <v>140</v>
      </c>
      <c r="BM456" s="251">
        <v>140</v>
      </c>
      <c r="BN456" s="251">
        <v>140</v>
      </c>
      <c r="BO456" s="251">
        <v>140</v>
      </c>
      <c r="BP456" s="1188">
        <v>140</v>
      </c>
      <c r="BQ456" s="233">
        <v>140</v>
      </c>
      <c r="BR456" s="233">
        <v>140</v>
      </c>
      <c r="BS456" s="233">
        <v>140</v>
      </c>
      <c r="BT456" s="233">
        <v>140</v>
      </c>
      <c r="BU456" s="233">
        <v>140</v>
      </c>
      <c r="BV456" s="233">
        <v>140</v>
      </c>
      <c r="BW456" s="233">
        <v>140</v>
      </c>
      <c r="BX456" s="233">
        <v>140</v>
      </c>
      <c r="BY456" s="233">
        <v>140</v>
      </c>
      <c r="BZ456" s="233"/>
      <c r="CA456" s="233"/>
      <c r="CB456" s="233"/>
      <c r="CC456" s="233"/>
      <c r="CD456" s="233"/>
      <c r="CE456" s="233"/>
      <c r="CF456" s="233"/>
      <c r="CG456" s="233"/>
      <c r="CH456" s="233"/>
      <c r="CI456" s="233"/>
      <c r="CJ456" s="233"/>
      <c r="CK456" s="233"/>
      <c r="CL456" s="233"/>
      <c r="CM456" s="233"/>
      <c r="CN456" s="249"/>
    </row>
    <row r="457" spans="2:92" ht="57.75" thickBot="1" x14ac:dyDescent="0.25">
      <c r="B457"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7" s="1190" t="s">
        <v>1086</v>
      </c>
      <c r="D457" s="1190" t="s">
        <v>1085</v>
      </c>
      <c r="E457" s="1191" t="s">
        <v>1087</v>
      </c>
      <c r="F457" s="1189" t="str">
        <f>VLOOKUP(TBL5_OptBen[[#This Row],[Option Type (defined list)]],'Option Typs_Grps'!B$2:C$47, 2, FALSE)</f>
        <v>Distribution Options</v>
      </c>
      <c r="G457" s="1176" t="s">
        <v>766</v>
      </c>
      <c r="H457" s="1177" t="s">
        <v>1452</v>
      </c>
      <c r="I457" s="1181" t="s">
        <v>684</v>
      </c>
      <c r="J457" s="1182" t="s">
        <v>122</v>
      </c>
      <c r="K457" s="1183">
        <v>2</v>
      </c>
      <c r="L457" s="250"/>
      <c r="M457" s="250"/>
      <c r="N457" s="250"/>
      <c r="O457" s="1184"/>
      <c r="P457" s="1185"/>
      <c r="Q457" s="1186"/>
      <c r="R457" s="1187">
        <v>0</v>
      </c>
      <c r="S457" s="251">
        <v>0</v>
      </c>
      <c r="T457" s="251">
        <v>0</v>
      </c>
      <c r="U457" s="251">
        <v>0</v>
      </c>
      <c r="V457" s="251">
        <v>0</v>
      </c>
      <c r="W457" s="251">
        <v>0</v>
      </c>
      <c r="X457" s="251">
        <v>0</v>
      </c>
      <c r="Y457" s="251">
        <v>0</v>
      </c>
      <c r="Z457" s="251">
        <v>0</v>
      </c>
      <c r="AA457" s="251">
        <v>0</v>
      </c>
      <c r="AB457" s="251">
        <v>39.72</v>
      </c>
      <c r="AC457" s="251">
        <v>39.72</v>
      </c>
      <c r="AD457" s="251">
        <v>39.72</v>
      </c>
      <c r="AE457" s="251">
        <v>39.72</v>
      </c>
      <c r="AF457" s="251">
        <v>39.72</v>
      </c>
      <c r="AG457" s="251">
        <v>39.72</v>
      </c>
      <c r="AH457" s="251">
        <v>39.72</v>
      </c>
      <c r="AI457" s="251">
        <v>39.72</v>
      </c>
      <c r="AJ457" s="251">
        <v>39.72</v>
      </c>
      <c r="AK457" s="251">
        <v>39.72</v>
      </c>
      <c r="AL457" s="251">
        <v>39.72</v>
      </c>
      <c r="AM457" s="251">
        <v>39.72</v>
      </c>
      <c r="AN457" s="251">
        <v>39.72</v>
      </c>
      <c r="AO457" s="251">
        <v>39.72</v>
      </c>
      <c r="AP457" s="251">
        <v>39.72</v>
      </c>
      <c r="AQ457" s="251">
        <v>39.72</v>
      </c>
      <c r="AR457" s="251">
        <v>39.72</v>
      </c>
      <c r="AS457" s="251">
        <v>39.72</v>
      </c>
      <c r="AT457" s="251">
        <v>39.72</v>
      </c>
      <c r="AU457" s="251">
        <v>39.72</v>
      </c>
      <c r="AV457" s="251">
        <v>39.72</v>
      </c>
      <c r="AW457" s="251">
        <v>39.72</v>
      </c>
      <c r="AX457" s="251">
        <v>39.72</v>
      </c>
      <c r="AY457" s="251">
        <v>39.72</v>
      </c>
      <c r="AZ457" s="251">
        <v>39.72</v>
      </c>
      <c r="BA457" s="251">
        <v>39.72</v>
      </c>
      <c r="BB457" s="251">
        <v>39.72</v>
      </c>
      <c r="BC457" s="251">
        <v>39.72</v>
      </c>
      <c r="BD457" s="251">
        <v>39.72</v>
      </c>
      <c r="BE457" s="251">
        <v>39.72</v>
      </c>
      <c r="BF457" s="251">
        <v>39.72</v>
      </c>
      <c r="BG457" s="251">
        <v>39.72</v>
      </c>
      <c r="BH457" s="251">
        <v>39.72</v>
      </c>
      <c r="BI457" s="251">
        <v>39.72</v>
      </c>
      <c r="BJ457" s="251">
        <v>39.72</v>
      </c>
      <c r="BK457" s="251">
        <v>39.72</v>
      </c>
      <c r="BL457" s="251">
        <v>39.72</v>
      </c>
      <c r="BM457" s="251">
        <v>39.72</v>
      </c>
      <c r="BN457" s="251">
        <v>39.72</v>
      </c>
      <c r="BO457" s="251">
        <v>39.72</v>
      </c>
      <c r="BP457" s="1188">
        <v>39.72</v>
      </c>
      <c r="BQ457" s="233">
        <v>39.72</v>
      </c>
      <c r="BR457" s="233">
        <v>39.72</v>
      </c>
      <c r="BS457" s="233">
        <v>39.72</v>
      </c>
      <c r="BT457" s="233">
        <v>39.72</v>
      </c>
      <c r="BU457" s="233">
        <v>39.72</v>
      </c>
      <c r="BV457" s="233">
        <v>39.72</v>
      </c>
      <c r="BW457" s="233">
        <v>39.72</v>
      </c>
      <c r="BX457" s="233">
        <v>39.72</v>
      </c>
      <c r="BY457" s="233">
        <v>39.72</v>
      </c>
      <c r="BZ457" s="233"/>
      <c r="CA457" s="233"/>
      <c r="CB457" s="233"/>
      <c r="CC457" s="233"/>
      <c r="CD457" s="233"/>
      <c r="CE457" s="233"/>
      <c r="CF457" s="233"/>
      <c r="CG457" s="233"/>
      <c r="CH457" s="233"/>
      <c r="CI457" s="233"/>
      <c r="CJ457" s="233"/>
      <c r="CK457" s="233"/>
      <c r="CL457" s="233"/>
      <c r="CM457" s="233"/>
      <c r="CN457" s="249"/>
    </row>
    <row r="458" spans="2:92" ht="30.75" thickBot="1" x14ac:dyDescent="0.25">
      <c r="B458"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8" s="1190" t="s">
        <v>1095</v>
      </c>
      <c r="D458" s="1190" t="s">
        <v>1094</v>
      </c>
      <c r="E458" s="1191" t="s">
        <v>1096</v>
      </c>
      <c r="F458" s="1192" t="str">
        <f>VLOOKUP(TBL5_OptBen[[#This Row],[Option Type (defined list)]],'Option Typs_Grps'!B$2:C$47, 2, FALSE)</f>
        <v>Resource Options</v>
      </c>
      <c r="G458" s="1176" t="s">
        <v>766</v>
      </c>
      <c r="H458" s="1177" t="s">
        <v>1452</v>
      </c>
      <c r="I458" s="1181" t="s">
        <v>684</v>
      </c>
      <c r="J458" s="1182" t="s">
        <v>122</v>
      </c>
      <c r="K458" s="1183">
        <v>2</v>
      </c>
      <c r="L458" s="250"/>
      <c r="M458" s="250"/>
      <c r="N458" s="250"/>
      <c r="O458" s="1184"/>
      <c r="P458" s="1185"/>
      <c r="Q458" s="1186"/>
      <c r="R458" s="1187">
        <v>0</v>
      </c>
      <c r="S458" s="251">
        <v>0</v>
      </c>
      <c r="T458" s="251">
        <v>0</v>
      </c>
      <c r="U458" s="251">
        <v>0</v>
      </c>
      <c r="V458" s="251">
        <v>0</v>
      </c>
      <c r="W458" s="251">
        <v>0</v>
      </c>
      <c r="X458" s="251">
        <v>0</v>
      </c>
      <c r="Y458" s="251">
        <v>0</v>
      </c>
      <c r="Z458" s="251">
        <v>0</v>
      </c>
      <c r="AA458" s="251">
        <v>0</v>
      </c>
      <c r="AB458" s="251">
        <v>10.28</v>
      </c>
      <c r="AC458" s="251">
        <v>10.28</v>
      </c>
      <c r="AD458" s="251">
        <v>10.28</v>
      </c>
      <c r="AE458" s="251">
        <v>10.28</v>
      </c>
      <c r="AF458" s="251">
        <v>10.28</v>
      </c>
      <c r="AG458" s="251">
        <v>10.28</v>
      </c>
      <c r="AH458" s="251">
        <v>10.28</v>
      </c>
      <c r="AI458" s="251">
        <v>10.28</v>
      </c>
      <c r="AJ458" s="251">
        <v>10.28</v>
      </c>
      <c r="AK458" s="251">
        <v>10.28</v>
      </c>
      <c r="AL458" s="251">
        <v>10.28</v>
      </c>
      <c r="AM458" s="251">
        <v>10.28</v>
      </c>
      <c r="AN458" s="251">
        <v>10.28</v>
      </c>
      <c r="AO458" s="251">
        <v>10.28</v>
      </c>
      <c r="AP458" s="251">
        <v>10.28</v>
      </c>
      <c r="AQ458" s="251">
        <v>10.28</v>
      </c>
      <c r="AR458" s="251">
        <v>10.28</v>
      </c>
      <c r="AS458" s="251">
        <v>10.28</v>
      </c>
      <c r="AT458" s="251">
        <v>10.28</v>
      </c>
      <c r="AU458" s="251">
        <v>10.28</v>
      </c>
      <c r="AV458" s="251">
        <v>10.28</v>
      </c>
      <c r="AW458" s="251">
        <v>10.28</v>
      </c>
      <c r="AX458" s="251">
        <v>10.28</v>
      </c>
      <c r="AY458" s="251">
        <v>10.28</v>
      </c>
      <c r="AZ458" s="251">
        <v>10.28</v>
      </c>
      <c r="BA458" s="251">
        <v>10.28</v>
      </c>
      <c r="BB458" s="251">
        <v>10.28</v>
      </c>
      <c r="BC458" s="251">
        <v>10.28</v>
      </c>
      <c r="BD458" s="251">
        <v>10.28</v>
      </c>
      <c r="BE458" s="251">
        <v>10.28</v>
      </c>
      <c r="BF458" s="251">
        <v>10.28</v>
      </c>
      <c r="BG458" s="251">
        <v>10.28</v>
      </c>
      <c r="BH458" s="251">
        <v>10.28</v>
      </c>
      <c r="BI458" s="251">
        <v>10.28</v>
      </c>
      <c r="BJ458" s="251">
        <v>10.28</v>
      </c>
      <c r="BK458" s="251">
        <v>10.28</v>
      </c>
      <c r="BL458" s="251">
        <v>10.28</v>
      </c>
      <c r="BM458" s="251">
        <v>10.28</v>
      </c>
      <c r="BN458" s="251">
        <v>10.28</v>
      </c>
      <c r="BO458" s="251">
        <v>10.28</v>
      </c>
      <c r="BP458" s="1188">
        <v>10.28</v>
      </c>
      <c r="BQ458" s="233">
        <v>10.28</v>
      </c>
      <c r="BR458" s="233">
        <v>10.28</v>
      </c>
      <c r="BS458" s="233">
        <v>10.28</v>
      </c>
      <c r="BT458" s="233">
        <v>10.28</v>
      </c>
      <c r="BU458" s="233">
        <v>10.28</v>
      </c>
      <c r="BV458" s="233">
        <v>10.28</v>
      </c>
      <c r="BW458" s="233">
        <v>10.28</v>
      </c>
      <c r="BX458" s="233">
        <v>10.28</v>
      </c>
      <c r="BY458" s="233">
        <v>10.28</v>
      </c>
      <c r="BZ458" s="1193"/>
      <c r="CA458" s="1193"/>
      <c r="CB458" s="1193"/>
      <c r="CC458" s="1193"/>
      <c r="CD458" s="1193"/>
      <c r="CE458" s="1193"/>
      <c r="CF458" s="1193"/>
      <c r="CG458" s="1193"/>
      <c r="CH458" s="1193"/>
      <c r="CI458" s="1193"/>
      <c r="CJ458" s="1193"/>
      <c r="CK458" s="1193"/>
      <c r="CL458" s="1193"/>
      <c r="CM458" s="1193"/>
      <c r="CN458" s="1194"/>
    </row>
    <row r="459" spans="2:92" ht="43.5" thickBot="1" x14ac:dyDescent="0.25">
      <c r="B459"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9" s="1190" t="s">
        <v>1139</v>
      </c>
      <c r="D459" s="1190" t="s">
        <v>1138</v>
      </c>
      <c r="E459" s="1191" t="s">
        <v>1062</v>
      </c>
      <c r="F459" s="1189" t="str">
        <f>VLOOKUP(TBL5_OptBen[[#This Row],[Option Type (defined list)]],'Option Typs_Grps'!B$2:C$47, 2, FALSE)</f>
        <v>Resource Options</v>
      </c>
      <c r="G459" s="1176" t="s">
        <v>755</v>
      </c>
      <c r="H459" s="1177" t="s">
        <v>1452</v>
      </c>
      <c r="I459" s="1181" t="s">
        <v>684</v>
      </c>
      <c r="J459" s="1182" t="s">
        <v>122</v>
      </c>
      <c r="K459" s="1183">
        <v>2</v>
      </c>
      <c r="L459" s="250"/>
      <c r="M459" s="250"/>
      <c r="N459" s="250"/>
      <c r="O459" s="1184"/>
      <c r="P459" s="1185"/>
      <c r="Q459" s="1186"/>
      <c r="R459" s="1187">
        <v>0</v>
      </c>
      <c r="S459" s="251">
        <v>0</v>
      </c>
      <c r="T459" s="251">
        <v>0</v>
      </c>
      <c r="U459" s="251">
        <v>6</v>
      </c>
      <c r="V459" s="251">
        <v>6</v>
      </c>
      <c r="W459" s="251">
        <v>6</v>
      </c>
      <c r="X459" s="251">
        <v>6</v>
      </c>
      <c r="Y459" s="251">
        <v>6</v>
      </c>
      <c r="Z459" s="251">
        <v>6</v>
      </c>
      <c r="AA459" s="251">
        <v>6</v>
      </c>
      <c r="AB459" s="251">
        <v>6</v>
      </c>
      <c r="AC459" s="251">
        <v>6</v>
      </c>
      <c r="AD459" s="251">
        <v>6</v>
      </c>
      <c r="AE459" s="251">
        <v>6</v>
      </c>
      <c r="AF459" s="251">
        <v>6</v>
      </c>
      <c r="AG459" s="251">
        <v>6</v>
      </c>
      <c r="AH459" s="251">
        <v>6</v>
      </c>
      <c r="AI459" s="251">
        <v>6</v>
      </c>
      <c r="AJ459" s="251">
        <v>6</v>
      </c>
      <c r="AK459" s="251">
        <v>6</v>
      </c>
      <c r="AL459" s="251">
        <v>6</v>
      </c>
      <c r="AM459" s="251">
        <v>6</v>
      </c>
      <c r="AN459" s="251">
        <v>6</v>
      </c>
      <c r="AO459" s="251">
        <v>6</v>
      </c>
      <c r="AP459" s="251">
        <v>6</v>
      </c>
      <c r="AQ459" s="251">
        <v>6</v>
      </c>
      <c r="AR459" s="251">
        <v>6</v>
      </c>
      <c r="AS459" s="251">
        <v>6</v>
      </c>
      <c r="AT459" s="251">
        <v>6</v>
      </c>
      <c r="AU459" s="251">
        <v>6</v>
      </c>
      <c r="AV459" s="251">
        <v>6</v>
      </c>
      <c r="AW459" s="251">
        <v>6</v>
      </c>
      <c r="AX459" s="251">
        <v>6</v>
      </c>
      <c r="AY459" s="251">
        <v>6</v>
      </c>
      <c r="AZ459" s="251">
        <v>6</v>
      </c>
      <c r="BA459" s="251">
        <v>6</v>
      </c>
      <c r="BB459" s="251">
        <v>6</v>
      </c>
      <c r="BC459" s="251">
        <v>6</v>
      </c>
      <c r="BD459" s="251">
        <v>6</v>
      </c>
      <c r="BE459" s="251">
        <v>6</v>
      </c>
      <c r="BF459" s="251">
        <v>6</v>
      </c>
      <c r="BG459" s="251">
        <v>6</v>
      </c>
      <c r="BH459" s="251">
        <v>6</v>
      </c>
      <c r="BI459" s="251">
        <v>6</v>
      </c>
      <c r="BJ459" s="251">
        <v>6</v>
      </c>
      <c r="BK459" s="251">
        <v>6</v>
      </c>
      <c r="BL459" s="251">
        <v>6</v>
      </c>
      <c r="BM459" s="251">
        <v>6</v>
      </c>
      <c r="BN459" s="251">
        <v>6</v>
      </c>
      <c r="BO459" s="251">
        <v>6</v>
      </c>
      <c r="BP459" s="1188">
        <v>6</v>
      </c>
      <c r="BQ459" s="233">
        <v>6</v>
      </c>
      <c r="BR459" s="233">
        <v>6</v>
      </c>
      <c r="BS459" s="233">
        <v>6</v>
      </c>
      <c r="BT459" s="233">
        <v>6</v>
      </c>
      <c r="BU459" s="233">
        <v>6</v>
      </c>
      <c r="BV459" s="233">
        <v>6</v>
      </c>
      <c r="BW459" s="233">
        <v>6</v>
      </c>
      <c r="BX459" s="233">
        <v>6</v>
      </c>
      <c r="BY459" s="233">
        <v>6</v>
      </c>
      <c r="BZ459" s="233"/>
      <c r="CA459" s="233"/>
      <c r="CB459" s="233"/>
      <c r="CC459" s="233"/>
      <c r="CD459" s="233"/>
      <c r="CE459" s="233"/>
      <c r="CF459" s="233"/>
      <c r="CG459" s="233"/>
      <c r="CH459" s="233"/>
      <c r="CI459" s="233"/>
      <c r="CJ459" s="233"/>
      <c r="CK459" s="233"/>
      <c r="CL459" s="233"/>
      <c r="CM459" s="233"/>
      <c r="CN459" s="249"/>
    </row>
    <row r="460" spans="2:92" ht="43.5" thickBot="1" x14ac:dyDescent="0.25">
      <c r="B460"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60" s="1190" t="s">
        <v>1218</v>
      </c>
      <c r="D460" s="1190" t="s">
        <v>1217</v>
      </c>
      <c r="E460" s="1191" t="s">
        <v>1443</v>
      </c>
      <c r="F460" s="1189" t="str">
        <f>VLOOKUP(TBL5_OptBen[[#This Row],[Option Type (defined list)]],'Option Typs_Grps'!B$2:C$47, 2, FALSE)</f>
        <v>Production Options</v>
      </c>
      <c r="G460" s="1176" t="s">
        <v>755</v>
      </c>
      <c r="H460" s="1177" t="s">
        <v>1452</v>
      </c>
      <c r="I460" s="1181" t="s">
        <v>684</v>
      </c>
      <c r="J460" s="1182" t="s">
        <v>122</v>
      </c>
      <c r="K460" s="1183">
        <v>2</v>
      </c>
      <c r="L460" s="250"/>
      <c r="M460" s="250"/>
      <c r="N460" s="250"/>
      <c r="O460" s="1184"/>
      <c r="P460" s="1185"/>
      <c r="Q460" s="1186"/>
      <c r="R460" s="1187">
        <v>0</v>
      </c>
      <c r="S460" s="251">
        <v>0</v>
      </c>
      <c r="T460" s="251">
        <v>0</v>
      </c>
      <c r="U460" s="251">
        <v>10</v>
      </c>
      <c r="V460" s="251">
        <v>10</v>
      </c>
      <c r="W460" s="251">
        <v>10</v>
      </c>
      <c r="X460" s="251">
        <v>10</v>
      </c>
      <c r="Y460" s="251">
        <v>10</v>
      </c>
      <c r="Z460" s="251">
        <v>10</v>
      </c>
      <c r="AA460" s="251">
        <v>10</v>
      </c>
      <c r="AB460" s="251">
        <v>10</v>
      </c>
      <c r="AC460" s="251">
        <v>10</v>
      </c>
      <c r="AD460" s="251">
        <v>10</v>
      </c>
      <c r="AE460" s="251">
        <v>10</v>
      </c>
      <c r="AF460" s="251">
        <v>10</v>
      </c>
      <c r="AG460" s="251">
        <v>10</v>
      </c>
      <c r="AH460" s="251">
        <v>10</v>
      </c>
      <c r="AI460" s="251">
        <v>10</v>
      </c>
      <c r="AJ460" s="251">
        <v>10</v>
      </c>
      <c r="AK460" s="251">
        <v>10</v>
      </c>
      <c r="AL460" s="251">
        <v>10</v>
      </c>
      <c r="AM460" s="251">
        <v>10</v>
      </c>
      <c r="AN460" s="251">
        <v>10</v>
      </c>
      <c r="AO460" s="251">
        <v>10</v>
      </c>
      <c r="AP460" s="251">
        <v>10</v>
      </c>
      <c r="AQ460" s="251">
        <v>10</v>
      </c>
      <c r="AR460" s="251">
        <v>10</v>
      </c>
      <c r="AS460" s="251">
        <v>10</v>
      </c>
      <c r="AT460" s="251">
        <v>10</v>
      </c>
      <c r="AU460" s="251">
        <v>10</v>
      </c>
      <c r="AV460" s="251">
        <v>10</v>
      </c>
      <c r="AW460" s="251">
        <v>10</v>
      </c>
      <c r="AX460" s="251">
        <v>10</v>
      </c>
      <c r="AY460" s="251">
        <v>10</v>
      </c>
      <c r="AZ460" s="251">
        <v>10</v>
      </c>
      <c r="BA460" s="251">
        <v>10</v>
      </c>
      <c r="BB460" s="251">
        <v>10</v>
      </c>
      <c r="BC460" s="251">
        <v>10</v>
      </c>
      <c r="BD460" s="251">
        <v>10</v>
      </c>
      <c r="BE460" s="251">
        <v>10</v>
      </c>
      <c r="BF460" s="251">
        <v>10</v>
      </c>
      <c r="BG460" s="251">
        <v>10</v>
      </c>
      <c r="BH460" s="251">
        <v>10</v>
      </c>
      <c r="BI460" s="251">
        <v>10</v>
      </c>
      <c r="BJ460" s="251">
        <v>10</v>
      </c>
      <c r="BK460" s="251">
        <v>10</v>
      </c>
      <c r="BL460" s="251">
        <v>10</v>
      </c>
      <c r="BM460" s="251">
        <v>10</v>
      </c>
      <c r="BN460" s="251">
        <v>10</v>
      </c>
      <c r="BO460" s="251">
        <v>10</v>
      </c>
      <c r="BP460" s="1188">
        <v>10</v>
      </c>
      <c r="BQ460" s="233">
        <v>10</v>
      </c>
      <c r="BR460" s="233">
        <v>10</v>
      </c>
      <c r="BS460" s="233">
        <v>10</v>
      </c>
      <c r="BT460" s="233">
        <v>10</v>
      </c>
      <c r="BU460" s="233">
        <v>10</v>
      </c>
      <c r="BV460" s="233">
        <v>10</v>
      </c>
      <c r="BW460" s="233">
        <v>10</v>
      </c>
      <c r="BX460" s="233">
        <v>10</v>
      </c>
      <c r="BY460" s="233">
        <v>10</v>
      </c>
      <c r="BZ460" s="233"/>
      <c r="CA460" s="233"/>
      <c r="CB460" s="233"/>
      <c r="CC460" s="233"/>
      <c r="CD460" s="233"/>
      <c r="CE460" s="233"/>
      <c r="CF460" s="233"/>
      <c r="CG460" s="233"/>
      <c r="CH460" s="233"/>
      <c r="CI460" s="233"/>
      <c r="CJ460" s="233"/>
      <c r="CK460" s="233"/>
      <c r="CL460" s="233"/>
      <c r="CM460" s="233"/>
      <c r="CN460" s="249"/>
    </row>
    <row r="461" spans="2:92" ht="57.75" thickBot="1" x14ac:dyDescent="0.25">
      <c r="B461"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1" s="1190" t="s">
        <v>1223</v>
      </c>
      <c r="D461" s="1190" t="s">
        <v>1222</v>
      </c>
      <c r="E461" s="1191" t="s">
        <v>1158</v>
      </c>
      <c r="F461" s="1189" t="str">
        <f>VLOOKUP(TBL5_OptBen[[#This Row],[Option Type (defined list)]],'Option Typs_Grps'!B$2:C$47, 2, FALSE)</f>
        <v>Resource Options</v>
      </c>
      <c r="G461" s="1176" t="s">
        <v>755</v>
      </c>
      <c r="H461" s="1177" t="s">
        <v>1452</v>
      </c>
      <c r="I461" s="1181" t="s">
        <v>684</v>
      </c>
      <c r="J461" s="1182" t="s">
        <v>122</v>
      </c>
      <c r="K461" s="1183">
        <v>2</v>
      </c>
      <c r="L461" s="250"/>
      <c r="M461" s="250"/>
      <c r="N461" s="250"/>
      <c r="O461" s="1184"/>
      <c r="P461" s="1185"/>
      <c r="Q461" s="1186"/>
      <c r="R461" s="1187">
        <v>0</v>
      </c>
      <c r="S461" s="251">
        <v>0</v>
      </c>
      <c r="T461" s="251">
        <v>0</v>
      </c>
      <c r="U461" s="251">
        <v>0</v>
      </c>
      <c r="V461" s="251">
        <v>0</v>
      </c>
      <c r="W461" s="251">
        <v>0</v>
      </c>
      <c r="X461" s="251">
        <v>0</v>
      </c>
      <c r="Y461" s="251">
        <v>0</v>
      </c>
      <c r="Z461" s="251">
        <v>0</v>
      </c>
      <c r="AA461" s="251">
        <v>0</v>
      </c>
      <c r="AB461" s="251">
        <v>0</v>
      </c>
      <c r="AC461" s="251">
        <v>0</v>
      </c>
      <c r="AD461" s="251">
        <v>0</v>
      </c>
      <c r="AE461" s="251">
        <v>0</v>
      </c>
      <c r="AF461" s="251">
        <v>0</v>
      </c>
      <c r="AG461" s="251">
        <v>0</v>
      </c>
      <c r="AH461" s="251">
        <v>0</v>
      </c>
      <c r="AI461" s="251">
        <v>0</v>
      </c>
      <c r="AJ461" s="251">
        <v>0</v>
      </c>
      <c r="AK461" s="251">
        <v>0</v>
      </c>
      <c r="AL461" s="251">
        <v>0</v>
      </c>
      <c r="AM461" s="251">
        <v>0</v>
      </c>
      <c r="AN461" s="251">
        <v>0</v>
      </c>
      <c r="AO461" s="251">
        <v>0</v>
      </c>
      <c r="AP461" s="251">
        <v>0</v>
      </c>
      <c r="AQ461" s="251">
        <v>0</v>
      </c>
      <c r="AR461" s="251">
        <v>0</v>
      </c>
      <c r="AS461" s="251">
        <v>0</v>
      </c>
      <c r="AT461" s="251">
        <v>0</v>
      </c>
      <c r="AU461" s="251">
        <v>0</v>
      </c>
      <c r="AV461" s="251">
        <v>0</v>
      </c>
      <c r="AW461" s="251">
        <v>0</v>
      </c>
      <c r="AX461" s="251">
        <v>0</v>
      </c>
      <c r="AY461" s="251">
        <v>0</v>
      </c>
      <c r="AZ461" s="251">
        <v>0</v>
      </c>
      <c r="BA461" s="251">
        <v>0</v>
      </c>
      <c r="BB461" s="251">
        <v>0</v>
      </c>
      <c r="BC461" s="251">
        <v>0</v>
      </c>
      <c r="BD461" s="251">
        <v>0</v>
      </c>
      <c r="BE461" s="251">
        <v>0</v>
      </c>
      <c r="BF461" s="251">
        <v>0</v>
      </c>
      <c r="BG461" s="251">
        <v>0</v>
      </c>
      <c r="BH461" s="251">
        <v>0</v>
      </c>
      <c r="BI461" s="251">
        <v>0</v>
      </c>
      <c r="BJ461" s="251">
        <v>0</v>
      </c>
      <c r="BK461" s="251">
        <v>0</v>
      </c>
      <c r="BL461" s="251">
        <v>0</v>
      </c>
      <c r="BM461" s="251">
        <v>0</v>
      </c>
      <c r="BN461" s="251">
        <v>0</v>
      </c>
      <c r="BO461" s="251">
        <v>0</v>
      </c>
      <c r="BP461" s="1188">
        <v>0</v>
      </c>
      <c r="BQ461" s="233">
        <v>0</v>
      </c>
      <c r="BR461" s="233">
        <v>0</v>
      </c>
      <c r="BS461" s="233">
        <v>0</v>
      </c>
      <c r="BT461" s="233">
        <v>0</v>
      </c>
      <c r="BU461" s="233">
        <v>0</v>
      </c>
      <c r="BV461" s="233">
        <v>0</v>
      </c>
      <c r="BW461" s="233">
        <v>10.6</v>
      </c>
      <c r="BX461" s="233">
        <v>10.6</v>
      </c>
      <c r="BY461" s="233">
        <v>10.6</v>
      </c>
      <c r="BZ461" s="233"/>
      <c r="CA461" s="233"/>
      <c r="CB461" s="233"/>
      <c r="CC461" s="233"/>
      <c r="CD461" s="233"/>
      <c r="CE461" s="233"/>
      <c r="CF461" s="233"/>
      <c r="CG461" s="233"/>
      <c r="CH461" s="233"/>
      <c r="CI461" s="233"/>
      <c r="CJ461" s="233"/>
      <c r="CK461" s="233"/>
      <c r="CL461" s="233"/>
      <c r="CM461" s="233"/>
      <c r="CN461" s="249"/>
    </row>
    <row r="462" spans="2:92" ht="43.5" thickBot="1" x14ac:dyDescent="0.25">
      <c r="B462"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2" s="1190" t="s">
        <v>1246</v>
      </c>
      <c r="D462" s="1190" t="s">
        <v>1245</v>
      </c>
      <c r="E462" s="1191" t="s">
        <v>1057</v>
      </c>
      <c r="F462" s="1192" t="str">
        <f>VLOOKUP(TBL5_OptBen[[#This Row],[Option Type (defined list)]],'Option Typs_Grps'!B$2:C$47, 2, FALSE)</f>
        <v>Resource Options</v>
      </c>
      <c r="G462" s="1176" t="s">
        <v>766</v>
      </c>
      <c r="H462" s="1177" t="s">
        <v>1452</v>
      </c>
      <c r="I462" s="1181" t="s">
        <v>684</v>
      </c>
      <c r="J462" s="1182" t="s">
        <v>122</v>
      </c>
      <c r="K462" s="1183">
        <v>2</v>
      </c>
      <c r="L462" s="250"/>
      <c r="M462" s="250"/>
      <c r="N462" s="250"/>
      <c r="O462" s="1184"/>
      <c r="P462" s="1185"/>
      <c r="Q462" s="1186"/>
      <c r="R462" s="1187">
        <v>0</v>
      </c>
      <c r="S462" s="251">
        <v>0</v>
      </c>
      <c r="T462" s="251">
        <v>0</v>
      </c>
      <c r="U462" s="251">
        <v>0</v>
      </c>
      <c r="V462" s="251">
        <v>0</v>
      </c>
      <c r="W462" s="251">
        <v>0</v>
      </c>
      <c r="X462" s="251">
        <v>0</v>
      </c>
      <c r="Y462" s="251">
        <v>0</v>
      </c>
      <c r="Z462" s="251">
        <v>0</v>
      </c>
      <c r="AA462" s="251">
        <v>0</v>
      </c>
      <c r="AB462" s="251">
        <v>0</v>
      </c>
      <c r="AC462" s="251">
        <v>0</v>
      </c>
      <c r="AD462" s="251">
        <v>0</v>
      </c>
      <c r="AE462" s="251">
        <v>0</v>
      </c>
      <c r="AF462" s="251">
        <v>0</v>
      </c>
      <c r="AG462" s="251">
        <v>0</v>
      </c>
      <c r="AH462" s="251">
        <v>0</v>
      </c>
      <c r="AI462" s="251">
        <v>0</v>
      </c>
      <c r="AJ462" s="251">
        <v>0</v>
      </c>
      <c r="AK462" s="251">
        <v>0</v>
      </c>
      <c r="AL462" s="251">
        <v>0</v>
      </c>
      <c r="AM462" s="251">
        <v>0</v>
      </c>
      <c r="AN462" s="251">
        <v>0</v>
      </c>
      <c r="AO462" s="251">
        <v>0</v>
      </c>
      <c r="AP462" s="251">
        <v>0</v>
      </c>
      <c r="AQ462" s="251">
        <v>0</v>
      </c>
      <c r="AR462" s="251">
        <v>0</v>
      </c>
      <c r="AS462" s="251">
        <v>0</v>
      </c>
      <c r="AT462" s="251">
        <v>0</v>
      </c>
      <c r="AU462" s="251">
        <v>0</v>
      </c>
      <c r="AV462" s="251">
        <v>0</v>
      </c>
      <c r="AW462" s="251">
        <v>0</v>
      </c>
      <c r="AX462" s="251">
        <v>0</v>
      </c>
      <c r="AY462" s="251">
        <v>0</v>
      </c>
      <c r="AZ462" s="251">
        <v>0</v>
      </c>
      <c r="BA462" s="251">
        <v>0</v>
      </c>
      <c r="BB462" s="251">
        <v>0</v>
      </c>
      <c r="BC462" s="251">
        <v>0</v>
      </c>
      <c r="BD462" s="251">
        <v>0</v>
      </c>
      <c r="BE462" s="251">
        <v>0</v>
      </c>
      <c r="BF462" s="251">
        <v>0</v>
      </c>
      <c r="BG462" s="251">
        <v>0</v>
      </c>
      <c r="BH462" s="251">
        <v>0</v>
      </c>
      <c r="BI462" s="251">
        <v>0</v>
      </c>
      <c r="BJ462" s="251">
        <v>0</v>
      </c>
      <c r="BK462" s="251">
        <v>0</v>
      </c>
      <c r="BL462" s="251">
        <v>0</v>
      </c>
      <c r="BM462" s="251">
        <v>0</v>
      </c>
      <c r="BN462" s="251">
        <v>33.5</v>
      </c>
      <c r="BO462" s="251">
        <v>33.5</v>
      </c>
      <c r="BP462" s="1188">
        <v>33.5</v>
      </c>
      <c r="BQ462" s="233">
        <v>33.5</v>
      </c>
      <c r="BR462" s="233">
        <v>33.5</v>
      </c>
      <c r="BS462" s="233">
        <v>33.5</v>
      </c>
      <c r="BT462" s="233">
        <v>33.5</v>
      </c>
      <c r="BU462" s="233">
        <v>33.5</v>
      </c>
      <c r="BV462" s="233">
        <v>33.5</v>
      </c>
      <c r="BW462" s="233">
        <v>33.5</v>
      </c>
      <c r="BX462" s="233">
        <v>33.5</v>
      </c>
      <c r="BY462" s="233">
        <v>33.5</v>
      </c>
      <c r="BZ462" s="1193"/>
      <c r="CA462" s="1193"/>
      <c r="CB462" s="1193"/>
      <c r="CC462" s="1193"/>
      <c r="CD462" s="1193"/>
      <c r="CE462" s="1193"/>
      <c r="CF462" s="1193"/>
      <c r="CG462" s="1193"/>
      <c r="CH462" s="1193"/>
      <c r="CI462" s="1193"/>
      <c r="CJ462" s="1193"/>
      <c r="CK462" s="1193"/>
      <c r="CL462" s="1193"/>
      <c r="CM462" s="1193"/>
      <c r="CN462" s="1194"/>
    </row>
    <row r="463" spans="2:92" ht="43.5" thickBot="1" x14ac:dyDescent="0.25">
      <c r="B463"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3" s="1190" t="s">
        <v>1444</v>
      </c>
      <c r="D463" s="1190" t="s">
        <v>1254</v>
      </c>
      <c r="E463" s="1191" t="s">
        <v>1158</v>
      </c>
      <c r="F463" s="1189" t="str">
        <f>VLOOKUP(TBL5_OptBen[[#This Row],[Option Type (defined list)]],'Option Typs_Grps'!B$2:C$47, 2, FALSE)</f>
        <v>Resource Options</v>
      </c>
      <c r="G463" s="1176" t="s">
        <v>755</v>
      </c>
      <c r="H463" s="1177" t="s">
        <v>1452</v>
      </c>
      <c r="I463" s="1181" t="s">
        <v>684</v>
      </c>
      <c r="J463" s="1182" t="s">
        <v>122</v>
      </c>
      <c r="K463" s="1183">
        <v>2</v>
      </c>
      <c r="L463" s="250"/>
      <c r="M463" s="250"/>
      <c r="N463" s="250"/>
      <c r="O463" s="1184"/>
      <c r="P463" s="1185"/>
      <c r="Q463" s="1186"/>
      <c r="R463" s="1187">
        <v>0</v>
      </c>
      <c r="S463" s="251">
        <v>0</v>
      </c>
      <c r="T463" s="251">
        <v>15</v>
      </c>
      <c r="U463" s="251">
        <v>15</v>
      </c>
      <c r="V463" s="251">
        <v>15</v>
      </c>
      <c r="W463" s="251">
        <v>15</v>
      </c>
      <c r="X463" s="251">
        <v>15</v>
      </c>
      <c r="Y463" s="251">
        <v>15</v>
      </c>
      <c r="Z463" s="251">
        <v>15</v>
      </c>
      <c r="AA463" s="251">
        <v>15</v>
      </c>
      <c r="AB463" s="251">
        <v>15</v>
      </c>
      <c r="AC463" s="251">
        <v>15</v>
      </c>
      <c r="AD463" s="251">
        <v>15</v>
      </c>
      <c r="AE463" s="251">
        <v>15</v>
      </c>
      <c r="AF463" s="251">
        <v>15</v>
      </c>
      <c r="AG463" s="251">
        <v>15</v>
      </c>
      <c r="AH463" s="251">
        <v>15</v>
      </c>
      <c r="AI463" s="251">
        <v>15</v>
      </c>
      <c r="AJ463" s="251">
        <v>15</v>
      </c>
      <c r="AK463" s="251">
        <v>15</v>
      </c>
      <c r="AL463" s="251">
        <v>15</v>
      </c>
      <c r="AM463" s="251">
        <v>15</v>
      </c>
      <c r="AN463" s="251">
        <v>15</v>
      </c>
      <c r="AO463" s="251">
        <v>15</v>
      </c>
      <c r="AP463" s="251">
        <v>15</v>
      </c>
      <c r="AQ463" s="251">
        <v>15</v>
      </c>
      <c r="AR463" s="251">
        <v>15</v>
      </c>
      <c r="AS463" s="251">
        <v>15</v>
      </c>
      <c r="AT463" s="251">
        <v>15</v>
      </c>
      <c r="AU463" s="251">
        <v>15</v>
      </c>
      <c r="AV463" s="251">
        <v>15</v>
      </c>
      <c r="AW463" s="251">
        <v>15</v>
      </c>
      <c r="AX463" s="251">
        <v>15</v>
      </c>
      <c r="AY463" s="251">
        <v>15</v>
      </c>
      <c r="AZ463" s="251">
        <v>15</v>
      </c>
      <c r="BA463" s="251">
        <v>15</v>
      </c>
      <c r="BB463" s="251">
        <v>15</v>
      </c>
      <c r="BC463" s="251">
        <v>15</v>
      </c>
      <c r="BD463" s="251">
        <v>15</v>
      </c>
      <c r="BE463" s="251">
        <v>15</v>
      </c>
      <c r="BF463" s="251">
        <v>15</v>
      </c>
      <c r="BG463" s="251">
        <v>15</v>
      </c>
      <c r="BH463" s="251">
        <v>15</v>
      </c>
      <c r="BI463" s="251">
        <v>15</v>
      </c>
      <c r="BJ463" s="251">
        <v>15</v>
      </c>
      <c r="BK463" s="251">
        <v>15</v>
      </c>
      <c r="BL463" s="251">
        <v>15</v>
      </c>
      <c r="BM463" s="251">
        <v>15</v>
      </c>
      <c r="BN463" s="251">
        <v>15</v>
      </c>
      <c r="BO463" s="251">
        <v>15</v>
      </c>
      <c r="BP463" s="1188">
        <v>15</v>
      </c>
      <c r="BQ463" s="233">
        <v>15</v>
      </c>
      <c r="BR463" s="233">
        <v>15</v>
      </c>
      <c r="BS463" s="233">
        <v>15</v>
      </c>
      <c r="BT463" s="233">
        <v>15</v>
      </c>
      <c r="BU463" s="233">
        <v>15</v>
      </c>
      <c r="BV463" s="233">
        <v>15</v>
      </c>
      <c r="BW463" s="233">
        <v>15</v>
      </c>
      <c r="BX463" s="233">
        <v>15</v>
      </c>
      <c r="BY463" s="233">
        <v>15</v>
      </c>
      <c r="BZ463" s="233"/>
      <c r="CA463" s="233"/>
      <c r="CB463" s="233"/>
      <c r="CC463" s="233"/>
      <c r="CD463" s="233"/>
      <c r="CE463" s="233"/>
      <c r="CF463" s="233"/>
      <c r="CG463" s="233"/>
      <c r="CH463" s="233"/>
      <c r="CI463" s="233"/>
      <c r="CJ463" s="233"/>
      <c r="CK463" s="233"/>
      <c r="CL463" s="233"/>
      <c r="CM463" s="233"/>
      <c r="CN463" s="249"/>
    </row>
    <row r="464" spans="2:92" ht="86.25" thickBot="1" x14ac:dyDescent="0.25">
      <c r="B464" s="124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4" s="1190" t="s">
        <v>1404</v>
      </c>
      <c r="D464" s="1190" t="s">
        <v>1410</v>
      </c>
      <c r="E464" s="1191" t="s">
        <v>1062</v>
      </c>
      <c r="F464" s="1189" t="str">
        <f>VLOOKUP(TBL5_OptBen[[#This Row],[Option Type (defined list)]],'Option Typs_Grps'!B$2:C$47, 2, FALSE)</f>
        <v>Resource Options</v>
      </c>
      <c r="G464" s="1176" t="s">
        <v>766</v>
      </c>
      <c r="H464" s="1177" t="s">
        <v>1452</v>
      </c>
      <c r="I464" s="1181" t="s">
        <v>684</v>
      </c>
      <c r="J464" s="1182" t="s">
        <v>122</v>
      </c>
      <c r="K464" s="1183">
        <v>2</v>
      </c>
      <c r="L464" s="250"/>
      <c r="M464" s="250"/>
      <c r="N464" s="250"/>
      <c r="O464" s="1184"/>
      <c r="P464" s="1185"/>
      <c r="Q464" s="1186"/>
      <c r="R464" s="1187">
        <v>0</v>
      </c>
      <c r="S464" s="251">
        <v>0</v>
      </c>
      <c r="T464" s="251">
        <v>0</v>
      </c>
      <c r="U464" s="251">
        <v>0</v>
      </c>
      <c r="V464" s="251">
        <v>0</v>
      </c>
      <c r="W464" s="251">
        <v>0</v>
      </c>
      <c r="X464" s="251">
        <v>0</v>
      </c>
      <c r="Y464" s="251">
        <v>0</v>
      </c>
      <c r="Z464" s="251">
        <v>0</v>
      </c>
      <c r="AA464" s="251">
        <v>0</v>
      </c>
      <c r="AB464" s="251">
        <v>15</v>
      </c>
      <c r="AC464" s="251">
        <v>15</v>
      </c>
      <c r="AD464" s="251">
        <v>15</v>
      </c>
      <c r="AE464" s="251">
        <v>15</v>
      </c>
      <c r="AF464" s="251">
        <v>15</v>
      </c>
      <c r="AG464" s="251">
        <v>15</v>
      </c>
      <c r="AH464" s="251">
        <v>15</v>
      </c>
      <c r="AI464" s="251">
        <v>15</v>
      </c>
      <c r="AJ464" s="251">
        <v>15</v>
      </c>
      <c r="AK464" s="251">
        <v>15</v>
      </c>
      <c r="AL464" s="251">
        <v>15</v>
      </c>
      <c r="AM464" s="251">
        <v>15</v>
      </c>
      <c r="AN464" s="251">
        <v>15</v>
      </c>
      <c r="AO464" s="251">
        <v>15</v>
      </c>
      <c r="AP464" s="251">
        <v>15</v>
      </c>
      <c r="AQ464" s="251">
        <v>15</v>
      </c>
      <c r="AR464" s="251">
        <v>15</v>
      </c>
      <c r="AS464" s="251">
        <v>15</v>
      </c>
      <c r="AT464" s="251">
        <v>15</v>
      </c>
      <c r="AU464" s="251">
        <v>15</v>
      </c>
      <c r="AV464" s="251">
        <v>15</v>
      </c>
      <c r="AW464" s="251">
        <v>15</v>
      </c>
      <c r="AX464" s="251">
        <v>15</v>
      </c>
      <c r="AY464" s="251">
        <v>15</v>
      </c>
      <c r="AZ464" s="251">
        <v>15</v>
      </c>
      <c r="BA464" s="251">
        <v>15</v>
      </c>
      <c r="BB464" s="251">
        <v>15</v>
      </c>
      <c r="BC464" s="251">
        <v>15</v>
      </c>
      <c r="BD464" s="251">
        <v>15</v>
      </c>
      <c r="BE464" s="251">
        <v>15</v>
      </c>
      <c r="BF464" s="251">
        <v>15</v>
      </c>
      <c r="BG464" s="251">
        <v>15</v>
      </c>
      <c r="BH464" s="251">
        <v>15</v>
      </c>
      <c r="BI464" s="251">
        <v>15</v>
      </c>
      <c r="BJ464" s="251">
        <v>15</v>
      </c>
      <c r="BK464" s="251">
        <v>15</v>
      </c>
      <c r="BL464" s="251">
        <v>15</v>
      </c>
      <c r="BM464" s="251">
        <v>15</v>
      </c>
      <c r="BN464" s="251">
        <v>15</v>
      </c>
      <c r="BO464" s="251">
        <v>15</v>
      </c>
      <c r="BP464" s="1188">
        <v>15</v>
      </c>
      <c r="BQ464" s="233">
        <v>15</v>
      </c>
      <c r="BR464" s="233">
        <v>15</v>
      </c>
      <c r="BS464" s="233">
        <v>15</v>
      </c>
      <c r="BT464" s="233">
        <v>15</v>
      </c>
      <c r="BU464" s="233">
        <v>15</v>
      </c>
      <c r="BV464" s="233">
        <v>15</v>
      </c>
      <c r="BW464" s="233">
        <v>15</v>
      </c>
      <c r="BX464" s="233">
        <v>15</v>
      </c>
      <c r="BY464" s="233">
        <v>15</v>
      </c>
      <c r="BZ464" s="233"/>
      <c r="CA464" s="233"/>
      <c r="CB464" s="233"/>
      <c r="CC464" s="233"/>
      <c r="CD464" s="233"/>
      <c r="CE464" s="233"/>
      <c r="CF464" s="233"/>
      <c r="CG464" s="233"/>
      <c r="CH464" s="233"/>
      <c r="CI464" s="233"/>
      <c r="CJ464" s="233"/>
      <c r="CK464" s="233"/>
      <c r="CL464" s="233"/>
      <c r="CM464" s="233"/>
      <c r="CN464" s="249"/>
    </row>
    <row r="465" spans="2:92" ht="57.75" thickBot="1" x14ac:dyDescent="0.25">
      <c r="B465" s="1249"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5" s="1190" t="s">
        <v>1419</v>
      </c>
      <c r="D465" s="1190" t="s">
        <v>1418</v>
      </c>
      <c r="E465" s="1191" t="s">
        <v>1308</v>
      </c>
      <c r="F465" s="1192" t="str">
        <f>VLOOKUP(TBL5_OptBen[[#This Row],[Option Type (defined list)]],'Option Typs_Grps'!B$2:C$47, 2, FALSE)</f>
        <v>Resource Options</v>
      </c>
      <c r="G465" s="1176" t="s">
        <v>755</v>
      </c>
      <c r="H465" s="1177" t="s">
        <v>1452</v>
      </c>
      <c r="I465" s="1181" t="s">
        <v>684</v>
      </c>
      <c r="J465" s="1182" t="s">
        <v>122</v>
      </c>
      <c r="K465" s="1183">
        <v>2</v>
      </c>
      <c r="L465" s="250"/>
      <c r="M465" s="250"/>
      <c r="N465" s="250"/>
      <c r="O465" s="1184"/>
      <c r="P465" s="1185"/>
      <c r="Q465" s="1186"/>
      <c r="R465" s="1187">
        <v>0</v>
      </c>
      <c r="S465" s="251">
        <v>0</v>
      </c>
      <c r="T465" s="251">
        <v>0</v>
      </c>
      <c r="U465" s="251">
        <v>5</v>
      </c>
      <c r="V465" s="251">
        <v>5</v>
      </c>
      <c r="W465" s="251">
        <v>5</v>
      </c>
      <c r="X465" s="251">
        <v>5</v>
      </c>
      <c r="Y465" s="251">
        <v>5</v>
      </c>
      <c r="Z465" s="251">
        <v>5</v>
      </c>
      <c r="AA465" s="251">
        <v>5</v>
      </c>
      <c r="AB465" s="251">
        <v>5</v>
      </c>
      <c r="AC465" s="251">
        <v>5</v>
      </c>
      <c r="AD465" s="251">
        <v>5</v>
      </c>
      <c r="AE465" s="251">
        <v>5</v>
      </c>
      <c r="AF465" s="251">
        <v>5</v>
      </c>
      <c r="AG465" s="251">
        <v>5</v>
      </c>
      <c r="AH465" s="251">
        <v>5</v>
      </c>
      <c r="AI465" s="251">
        <v>5</v>
      </c>
      <c r="AJ465" s="251">
        <v>5</v>
      </c>
      <c r="AK465" s="251">
        <v>5</v>
      </c>
      <c r="AL465" s="251">
        <v>5</v>
      </c>
      <c r="AM465" s="251">
        <v>5</v>
      </c>
      <c r="AN465" s="251">
        <v>5</v>
      </c>
      <c r="AO465" s="251">
        <v>5</v>
      </c>
      <c r="AP465" s="251">
        <v>5</v>
      </c>
      <c r="AQ465" s="251">
        <v>5</v>
      </c>
      <c r="AR465" s="251">
        <v>5</v>
      </c>
      <c r="AS465" s="251">
        <v>5</v>
      </c>
      <c r="AT465" s="251">
        <v>5</v>
      </c>
      <c r="AU465" s="251">
        <v>5</v>
      </c>
      <c r="AV465" s="251">
        <v>5</v>
      </c>
      <c r="AW465" s="251">
        <v>5</v>
      </c>
      <c r="AX465" s="251">
        <v>5</v>
      </c>
      <c r="AY465" s="251">
        <v>5</v>
      </c>
      <c r="AZ465" s="251">
        <v>5</v>
      </c>
      <c r="BA465" s="251">
        <v>5</v>
      </c>
      <c r="BB465" s="251">
        <v>5</v>
      </c>
      <c r="BC465" s="251">
        <v>5</v>
      </c>
      <c r="BD465" s="251">
        <v>5</v>
      </c>
      <c r="BE465" s="251">
        <v>5</v>
      </c>
      <c r="BF465" s="251">
        <v>5</v>
      </c>
      <c r="BG465" s="251">
        <v>5</v>
      </c>
      <c r="BH465" s="251">
        <v>5</v>
      </c>
      <c r="BI465" s="251">
        <v>5</v>
      </c>
      <c r="BJ465" s="251">
        <v>5</v>
      </c>
      <c r="BK465" s="251">
        <v>5</v>
      </c>
      <c r="BL465" s="251">
        <v>5</v>
      </c>
      <c r="BM465" s="251">
        <v>5</v>
      </c>
      <c r="BN465" s="251">
        <v>5</v>
      </c>
      <c r="BO465" s="251">
        <v>5</v>
      </c>
      <c r="BP465" s="1188">
        <v>5</v>
      </c>
      <c r="BQ465" s="233">
        <v>5</v>
      </c>
      <c r="BR465" s="233">
        <v>5</v>
      </c>
      <c r="BS465" s="233">
        <v>5</v>
      </c>
      <c r="BT465" s="233">
        <v>5</v>
      </c>
      <c r="BU465" s="233">
        <v>5</v>
      </c>
      <c r="BV465" s="233">
        <v>5</v>
      </c>
      <c r="BW465" s="233">
        <v>5</v>
      </c>
      <c r="BX465" s="233">
        <v>5</v>
      </c>
      <c r="BY465" s="233">
        <v>5</v>
      </c>
      <c r="BZ465" s="1193"/>
      <c r="CA465" s="1193"/>
      <c r="CB465" s="1193"/>
      <c r="CC465" s="1193"/>
      <c r="CD465" s="1193"/>
      <c r="CE465" s="1193"/>
      <c r="CF465" s="1193"/>
      <c r="CG465" s="1193"/>
      <c r="CH465" s="1193"/>
      <c r="CI465" s="1193"/>
      <c r="CJ465" s="1193"/>
      <c r="CK465" s="1193"/>
      <c r="CL465" s="1193"/>
      <c r="CM465" s="1193"/>
      <c r="CN465" s="1194"/>
    </row>
  </sheetData>
  <mergeCells count="1">
    <mergeCell ref="L4:CN4"/>
  </mergeCells>
  <pageMargins left="0.7" right="0.7" top="0.75" bottom="0.75" header="0.3" footer="0.3"/>
  <pageSetup paperSize="9" orientation="portrait" horizontalDpi="90" verticalDpi="90"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C6FC0A5-5DD4-460E-9903-E52364B16846}">
          <x14:formula1>
            <xm:f>'Option Typs_Grps'!$Q$2:$Q$3</xm:f>
          </x14:formula1>
          <xm:sqref>I6:I13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dimension ref="A1:A2165"/>
  <sheetViews>
    <sheetView zoomScale="55" zoomScaleNormal="55" workbookViewId="0">
      <selection activeCell="B11" sqref="B11"/>
    </sheetView>
  </sheetViews>
  <sheetFormatPr defaultColWidth="9.109375" defaultRowHeight="15" x14ac:dyDescent="0.2"/>
  <cols>
    <col min="1" max="1" width="44.5546875" bestFit="1" customWidth="1"/>
    <col min="2" max="2" width="19.88671875" customWidth="1"/>
    <col min="3" max="3" width="15.5546875" customWidth="1"/>
    <col min="4" max="4" width="68.6640625" customWidth="1"/>
    <col min="5" max="5" width="15.33203125" customWidth="1"/>
    <col min="6" max="6" width="47.109375" customWidth="1"/>
    <col min="7" max="7" width="15.88671875" customWidth="1"/>
    <col min="8" max="8" width="17.5546875" customWidth="1"/>
    <col min="9" max="9" width="9.109375" customWidth="1"/>
    <col min="10" max="11" width="8.109375" customWidth="1"/>
    <col min="12" max="14" width="12.5546875" bestFit="1" customWidth="1"/>
    <col min="15" max="17" width="14.6640625" bestFit="1" customWidth="1"/>
    <col min="18" max="18" width="14.109375" bestFit="1" customWidth="1"/>
    <col min="19" max="114" width="14.6640625" bestFit="1" customWidth="1"/>
  </cols>
  <sheetData>
    <row r="1" spans="1:1" ht="26.25" x14ac:dyDescent="0.4">
      <c r="A1" s="1327" t="s">
        <v>76</v>
      </c>
    </row>
    <row r="3" spans="1:1" ht="47.85" customHeight="1" x14ac:dyDescent="0.2"/>
    <row r="5" spans="1:1" ht="48.6" customHeight="1" x14ac:dyDescent="0.2"/>
    <row r="6" spans="1:1" ht="113.1" customHeight="1" x14ac:dyDescent="0.2"/>
    <row r="178" ht="47.1" customHeight="1" x14ac:dyDescent="0.2"/>
    <row r="179" ht="48.6" customHeight="1" x14ac:dyDescent="0.2"/>
    <row r="180" ht="47.45" customHeight="1" x14ac:dyDescent="0.2"/>
    <row r="181" ht="42.95" customHeight="1" x14ac:dyDescent="0.2"/>
    <row r="182" ht="42.6" customHeight="1" x14ac:dyDescent="0.2"/>
    <row r="183" ht="43.5" customHeight="1" x14ac:dyDescent="0.2"/>
    <row r="184" ht="44.1" customHeight="1" x14ac:dyDescent="0.2"/>
    <row r="185" ht="45.6" customHeight="1" x14ac:dyDescent="0.2"/>
    <row r="186" ht="46.5" customHeight="1" x14ac:dyDescent="0.2"/>
    <row r="205" ht="57" customHeight="1" x14ac:dyDescent="0.2"/>
    <row r="206" ht="56.1" customHeight="1" x14ac:dyDescent="0.2"/>
    <row r="207" ht="54.95" customHeight="1" x14ac:dyDescent="0.2"/>
    <row r="208" ht="56.1" customHeight="1" x14ac:dyDescent="0.2"/>
    <row r="209" ht="55.5" customHeight="1" x14ac:dyDescent="0.2"/>
    <row r="210" ht="57" customHeight="1" x14ac:dyDescent="0.2"/>
    <row r="211" ht="54.95" customHeight="1" x14ac:dyDescent="0.2"/>
    <row r="212" ht="54.6" customHeight="1" x14ac:dyDescent="0.2"/>
    <row r="213" ht="57" customHeight="1" x14ac:dyDescent="0.2"/>
    <row r="259" ht="45" customHeight="1" x14ac:dyDescent="0.2"/>
    <row r="260" ht="42.6" customHeight="1" x14ac:dyDescent="0.2"/>
    <row r="261" ht="44.1" customHeight="1" x14ac:dyDescent="0.2"/>
    <row r="262" ht="40.5" customHeight="1" x14ac:dyDescent="0.2"/>
    <row r="263" ht="42" customHeight="1" x14ac:dyDescent="0.2"/>
    <row r="264" ht="42.6" customHeight="1" x14ac:dyDescent="0.2"/>
    <row r="265" ht="43.5" customHeight="1" x14ac:dyDescent="0.2"/>
    <row r="266" ht="42.95" customHeight="1" x14ac:dyDescent="0.2"/>
    <row r="267" ht="45" customHeight="1" x14ac:dyDescent="0.2"/>
    <row r="682" ht="84.95" customHeight="1" x14ac:dyDescent="0.2"/>
    <row r="683" ht="83.45" customHeight="1" x14ac:dyDescent="0.2"/>
    <row r="684" ht="84.95" customHeight="1" x14ac:dyDescent="0.2"/>
    <row r="685" ht="84.6" customHeight="1" x14ac:dyDescent="0.2"/>
    <row r="686" ht="86.1" customHeight="1" x14ac:dyDescent="0.2"/>
    <row r="687" ht="84.95" customHeight="1" x14ac:dyDescent="0.2"/>
    <row r="688" ht="84.95" customHeight="1" x14ac:dyDescent="0.2"/>
    <row r="689" ht="85.5" customHeight="1" x14ac:dyDescent="0.2"/>
    <row r="690" ht="86.1" customHeight="1" x14ac:dyDescent="0.2"/>
    <row r="799" ht="30.95" customHeight="1" x14ac:dyDescent="0.2"/>
    <row r="800" ht="29.1" customHeight="1" x14ac:dyDescent="0.2"/>
    <row r="801" ht="32.450000000000003" customHeight="1" x14ac:dyDescent="0.2"/>
    <row r="802" ht="30" customHeight="1" x14ac:dyDescent="0.2"/>
    <row r="803" ht="29.45" customHeight="1" x14ac:dyDescent="0.2"/>
    <row r="804" ht="29.45" customHeight="1" x14ac:dyDescent="0.2"/>
    <row r="806" ht="30" customHeight="1" x14ac:dyDescent="0.2"/>
    <row r="807" ht="30" customHeight="1" x14ac:dyDescent="0.2"/>
    <row r="826" ht="57.95" customHeight="1" x14ac:dyDescent="0.2"/>
    <row r="827" ht="57.95" customHeight="1" x14ac:dyDescent="0.2"/>
    <row r="828" ht="64.5" customHeight="1" x14ac:dyDescent="0.2"/>
    <row r="829" ht="55.5" customHeight="1" x14ac:dyDescent="0.2"/>
    <row r="830" ht="54" customHeight="1" x14ac:dyDescent="0.2"/>
    <row r="831" ht="54" customHeight="1" x14ac:dyDescent="0.2"/>
    <row r="832" ht="60" customHeight="1" x14ac:dyDescent="0.2"/>
    <row r="833" ht="55.5" customHeight="1" x14ac:dyDescent="0.2"/>
    <row r="834" ht="60.6" customHeight="1" x14ac:dyDescent="0.2"/>
    <row r="988" ht="35.25" customHeight="1" x14ac:dyDescent="0.2"/>
    <row r="989" ht="108" customHeight="1" x14ac:dyDescent="0.2"/>
    <row r="991" ht="65.45" customHeight="1" x14ac:dyDescent="0.2"/>
    <row r="1027" ht="39.6" customHeight="1" x14ac:dyDescent="0.2"/>
    <row r="1028" ht="39.6" customHeight="1" x14ac:dyDescent="0.2"/>
    <row r="1029" ht="39.6" customHeight="1" x14ac:dyDescent="0.2"/>
    <row r="1030" ht="39.6" customHeight="1" x14ac:dyDescent="0.2"/>
    <row r="1031" ht="39.6" customHeight="1" x14ac:dyDescent="0.2"/>
    <row r="1032" ht="39.6" customHeight="1" x14ac:dyDescent="0.2"/>
    <row r="1033" ht="39.6" customHeight="1" x14ac:dyDescent="0.2"/>
    <row r="1034" ht="39.6" customHeight="1" x14ac:dyDescent="0.2"/>
    <row r="1035" ht="39.6" customHeight="1" x14ac:dyDescent="0.2"/>
    <row r="1072" ht="39.6" customHeight="1" x14ac:dyDescent="0.2"/>
    <row r="1073" ht="39.6" customHeight="1" x14ac:dyDescent="0.2"/>
    <row r="1074" ht="39.6" customHeight="1" x14ac:dyDescent="0.2"/>
    <row r="1075" ht="39.6" customHeight="1" x14ac:dyDescent="0.2"/>
    <row r="1076" ht="39.6" customHeight="1" x14ac:dyDescent="0.2"/>
    <row r="1077" ht="39.6" customHeight="1" x14ac:dyDescent="0.2"/>
    <row r="1078" ht="39.6" customHeight="1" x14ac:dyDescent="0.2"/>
    <row r="1079" ht="39.6" customHeight="1" x14ac:dyDescent="0.2"/>
    <row r="1080" ht="39.6" customHeight="1" x14ac:dyDescent="0.2"/>
    <row r="1162" ht="45.95" customHeight="1" x14ac:dyDescent="0.2"/>
    <row r="1164" ht="42.6" customHeight="1" x14ac:dyDescent="0.2"/>
    <row r="1165" ht="44.45" customHeight="1" x14ac:dyDescent="0.2"/>
    <row r="1167" ht="42.95" customHeight="1" x14ac:dyDescent="0.2"/>
    <row r="1168" ht="45.6" customHeight="1" x14ac:dyDescent="0.2"/>
    <row r="1169" ht="42.6" customHeight="1" x14ac:dyDescent="0.2"/>
    <row r="1170" ht="48" customHeight="1" x14ac:dyDescent="0.2"/>
    <row r="1172" ht="39.6" customHeight="1" x14ac:dyDescent="0.2"/>
    <row r="1199" ht="39.6" customHeight="1" x14ac:dyDescent="0.2"/>
    <row r="1200" ht="39.6" customHeight="1" x14ac:dyDescent="0.2"/>
    <row r="1201" ht="39.6" customHeight="1" x14ac:dyDescent="0.2"/>
    <row r="1202" ht="39.6" customHeight="1" x14ac:dyDescent="0.2"/>
    <row r="1203" ht="39.6" customHeight="1" x14ac:dyDescent="0.2"/>
    <row r="1204" ht="39.6" customHeight="1" x14ac:dyDescent="0.2"/>
    <row r="1211" ht="39.6" customHeight="1" x14ac:dyDescent="0.2"/>
    <row r="1217" ht="39.6" customHeight="1" x14ac:dyDescent="0.2"/>
    <row r="1226" ht="39.6" customHeight="1" x14ac:dyDescent="0.2"/>
    <row r="1228" ht="39.6" customHeight="1" x14ac:dyDescent="0.2"/>
    <row r="1229" ht="39.6" customHeight="1" x14ac:dyDescent="0.2"/>
    <row r="1235" ht="39.6" customHeight="1" x14ac:dyDescent="0.2"/>
    <row r="1238" ht="39.6" customHeight="1" x14ac:dyDescent="0.2"/>
    <row r="1243" ht="45.6" customHeight="1" x14ac:dyDescent="0.2"/>
    <row r="1244" ht="45.6" customHeight="1" x14ac:dyDescent="0.2"/>
    <row r="1245" ht="42.95" customHeight="1" x14ac:dyDescent="0.2"/>
    <row r="1246" ht="42.6" customHeight="1" x14ac:dyDescent="0.2"/>
    <row r="1247" ht="42.6" customHeight="1" x14ac:dyDescent="0.2"/>
    <row r="1248" ht="43.5" customHeight="1" x14ac:dyDescent="0.2"/>
    <row r="1249" ht="45.6" customHeight="1" x14ac:dyDescent="0.2"/>
    <row r="1250" ht="45.6" customHeight="1" x14ac:dyDescent="0.2"/>
    <row r="1251" ht="45.95" customHeight="1" x14ac:dyDescent="0.2"/>
    <row r="1253" ht="39.6" customHeight="1" x14ac:dyDescent="0.2"/>
    <row r="1254" ht="39.6" customHeight="1" x14ac:dyDescent="0.2"/>
    <row r="1255" ht="39.6" customHeight="1" x14ac:dyDescent="0.2"/>
    <row r="1256" ht="39.6" customHeight="1" x14ac:dyDescent="0.2"/>
    <row r="1257" ht="39.6" customHeight="1" x14ac:dyDescent="0.2"/>
    <row r="1258" ht="39.6" customHeight="1" x14ac:dyDescent="0.2"/>
    <row r="1259" ht="39.6" customHeight="1" x14ac:dyDescent="0.2"/>
    <row r="1260" ht="39.6" customHeight="1" x14ac:dyDescent="0.2"/>
    <row r="1261" ht="39.6" customHeight="1" x14ac:dyDescent="0.2"/>
    <row r="1262" ht="39.6" customHeight="1" x14ac:dyDescent="0.2"/>
    <row r="1263" ht="39.6" customHeight="1" x14ac:dyDescent="0.2"/>
    <row r="1264" ht="39.6" customHeight="1" x14ac:dyDescent="0.2"/>
    <row r="1265" ht="39.6" customHeight="1" x14ac:dyDescent="0.2"/>
    <row r="1266" ht="39.6" customHeight="1" x14ac:dyDescent="0.2"/>
    <row r="1267" ht="39.6" customHeight="1" x14ac:dyDescent="0.2"/>
    <row r="1268" ht="39.6" customHeight="1" x14ac:dyDescent="0.2"/>
    <row r="1269" ht="39.6" customHeight="1" x14ac:dyDescent="0.2"/>
    <row r="1270" ht="39.6" customHeight="1" x14ac:dyDescent="0.2"/>
    <row r="1271" ht="39.6" customHeight="1" x14ac:dyDescent="0.2"/>
    <row r="1272" ht="39.6" customHeight="1" x14ac:dyDescent="0.2"/>
    <row r="1273" ht="39.6" customHeight="1" x14ac:dyDescent="0.2"/>
    <row r="1274" ht="39.6" customHeight="1" x14ac:dyDescent="0.2"/>
    <row r="1275" ht="39.6" customHeight="1" x14ac:dyDescent="0.2"/>
    <row r="1276" ht="39.6" customHeight="1" x14ac:dyDescent="0.2"/>
    <row r="1277" ht="39.6" customHeight="1" x14ac:dyDescent="0.2"/>
    <row r="1278" ht="39.6" customHeight="1" x14ac:dyDescent="0.2"/>
    <row r="1279" ht="39.6" customHeight="1" x14ac:dyDescent="0.2"/>
    <row r="1280" ht="39.6" customHeight="1" x14ac:dyDescent="0.2"/>
    <row r="1281" ht="39.6" customHeight="1" x14ac:dyDescent="0.2"/>
    <row r="1282" ht="39.6" customHeight="1" x14ac:dyDescent="0.2"/>
    <row r="1283" ht="39.6" customHeight="1" x14ac:dyDescent="0.2"/>
    <row r="1284" ht="39.6" customHeight="1" x14ac:dyDescent="0.2"/>
    <row r="1285" ht="39.6" customHeight="1" x14ac:dyDescent="0.2"/>
    <row r="1286" ht="39.6" customHeight="1" x14ac:dyDescent="0.2"/>
    <row r="1287" ht="39.6" customHeight="1" x14ac:dyDescent="0.2"/>
    <row r="1288" ht="39.6" customHeight="1" x14ac:dyDescent="0.2"/>
    <row r="1289" ht="39.6" customHeight="1" x14ac:dyDescent="0.2"/>
    <row r="1290" ht="39.6" customHeight="1" x14ac:dyDescent="0.2"/>
    <row r="1291" ht="39.6" customHeight="1" x14ac:dyDescent="0.2"/>
    <row r="1292" ht="39.6" customHeight="1" x14ac:dyDescent="0.2"/>
    <row r="1293" ht="39.6" customHeight="1" x14ac:dyDescent="0.2"/>
    <row r="1294" ht="39.6" customHeight="1" x14ac:dyDescent="0.2"/>
    <row r="1295" ht="39.6" customHeight="1" x14ac:dyDescent="0.2"/>
    <row r="1296" ht="39.6" customHeight="1" x14ac:dyDescent="0.2"/>
    <row r="1297" ht="39.6" customHeight="1" x14ac:dyDescent="0.2"/>
    <row r="1298" ht="39.6" customHeight="1" x14ac:dyDescent="0.2"/>
    <row r="1299" ht="39.6" customHeight="1" x14ac:dyDescent="0.2"/>
    <row r="1300" ht="39.6" customHeight="1" x14ac:dyDescent="0.2"/>
    <row r="1301" ht="39.6" customHeight="1" x14ac:dyDescent="0.2"/>
    <row r="1302" ht="39.6" customHeight="1" x14ac:dyDescent="0.2"/>
    <row r="1303" ht="39.6" customHeight="1" x14ac:dyDescent="0.2"/>
    <row r="1304" ht="39.6" customHeight="1" x14ac:dyDescent="0.2"/>
    <row r="1305" ht="39.6" customHeight="1" x14ac:dyDescent="0.2"/>
    <row r="1306" ht="39.6" customHeight="1" x14ac:dyDescent="0.2"/>
    <row r="1307" ht="39.6" customHeight="1" x14ac:dyDescent="0.2"/>
    <row r="1308" ht="39.6" customHeight="1" x14ac:dyDescent="0.2"/>
    <row r="1309" ht="39.6" customHeight="1" x14ac:dyDescent="0.2"/>
    <row r="1310" ht="39.6" customHeight="1" x14ac:dyDescent="0.2"/>
    <row r="1311" ht="39.6" customHeight="1" x14ac:dyDescent="0.2"/>
    <row r="1312" ht="39.6" customHeight="1" x14ac:dyDescent="0.2"/>
    <row r="1313" ht="39.6" customHeight="1" x14ac:dyDescent="0.2"/>
    <row r="1314" ht="39.6" customHeight="1" x14ac:dyDescent="0.2"/>
    <row r="1315" ht="39.6" customHeight="1" x14ac:dyDescent="0.2"/>
    <row r="1316" ht="39.6" customHeight="1" x14ac:dyDescent="0.2"/>
    <row r="1317" ht="39.6" customHeight="1" x14ac:dyDescent="0.2"/>
    <row r="1318" ht="39.6" customHeight="1" x14ac:dyDescent="0.2"/>
    <row r="1319" ht="39.6" customHeight="1" x14ac:dyDescent="0.2"/>
    <row r="1320" ht="39.6" customHeight="1" x14ac:dyDescent="0.2"/>
    <row r="1321" ht="39.6" customHeight="1" x14ac:dyDescent="0.2"/>
    <row r="1322" ht="39.6" customHeight="1" x14ac:dyDescent="0.2"/>
    <row r="1323" ht="39.6" customHeight="1" x14ac:dyDescent="0.2"/>
    <row r="1324" ht="39.6" customHeight="1" x14ac:dyDescent="0.2"/>
    <row r="1325" ht="39.6" customHeight="1" x14ac:dyDescent="0.2"/>
    <row r="1326" ht="39.6" customHeight="1" x14ac:dyDescent="0.2"/>
    <row r="1327" ht="39.6" customHeight="1" x14ac:dyDescent="0.2"/>
    <row r="1328" ht="39.6" customHeight="1" x14ac:dyDescent="0.2"/>
    <row r="1329" ht="39.6" customHeight="1" x14ac:dyDescent="0.2"/>
    <row r="1330" ht="39.6" customHeight="1" x14ac:dyDescent="0.2"/>
    <row r="1331" ht="39.6" customHeight="1" x14ac:dyDescent="0.2"/>
    <row r="1332" ht="39.6" customHeight="1" x14ac:dyDescent="0.2"/>
    <row r="1333" ht="39.6" customHeight="1" x14ac:dyDescent="0.2"/>
    <row r="1334" ht="39.6" customHeight="1" x14ac:dyDescent="0.2"/>
    <row r="1335" ht="39.6" customHeight="1" x14ac:dyDescent="0.2"/>
    <row r="1336" ht="39.6" customHeight="1" x14ac:dyDescent="0.2"/>
    <row r="1337" ht="39.6" customHeight="1" x14ac:dyDescent="0.2"/>
    <row r="1338" ht="39.6" customHeight="1" x14ac:dyDescent="0.2"/>
    <row r="1339" ht="39.6" customHeight="1" x14ac:dyDescent="0.2"/>
    <row r="1340" ht="39.6" customHeight="1" x14ac:dyDescent="0.2"/>
    <row r="1341" ht="39.6" customHeight="1" x14ac:dyDescent="0.2"/>
    <row r="1342" ht="39.6" customHeight="1" x14ac:dyDescent="0.2"/>
    <row r="1343" ht="39.6" customHeight="1" x14ac:dyDescent="0.2"/>
    <row r="1344" ht="39.6" customHeight="1" x14ac:dyDescent="0.2"/>
    <row r="1345" ht="39.6" customHeight="1" x14ac:dyDescent="0.2"/>
    <row r="1346" ht="39.6" customHeight="1" x14ac:dyDescent="0.2"/>
    <row r="1347" ht="39.6" customHeight="1" x14ac:dyDescent="0.2"/>
    <row r="1348" ht="39.6" customHeight="1" x14ac:dyDescent="0.2"/>
    <row r="1349" ht="39.6" customHeight="1" x14ac:dyDescent="0.2"/>
    <row r="1350" ht="39.6" customHeight="1" x14ac:dyDescent="0.2"/>
    <row r="1351" ht="39.6" customHeight="1" x14ac:dyDescent="0.2"/>
    <row r="1352" ht="39.6" customHeight="1" x14ac:dyDescent="0.2"/>
    <row r="1353" ht="39.6" customHeight="1" x14ac:dyDescent="0.2"/>
    <row r="1354" ht="39.6" customHeight="1" x14ac:dyDescent="0.2"/>
    <row r="1355" ht="39.6" customHeight="1" x14ac:dyDescent="0.2"/>
    <row r="1356" ht="39.6" customHeight="1" x14ac:dyDescent="0.2"/>
    <row r="1357" ht="39.6" customHeight="1" x14ac:dyDescent="0.2"/>
    <row r="1358" ht="39.6" customHeight="1" x14ac:dyDescent="0.2"/>
    <row r="1359" ht="39.6" customHeight="1" x14ac:dyDescent="0.2"/>
    <row r="1360" ht="39.6" customHeight="1" x14ac:dyDescent="0.2"/>
    <row r="1361" ht="39.6" customHeight="1" x14ac:dyDescent="0.2"/>
    <row r="1362" ht="39.6" customHeight="1" x14ac:dyDescent="0.2"/>
    <row r="1363" ht="39.6" customHeight="1" x14ac:dyDescent="0.2"/>
    <row r="1364" ht="39.6" customHeight="1" x14ac:dyDescent="0.2"/>
    <row r="1365" ht="39.6" customHeight="1" x14ac:dyDescent="0.2"/>
    <row r="1366" ht="39.6" customHeight="1" x14ac:dyDescent="0.2"/>
    <row r="1367" ht="39.6" customHeight="1" x14ac:dyDescent="0.2"/>
    <row r="1368" ht="39.6" customHeight="1" x14ac:dyDescent="0.2"/>
    <row r="1370" ht="39.6" customHeight="1" x14ac:dyDescent="0.2"/>
    <row r="1378" ht="39.6" customHeight="1" x14ac:dyDescent="0.2"/>
    <row r="1379" ht="39.6" customHeight="1" x14ac:dyDescent="0.2"/>
    <row r="1380" ht="39.6" customHeight="1" x14ac:dyDescent="0.2"/>
    <row r="1381" ht="39.6" customHeight="1" x14ac:dyDescent="0.2"/>
    <row r="1382" ht="39.6" customHeight="1" x14ac:dyDescent="0.2"/>
    <row r="1383" ht="39.6" customHeight="1" x14ac:dyDescent="0.2"/>
    <row r="1384" ht="39.6" customHeight="1" x14ac:dyDescent="0.2"/>
    <row r="1385" ht="39.6" customHeight="1" x14ac:dyDescent="0.2"/>
    <row r="1386" ht="39.6" customHeight="1" x14ac:dyDescent="0.2"/>
    <row r="1387" ht="39.6" customHeight="1" x14ac:dyDescent="0.2"/>
    <row r="1388" ht="39.6" customHeight="1" x14ac:dyDescent="0.2"/>
    <row r="1389" ht="39.6" customHeight="1" x14ac:dyDescent="0.2"/>
    <row r="1390" ht="39.6" customHeight="1" x14ac:dyDescent="0.2"/>
    <row r="1391" ht="39.6" customHeight="1" x14ac:dyDescent="0.2"/>
    <row r="1392" ht="39.6" customHeight="1" x14ac:dyDescent="0.2"/>
    <row r="1393" ht="39.6" customHeight="1" x14ac:dyDescent="0.2"/>
    <row r="1394" ht="39.6" customHeight="1" x14ac:dyDescent="0.2"/>
    <row r="1395" ht="39.6" customHeight="1" x14ac:dyDescent="0.2"/>
    <row r="1396" ht="39.6" customHeight="1" x14ac:dyDescent="0.2"/>
    <row r="1397" ht="39.6" customHeight="1" x14ac:dyDescent="0.2"/>
    <row r="1398" ht="39.6" customHeight="1" x14ac:dyDescent="0.2"/>
    <row r="1399" ht="39.6" customHeight="1" x14ac:dyDescent="0.2"/>
    <row r="1400" ht="39.6" customHeight="1" x14ac:dyDescent="0.2"/>
    <row r="1401" ht="39.6" customHeight="1" x14ac:dyDescent="0.2"/>
    <row r="1402" ht="39.6" customHeight="1" x14ac:dyDescent="0.2"/>
    <row r="1403" ht="39.6" customHeight="1" x14ac:dyDescent="0.2"/>
    <row r="1404" ht="39.6" customHeight="1" x14ac:dyDescent="0.2"/>
    <row r="1405" ht="39.6" customHeight="1" x14ac:dyDescent="0.2"/>
    <row r="1406" ht="39.6" customHeight="1" x14ac:dyDescent="0.2"/>
    <row r="1407" ht="39.6" customHeight="1" x14ac:dyDescent="0.2"/>
    <row r="1408" ht="39.6" customHeight="1" x14ac:dyDescent="0.2"/>
    <row r="1409" ht="39.6" customHeight="1" x14ac:dyDescent="0.2"/>
    <row r="1410" ht="39.6" customHeight="1" x14ac:dyDescent="0.2"/>
    <row r="1411" ht="39.6" customHeight="1" x14ac:dyDescent="0.2"/>
    <row r="1412" ht="39.6" customHeight="1" x14ac:dyDescent="0.2"/>
    <row r="1413" ht="39.6" customHeight="1" x14ac:dyDescent="0.2"/>
    <row r="1414" ht="39.6" customHeight="1" x14ac:dyDescent="0.2"/>
    <row r="1415" ht="39.6" customHeight="1" x14ac:dyDescent="0.2"/>
    <row r="1416" ht="39.6" customHeight="1" x14ac:dyDescent="0.2"/>
    <row r="1417" ht="39.6" customHeight="1" x14ac:dyDescent="0.2"/>
    <row r="1418" ht="39.6" customHeight="1" x14ac:dyDescent="0.2"/>
    <row r="1419" ht="39.6" customHeight="1" x14ac:dyDescent="0.2"/>
    <row r="1420" ht="39.6" customHeight="1" x14ac:dyDescent="0.2"/>
    <row r="1421" ht="39.6" customHeight="1" x14ac:dyDescent="0.2"/>
    <row r="1422" ht="39.6" customHeight="1" x14ac:dyDescent="0.2"/>
    <row r="1423" ht="39.6" customHeight="1" x14ac:dyDescent="0.2"/>
    <row r="1424" ht="39.6" customHeight="1" x14ac:dyDescent="0.2"/>
    <row r="1425" ht="39.6" customHeight="1" x14ac:dyDescent="0.2"/>
    <row r="1426" ht="39.6" customHeight="1" x14ac:dyDescent="0.2"/>
    <row r="1427" ht="39.6" customHeight="1" x14ac:dyDescent="0.2"/>
    <row r="1428" ht="39.6" customHeight="1" x14ac:dyDescent="0.2"/>
    <row r="1429" ht="39.6" customHeight="1" x14ac:dyDescent="0.2"/>
    <row r="1430" ht="39.6" customHeight="1" x14ac:dyDescent="0.2"/>
    <row r="1431" ht="39.6" customHeight="1" x14ac:dyDescent="0.2"/>
    <row r="1454" ht="30.6" customHeight="1" x14ac:dyDescent="0.2"/>
    <row r="1477" ht="39.6" customHeight="1" x14ac:dyDescent="0.2"/>
    <row r="1478" ht="39.6" customHeight="1" x14ac:dyDescent="0.2"/>
    <row r="1479" ht="39.6" customHeight="1" x14ac:dyDescent="0.2"/>
    <row r="1480" ht="39.6" customHeight="1" x14ac:dyDescent="0.2"/>
    <row r="1481" ht="39.6" customHeight="1" x14ac:dyDescent="0.2"/>
    <row r="1482" ht="39.6" customHeight="1" x14ac:dyDescent="0.2"/>
    <row r="1483" ht="39.6" customHeight="1" x14ac:dyDescent="0.2"/>
    <row r="1484" ht="39.6" customHeight="1" x14ac:dyDescent="0.2"/>
    <row r="1485" ht="39.6" customHeight="1" x14ac:dyDescent="0.2"/>
    <row r="1702" ht="84.6" customHeight="1" x14ac:dyDescent="0.2"/>
    <row r="1703" ht="82.5" customHeight="1" x14ac:dyDescent="0.2"/>
    <row r="1704" ht="85.5" customHeight="1" x14ac:dyDescent="0.2"/>
    <row r="1705" ht="89.45" customHeight="1" x14ac:dyDescent="0.2"/>
    <row r="1706" ht="87.95" customHeight="1" x14ac:dyDescent="0.2"/>
    <row r="1707" ht="87.6" customHeight="1" x14ac:dyDescent="0.2"/>
    <row r="1708" ht="89.1" customHeight="1" x14ac:dyDescent="0.2"/>
    <row r="1709" ht="89.45" customHeight="1" x14ac:dyDescent="0.2"/>
    <row r="1710" ht="89.1" customHeight="1" x14ac:dyDescent="0.2"/>
    <row r="1711" ht="86.45" customHeight="1" x14ac:dyDescent="0.2"/>
    <row r="1712" ht="86.1" customHeight="1" x14ac:dyDescent="0.2"/>
    <row r="1713" ht="87" customHeight="1" x14ac:dyDescent="0.2"/>
    <row r="1761" ht="59.1" customHeight="1" x14ac:dyDescent="0.2"/>
    <row r="1762" ht="58.5" customHeight="1" x14ac:dyDescent="0.2"/>
    <row r="1763" ht="60.95" customHeight="1" x14ac:dyDescent="0.2"/>
    <row r="1764" ht="61.5" customHeight="1" x14ac:dyDescent="0.2"/>
    <row r="1765" ht="59.45" customHeight="1" x14ac:dyDescent="0.2"/>
    <row r="1766" ht="59.1" customHeight="1" x14ac:dyDescent="0.2"/>
    <row r="1767" ht="59.1" customHeight="1" x14ac:dyDescent="0.2"/>
    <row r="1768" ht="57" customHeight="1" x14ac:dyDescent="0.2"/>
    <row r="1769" ht="59.1" customHeight="1" x14ac:dyDescent="0.2"/>
    <row r="1871" ht="29.45" customHeight="1" x14ac:dyDescent="0.2"/>
    <row r="1901" ht="59.45" customHeight="1" x14ac:dyDescent="0.2"/>
    <row r="1902" ht="60" customHeight="1" x14ac:dyDescent="0.2"/>
    <row r="1903" ht="60" customHeight="1" x14ac:dyDescent="0.2"/>
    <row r="1904" ht="57" customHeight="1" x14ac:dyDescent="0.2"/>
    <row r="1905" ht="56.45" customHeight="1" x14ac:dyDescent="0.2"/>
    <row r="1906" ht="59.1" customHeight="1" x14ac:dyDescent="0.2"/>
    <row r="1907" ht="58.5" customHeight="1" x14ac:dyDescent="0.2"/>
    <row r="1908" ht="56.45" customHeight="1" x14ac:dyDescent="0.2"/>
    <row r="1909" ht="58.5" customHeight="1" x14ac:dyDescent="0.2"/>
    <row r="1910" ht="57" customHeight="1" x14ac:dyDescent="0.2"/>
    <row r="1911" ht="54.95" customHeight="1" x14ac:dyDescent="0.2"/>
    <row r="1912" ht="57" customHeight="1" x14ac:dyDescent="0.2"/>
    <row r="2136" ht="14.1" customHeight="1" x14ac:dyDescent="0.2"/>
    <row r="2137" hidden="1" x14ac:dyDescent="0.2"/>
    <row r="2138" ht="30.6" customHeight="1" x14ac:dyDescent="0.2"/>
    <row r="2140" ht="38.1" customHeight="1" x14ac:dyDescent="0.2"/>
    <row r="2165" ht="14.1" customHeight="1" x14ac:dyDescent="0.2"/>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65"/>
  <sheetViews>
    <sheetView topLeftCell="A33" zoomScale="60" zoomScaleNormal="60" workbookViewId="0">
      <selection activeCell="D41" sqref="D41"/>
    </sheetView>
  </sheetViews>
  <sheetFormatPr defaultColWidth="8.88671875" defaultRowHeight="14.25" x14ac:dyDescent="0.2"/>
  <cols>
    <col min="1" max="1" width="3.5546875" style="3" customWidth="1"/>
    <col min="2" max="2" width="16.88671875" style="3" bestFit="1" customWidth="1"/>
    <col min="3" max="3" width="27" style="3" customWidth="1"/>
    <col min="4" max="4" width="16.5546875" style="3" customWidth="1"/>
    <col min="5" max="5" width="8.88671875" style="3"/>
    <col min="6" max="6" width="17.5546875" style="3" customWidth="1"/>
    <col min="7" max="7" width="11" style="3" customWidth="1"/>
    <col min="8" max="8" width="11.88671875" style="3" customWidth="1"/>
    <col min="9" max="9" width="8.88671875" style="3"/>
    <col min="10" max="10" width="8.109375" style="3" customWidth="1"/>
    <col min="11" max="11" width="7.5546875" style="3" customWidth="1"/>
    <col min="12" max="12" width="7.109375" style="3" customWidth="1"/>
    <col min="13" max="13" width="7.44140625" style="3" customWidth="1"/>
    <col min="14" max="15" width="8.88671875" style="3" customWidth="1"/>
    <col min="16" max="16384" width="8.88671875" style="3"/>
  </cols>
  <sheetData>
    <row r="1" spans="2:37" ht="15" thickBot="1" x14ac:dyDescent="0.25"/>
    <row r="2" spans="2:37" ht="15" customHeight="1" thickBot="1" x14ac:dyDescent="0.25">
      <c r="B2" s="1101" t="s">
        <v>331</v>
      </c>
      <c r="C2" s="1102" t="s">
        <v>684</v>
      </c>
    </row>
    <row r="3" spans="2:37" ht="15" customHeight="1" x14ac:dyDescent="0.2"/>
    <row r="7" spans="2:37" ht="15" thickBot="1" x14ac:dyDescent="0.25"/>
    <row r="8" spans="2:37" ht="15" thickBot="1" x14ac:dyDescent="0.25">
      <c r="B8" s="313" t="s">
        <v>80</v>
      </c>
      <c r="C8" s="314" t="str">
        <f>'TITLE PAGE'!$D$18</f>
        <v>Yorkshire Water</v>
      </c>
      <c r="D8" s="317" t="s">
        <v>2</v>
      </c>
    </row>
    <row r="9" spans="2:37" x14ac:dyDescent="0.2">
      <c r="B9" s="31" t="s">
        <v>330</v>
      </c>
      <c r="C9" s="13" t="s">
        <v>331</v>
      </c>
      <c r="D9" s="1326">
        <v>7</v>
      </c>
      <c r="F9" s="16"/>
      <c r="G9" s="16"/>
    </row>
    <row r="10" spans="2:37" ht="15" thickBot="1" x14ac:dyDescent="0.25">
      <c r="B10" s="33"/>
      <c r="C10" s="33"/>
      <c r="D10" s="1"/>
      <c r="E10" s="1"/>
      <c r="F10" s="1"/>
      <c r="G10" s="16"/>
      <c r="H10" s="16"/>
    </row>
    <row r="11" spans="2:37" ht="30" x14ac:dyDescent="0.2">
      <c r="B11" s="154" t="s">
        <v>1453</v>
      </c>
      <c r="C11" s="1100" t="s">
        <v>87</v>
      </c>
      <c r="D11" s="23"/>
      <c r="E11" s="23"/>
      <c r="F11" s="23"/>
      <c r="G11" s="16"/>
      <c r="H11" s="16"/>
      <c r="I11" s="16"/>
      <c r="J11" s="1369" t="s">
        <v>1454</v>
      </c>
      <c r="K11" s="1370"/>
      <c r="L11" s="1370"/>
      <c r="M11" s="1370"/>
      <c r="N11" s="1370"/>
      <c r="O11" s="1370"/>
      <c r="P11" s="1370"/>
      <c r="Q11" s="1369" t="s">
        <v>1455</v>
      </c>
      <c r="R11" s="1370"/>
      <c r="S11" s="1370"/>
      <c r="T11" s="1370"/>
      <c r="U11" s="1370"/>
      <c r="V11" s="1370"/>
      <c r="W11" s="1370"/>
      <c r="X11" s="1369" t="s">
        <v>1456</v>
      </c>
      <c r="Y11" s="1370"/>
      <c r="Z11" s="1370"/>
      <c r="AA11" s="1370"/>
      <c r="AB11" s="1370"/>
      <c r="AC11" s="1370"/>
      <c r="AD11" s="1370"/>
      <c r="AE11" s="1369" t="s">
        <v>1457</v>
      </c>
      <c r="AF11" s="1370"/>
      <c r="AG11" s="1370"/>
      <c r="AH11" s="1370"/>
      <c r="AI11" s="1370"/>
      <c r="AJ11" s="1370"/>
      <c r="AK11" s="1371"/>
    </row>
    <row r="12" spans="2:37" ht="60.75" thickBot="1" x14ac:dyDescent="0.25">
      <c r="B12" s="35" t="s">
        <v>1458</v>
      </c>
      <c r="C12" s="36" t="s">
        <v>1459</v>
      </c>
      <c r="D12" s="36" t="s">
        <v>1460</v>
      </c>
      <c r="E12" s="36" t="s">
        <v>1461</v>
      </c>
      <c r="F12" s="36" t="s">
        <v>1462</v>
      </c>
      <c r="G12" s="36" t="s">
        <v>1463</v>
      </c>
      <c r="H12" s="36" t="s">
        <v>91</v>
      </c>
      <c r="I12" s="50" t="s">
        <v>92</v>
      </c>
      <c r="J12" s="163" t="s">
        <v>1464</v>
      </c>
      <c r="K12" s="157" t="s">
        <v>98</v>
      </c>
      <c r="L12" s="190" t="s">
        <v>103</v>
      </c>
      <c r="M12" s="157" t="s">
        <v>104</v>
      </c>
      <c r="N12" s="157" t="s">
        <v>105</v>
      </c>
      <c r="O12" s="161" t="s">
        <v>106</v>
      </c>
      <c r="P12" s="310" t="s">
        <v>107</v>
      </c>
      <c r="Q12" s="39" t="s">
        <v>1465</v>
      </c>
      <c r="R12" s="37" t="s">
        <v>98</v>
      </c>
      <c r="S12" s="37" t="s">
        <v>103</v>
      </c>
      <c r="T12" s="37" t="s">
        <v>104</v>
      </c>
      <c r="U12" s="37" t="s">
        <v>105</v>
      </c>
      <c r="V12" s="38" t="s">
        <v>106</v>
      </c>
      <c r="W12" s="289" t="s">
        <v>107</v>
      </c>
      <c r="X12" s="39" t="s">
        <v>1465</v>
      </c>
      <c r="Y12" s="37" t="s">
        <v>98</v>
      </c>
      <c r="Z12" s="37" t="s">
        <v>103</v>
      </c>
      <c r="AA12" s="37" t="s">
        <v>104</v>
      </c>
      <c r="AB12" s="37" t="s">
        <v>105</v>
      </c>
      <c r="AC12" s="38" t="s">
        <v>106</v>
      </c>
      <c r="AD12" s="289" t="s">
        <v>107</v>
      </c>
      <c r="AE12" s="39" t="s">
        <v>1466</v>
      </c>
      <c r="AF12" s="37" t="s">
        <v>98</v>
      </c>
      <c r="AG12" s="37" t="s">
        <v>103</v>
      </c>
      <c r="AH12" s="37" t="s">
        <v>104</v>
      </c>
      <c r="AI12" s="37" t="s">
        <v>105</v>
      </c>
      <c r="AJ12" s="38" t="s">
        <v>106</v>
      </c>
      <c r="AK12" s="290" t="s">
        <v>107</v>
      </c>
    </row>
    <row r="13" spans="2:37" ht="57" x14ac:dyDescent="0.2">
      <c r="B13" s="40" t="s">
        <v>1467</v>
      </c>
      <c r="C13" s="41" t="s">
        <v>1468</v>
      </c>
      <c r="D13" s="41" t="s">
        <v>1469</v>
      </c>
      <c r="E13" s="42" t="s">
        <v>1470</v>
      </c>
      <c r="F13" s="41" t="s">
        <v>1471</v>
      </c>
      <c r="G13" s="41" t="s">
        <v>755</v>
      </c>
      <c r="H13" s="42" t="s">
        <v>122</v>
      </c>
      <c r="I13" s="202">
        <v>2</v>
      </c>
      <c r="J13" s="308">
        <v>6.557320974018066E-2</v>
      </c>
      <c r="K13" s="309">
        <v>6.5091240819477869E-2</v>
      </c>
      <c r="L13" s="236">
        <v>6.4596044654222196E-2</v>
      </c>
      <c r="M13" s="309">
        <v>6.4089030708826322E-2</v>
      </c>
      <c r="N13" s="309">
        <v>6.3571312167970365E-2</v>
      </c>
      <c r="O13" s="309">
        <v>6.3043792656396175E-2</v>
      </c>
      <c r="P13" s="237">
        <v>6.2507221751934294E-2</v>
      </c>
      <c r="Q13" s="298">
        <v>6.7542032267720098E-2</v>
      </c>
      <c r="R13" s="236">
        <v>6.7467883202996598E-2</v>
      </c>
      <c r="S13" s="236">
        <v>6.739169917757265E-2</v>
      </c>
      <c r="T13" s="236">
        <v>6.7313697032127126E-2</v>
      </c>
      <c r="U13" s="236">
        <v>6.7234048025841597E-2</v>
      </c>
      <c r="V13" s="237">
        <v>6.7152891177907112E-2</v>
      </c>
      <c r="W13" s="237">
        <v>6.7070341807989889E-2</v>
      </c>
      <c r="X13" s="298">
        <v>6.7005080669300249E-2</v>
      </c>
      <c r="Y13" s="236">
        <v>6.6819708007491485E-2</v>
      </c>
      <c r="Z13" s="236">
        <v>6.6629247943931616E-2</v>
      </c>
      <c r="AA13" s="236">
        <v>6.6434242580317812E-2</v>
      </c>
      <c r="AB13" s="236">
        <v>6.6235120064603983E-2</v>
      </c>
      <c r="AC13" s="237">
        <v>6.6032227944767763E-2</v>
      </c>
      <c r="AD13" s="237">
        <v>6.5825854519974733E-2</v>
      </c>
      <c r="AE13" s="235"/>
      <c r="AF13" s="236"/>
      <c r="AG13" s="236"/>
      <c r="AH13" s="236"/>
      <c r="AI13" s="236"/>
      <c r="AJ13" s="237"/>
      <c r="AK13" s="178"/>
    </row>
    <row r="14" spans="2:37" ht="42.75" x14ac:dyDescent="0.2">
      <c r="B14" s="43" t="s">
        <v>1472</v>
      </c>
      <c r="C14" s="41" t="s">
        <v>1473</v>
      </c>
      <c r="D14" s="41" t="s">
        <v>1474</v>
      </c>
      <c r="E14" s="42" t="s">
        <v>1475</v>
      </c>
      <c r="F14" s="41" t="s">
        <v>1471</v>
      </c>
      <c r="G14" s="41" t="s">
        <v>755</v>
      </c>
      <c r="H14" s="42" t="s">
        <v>122</v>
      </c>
      <c r="I14" s="202">
        <v>2</v>
      </c>
      <c r="J14" s="299">
        <v>0</v>
      </c>
      <c r="K14" s="233">
        <v>0</v>
      </c>
      <c r="L14" s="233">
        <v>0</v>
      </c>
      <c r="M14" s="233">
        <v>0</v>
      </c>
      <c r="N14" s="233">
        <v>0</v>
      </c>
      <c r="O14" s="233">
        <v>0</v>
      </c>
      <c r="P14" s="234">
        <v>0</v>
      </c>
      <c r="Q14" s="299">
        <v>0</v>
      </c>
      <c r="R14" s="233">
        <v>0</v>
      </c>
      <c r="S14" s="233">
        <v>0</v>
      </c>
      <c r="T14" s="233">
        <v>0</v>
      </c>
      <c r="U14" s="233">
        <v>0</v>
      </c>
      <c r="V14" s="234">
        <v>0</v>
      </c>
      <c r="W14" s="234">
        <v>0</v>
      </c>
      <c r="X14" s="299">
        <v>0</v>
      </c>
      <c r="Y14" s="233">
        <v>0</v>
      </c>
      <c r="Z14" s="233">
        <v>0</v>
      </c>
      <c r="AA14" s="233">
        <v>0</v>
      </c>
      <c r="AB14" s="233">
        <v>0</v>
      </c>
      <c r="AC14" s="234">
        <v>0</v>
      </c>
      <c r="AD14" s="234">
        <v>0</v>
      </c>
      <c r="AE14" s="232"/>
      <c r="AF14" s="233"/>
      <c r="AG14" s="233"/>
      <c r="AH14" s="233"/>
      <c r="AI14" s="233"/>
      <c r="AJ14" s="234"/>
      <c r="AK14" s="179"/>
    </row>
    <row r="15" spans="2:37" ht="42.75" x14ac:dyDescent="0.2">
      <c r="B15" s="44" t="s">
        <v>1476</v>
      </c>
      <c r="C15" s="41" t="s">
        <v>1477</v>
      </c>
      <c r="D15" s="41" t="s">
        <v>1478</v>
      </c>
      <c r="E15" s="42"/>
      <c r="F15" s="41" t="s">
        <v>1471</v>
      </c>
      <c r="G15" s="41" t="s">
        <v>755</v>
      </c>
      <c r="H15" s="42"/>
      <c r="I15" s="202">
        <v>2</v>
      </c>
      <c r="J15" s="299">
        <v>2.7040498861930173E-2</v>
      </c>
      <c r="K15" s="233">
        <v>2.6841748791537265E-2</v>
      </c>
      <c r="L15" s="233">
        <v>2.6637544187308123E-2</v>
      </c>
      <c r="M15" s="233">
        <v>2.6428466271680957E-2</v>
      </c>
      <c r="N15" s="233">
        <v>2.6214974089884685E-2</v>
      </c>
      <c r="O15" s="233">
        <v>2.5997440270678837E-2</v>
      </c>
      <c r="P15" s="234">
        <v>2.577617391832342E-2</v>
      </c>
      <c r="Q15" s="299">
        <v>2.7852384440296949E-2</v>
      </c>
      <c r="R15" s="233">
        <v>2.782180750639035E-2</v>
      </c>
      <c r="S15" s="233">
        <v>2.7790391413432019E-2</v>
      </c>
      <c r="T15" s="233">
        <v>2.7758225580258609E-2</v>
      </c>
      <c r="U15" s="233">
        <v>2.772538062921303E-2</v>
      </c>
      <c r="V15" s="234">
        <v>2.7691913887796744E-2</v>
      </c>
      <c r="W15" s="234">
        <v>2.7657872910511295E-2</v>
      </c>
      <c r="X15" s="299">
        <v>2.7630961100742372E-2</v>
      </c>
      <c r="Y15" s="233">
        <v>2.7554518765975873E-2</v>
      </c>
      <c r="Z15" s="233">
        <v>2.7475978533580046E-2</v>
      </c>
      <c r="AA15" s="233">
        <v>2.7395563950646525E-2</v>
      </c>
      <c r="AB15" s="233">
        <v>2.7313451573032572E-2</v>
      </c>
      <c r="AC15" s="234">
        <v>2.7229784719491862E-2</v>
      </c>
      <c r="AD15" s="234">
        <v>2.714468227627824E-2</v>
      </c>
      <c r="AE15" s="232"/>
      <c r="AF15" s="233"/>
      <c r="AG15" s="233"/>
      <c r="AH15" s="233"/>
      <c r="AI15" s="233"/>
      <c r="AJ15" s="234"/>
      <c r="AK15" s="179"/>
    </row>
    <row r="16" spans="2:37" ht="57" x14ac:dyDescent="0.2">
      <c r="B16" s="43" t="s">
        <v>1479</v>
      </c>
      <c r="C16" s="41" t="s">
        <v>1480</v>
      </c>
      <c r="D16" s="41" t="s">
        <v>1481</v>
      </c>
      <c r="E16" s="42" t="s">
        <v>1470</v>
      </c>
      <c r="F16" s="41" t="s">
        <v>1471</v>
      </c>
      <c r="G16" s="41" t="s">
        <v>755</v>
      </c>
      <c r="H16" s="42" t="s">
        <v>122</v>
      </c>
      <c r="I16" s="202">
        <v>2</v>
      </c>
      <c r="J16" s="299">
        <v>8.6529596358176558E-2</v>
      </c>
      <c r="K16" s="233">
        <v>8.5893596132919248E-2</v>
      </c>
      <c r="L16" s="233">
        <v>8.5240141399386002E-2</v>
      </c>
      <c r="M16" s="233">
        <v>8.4571092069379072E-2</v>
      </c>
      <c r="N16" s="233">
        <v>8.3887917087630992E-2</v>
      </c>
      <c r="O16" s="233">
        <v>8.3191808866172279E-2</v>
      </c>
      <c r="P16" s="234">
        <v>8.2483756538634947E-2</v>
      </c>
      <c r="Q16" s="299">
        <v>8.9127630208950231E-2</v>
      </c>
      <c r="R16" s="233">
        <v>8.9029784020449129E-2</v>
      </c>
      <c r="S16" s="233">
        <v>8.8929252522982463E-2</v>
      </c>
      <c r="T16" s="233">
        <v>8.8826321856827553E-2</v>
      </c>
      <c r="U16" s="233">
        <v>8.8721218013481692E-2</v>
      </c>
      <c r="V16" s="234">
        <v>8.8614124440949585E-2</v>
      </c>
      <c r="W16" s="234">
        <v>8.8505193313636141E-2</v>
      </c>
      <c r="X16" s="299">
        <v>8.8419075522375601E-2</v>
      </c>
      <c r="Y16" s="233">
        <v>8.8174460051122797E-2</v>
      </c>
      <c r="Z16" s="233">
        <v>8.7923131307456159E-2</v>
      </c>
      <c r="AA16" s="233">
        <v>8.766580464206887E-2</v>
      </c>
      <c r="AB16" s="233">
        <v>8.7403045033704233E-2</v>
      </c>
      <c r="AC16" s="234">
        <v>8.7135311102373963E-2</v>
      </c>
      <c r="AD16" s="234">
        <v>8.6862983284090367E-2</v>
      </c>
      <c r="AE16" s="232"/>
      <c r="AF16" s="233"/>
      <c r="AG16" s="233"/>
      <c r="AH16" s="233"/>
      <c r="AI16" s="233"/>
      <c r="AJ16" s="234"/>
      <c r="AK16" s="179"/>
    </row>
    <row r="17" spans="2:37" ht="85.5" x14ac:dyDescent="0.2">
      <c r="B17" s="43" t="s">
        <v>1482</v>
      </c>
      <c r="C17" s="41" t="s">
        <v>1483</v>
      </c>
      <c r="D17" s="41" t="s">
        <v>1484</v>
      </c>
      <c r="E17" s="42" t="s">
        <v>1475</v>
      </c>
      <c r="F17" s="41" t="s">
        <v>1471</v>
      </c>
      <c r="G17" s="41" t="s">
        <v>755</v>
      </c>
      <c r="H17" s="42" t="s">
        <v>122</v>
      </c>
      <c r="I17" s="202">
        <v>2</v>
      </c>
      <c r="J17" s="299">
        <v>0</v>
      </c>
      <c r="K17" s="233">
        <v>0</v>
      </c>
      <c r="L17" s="233">
        <v>0</v>
      </c>
      <c r="M17" s="233">
        <v>0</v>
      </c>
      <c r="N17" s="233">
        <v>0</v>
      </c>
      <c r="O17" s="233">
        <v>0</v>
      </c>
      <c r="P17" s="234">
        <v>0</v>
      </c>
      <c r="Q17" s="299">
        <v>0</v>
      </c>
      <c r="R17" s="233">
        <v>0</v>
      </c>
      <c r="S17" s="233">
        <v>0</v>
      </c>
      <c r="T17" s="233">
        <v>0</v>
      </c>
      <c r="U17" s="233">
        <v>0</v>
      </c>
      <c r="V17" s="234">
        <v>0</v>
      </c>
      <c r="W17" s="234">
        <v>0</v>
      </c>
      <c r="X17" s="299">
        <v>0</v>
      </c>
      <c r="Y17" s="233">
        <v>0</v>
      </c>
      <c r="Z17" s="233">
        <v>0</v>
      </c>
      <c r="AA17" s="233">
        <v>0</v>
      </c>
      <c r="AB17" s="233">
        <v>0</v>
      </c>
      <c r="AC17" s="234">
        <v>0</v>
      </c>
      <c r="AD17" s="234">
        <v>0</v>
      </c>
      <c r="AE17" s="232"/>
      <c r="AF17" s="233"/>
      <c r="AG17" s="233"/>
      <c r="AH17" s="233"/>
      <c r="AI17" s="233"/>
      <c r="AJ17" s="234"/>
      <c r="AK17" s="179"/>
    </row>
    <row r="18" spans="2:37" ht="42.75" x14ac:dyDescent="0.2">
      <c r="B18" s="43" t="s">
        <v>1485</v>
      </c>
      <c r="C18" s="41" t="s">
        <v>1486</v>
      </c>
      <c r="D18" s="41" t="s">
        <v>1487</v>
      </c>
      <c r="E18" s="42"/>
      <c r="F18" s="41" t="s">
        <v>1471</v>
      </c>
      <c r="G18" s="41" t="s">
        <v>755</v>
      </c>
      <c r="H18" s="42"/>
      <c r="I18" s="202">
        <v>2</v>
      </c>
      <c r="J18" s="299">
        <v>0</v>
      </c>
      <c r="K18" s="233">
        <v>0</v>
      </c>
      <c r="L18" s="233">
        <v>0</v>
      </c>
      <c r="M18" s="233">
        <v>0</v>
      </c>
      <c r="N18" s="233">
        <v>0</v>
      </c>
      <c r="O18" s="233">
        <v>0</v>
      </c>
      <c r="P18" s="234">
        <v>0</v>
      </c>
      <c r="Q18" s="299">
        <v>0</v>
      </c>
      <c r="R18" s="233">
        <v>0</v>
      </c>
      <c r="S18" s="233">
        <v>0</v>
      </c>
      <c r="T18" s="233">
        <v>0</v>
      </c>
      <c r="U18" s="233">
        <v>0</v>
      </c>
      <c r="V18" s="234">
        <v>0</v>
      </c>
      <c r="W18" s="234">
        <v>0</v>
      </c>
      <c r="X18" s="299">
        <v>0</v>
      </c>
      <c r="Y18" s="233">
        <v>0</v>
      </c>
      <c r="Z18" s="233">
        <v>0</v>
      </c>
      <c r="AA18" s="233">
        <v>0</v>
      </c>
      <c r="AB18" s="233">
        <v>0</v>
      </c>
      <c r="AC18" s="234">
        <v>0</v>
      </c>
      <c r="AD18" s="234">
        <v>0</v>
      </c>
      <c r="AE18" s="232"/>
      <c r="AF18" s="233"/>
      <c r="AG18" s="233"/>
      <c r="AH18" s="233"/>
      <c r="AI18" s="233"/>
      <c r="AJ18" s="234"/>
      <c r="AK18" s="179"/>
    </row>
    <row r="19" spans="2:37" ht="57" x14ac:dyDescent="0.2">
      <c r="B19" s="43" t="s">
        <v>1488</v>
      </c>
      <c r="C19" s="41" t="s">
        <v>1489</v>
      </c>
      <c r="D19" s="41" t="s">
        <v>1490</v>
      </c>
      <c r="E19" s="42" t="s">
        <v>1470</v>
      </c>
      <c r="F19" s="41" t="s">
        <v>1471</v>
      </c>
      <c r="G19" s="41" t="s">
        <v>755</v>
      </c>
      <c r="H19" s="42" t="s">
        <v>122</v>
      </c>
      <c r="I19" s="202">
        <v>2</v>
      </c>
      <c r="J19" s="299">
        <v>1.9604361674899373E-2</v>
      </c>
      <c r="K19" s="233">
        <v>1.9460267873864515E-2</v>
      </c>
      <c r="L19" s="233">
        <v>1.9312219535798387E-2</v>
      </c>
      <c r="M19" s="233">
        <v>1.9160638046968693E-2</v>
      </c>
      <c r="N19" s="233">
        <v>1.9005856215166393E-2</v>
      </c>
      <c r="O19" s="233">
        <v>1.8848144196242155E-2</v>
      </c>
      <c r="P19" s="234">
        <v>1.8687726090784479E-2</v>
      </c>
      <c r="Q19" s="299">
        <v>2.0192978719215285E-2</v>
      </c>
      <c r="R19" s="233">
        <v>2.0170810442133001E-2</v>
      </c>
      <c r="S19" s="233">
        <v>2.0148033774738214E-2</v>
      </c>
      <c r="T19" s="233">
        <v>2.0124713545687491E-2</v>
      </c>
      <c r="U19" s="233">
        <v>2.0100900956179443E-2</v>
      </c>
      <c r="V19" s="234">
        <v>2.0076637568652637E-2</v>
      </c>
      <c r="W19" s="234">
        <v>2.0051957860120685E-2</v>
      </c>
      <c r="X19" s="299">
        <v>2.0032446798038218E-2</v>
      </c>
      <c r="Y19" s="233">
        <v>1.9977026105332505E-2</v>
      </c>
      <c r="Z19" s="233">
        <v>1.9920084436845533E-2</v>
      </c>
      <c r="AA19" s="233">
        <v>1.9861783864218729E-2</v>
      </c>
      <c r="AB19" s="233">
        <v>1.980225239044861E-2</v>
      </c>
      <c r="AC19" s="234">
        <v>1.9741593921631596E-2</v>
      </c>
      <c r="AD19" s="234">
        <v>1.9679894650301722E-2</v>
      </c>
      <c r="AE19" s="232"/>
      <c r="AF19" s="233"/>
      <c r="AG19" s="233"/>
      <c r="AH19" s="233"/>
      <c r="AI19" s="233"/>
      <c r="AJ19" s="234"/>
      <c r="AK19" s="179"/>
    </row>
    <row r="20" spans="2:37" ht="85.5" x14ac:dyDescent="0.2">
      <c r="B20" s="43" t="s">
        <v>1491</v>
      </c>
      <c r="C20" s="41" t="s">
        <v>1492</v>
      </c>
      <c r="D20" s="41" t="s">
        <v>1493</v>
      </c>
      <c r="E20" s="42" t="s">
        <v>1475</v>
      </c>
      <c r="F20" s="41" t="s">
        <v>1471</v>
      </c>
      <c r="G20" s="41" t="s">
        <v>755</v>
      </c>
      <c r="H20" s="42" t="s">
        <v>122</v>
      </c>
      <c r="I20" s="202">
        <v>2</v>
      </c>
      <c r="J20" s="300">
        <v>0</v>
      </c>
      <c r="K20" s="233">
        <v>0</v>
      </c>
      <c r="L20" s="233">
        <v>0</v>
      </c>
      <c r="M20" s="233">
        <v>0</v>
      </c>
      <c r="N20" s="233">
        <v>0</v>
      </c>
      <c r="O20" s="233">
        <v>0</v>
      </c>
      <c r="P20" s="234">
        <v>0</v>
      </c>
      <c r="Q20" s="299">
        <v>0</v>
      </c>
      <c r="R20" s="233">
        <v>0</v>
      </c>
      <c r="S20" s="233">
        <v>0</v>
      </c>
      <c r="T20" s="233">
        <v>0</v>
      </c>
      <c r="U20" s="233">
        <v>0</v>
      </c>
      <c r="V20" s="234">
        <v>0</v>
      </c>
      <c r="W20" s="234">
        <v>0</v>
      </c>
      <c r="X20" s="299">
        <v>0</v>
      </c>
      <c r="Y20" s="233">
        <v>0</v>
      </c>
      <c r="Z20" s="233">
        <v>0</v>
      </c>
      <c r="AA20" s="233">
        <v>0</v>
      </c>
      <c r="AB20" s="233">
        <v>0</v>
      </c>
      <c r="AC20" s="234">
        <v>0</v>
      </c>
      <c r="AD20" s="234">
        <v>0</v>
      </c>
      <c r="AE20" s="232"/>
      <c r="AF20" s="233"/>
      <c r="AG20" s="233"/>
      <c r="AH20" s="233"/>
      <c r="AI20" s="233"/>
      <c r="AJ20" s="234"/>
      <c r="AK20" s="179"/>
    </row>
    <row r="21" spans="2:37" ht="42.75" x14ac:dyDescent="0.2">
      <c r="B21" s="43" t="s">
        <v>1494</v>
      </c>
      <c r="C21" s="41" t="s">
        <v>1495</v>
      </c>
      <c r="D21" s="41" t="s">
        <v>1496</v>
      </c>
      <c r="E21" s="42"/>
      <c r="F21" s="41" t="s">
        <v>1471</v>
      </c>
      <c r="G21" s="41" t="s">
        <v>755</v>
      </c>
      <c r="H21" s="42"/>
      <c r="I21" s="202">
        <v>2</v>
      </c>
      <c r="J21" s="299">
        <v>0</v>
      </c>
      <c r="K21" s="233">
        <v>0</v>
      </c>
      <c r="L21" s="233">
        <v>0</v>
      </c>
      <c r="M21" s="233">
        <v>0</v>
      </c>
      <c r="N21" s="233">
        <v>0</v>
      </c>
      <c r="O21" s="233">
        <v>0</v>
      </c>
      <c r="P21" s="234">
        <v>0</v>
      </c>
      <c r="Q21" s="299">
        <v>0</v>
      </c>
      <c r="R21" s="233">
        <v>0</v>
      </c>
      <c r="S21" s="233">
        <v>0</v>
      </c>
      <c r="T21" s="233">
        <v>0</v>
      </c>
      <c r="U21" s="233">
        <v>0</v>
      </c>
      <c r="V21" s="234">
        <v>0</v>
      </c>
      <c r="W21" s="234">
        <v>0</v>
      </c>
      <c r="X21" s="299">
        <v>0</v>
      </c>
      <c r="Y21" s="233">
        <v>0</v>
      </c>
      <c r="Z21" s="233">
        <v>0</v>
      </c>
      <c r="AA21" s="233">
        <v>0</v>
      </c>
      <c r="AB21" s="233">
        <v>0</v>
      </c>
      <c r="AC21" s="234">
        <v>0</v>
      </c>
      <c r="AD21" s="234">
        <v>0</v>
      </c>
      <c r="AE21" s="232"/>
      <c r="AF21" s="233"/>
      <c r="AG21" s="233"/>
      <c r="AH21" s="233"/>
      <c r="AI21" s="233"/>
      <c r="AJ21" s="234"/>
      <c r="AK21" s="179"/>
    </row>
    <row r="22" spans="2:37" ht="72" thickBot="1" x14ac:dyDescent="0.25">
      <c r="B22" s="45" t="s">
        <v>1497</v>
      </c>
      <c r="C22" s="46" t="s">
        <v>1498</v>
      </c>
      <c r="D22" s="47" t="s">
        <v>1499</v>
      </c>
      <c r="E22" s="48"/>
      <c r="F22" s="49"/>
      <c r="G22" s="49"/>
      <c r="H22" s="49" t="s">
        <v>122</v>
      </c>
      <c r="I22" s="203">
        <v>2</v>
      </c>
      <c r="J22" s="238">
        <f>SUM($J13:$J21)</f>
        <v>0.19874766663518678</v>
      </c>
      <c r="K22" s="239">
        <f>SUM($K13:$K21)</f>
        <v>0.19728685361779891</v>
      </c>
      <c r="L22" s="239">
        <f>SUM($L13:$L21)</f>
        <v>0.19578594977671473</v>
      </c>
      <c r="M22" s="239">
        <f>SUM($M13:$M21)</f>
        <v>0.19424922709685502</v>
      </c>
      <c r="N22" s="239">
        <f>SUM($N13:$N21)</f>
        <v>0.19268005956065246</v>
      </c>
      <c r="O22" s="239">
        <f>SUM($O13:$O21)</f>
        <v>0.19108118598948942</v>
      </c>
      <c r="P22" s="240">
        <f>SUM($P13:$P21)</f>
        <v>0.18945487829967714</v>
      </c>
      <c r="Q22" s="241">
        <f>SUM($Q13:$Q21)</f>
        <v>0.20471502563618255</v>
      </c>
      <c r="R22" s="242">
        <f>SUM($R13:$R21)</f>
        <v>0.20449028517196907</v>
      </c>
      <c r="S22" s="242">
        <f>SUM($S13:$S21)</f>
        <v>0.20425937688872536</v>
      </c>
      <c r="T22" s="242">
        <f>SUM($T13:$T21)</f>
        <v>0.20402295801490075</v>
      </c>
      <c r="U22" s="242">
        <f>SUM($U13:$U21)</f>
        <v>0.20378154762471579</v>
      </c>
      <c r="V22" s="243">
        <f>SUM($V13:$V21)</f>
        <v>0.20353556707530607</v>
      </c>
      <c r="W22" s="242">
        <f>SUM($W13:$W21)</f>
        <v>0.20328536589225801</v>
      </c>
      <c r="X22" s="244">
        <f>SUM($X13:$X21)</f>
        <v>0.20308756409045645</v>
      </c>
      <c r="Y22" s="242">
        <f>SUM($Y13:$Y21)</f>
        <v>0.20252571292992264</v>
      </c>
      <c r="Z22" s="242">
        <f>SUM($Z13:$Z21)</f>
        <v>0.20194844222181335</v>
      </c>
      <c r="AA22" s="242">
        <f>SUM($AA13:$AA21)</f>
        <v>0.20135739503725192</v>
      </c>
      <c r="AB22" s="242">
        <f>SUM($AB13:$AB21)</f>
        <v>0.20075386906178941</v>
      </c>
      <c r="AC22" s="243">
        <f>SUM($AC13:$AC21)</f>
        <v>0.20013891768826519</v>
      </c>
      <c r="AD22" s="243">
        <f>SUM($AD13:$AD21)</f>
        <v>0.19951341473064507</v>
      </c>
      <c r="AE22" s="244">
        <f>SUM($AE13:$AE21)</f>
        <v>0</v>
      </c>
      <c r="AF22" s="242">
        <f>SUM($AF13:$AF21)</f>
        <v>0</v>
      </c>
      <c r="AG22" s="242">
        <f>SUM($AG13:$AG21)</f>
        <v>0</v>
      </c>
      <c r="AH22" s="242">
        <f>SUM($AH13:$AH21)</f>
        <v>0</v>
      </c>
      <c r="AI22" s="242">
        <f>SUM($AI13:$AI21)</f>
        <v>0</v>
      </c>
      <c r="AJ22" s="243">
        <f>SUM($AJ13:$AJ21)</f>
        <v>0</v>
      </c>
      <c r="AK22" s="180">
        <f>SUM($AK13:$AK21)</f>
        <v>0</v>
      </c>
    </row>
    <row r="23" spans="2:37" ht="30.75" thickBot="1" x14ac:dyDescent="0.25">
      <c r="B23" s="35" t="s">
        <v>1458</v>
      </c>
      <c r="C23" s="36" t="s">
        <v>89</v>
      </c>
      <c r="D23" s="50" t="s">
        <v>90</v>
      </c>
      <c r="E23" s="50" t="s">
        <v>1431</v>
      </c>
      <c r="F23" s="50" t="s">
        <v>1431</v>
      </c>
      <c r="G23" s="158"/>
      <c r="H23" s="36" t="s">
        <v>91</v>
      </c>
      <c r="I23" s="50" t="s">
        <v>92</v>
      </c>
      <c r="J23" s="996" t="s">
        <v>1465</v>
      </c>
      <c r="K23" s="157" t="s">
        <v>98</v>
      </c>
      <c r="L23" s="157" t="s">
        <v>103</v>
      </c>
      <c r="M23" s="157" t="s">
        <v>104</v>
      </c>
      <c r="N23" s="157" t="s">
        <v>105</v>
      </c>
      <c r="O23" s="997" t="s">
        <v>106</v>
      </c>
      <c r="P23" s="161" t="s">
        <v>107</v>
      </c>
      <c r="Q23" s="189" t="s">
        <v>1465</v>
      </c>
      <c r="R23" s="36" t="s">
        <v>98</v>
      </c>
      <c r="S23" s="36" t="s">
        <v>103</v>
      </c>
      <c r="T23" s="36" t="s">
        <v>104</v>
      </c>
      <c r="U23" s="36" t="s">
        <v>105</v>
      </c>
      <c r="V23" s="161" t="s">
        <v>106</v>
      </c>
      <c r="W23" s="161" t="s">
        <v>107</v>
      </c>
      <c r="X23" s="163" t="s">
        <v>1465</v>
      </c>
      <c r="Y23" s="36" t="s">
        <v>98</v>
      </c>
      <c r="Z23" s="36" t="s">
        <v>103</v>
      </c>
      <c r="AA23" s="36" t="s">
        <v>104</v>
      </c>
      <c r="AB23" s="36" t="s">
        <v>105</v>
      </c>
      <c r="AC23" s="304" t="s">
        <v>106</v>
      </c>
      <c r="AD23" s="161" t="s">
        <v>107</v>
      </c>
      <c r="AE23" s="163" t="s">
        <v>1465</v>
      </c>
      <c r="AF23" s="157" t="s">
        <v>98</v>
      </c>
      <c r="AG23" s="157" t="s">
        <v>103</v>
      </c>
      <c r="AH23" s="157" t="s">
        <v>104</v>
      </c>
      <c r="AI23" s="157" t="s">
        <v>105</v>
      </c>
      <c r="AJ23" s="162" t="s">
        <v>106</v>
      </c>
      <c r="AK23" s="307" t="s">
        <v>107</v>
      </c>
    </row>
    <row r="24" spans="2:37" x14ac:dyDescent="0.2">
      <c r="B24" s="51" t="s">
        <v>1500</v>
      </c>
      <c r="C24" s="52" t="s">
        <v>1501</v>
      </c>
      <c r="D24" s="985" t="s">
        <v>1502</v>
      </c>
      <c r="E24" s="53"/>
      <c r="F24" s="53"/>
      <c r="G24" s="305"/>
      <c r="H24" s="54" t="s">
        <v>122</v>
      </c>
      <c r="I24" s="204">
        <v>2</v>
      </c>
      <c r="J24" s="1305" t="s">
        <v>1431</v>
      </c>
      <c r="K24" s="989">
        <v>0</v>
      </c>
      <c r="L24" s="990">
        <v>0</v>
      </c>
      <c r="M24" s="990">
        <v>0</v>
      </c>
      <c r="N24" s="990">
        <v>0</v>
      </c>
      <c r="O24" s="990">
        <v>0</v>
      </c>
      <c r="P24" s="991">
        <v>0</v>
      </c>
      <c r="Q24" s="1305" t="s">
        <v>1431</v>
      </c>
      <c r="R24" s="174">
        <v>0</v>
      </c>
      <c r="S24" s="174">
        <v>0</v>
      </c>
      <c r="T24" s="174">
        <v>0</v>
      </c>
      <c r="U24" s="174">
        <v>0</v>
      </c>
      <c r="V24" s="174">
        <v>0</v>
      </c>
      <c r="W24" s="174">
        <v>0</v>
      </c>
      <c r="X24" s="1305" t="s">
        <v>1431</v>
      </c>
      <c r="Y24" s="174">
        <v>0</v>
      </c>
      <c r="Z24" s="175">
        <v>0</v>
      </c>
      <c r="AA24" s="175">
        <v>0</v>
      </c>
      <c r="AB24" s="176">
        <v>0</v>
      </c>
      <c r="AC24" s="188">
        <v>0</v>
      </c>
      <c r="AD24" s="303">
        <v>0</v>
      </c>
      <c r="AE24" s="306"/>
      <c r="AF24" s="302"/>
      <c r="AG24" s="302"/>
      <c r="AH24" s="302"/>
      <c r="AI24" s="302"/>
      <c r="AJ24" s="302"/>
      <c r="AK24" s="303"/>
    </row>
    <row r="25" spans="2:37" x14ac:dyDescent="0.2">
      <c r="B25" s="55" t="s">
        <v>1503</v>
      </c>
      <c r="C25" s="56" t="s">
        <v>1504</v>
      </c>
      <c r="D25" s="57" t="s">
        <v>1505</v>
      </c>
      <c r="E25" s="57"/>
      <c r="F25" s="57"/>
      <c r="G25" s="159"/>
      <c r="H25" s="54" t="s">
        <v>122</v>
      </c>
      <c r="I25" s="205">
        <v>2</v>
      </c>
      <c r="J25" s="1306"/>
      <c r="K25" s="164">
        <f>YWSEST!$L$175+K24</f>
        <v>7.3590837572633996</v>
      </c>
      <c r="L25" s="165">
        <f>YWSEST!$Q$175+L24</f>
        <v>7.3586454764834128</v>
      </c>
      <c r="M25" s="165">
        <f>YWSEST!$V$175+M24</f>
        <v>7.255943890517095</v>
      </c>
      <c r="N25" s="165">
        <f>YWSEST!$AA$175+N24</f>
        <v>7.1480651723686233</v>
      </c>
      <c r="O25" s="165">
        <f>YWSEST!$AF$175+O24</f>
        <v>7.0557950715352993</v>
      </c>
      <c r="P25" s="992">
        <f>YWSEST!$AK$175+P24</f>
        <v>6.9862312892286509</v>
      </c>
      <c r="Q25" s="1306"/>
      <c r="R25" s="164">
        <f>YWSEST!$L$175+R24</f>
        <v>7.3590837572633996</v>
      </c>
      <c r="S25" s="165">
        <f>YWSEST!$Q$175+S24</f>
        <v>7.3586454764834128</v>
      </c>
      <c r="T25" s="165">
        <f>YWSEST!$V$175+T24</f>
        <v>7.255943890517095</v>
      </c>
      <c r="U25" s="165">
        <f>YWSEST!$AA$175+U24</f>
        <v>7.1480651723686233</v>
      </c>
      <c r="V25" s="165">
        <f>YWSEST!$AF$175+V24</f>
        <v>7.0557950715352993</v>
      </c>
      <c r="W25" s="992">
        <f>YWSEST!$AK$175+W24</f>
        <v>6.9862312892286509</v>
      </c>
      <c r="X25" s="1306"/>
      <c r="Y25" s="164">
        <f>R25</f>
        <v>7.3590837572633996</v>
      </c>
      <c r="Z25" s="164">
        <f t="shared" ref="Z25:AD25" si="0">S25</f>
        <v>7.3586454764834128</v>
      </c>
      <c r="AA25" s="164">
        <f t="shared" si="0"/>
        <v>7.255943890517095</v>
      </c>
      <c r="AB25" s="164">
        <f t="shared" si="0"/>
        <v>7.1480651723686233</v>
      </c>
      <c r="AC25" s="164">
        <f t="shared" si="0"/>
        <v>7.0557950715352993</v>
      </c>
      <c r="AD25" s="164">
        <f t="shared" si="0"/>
        <v>6.9862312892286509</v>
      </c>
      <c r="AE25" s="177"/>
      <c r="AF25" s="173"/>
      <c r="AG25" s="173"/>
      <c r="AH25" s="173"/>
      <c r="AI25" s="173"/>
      <c r="AJ25" s="173"/>
      <c r="AK25" s="181"/>
    </row>
    <row r="26" spans="2:37" ht="28.5" x14ac:dyDescent="0.2">
      <c r="B26" s="55" t="s">
        <v>1506</v>
      </c>
      <c r="C26" s="54" t="s">
        <v>273</v>
      </c>
      <c r="D26" s="57" t="s">
        <v>1507</v>
      </c>
      <c r="E26" s="57"/>
      <c r="F26" s="57"/>
      <c r="G26" s="159"/>
      <c r="H26" s="54" t="s">
        <v>122</v>
      </c>
      <c r="I26" s="205">
        <v>2</v>
      </c>
      <c r="J26" s="1307" t="s">
        <v>1431</v>
      </c>
      <c r="K26" s="988">
        <f>YWSEST!$L$131-(YWSEST!$L$102+YWSEST!$L$103)+K22</f>
        <v>13.593929289386431</v>
      </c>
      <c r="L26" s="988">
        <f>YWSEST!$Q$131-(YWSEST!$Q$102+YWSEST!$Q$103)+L22</f>
        <v>13.490326083430777</v>
      </c>
      <c r="M26" s="988">
        <f>YWSEST!$V$131-(YWSEST!$V$102+YWSEST!$V$103)+M22</f>
        <v>13.384250402937333</v>
      </c>
      <c r="N26" s="988">
        <f>YWSEST!$AA$131-(YWSEST!$AA$102+YWSEST!$AA$103)+N22</f>
        <v>13.275935144502995</v>
      </c>
      <c r="O26" s="988">
        <f>YWSEST!$AF$131-(YWSEST!$AF$102+YWSEST!$AF$103)+O22</f>
        <v>13.165569361328908</v>
      </c>
      <c r="P26" s="1072">
        <f>YWSEST!$AK$131-(YWSEST!$AK$102+YWSEST!$AK$103)+P22</f>
        <v>13.053309877461388</v>
      </c>
      <c r="Q26" s="1307" t="s">
        <v>1431</v>
      </c>
      <c r="R26" s="988">
        <v>14.115394038367144</v>
      </c>
      <c r="S26" s="988">
        <v>14.099455083604735</v>
      </c>
      <c r="T26" s="988">
        <v>14.083135748144207</v>
      </c>
      <c r="U26" s="988">
        <v>14.06647186223123</v>
      </c>
      <c r="V26" s="988">
        <v>14.049492510973678</v>
      </c>
      <c r="W26" s="1072">
        <v>14.032221821147905</v>
      </c>
      <c r="X26" s="1307" t="s">
        <v>1431</v>
      </c>
      <c r="Y26" s="988">
        <v>13.955553135917858</v>
      </c>
      <c r="Z26" s="988">
        <v>13.915705749011837</v>
      </c>
      <c r="AA26" s="988">
        <v>13.874907410360514</v>
      </c>
      <c r="AB26" s="988">
        <v>13.833247695578075</v>
      </c>
      <c r="AC26" s="988">
        <v>13.790799317434196</v>
      </c>
      <c r="AD26" s="1072">
        <v>13.747622592869766</v>
      </c>
      <c r="AE26" s="177"/>
      <c r="AF26" s="173"/>
      <c r="AG26" s="173"/>
      <c r="AH26" s="173"/>
      <c r="AI26" s="173"/>
      <c r="AJ26" s="173"/>
      <c r="AK26" s="181"/>
    </row>
    <row r="27" spans="2:37" ht="28.5" x14ac:dyDescent="0.2">
      <c r="B27" s="51" t="s">
        <v>1508</v>
      </c>
      <c r="C27" s="58" t="s">
        <v>1509</v>
      </c>
      <c r="D27" s="985" t="s">
        <v>1510</v>
      </c>
      <c r="E27" s="53"/>
      <c r="F27" s="53"/>
      <c r="G27" s="159"/>
      <c r="H27" s="58" t="s">
        <v>122</v>
      </c>
      <c r="I27" s="206">
        <v>2</v>
      </c>
      <c r="J27" s="1307" t="s">
        <v>1431</v>
      </c>
      <c r="K27" s="987">
        <v>0</v>
      </c>
      <c r="L27" s="987">
        <v>0</v>
      </c>
      <c r="M27" s="987">
        <v>0</v>
      </c>
      <c r="N27" s="987">
        <v>0</v>
      </c>
      <c r="O27" s="987">
        <v>0</v>
      </c>
      <c r="P27" s="993">
        <v>0</v>
      </c>
      <c r="Q27" s="1307" t="s">
        <v>1431</v>
      </c>
      <c r="R27" s="987">
        <v>0</v>
      </c>
      <c r="S27" s="987">
        <v>0</v>
      </c>
      <c r="T27" s="987">
        <v>0</v>
      </c>
      <c r="U27" s="987">
        <v>0</v>
      </c>
      <c r="V27" s="987">
        <v>0</v>
      </c>
      <c r="W27" s="993">
        <v>0</v>
      </c>
      <c r="X27" s="1307" t="s">
        <v>1431</v>
      </c>
      <c r="Y27" s="987">
        <v>0</v>
      </c>
      <c r="Z27" s="987">
        <v>0</v>
      </c>
      <c r="AA27" s="987">
        <v>0</v>
      </c>
      <c r="AB27" s="987">
        <v>0</v>
      </c>
      <c r="AC27" s="987">
        <v>0</v>
      </c>
      <c r="AD27" s="993">
        <v>0</v>
      </c>
      <c r="AE27" s="177"/>
      <c r="AF27" s="173"/>
      <c r="AG27" s="173"/>
      <c r="AH27" s="173"/>
      <c r="AI27" s="173"/>
      <c r="AJ27" s="173"/>
      <c r="AK27" s="181"/>
    </row>
    <row r="28" spans="2:37" ht="42.75" x14ac:dyDescent="0.2">
      <c r="B28" s="55" t="s">
        <v>1511</v>
      </c>
      <c r="C28" s="56" t="s">
        <v>276</v>
      </c>
      <c r="D28" s="57" t="s">
        <v>1512</v>
      </c>
      <c r="E28" s="57"/>
      <c r="F28" s="57"/>
      <c r="G28" s="159"/>
      <c r="H28" s="54" t="s">
        <v>122</v>
      </c>
      <c r="I28" s="205">
        <v>2</v>
      </c>
      <c r="J28" s="1307" t="s">
        <v>1431</v>
      </c>
      <c r="K28" s="988">
        <f>K26+SUM(YWSEST!$L$124:$L$127)+K27</f>
        <v>13.518378927140514</v>
      </c>
      <c r="L28" s="988">
        <f>L26+SUM(YWSEST!$Q$124:$Q$127)+L27</f>
        <v>13.41477572118486</v>
      </c>
      <c r="M28" s="988">
        <f>M26+SUM(YWSEST!$V$124:$V$127)+M27</f>
        <v>13.308700040691416</v>
      </c>
      <c r="N28" s="988">
        <f>N26+SUM(YWSEST!$AA$124:$AA$127)+N27</f>
        <v>13.200384782257078</v>
      </c>
      <c r="O28" s="988">
        <f>O26+SUM(YWSEST!$AF$124:$AF$127)+O27</f>
        <v>13.090018999082991</v>
      </c>
      <c r="P28" s="994">
        <f>P26+SUM(YWSEST!$AK$124:$AK$127)+P27</f>
        <v>12.977759515215471</v>
      </c>
      <c r="Q28" s="1307" t="s">
        <v>1431</v>
      </c>
      <c r="R28" s="988">
        <v>14.115394038367144</v>
      </c>
      <c r="S28" s="988">
        <v>14.099455083604735</v>
      </c>
      <c r="T28" s="988">
        <v>14.083135748144207</v>
      </c>
      <c r="U28" s="988">
        <v>14.06647186223123</v>
      </c>
      <c r="V28" s="988">
        <v>14.049492510973678</v>
      </c>
      <c r="W28" s="994">
        <v>14.032221821147905</v>
      </c>
      <c r="X28" s="1307" t="s">
        <v>1431</v>
      </c>
      <c r="Y28" s="988">
        <v>13.955553135917858</v>
      </c>
      <c r="Z28" s="988">
        <v>13.915705749011837</v>
      </c>
      <c r="AA28" s="988">
        <v>13.874907410360514</v>
      </c>
      <c r="AB28" s="988">
        <v>13.833247695578075</v>
      </c>
      <c r="AC28" s="988">
        <v>13.790799317434196</v>
      </c>
      <c r="AD28" s="994">
        <v>13.747622592869766</v>
      </c>
      <c r="AE28" s="177"/>
      <c r="AF28" s="173"/>
      <c r="AG28" s="173"/>
      <c r="AH28" s="173"/>
      <c r="AI28" s="173"/>
      <c r="AJ28" s="173"/>
      <c r="AK28" s="181"/>
    </row>
    <row r="29" spans="2:37" x14ac:dyDescent="0.2">
      <c r="B29" s="55" t="s">
        <v>1513</v>
      </c>
      <c r="C29" s="56" t="s">
        <v>270</v>
      </c>
      <c r="D29" s="57" t="s">
        <v>657</v>
      </c>
      <c r="E29" s="57"/>
      <c r="F29" s="57"/>
      <c r="G29" s="159"/>
      <c r="H29" s="54" t="s">
        <v>122</v>
      </c>
      <c r="I29" s="205">
        <v>2</v>
      </c>
      <c r="J29" s="1307" t="s">
        <v>1431</v>
      </c>
      <c r="K29" s="988">
        <f>YWSEST!$L$178</f>
        <v>1.02</v>
      </c>
      <c r="L29" s="988">
        <f>YWSEST!$Q$178</f>
        <v>1.02</v>
      </c>
      <c r="M29" s="988">
        <f>YWSEST!$V$178</f>
        <v>0.89</v>
      </c>
      <c r="N29" s="988">
        <f>YWSEST!$AA$178</f>
        <v>0.87</v>
      </c>
      <c r="O29" s="988">
        <f>YWSEST!$AF$178</f>
        <v>0.78</v>
      </c>
      <c r="P29" s="994">
        <f>YWSEST!$AK$178</f>
        <v>0.77</v>
      </c>
      <c r="Q29" s="1307" t="s">
        <v>1431</v>
      </c>
      <c r="R29" s="988">
        <v>1.17</v>
      </c>
      <c r="S29" s="988">
        <v>1.2</v>
      </c>
      <c r="T29" s="988">
        <v>1.08</v>
      </c>
      <c r="U29" s="988">
        <v>1.0900000000000001</v>
      </c>
      <c r="V29" s="988">
        <v>1.01</v>
      </c>
      <c r="W29" s="994">
        <v>1.02</v>
      </c>
      <c r="X29" s="1307" t="s">
        <v>1431</v>
      </c>
      <c r="Y29" s="988">
        <v>1.17</v>
      </c>
      <c r="Z29" s="988">
        <v>1.2</v>
      </c>
      <c r="AA29" s="988">
        <v>1.08</v>
      </c>
      <c r="AB29" s="988">
        <v>1.0900000000000001</v>
      </c>
      <c r="AC29" s="988">
        <v>1.01</v>
      </c>
      <c r="AD29" s="994">
        <v>1.02</v>
      </c>
      <c r="AE29" s="177"/>
      <c r="AF29" s="173"/>
      <c r="AG29" s="173"/>
      <c r="AH29" s="173"/>
      <c r="AI29" s="173"/>
      <c r="AJ29" s="173"/>
      <c r="AK29" s="181"/>
    </row>
    <row r="30" spans="2:37" x14ac:dyDescent="0.2">
      <c r="B30" s="51" t="s">
        <v>1514</v>
      </c>
      <c r="C30" s="52" t="s">
        <v>1515</v>
      </c>
      <c r="D30" s="986" t="s">
        <v>1516</v>
      </c>
      <c r="E30" s="59"/>
      <c r="F30" s="59"/>
      <c r="G30" s="160"/>
      <c r="H30" s="58" t="s">
        <v>122</v>
      </c>
      <c r="I30" s="206">
        <v>2</v>
      </c>
      <c r="J30" s="1307"/>
      <c r="K30" s="987"/>
      <c r="L30" s="987"/>
      <c r="M30" s="987"/>
      <c r="N30" s="987"/>
      <c r="O30" s="987"/>
      <c r="P30" s="993"/>
      <c r="Q30" s="1307"/>
      <c r="R30" s="987"/>
      <c r="S30" s="987"/>
      <c r="T30" s="987"/>
      <c r="U30" s="987"/>
      <c r="V30" s="987"/>
      <c r="W30" s="993"/>
      <c r="X30" s="1307"/>
      <c r="Y30" s="987"/>
      <c r="Z30" s="987"/>
      <c r="AA30" s="987"/>
      <c r="AB30" s="987"/>
      <c r="AC30" s="987"/>
      <c r="AD30" s="993"/>
      <c r="AE30" s="177"/>
      <c r="AF30" s="173"/>
      <c r="AG30" s="173"/>
      <c r="AH30" s="173"/>
      <c r="AI30" s="173"/>
      <c r="AJ30" s="173"/>
      <c r="AK30" s="181"/>
    </row>
    <row r="31" spans="2:37" x14ac:dyDescent="0.2">
      <c r="B31" s="55" t="s">
        <v>1517</v>
      </c>
      <c r="C31" s="56" t="s">
        <v>483</v>
      </c>
      <c r="D31" s="57" t="s">
        <v>1518</v>
      </c>
      <c r="E31" s="57"/>
      <c r="F31" s="57"/>
      <c r="G31" s="159"/>
      <c r="H31" s="54" t="s">
        <v>122</v>
      </c>
      <c r="I31" s="205">
        <v>2</v>
      </c>
      <c r="J31" s="1307"/>
      <c r="K31" s="988">
        <f>K28-K25</f>
        <v>6.1592951698771143</v>
      </c>
      <c r="L31" s="988">
        <f>$L28-$L25</f>
        <v>6.0561302447014471</v>
      </c>
      <c r="M31" s="988">
        <f>$M28-$M25</f>
        <v>6.0527561501743214</v>
      </c>
      <c r="N31" s="988">
        <f>$N28-$N25</f>
        <v>6.0523196098884551</v>
      </c>
      <c r="O31" s="988">
        <f>$O28-$O25</f>
        <v>6.0342239275476919</v>
      </c>
      <c r="P31" s="994">
        <f>$P28-$P25</f>
        <v>5.9915282259868201</v>
      </c>
      <c r="Q31" s="1307"/>
      <c r="R31" s="988">
        <f>R28-R25</f>
        <v>6.7563102811037448</v>
      </c>
      <c r="S31" s="988">
        <f t="shared" ref="S31:W31" si="1">S28-S25</f>
        <v>6.7408096071213217</v>
      </c>
      <c r="T31" s="988">
        <f t="shared" si="1"/>
        <v>6.8271918576271116</v>
      </c>
      <c r="U31" s="988">
        <f t="shared" si="1"/>
        <v>6.9184066898626071</v>
      </c>
      <c r="V31" s="988">
        <f t="shared" si="1"/>
        <v>6.9936974394383791</v>
      </c>
      <c r="W31" s="988">
        <f t="shared" si="1"/>
        <v>7.0459905319192542</v>
      </c>
      <c r="X31" s="1307"/>
      <c r="Y31" s="988">
        <f>Y28-Y25</f>
        <v>6.5964693786544588</v>
      </c>
      <c r="Z31" s="988">
        <f t="shared" ref="Z31:AD31" si="2">Z28-Z25</f>
        <v>6.5570602725284237</v>
      </c>
      <c r="AA31" s="988">
        <f t="shared" si="2"/>
        <v>6.6189635198434189</v>
      </c>
      <c r="AB31" s="988">
        <f t="shared" si="2"/>
        <v>6.6851825232094519</v>
      </c>
      <c r="AC31" s="988">
        <f t="shared" si="2"/>
        <v>6.7350042458988968</v>
      </c>
      <c r="AD31" s="988">
        <f t="shared" si="2"/>
        <v>6.7613913036411146</v>
      </c>
      <c r="AE31" s="177"/>
      <c r="AF31" s="173"/>
      <c r="AG31" s="173"/>
      <c r="AH31" s="173"/>
      <c r="AI31" s="173"/>
      <c r="AJ31" s="173"/>
      <c r="AK31" s="181"/>
    </row>
    <row r="32" spans="2:37" ht="15" thickBot="1" x14ac:dyDescent="0.25">
      <c r="B32" s="170" t="s">
        <v>1519</v>
      </c>
      <c r="C32" s="171" t="s">
        <v>279</v>
      </c>
      <c r="D32" s="172" t="s">
        <v>1520</v>
      </c>
      <c r="E32" s="166"/>
      <c r="F32" s="166"/>
      <c r="G32" s="167"/>
      <c r="H32" s="168" t="s">
        <v>122</v>
      </c>
      <c r="I32" s="207">
        <v>2</v>
      </c>
      <c r="J32" s="1308"/>
      <c r="K32" s="995">
        <f>K31-(K29+K30)</f>
        <v>5.1392951698771139</v>
      </c>
      <c r="L32" s="995">
        <f>L31-(L29+L30)</f>
        <v>5.0361302447014467</v>
      </c>
      <c r="M32" s="995">
        <f t="shared" ref="M32:P32" si="3">M31-(M29+M30)</f>
        <v>5.1627561501743218</v>
      </c>
      <c r="N32" s="995">
        <f t="shared" si="3"/>
        <v>5.182319609888455</v>
      </c>
      <c r="O32" s="995">
        <f t="shared" si="3"/>
        <v>5.2542239275476916</v>
      </c>
      <c r="P32" s="995">
        <f t="shared" si="3"/>
        <v>5.2215282259868196</v>
      </c>
      <c r="Q32" s="1308"/>
      <c r="R32" s="995">
        <f>R31-(R29+R30)</f>
        <v>5.5863102811037448</v>
      </c>
      <c r="S32" s="995">
        <f>S31-(S29+S30)</f>
        <v>5.5408096071213215</v>
      </c>
      <c r="T32" s="995">
        <f t="shared" ref="T32" si="4">T31-(T29+T30)</f>
        <v>5.7471918576271115</v>
      </c>
      <c r="U32" s="995">
        <f t="shared" ref="U32" si="5">U31-(U29+U30)</f>
        <v>5.8284066898626072</v>
      </c>
      <c r="V32" s="995">
        <f t="shared" ref="V32" si="6">V31-(V29+V30)</f>
        <v>5.9836974394383793</v>
      </c>
      <c r="W32" s="995">
        <f t="shared" ref="W32" si="7">W31-(W29+W30)</f>
        <v>6.0259905319192537</v>
      </c>
      <c r="X32" s="1308"/>
      <c r="Y32" s="995">
        <f>Y31-(Y29+Y30)</f>
        <v>5.4264693786544589</v>
      </c>
      <c r="Z32" s="995">
        <f>Z31-(Z29+Z30)</f>
        <v>5.3570602725284235</v>
      </c>
      <c r="AA32" s="995">
        <f t="shared" ref="AA32" si="8">AA31-(AA29+AA30)</f>
        <v>5.5389635198434188</v>
      </c>
      <c r="AB32" s="995">
        <f t="shared" ref="AB32" si="9">AB31-(AB29+AB30)</f>
        <v>5.5951825232094521</v>
      </c>
      <c r="AC32" s="995">
        <f t="shared" ref="AC32" si="10">AC31-(AC29+AC30)</f>
        <v>5.725004245898897</v>
      </c>
      <c r="AD32" s="995">
        <f t="shared" ref="AD32" si="11">AD31-(AD29+AD30)</f>
        <v>5.7413913036411142</v>
      </c>
      <c r="AE32" s="177"/>
      <c r="AF32" s="173"/>
      <c r="AG32" s="173"/>
      <c r="AH32" s="173"/>
      <c r="AI32" s="173"/>
      <c r="AJ32" s="173"/>
      <c r="AK32" s="181"/>
    </row>
    <row r="33" spans="2:37" ht="15" thickTop="1" x14ac:dyDescent="0.2">
      <c r="B33" s="169"/>
      <c r="C33" s="169"/>
      <c r="D33" s="169"/>
      <c r="E33" s="169"/>
      <c r="F33" s="169"/>
      <c r="G33" s="169"/>
      <c r="H33" s="169"/>
      <c r="I33" s="169"/>
      <c r="Q33" s="301"/>
      <c r="R33" s="169"/>
      <c r="S33" s="169"/>
      <c r="T33" s="169"/>
      <c r="U33" s="169"/>
      <c r="V33" s="169"/>
      <c r="W33" s="169"/>
      <c r="X33" s="301"/>
      <c r="Y33" s="169"/>
      <c r="Z33" s="169"/>
      <c r="AA33" s="169"/>
      <c r="AB33" s="169"/>
      <c r="AC33" s="169"/>
      <c r="AD33" s="169"/>
      <c r="AE33" s="169"/>
      <c r="AF33" s="169"/>
      <c r="AG33" s="169"/>
      <c r="AH33" s="169"/>
      <c r="AI33" s="169"/>
      <c r="AJ33" s="169"/>
      <c r="AK33" s="169"/>
    </row>
    <row r="39" spans="2:37" ht="15" thickBot="1" x14ac:dyDescent="0.25"/>
    <row r="40" spans="2:37" ht="15" thickBot="1" x14ac:dyDescent="0.25">
      <c r="B40" s="313" t="s">
        <v>80</v>
      </c>
      <c r="C40" s="314" t="str">
        <f>'TITLE PAGE'!$D$18</f>
        <v>Yorkshire Water</v>
      </c>
      <c r="D40" s="317" t="s">
        <v>2</v>
      </c>
    </row>
    <row r="41" spans="2:37" x14ac:dyDescent="0.2">
      <c r="B41" s="31" t="s">
        <v>330</v>
      </c>
      <c r="C41" s="13" t="s">
        <v>684</v>
      </c>
      <c r="D41" s="1326">
        <v>7</v>
      </c>
      <c r="F41" s="16"/>
      <c r="G41" s="16"/>
    </row>
    <row r="42" spans="2:37" ht="15" thickBot="1" x14ac:dyDescent="0.25">
      <c r="B42" s="33"/>
      <c r="C42" s="33"/>
      <c r="D42" s="1"/>
      <c r="E42" s="1"/>
      <c r="F42" s="1"/>
      <c r="G42" s="16"/>
      <c r="H42" s="16"/>
    </row>
    <row r="43" spans="2:37" ht="30.75" thickBot="1" x14ac:dyDescent="0.25">
      <c r="B43" s="154" t="s">
        <v>1453</v>
      </c>
      <c r="C43" s="1100" t="s">
        <v>87</v>
      </c>
      <c r="D43" s="23"/>
      <c r="E43" s="23"/>
      <c r="F43" s="23"/>
      <c r="G43" s="16"/>
      <c r="H43" s="16"/>
      <c r="I43" s="16"/>
      <c r="J43" s="1369" t="s">
        <v>1454</v>
      </c>
      <c r="K43" s="1370"/>
      <c r="L43" s="1370"/>
      <c r="M43" s="1370"/>
      <c r="N43" s="1370"/>
      <c r="O43" s="1370"/>
      <c r="P43" s="1370"/>
      <c r="Q43" s="1369" t="s">
        <v>1455</v>
      </c>
      <c r="R43" s="1370"/>
      <c r="S43" s="1370"/>
      <c r="T43" s="1370"/>
      <c r="U43" s="1370"/>
      <c r="V43" s="1370"/>
      <c r="W43" s="1370"/>
      <c r="X43" s="1369" t="s">
        <v>1521</v>
      </c>
      <c r="Y43" s="1370"/>
      <c r="Z43" s="1370"/>
      <c r="AA43" s="1370"/>
      <c r="AB43" s="1370"/>
      <c r="AC43" s="1370"/>
      <c r="AD43" s="1370"/>
      <c r="AE43" s="1369" t="s">
        <v>1457</v>
      </c>
      <c r="AF43" s="1370"/>
      <c r="AG43" s="1370"/>
      <c r="AH43" s="1370"/>
      <c r="AI43" s="1370"/>
      <c r="AJ43" s="1370"/>
      <c r="AK43" s="1371"/>
    </row>
    <row r="44" spans="2:37" ht="60.75" thickBot="1" x14ac:dyDescent="0.25">
      <c r="B44" s="35" t="s">
        <v>1458</v>
      </c>
      <c r="C44" s="36" t="s">
        <v>1459</v>
      </c>
      <c r="D44" s="36" t="s">
        <v>1460</v>
      </c>
      <c r="E44" s="36" t="s">
        <v>1461</v>
      </c>
      <c r="F44" s="36" t="s">
        <v>1462</v>
      </c>
      <c r="G44" s="36" t="s">
        <v>1463</v>
      </c>
      <c r="H44" s="36" t="s">
        <v>91</v>
      </c>
      <c r="I44" s="50" t="s">
        <v>92</v>
      </c>
      <c r="J44" s="163" t="s">
        <v>1464</v>
      </c>
      <c r="K44" s="157" t="s">
        <v>98</v>
      </c>
      <c r="L44" s="190" t="s">
        <v>103</v>
      </c>
      <c r="M44" s="157" t="s">
        <v>104</v>
      </c>
      <c r="N44" s="157" t="s">
        <v>105</v>
      </c>
      <c r="O44" s="161" t="s">
        <v>106</v>
      </c>
      <c r="P44" s="310" t="s">
        <v>107</v>
      </c>
      <c r="Q44" s="39" t="s">
        <v>1465</v>
      </c>
      <c r="R44" s="37" t="s">
        <v>98</v>
      </c>
      <c r="S44" s="37" t="s">
        <v>103</v>
      </c>
      <c r="T44" s="37" t="s">
        <v>104</v>
      </c>
      <c r="U44" s="37" t="s">
        <v>105</v>
      </c>
      <c r="V44" s="38" t="s">
        <v>106</v>
      </c>
      <c r="W44" s="289" t="s">
        <v>107</v>
      </c>
      <c r="X44" s="39" t="s">
        <v>1465</v>
      </c>
      <c r="Y44" s="37" t="s">
        <v>98</v>
      </c>
      <c r="Z44" s="37" t="s">
        <v>103</v>
      </c>
      <c r="AA44" s="37" t="s">
        <v>104</v>
      </c>
      <c r="AB44" s="37" t="s">
        <v>105</v>
      </c>
      <c r="AC44" s="38" t="s">
        <v>106</v>
      </c>
      <c r="AD44" s="289" t="s">
        <v>107</v>
      </c>
      <c r="AE44" s="39" t="s">
        <v>1466</v>
      </c>
      <c r="AF44" s="37" t="s">
        <v>98</v>
      </c>
      <c r="AG44" s="37" t="s">
        <v>103</v>
      </c>
      <c r="AH44" s="37" t="s">
        <v>104</v>
      </c>
      <c r="AI44" s="37" t="s">
        <v>105</v>
      </c>
      <c r="AJ44" s="38" t="s">
        <v>106</v>
      </c>
      <c r="AK44" s="290" t="s">
        <v>107</v>
      </c>
    </row>
    <row r="45" spans="2:37" ht="38.25" x14ac:dyDescent="0.2">
      <c r="B45" s="40" t="s">
        <v>1467</v>
      </c>
      <c r="C45" s="41" t="s">
        <v>1468</v>
      </c>
      <c r="D45" s="1141" t="s">
        <v>1522</v>
      </c>
      <c r="E45" s="1142" t="s">
        <v>1470</v>
      </c>
      <c r="F45" s="1141" t="s">
        <v>1523</v>
      </c>
      <c r="G45" s="41" t="s">
        <v>766</v>
      </c>
      <c r="H45" s="42" t="s">
        <v>122</v>
      </c>
      <c r="I45" s="202">
        <v>2</v>
      </c>
      <c r="J45" s="1130">
        <v>6.0512166512666612</v>
      </c>
      <c r="K45" s="309">
        <v>6.0239399956703421</v>
      </c>
      <c r="L45" s="236">
        <v>5.9859485458719277</v>
      </c>
      <c r="M45" s="309">
        <v>5.947050435981156</v>
      </c>
      <c r="N45" s="309">
        <v>5.7930374132259317</v>
      </c>
      <c r="O45" s="309">
        <v>5.2477648990200629</v>
      </c>
      <c r="P45" s="237">
        <v>5.2057104527132187</v>
      </c>
      <c r="Q45" s="298">
        <v>6.3885727302513295</v>
      </c>
      <c r="R45" s="236">
        <v>6.3591843092916855</v>
      </c>
      <c r="S45" s="236">
        <v>6.3190231384491966</v>
      </c>
      <c r="T45" s="236">
        <v>6.2779035274561368</v>
      </c>
      <c r="U45" s="236">
        <v>6.1510293669478671</v>
      </c>
      <c r="V45" s="237">
        <v>5.5706159669534658</v>
      </c>
      <c r="W45" s="237">
        <v>5.526303960478125</v>
      </c>
      <c r="X45" s="298">
        <v>6.4851966855554375</v>
      </c>
      <c r="Y45" s="236">
        <v>6.4425342796761207</v>
      </c>
      <c r="Z45" s="236">
        <v>6.3987010388081975</v>
      </c>
      <c r="AA45" s="236">
        <v>6.3538217244046633</v>
      </c>
      <c r="AB45" s="236">
        <v>6.3079948721482184</v>
      </c>
      <c r="AC45" s="237">
        <v>6.2613004681206306</v>
      </c>
      <c r="AD45" s="237">
        <v>6.2138048626450635</v>
      </c>
      <c r="AE45" s="235"/>
      <c r="AF45" s="236"/>
      <c r="AG45" s="236"/>
      <c r="AH45" s="236"/>
      <c r="AI45" s="236"/>
      <c r="AJ45" s="237"/>
      <c r="AK45" s="178"/>
    </row>
    <row r="46" spans="2:37" ht="26.25" thickBot="1" x14ac:dyDescent="0.25">
      <c r="B46" s="43" t="s">
        <v>1472</v>
      </c>
      <c r="C46" s="41" t="s">
        <v>1473</v>
      </c>
      <c r="D46" s="1141" t="s">
        <v>1474</v>
      </c>
      <c r="E46" s="1142" t="s">
        <v>1475</v>
      </c>
      <c r="F46" s="1141" t="s">
        <v>1524</v>
      </c>
      <c r="G46" s="41" t="s">
        <v>755</v>
      </c>
      <c r="H46" s="42" t="s">
        <v>122</v>
      </c>
      <c r="I46" s="202">
        <v>2</v>
      </c>
      <c r="J46" s="1131">
        <v>0</v>
      </c>
      <c r="K46" s="233">
        <v>0</v>
      </c>
      <c r="L46" s="233">
        <v>0</v>
      </c>
      <c r="M46" s="233">
        <v>0</v>
      </c>
      <c r="N46" s="233">
        <v>0</v>
      </c>
      <c r="O46" s="233">
        <v>0</v>
      </c>
      <c r="P46" s="234">
        <v>0</v>
      </c>
      <c r="Q46" s="299">
        <v>0</v>
      </c>
      <c r="R46" s="233">
        <v>0</v>
      </c>
      <c r="S46" s="233">
        <v>0</v>
      </c>
      <c r="T46" s="233">
        <v>0</v>
      </c>
      <c r="U46" s="233">
        <v>0</v>
      </c>
      <c r="V46" s="234">
        <v>0</v>
      </c>
      <c r="W46" s="234">
        <v>0</v>
      </c>
      <c r="X46" s="299">
        <v>0</v>
      </c>
      <c r="Y46" s="233">
        <v>0</v>
      </c>
      <c r="Z46" s="233">
        <v>0</v>
      </c>
      <c r="AA46" s="233">
        <v>0</v>
      </c>
      <c r="AB46" s="233">
        <v>0</v>
      </c>
      <c r="AC46" s="234">
        <v>0</v>
      </c>
      <c r="AD46" s="234">
        <v>0</v>
      </c>
      <c r="AE46" s="232"/>
      <c r="AF46" s="233"/>
      <c r="AG46" s="233"/>
      <c r="AH46" s="233"/>
      <c r="AI46" s="233"/>
      <c r="AJ46" s="234"/>
      <c r="AK46" s="179"/>
    </row>
    <row r="47" spans="2:37" ht="26.25" thickBot="1" x14ac:dyDescent="0.25">
      <c r="B47" s="44" t="s">
        <v>1476</v>
      </c>
      <c r="C47" s="41" t="s">
        <v>1477</v>
      </c>
      <c r="D47" s="1141" t="s">
        <v>1525</v>
      </c>
      <c r="E47" s="1142"/>
      <c r="F47" s="1141" t="s">
        <v>1523</v>
      </c>
      <c r="G47" s="41" t="s">
        <v>766</v>
      </c>
      <c r="H47" s="42"/>
      <c r="I47" s="202">
        <v>2</v>
      </c>
      <c r="J47" s="1130">
        <v>2.4953470726872831</v>
      </c>
      <c r="K47" s="233">
        <v>2.4840989672867391</v>
      </c>
      <c r="L47" s="233">
        <v>2.4684323900502796</v>
      </c>
      <c r="M47" s="233">
        <v>2.4523919323633634</v>
      </c>
      <c r="N47" s="233">
        <v>2.3888814075158482</v>
      </c>
      <c r="O47" s="233">
        <v>2.1640267624825</v>
      </c>
      <c r="P47" s="234">
        <v>2.1466847227683377</v>
      </c>
      <c r="Q47" s="299">
        <v>2.6344629815469398</v>
      </c>
      <c r="R47" s="233">
        <v>2.6223440450687363</v>
      </c>
      <c r="S47" s="233">
        <v>2.6057827375048235</v>
      </c>
      <c r="T47" s="233">
        <v>2.5888261968891286</v>
      </c>
      <c r="U47" s="233">
        <v>2.5365069554424196</v>
      </c>
      <c r="V47" s="234">
        <v>2.2971612234859653</v>
      </c>
      <c r="W47" s="234">
        <v>2.2788882311249998</v>
      </c>
      <c r="X47" s="299">
        <v>2.6743079115692527</v>
      </c>
      <c r="Y47" s="233">
        <v>2.6567151668767508</v>
      </c>
      <c r="Z47" s="233">
        <v>2.6386396036322464</v>
      </c>
      <c r="AA47" s="233">
        <v>2.6201326698575933</v>
      </c>
      <c r="AB47" s="233">
        <v>2.6012349988240078</v>
      </c>
      <c r="AC47" s="234">
        <v>2.5819795744827343</v>
      </c>
      <c r="AD47" s="234">
        <v>2.5623937577917788</v>
      </c>
      <c r="AE47" s="232"/>
      <c r="AF47" s="233"/>
      <c r="AG47" s="233"/>
      <c r="AH47" s="233"/>
      <c r="AI47" s="233"/>
      <c r="AJ47" s="234"/>
      <c r="AK47" s="179"/>
    </row>
    <row r="48" spans="2:37" ht="63.75" x14ac:dyDescent="0.2">
      <c r="B48" s="43" t="s">
        <v>1479</v>
      </c>
      <c r="C48" s="41" t="s">
        <v>1480</v>
      </c>
      <c r="D48" s="1141" t="s">
        <v>1526</v>
      </c>
      <c r="E48" s="1142" t="s">
        <v>1470</v>
      </c>
      <c r="F48" s="1141" t="s">
        <v>1523</v>
      </c>
      <c r="G48" s="41" t="s">
        <v>766</v>
      </c>
      <c r="H48" s="42" t="s">
        <v>122</v>
      </c>
      <c r="I48" s="202">
        <v>2</v>
      </c>
      <c r="J48" s="1130">
        <v>7.985110632599306</v>
      </c>
      <c r="K48" s="233">
        <v>7.9491166953175654</v>
      </c>
      <c r="L48" s="233">
        <v>7.898983648160895</v>
      </c>
      <c r="M48" s="233">
        <v>7.8476541835627627</v>
      </c>
      <c r="N48" s="233">
        <v>7.6444205040507143</v>
      </c>
      <c r="O48" s="233">
        <v>6.9248856399440006</v>
      </c>
      <c r="P48" s="234">
        <v>6.86939111285868</v>
      </c>
      <c r="Q48" s="299">
        <v>8.4302815409502081</v>
      </c>
      <c r="R48" s="233">
        <v>8.3915009442199562</v>
      </c>
      <c r="S48" s="233">
        <v>8.3385047600154341</v>
      </c>
      <c r="T48" s="233">
        <v>8.2842438300452113</v>
      </c>
      <c r="U48" s="233">
        <v>8.1168222574157429</v>
      </c>
      <c r="V48" s="234">
        <v>7.3509159151550891</v>
      </c>
      <c r="W48" s="234">
        <v>7.2924423396</v>
      </c>
      <c r="X48" s="299">
        <v>8.5577853170216081</v>
      </c>
      <c r="Y48" s="233">
        <v>8.5014885340056026</v>
      </c>
      <c r="Z48" s="233">
        <v>8.443646731623188</v>
      </c>
      <c r="AA48" s="233">
        <v>8.3844245435442986</v>
      </c>
      <c r="AB48" s="233">
        <v>8.3239519962368238</v>
      </c>
      <c r="AC48" s="234">
        <v>8.2623346383447505</v>
      </c>
      <c r="AD48" s="234">
        <v>8.1996600249336922</v>
      </c>
      <c r="AE48" s="232"/>
      <c r="AF48" s="233"/>
      <c r="AG48" s="233"/>
      <c r="AH48" s="233"/>
      <c r="AI48" s="233"/>
      <c r="AJ48" s="234"/>
      <c r="AK48" s="179"/>
    </row>
    <row r="49" spans="2:37" ht="63.75" x14ac:dyDescent="0.2">
      <c r="B49" s="43" t="s">
        <v>1482</v>
      </c>
      <c r="C49" s="41" t="s">
        <v>1483</v>
      </c>
      <c r="D49" s="1141" t="s">
        <v>1484</v>
      </c>
      <c r="E49" s="1142" t="s">
        <v>1475</v>
      </c>
      <c r="F49" s="1141" t="s">
        <v>1524</v>
      </c>
      <c r="G49" s="41" t="s">
        <v>755</v>
      </c>
      <c r="H49" s="42" t="s">
        <v>122</v>
      </c>
      <c r="I49" s="202">
        <v>2</v>
      </c>
      <c r="J49" s="1131">
        <v>0</v>
      </c>
      <c r="K49" s="233">
        <v>0</v>
      </c>
      <c r="L49" s="233">
        <v>0</v>
      </c>
      <c r="M49" s="233">
        <v>0</v>
      </c>
      <c r="N49" s="233">
        <v>0</v>
      </c>
      <c r="O49" s="233">
        <v>0</v>
      </c>
      <c r="P49" s="234">
        <v>0</v>
      </c>
      <c r="Q49" s="299">
        <v>0</v>
      </c>
      <c r="R49" s="233">
        <v>0</v>
      </c>
      <c r="S49" s="233">
        <v>0</v>
      </c>
      <c r="T49" s="233">
        <v>0</v>
      </c>
      <c r="U49" s="233">
        <v>0</v>
      </c>
      <c r="V49" s="234">
        <v>0</v>
      </c>
      <c r="W49" s="234">
        <v>0</v>
      </c>
      <c r="X49" s="299">
        <v>0</v>
      </c>
      <c r="Y49" s="233">
        <v>0</v>
      </c>
      <c r="Z49" s="233">
        <v>0</v>
      </c>
      <c r="AA49" s="233">
        <v>0</v>
      </c>
      <c r="AB49" s="233">
        <v>0</v>
      </c>
      <c r="AC49" s="234">
        <v>0</v>
      </c>
      <c r="AD49" s="234">
        <v>0</v>
      </c>
      <c r="AE49" s="232"/>
      <c r="AF49" s="233"/>
      <c r="AG49" s="233"/>
      <c r="AH49" s="233"/>
      <c r="AI49" s="233"/>
      <c r="AJ49" s="234"/>
      <c r="AK49" s="179"/>
    </row>
    <row r="50" spans="2:37" ht="26.25" thickBot="1" x14ac:dyDescent="0.25">
      <c r="B50" s="43" t="s">
        <v>1485</v>
      </c>
      <c r="C50" s="41" t="s">
        <v>1486</v>
      </c>
      <c r="D50" s="1141" t="s">
        <v>1487</v>
      </c>
      <c r="E50" s="1142"/>
      <c r="F50" s="1141" t="s">
        <v>1524</v>
      </c>
      <c r="G50" s="41" t="s">
        <v>755</v>
      </c>
      <c r="H50" s="42"/>
      <c r="I50" s="202">
        <v>2</v>
      </c>
      <c r="J50" s="1131">
        <v>0</v>
      </c>
      <c r="K50" s="233">
        <v>0</v>
      </c>
      <c r="L50" s="233">
        <v>0</v>
      </c>
      <c r="M50" s="233">
        <v>0</v>
      </c>
      <c r="N50" s="233">
        <v>0</v>
      </c>
      <c r="O50" s="233">
        <v>0</v>
      </c>
      <c r="P50" s="234">
        <v>0</v>
      </c>
      <c r="Q50" s="299">
        <v>0</v>
      </c>
      <c r="R50" s="233">
        <v>0</v>
      </c>
      <c r="S50" s="233">
        <v>0</v>
      </c>
      <c r="T50" s="233">
        <v>0</v>
      </c>
      <c r="U50" s="233">
        <v>0</v>
      </c>
      <c r="V50" s="234">
        <v>0</v>
      </c>
      <c r="W50" s="234">
        <v>0</v>
      </c>
      <c r="X50" s="299">
        <v>0</v>
      </c>
      <c r="Y50" s="233">
        <v>0</v>
      </c>
      <c r="Z50" s="233">
        <v>0</v>
      </c>
      <c r="AA50" s="233">
        <v>0</v>
      </c>
      <c r="AB50" s="233">
        <v>0</v>
      </c>
      <c r="AC50" s="234">
        <v>0</v>
      </c>
      <c r="AD50" s="234">
        <v>0</v>
      </c>
      <c r="AE50" s="232"/>
      <c r="AF50" s="233"/>
      <c r="AG50" s="233"/>
      <c r="AH50" s="233"/>
      <c r="AI50" s="233"/>
      <c r="AJ50" s="234"/>
      <c r="AK50" s="179"/>
    </row>
    <row r="51" spans="2:37" ht="63.75" x14ac:dyDescent="0.2">
      <c r="B51" s="43" t="s">
        <v>1488</v>
      </c>
      <c r="C51" s="41" t="s">
        <v>1489</v>
      </c>
      <c r="D51" s="1141" t="s">
        <v>1527</v>
      </c>
      <c r="E51" s="1142" t="s">
        <v>1470</v>
      </c>
      <c r="F51" s="1141" t="s">
        <v>1528</v>
      </c>
      <c r="G51" s="41" t="s">
        <v>766</v>
      </c>
      <c r="H51" s="42" t="s">
        <v>122</v>
      </c>
      <c r="I51" s="202">
        <v>2</v>
      </c>
      <c r="J51" s="1130">
        <v>1.80912662769828</v>
      </c>
      <c r="K51" s="233">
        <v>1.8009717512828858</v>
      </c>
      <c r="L51" s="233">
        <v>1.7896134827864525</v>
      </c>
      <c r="M51" s="233">
        <v>1.7779841509634382</v>
      </c>
      <c r="N51" s="233">
        <v>1.7319390204489897</v>
      </c>
      <c r="O51" s="233">
        <v>1.5689194027998123</v>
      </c>
      <c r="P51" s="234">
        <v>1.5563464240070446</v>
      </c>
      <c r="Q51" s="299">
        <v>1.9099856616215312</v>
      </c>
      <c r="R51" s="233">
        <v>1.9011994326748336</v>
      </c>
      <c r="S51" s="233">
        <v>1.8891924846909967</v>
      </c>
      <c r="T51" s="233">
        <v>1.876898992744618</v>
      </c>
      <c r="U51" s="233">
        <v>1.8389675426957539</v>
      </c>
      <c r="V51" s="234">
        <v>1.6654418870273249</v>
      </c>
      <c r="W51" s="234">
        <v>1.6521939675656248</v>
      </c>
      <c r="X51" s="299">
        <v>1.9388732358877081</v>
      </c>
      <c r="Y51" s="233">
        <v>1.9261184959856441</v>
      </c>
      <c r="Z51" s="233">
        <v>1.9130137126333784</v>
      </c>
      <c r="AA51" s="233">
        <v>1.8995961856467549</v>
      </c>
      <c r="AB51" s="233">
        <v>1.8858953741474054</v>
      </c>
      <c r="AC51" s="234">
        <v>1.8719351914999822</v>
      </c>
      <c r="AD51" s="234">
        <v>1.8577354743990393</v>
      </c>
      <c r="AE51" s="232"/>
      <c r="AF51" s="233"/>
      <c r="AG51" s="233"/>
      <c r="AH51" s="233"/>
      <c r="AI51" s="233"/>
      <c r="AJ51" s="234"/>
      <c r="AK51" s="179"/>
    </row>
    <row r="52" spans="2:37" ht="63.75" x14ac:dyDescent="0.2">
      <c r="B52" s="43" t="s">
        <v>1491</v>
      </c>
      <c r="C52" s="41" t="s">
        <v>1492</v>
      </c>
      <c r="D52" s="1141" t="s">
        <v>1493</v>
      </c>
      <c r="E52" s="1142" t="s">
        <v>1475</v>
      </c>
      <c r="F52" s="1141" t="s">
        <v>1529</v>
      </c>
      <c r="G52" s="41" t="s">
        <v>766</v>
      </c>
      <c r="H52" s="42" t="s">
        <v>122</v>
      </c>
      <c r="I52" s="202">
        <v>2</v>
      </c>
      <c r="J52" s="1131">
        <v>21.584752178744996</v>
      </c>
      <c r="K52" s="233">
        <v>21.487456067030291</v>
      </c>
      <c r="L52" s="233">
        <v>21.351940173934917</v>
      </c>
      <c r="M52" s="233">
        <v>21.21319021494309</v>
      </c>
      <c r="N52" s="233">
        <v>20.663824175012085</v>
      </c>
      <c r="O52" s="233">
        <v>18.718831495473626</v>
      </c>
      <c r="P52" s="234">
        <v>18.56882285194612</v>
      </c>
      <c r="Q52" s="299">
        <v>22.788104790381027</v>
      </c>
      <c r="R52" s="233">
        <v>22.683275989844567</v>
      </c>
      <c r="S52" s="233">
        <v>22.54002067941672</v>
      </c>
      <c r="T52" s="233">
        <v>22.393346603090961</v>
      </c>
      <c r="U52" s="233">
        <v>21.940785164576926</v>
      </c>
      <c r="V52" s="234">
        <v>19.870444583153599</v>
      </c>
      <c r="W52" s="234">
        <v>19.712383199231247</v>
      </c>
      <c r="X52" s="299">
        <v>23.132763435074033</v>
      </c>
      <c r="Y52" s="233">
        <v>22.980586193483891</v>
      </c>
      <c r="Z52" s="233">
        <v>22.824232571418928</v>
      </c>
      <c r="AA52" s="233">
        <v>22.664147594268179</v>
      </c>
      <c r="AB52" s="233">
        <v>22.500682739827663</v>
      </c>
      <c r="AC52" s="234">
        <v>22.334123319275651</v>
      </c>
      <c r="AD52" s="234">
        <v>22.164706004898886</v>
      </c>
      <c r="AE52" s="232"/>
      <c r="AF52" s="233"/>
      <c r="AG52" s="233"/>
      <c r="AH52" s="233"/>
      <c r="AI52" s="233"/>
      <c r="AJ52" s="234"/>
      <c r="AK52" s="179"/>
    </row>
    <row r="53" spans="2:37" ht="25.5" x14ac:dyDescent="0.2">
      <c r="B53" s="43" t="s">
        <v>1494</v>
      </c>
      <c r="C53" s="41" t="s">
        <v>1495</v>
      </c>
      <c r="D53" s="1141" t="s">
        <v>1496</v>
      </c>
      <c r="E53" s="1142"/>
      <c r="F53" s="1141" t="s">
        <v>1524</v>
      </c>
      <c r="G53" s="41" t="s">
        <v>755</v>
      </c>
      <c r="H53" s="42"/>
      <c r="I53" s="202">
        <v>2</v>
      </c>
      <c r="J53" s="1131">
        <v>0</v>
      </c>
      <c r="K53" s="233">
        <v>0</v>
      </c>
      <c r="L53" s="233">
        <v>0</v>
      </c>
      <c r="M53" s="233">
        <v>0</v>
      </c>
      <c r="N53" s="233">
        <v>0</v>
      </c>
      <c r="O53" s="233">
        <v>0</v>
      </c>
      <c r="P53" s="234">
        <v>0</v>
      </c>
      <c r="Q53" s="299">
        <v>0</v>
      </c>
      <c r="R53" s="233">
        <v>0</v>
      </c>
      <c r="S53" s="233">
        <v>0</v>
      </c>
      <c r="T53" s="233">
        <v>0</v>
      </c>
      <c r="U53" s="233">
        <v>0</v>
      </c>
      <c r="V53" s="234">
        <v>0</v>
      </c>
      <c r="W53" s="234">
        <v>0</v>
      </c>
      <c r="X53" s="299">
        <v>0</v>
      </c>
      <c r="Y53" s="233">
        <v>0</v>
      </c>
      <c r="Z53" s="233">
        <v>0</v>
      </c>
      <c r="AA53" s="233">
        <v>0</v>
      </c>
      <c r="AB53" s="233">
        <v>0</v>
      </c>
      <c r="AC53" s="234">
        <v>0</v>
      </c>
      <c r="AD53" s="234">
        <v>0</v>
      </c>
      <c r="AE53" s="232"/>
      <c r="AF53" s="233"/>
      <c r="AG53" s="233"/>
      <c r="AH53" s="233"/>
      <c r="AI53" s="233"/>
      <c r="AJ53" s="234"/>
      <c r="AK53" s="179"/>
    </row>
    <row r="54" spans="2:37" ht="72" thickBot="1" x14ac:dyDescent="0.25">
      <c r="B54" s="45" t="s">
        <v>1497</v>
      </c>
      <c r="C54" s="46" t="s">
        <v>1498</v>
      </c>
      <c r="D54" s="47" t="s">
        <v>1499</v>
      </c>
      <c r="E54" s="48"/>
      <c r="F54" s="49"/>
      <c r="G54" s="41" t="s">
        <v>766</v>
      </c>
      <c r="H54" s="49" t="s">
        <v>122</v>
      </c>
      <c r="I54" s="203">
        <v>2</v>
      </c>
      <c r="J54" s="1132">
        <f>SUM($J45:$J53)</f>
        <v>39.925553162996522</v>
      </c>
      <c r="K54" s="239">
        <f>SUM($K45:$K53)</f>
        <v>39.745583476587825</v>
      </c>
      <c r="L54" s="239">
        <f>SUM($L45:$L53)</f>
        <v>39.494918240804473</v>
      </c>
      <c r="M54" s="239">
        <f>SUM($M45:$M53)</f>
        <v>39.238270917813807</v>
      </c>
      <c r="N54" s="239">
        <f>SUM($N45:$N53)</f>
        <v>38.222102520253571</v>
      </c>
      <c r="O54" s="239">
        <f>SUM($O45:$O53)</f>
        <v>34.624428199720001</v>
      </c>
      <c r="P54" s="240">
        <f>SUM($P45:$P53)</f>
        <v>34.346955564293403</v>
      </c>
      <c r="Q54" s="241">
        <f>SUM($Q45:$Q53)</f>
        <v>42.151407704751037</v>
      </c>
      <c r="R54" s="242">
        <f>SUM($R45:$R53)</f>
        <v>41.957504721099781</v>
      </c>
      <c r="S54" s="242">
        <f>SUM($S45:$S53)</f>
        <v>41.692523800077169</v>
      </c>
      <c r="T54" s="242">
        <f>SUM($T45:$T53)</f>
        <v>41.421219150226051</v>
      </c>
      <c r="U54" s="242">
        <f>SUM($U45:$U53)</f>
        <v>40.584111287078713</v>
      </c>
      <c r="V54" s="243">
        <f>SUM($V45:$V53)</f>
        <v>36.754579575775445</v>
      </c>
      <c r="W54" s="242">
        <f>SUM($W45:$W53)</f>
        <v>36.462211697999997</v>
      </c>
      <c r="X54" s="244">
        <f>SUM($X45:$X53)</f>
        <v>42.788926585108044</v>
      </c>
      <c r="Y54" s="242">
        <f>SUM($Y45:$Y53)</f>
        <v>42.507442670028013</v>
      </c>
      <c r="Z54" s="242">
        <f>SUM($Z45:$Z53)</f>
        <v>42.218233658115935</v>
      </c>
      <c r="AA54" s="242">
        <f>SUM($AA45:$AA53)</f>
        <v>41.922122717721493</v>
      </c>
      <c r="AB54" s="242">
        <f>SUM($AB45:$AB53)</f>
        <v>41.619759981184117</v>
      </c>
      <c r="AC54" s="243">
        <f>SUM($AC45:$AC53)</f>
        <v>41.311673191723749</v>
      </c>
      <c r="AD54" s="243">
        <f>SUM($AD45:$AD53)</f>
        <v>40.998300124668461</v>
      </c>
      <c r="AE54" s="244">
        <f>SUM($AE45:$AE53)</f>
        <v>0</v>
      </c>
      <c r="AF54" s="242">
        <f>SUM($AF45:$AF53)</f>
        <v>0</v>
      </c>
      <c r="AG54" s="242">
        <f>SUM($AG45:$AG53)</f>
        <v>0</v>
      </c>
      <c r="AH54" s="242">
        <f>SUM($AH45:$AH53)</f>
        <v>0</v>
      </c>
      <c r="AI54" s="242">
        <f>SUM($AI45:$AI53)</f>
        <v>0</v>
      </c>
      <c r="AJ54" s="243">
        <f>SUM($AJ45:$AJ53)</f>
        <v>0</v>
      </c>
      <c r="AK54" s="180">
        <f>SUM($AK45:$AK53)</f>
        <v>0</v>
      </c>
    </row>
    <row r="55" spans="2:37" ht="30.75" thickBot="1" x14ac:dyDescent="0.25">
      <c r="B55" s="35" t="s">
        <v>1458</v>
      </c>
      <c r="C55" s="36" t="s">
        <v>89</v>
      </c>
      <c r="D55" s="50" t="s">
        <v>90</v>
      </c>
      <c r="E55" s="50" t="s">
        <v>1431</v>
      </c>
      <c r="F55" s="50" t="s">
        <v>1431</v>
      </c>
      <c r="G55" s="158"/>
      <c r="H55" s="36" t="s">
        <v>91</v>
      </c>
      <c r="I55" s="50" t="s">
        <v>92</v>
      </c>
      <c r="J55" s="996" t="s">
        <v>1465</v>
      </c>
      <c r="K55" s="157" t="s">
        <v>98</v>
      </c>
      <c r="L55" s="157" t="s">
        <v>103</v>
      </c>
      <c r="M55" s="157" t="s">
        <v>104</v>
      </c>
      <c r="N55" s="157" t="s">
        <v>105</v>
      </c>
      <c r="O55" s="997" t="s">
        <v>106</v>
      </c>
      <c r="P55" s="161" t="s">
        <v>107</v>
      </c>
      <c r="Q55" s="189" t="s">
        <v>1465</v>
      </c>
      <c r="R55" s="36" t="s">
        <v>98</v>
      </c>
      <c r="S55" s="36" t="s">
        <v>103</v>
      </c>
      <c r="T55" s="36" t="s">
        <v>104</v>
      </c>
      <c r="U55" s="36" t="s">
        <v>105</v>
      </c>
      <c r="V55" s="161" t="s">
        <v>106</v>
      </c>
      <c r="W55" s="161" t="s">
        <v>107</v>
      </c>
      <c r="X55" s="163" t="s">
        <v>1465</v>
      </c>
      <c r="Y55" s="36" t="s">
        <v>98</v>
      </c>
      <c r="Z55" s="36" t="s">
        <v>103</v>
      </c>
      <c r="AA55" s="36" t="s">
        <v>104</v>
      </c>
      <c r="AB55" s="36" t="s">
        <v>105</v>
      </c>
      <c r="AC55" s="304" t="s">
        <v>106</v>
      </c>
      <c r="AD55" s="161" t="s">
        <v>107</v>
      </c>
      <c r="AE55" s="163" t="s">
        <v>1465</v>
      </c>
      <c r="AF55" s="157" t="s">
        <v>98</v>
      </c>
      <c r="AG55" s="157" t="s">
        <v>103</v>
      </c>
      <c r="AH55" s="157" t="s">
        <v>104</v>
      </c>
      <c r="AI55" s="157" t="s">
        <v>105</v>
      </c>
      <c r="AJ55" s="162" t="s">
        <v>106</v>
      </c>
      <c r="AK55" s="307" t="s">
        <v>107</v>
      </c>
    </row>
    <row r="56" spans="2:37" x14ac:dyDescent="0.2">
      <c r="B56" s="51" t="s">
        <v>1500</v>
      </c>
      <c r="C56" s="52" t="s">
        <v>1501</v>
      </c>
      <c r="D56" s="985" t="s">
        <v>1502</v>
      </c>
      <c r="E56" s="53"/>
      <c r="F56" s="53"/>
      <c r="G56" s="305"/>
      <c r="H56" s="54" t="s">
        <v>122</v>
      </c>
      <c r="I56" s="204">
        <v>2</v>
      </c>
      <c r="J56" s="1305" t="s">
        <v>1431</v>
      </c>
      <c r="K56" s="989">
        <v>0</v>
      </c>
      <c r="L56" s="990">
        <v>0</v>
      </c>
      <c r="M56" s="990">
        <v>0</v>
      </c>
      <c r="N56" s="990">
        <v>0</v>
      </c>
      <c r="O56" s="990">
        <v>0</v>
      </c>
      <c r="P56" s="991">
        <v>0</v>
      </c>
      <c r="Q56" s="1305" t="s">
        <v>1431</v>
      </c>
      <c r="R56" s="174">
        <v>0</v>
      </c>
      <c r="S56" s="175">
        <v>0</v>
      </c>
      <c r="T56" s="175">
        <v>0</v>
      </c>
      <c r="U56" s="176">
        <v>0</v>
      </c>
      <c r="V56" s="302">
        <v>0</v>
      </c>
      <c r="W56" s="311">
        <v>0</v>
      </c>
      <c r="X56" s="1305" t="s">
        <v>1431</v>
      </c>
      <c r="Y56" s="989">
        <v>0</v>
      </c>
      <c r="Z56" s="990">
        <v>0</v>
      </c>
      <c r="AA56" s="990">
        <v>0</v>
      </c>
      <c r="AB56" s="990">
        <v>0</v>
      </c>
      <c r="AC56" s="990">
        <v>0</v>
      </c>
      <c r="AD56" s="991">
        <v>0</v>
      </c>
      <c r="AE56" s="306" t="s">
        <v>1431</v>
      </c>
      <c r="AF56" s="302">
        <v>0</v>
      </c>
      <c r="AG56" s="302">
        <v>0</v>
      </c>
      <c r="AH56" s="302">
        <v>0</v>
      </c>
      <c r="AI56" s="302">
        <v>0</v>
      </c>
      <c r="AJ56" s="302">
        <v>0</v>
      </c>
      <c r="AK56" s="303">
        <v>0</v>
      </c>
    </row>
    <row r="57" spans="2:37" x14ac:dyDescent="0.2">
      <c r="B57" s="55" t="s">
        <v>1503</v>
      </c>
      <c r="C57" s="56" t="s">
        <v>1504</v>
      </c>
      <c r="D57" s="57" t="s">
        <v>1505</v>
      </c>
      <c r="E57" s="57"/>
      <c r="F57" s="57"/>
      <c r="G57" s="159"/>
      <c r="H57" s="54" t="s">
        <v>122</v>
      </c>
      <c r="I57" s="205">
        <v>2</v>
      </c>
      <c r="J57" s="1306"/>
      <c r="K57" s="164">
        <f>YWSGRD!$L$175+K56</f>
        <v>1241.511451300729</v>
      </c>
      <c r="L57" s="165">
        <f>YWSGRD!$Q$175+L56</f>
        <v>1191.2884060404208</v>
      </c>
      <c r="M57" s="165">
        <f>YWSGRD!$V$175+M56</f>
        <v>1154.4652136450111</v>
      </c>
      <c r="N57" s="165">
        <f>YWSGRD!$AA$175+N56</f>
        <v>1123.8828288073355</v>
      </c>
      <c r="O57" s="165">
        <f>YWSGRD!$AF$175+O56</f>
        <v>1098.6664566558038</v>
      </c>
      <c r="P57" s="992">
        <f>YWSGRD!$AK$175+P56</f>
        <v>1081.2124558456301</v>
      </c>
      <c r="Q57" s="1306"/>
      <c r="R57" s="164">
        <f>YWSGRD!$L$175+R56</f>
        <v>1241.511451300729</v>
      </c>
      <c r="S57" s="165">
        <f>YWSGRD!$Q$175+S56</f>
        <v>1191.2884060404208</v>
      </c>
      <c r="T57" s="165">
        <f>YWSGRD!$V$175+T56</f>
        <v>1154.4652136450111</v>
      </c>
      <c r="U57" s="165">
        <f>YWSGRD!$AA$175+U56</f>
        <v>1123.8828288073355</v>
      </c>
      <c r="V57" s="165">
        <f>YWSGRD!$AF$175+V56</f>
        <v>1098.6664566558038</v>
      </c>
      <c r="W57" s="992">
        <f>YWSGRD!$AK$175+W56</f>
        <v>1081.2124558456301</v>
      </c>
      <c r="X57" s="1306"/>
      <c r="Y57" s="164">
        <f>YWSGRD!$L$175+Y56</f>
        <v>1241.511451300729</v>
      </c>
      <c r="Z57" s="165">
        <f>YWSGRD!$Q$175+Z56</f>
        <v>1191.2884060404208</v>
      </c>
      <c r="AA57" s="165">
        <f>YWSGRD!$V$175+AA56</f>
        <v>1154.4652136450111</v>
      </c>
      <c r="AB57" s="165">
        <f>YWSGRD!$AA$175+AB56</f>
        <v>1123.8828288073355</v>
      </c>
      <c r="AC57" s="165">
        <f>YWSGRD!$AF$175+AC56</f>
        <v>1098.6664566558038</v>
      </c>
      <c r="AD57" s="992">
        <f>YWSGRD!$AK$175+AD56</f>
        <v>1081.2124558456301</v>
      </c>
      <c r="AE57" s="177" t="s">
        <v>1431</v>
      </c>
      <c r="AF57" s="173">
        <v>0</v>
      </c>
      <c r="AG57" s="173">
        <v>0</v>
      </c>
      <c r="AH57" s="173">
        <v>0</v>
      </c>
      <c r="AI57" s="173">
        <v>0</v>
      </c>
      <c r="AJ57" s="173">
        <v>0</v>
      </c>
      <c r="AK57" s="181">
        <v>0</v>
      </c>
    </row>
    <row r="58" spans="2:37" ht="28.5" x14ac:dyDescent="0.2">
      <c r="B58" s="55" t="s">
        <v>1506</v>
      </c>
      <c r="C58" s="54" t="s">
        <v>273</v>
      </c>
      <c r="D58" s="57" t="s">
        <v>1507</v>
      </c>
      <c r="E58" s="57"/>
      <c r="F58" s="1299"/>
      <c r="G58" s="159"/>
      <c r="H58" s="54" t="s">
        <v>122</v>
      </c>
      <c r="I58" s="205">
        <v>2</v>
      </c>
      <c r="J58" s="1307" t="s">
        <v>1431</v>
      </c>
      <c r="K58" s="988">
        <f>YWSGRD!$L$131-(YWSGRD!$L$102+YWSGRD!$L$103)+K54</f>
        <v>1291.716979721381</v>
      </c>
      <c r="L58" s="988">
        <f>YWSGRD!$Q$131-(YWSGRD!$Q$102+YWSGRD!$Q$103)+L54</f>
        <v>1259.1048269932162</v>
      </c>
      <c r="M58" s="988">
        <f>YWSGRD!$V$131-(YWSGRD!$V$102+YWSGRD!$V$103)+M54</f>
        <v>1250.3699093623779</v>
      </c>
      <c r="N58" s="988">
        <f>YWSGRD!$AA$131-(YWSGRD!$AA$102+YWSGRD!$AA$103)</f>
        <v>1181.4149460879767</v>
      </c>
      <c r="O58" s="988">
        <f>YWSGRD!$AF$131-(+YWSGRD!$AF$102+YWSGRD!$AF$103)+O54</f>
        <v>1105.8209571047219</v>
      </c>
      <c r="P58" s="1072">
        <f>YWSGRD!$AK$131-(+YWSGRD!$AK$102+YWSGRD!$AK$103)+P54</f>
        <v>1099.1192712359855</v>
      </c>
      <c r="Q58" s="1307" t="s">
        <v>1431</v>
      </c>
      <c r="R58" s="988">
        <v>1246.5480672554677</v>
      </c>
      <c r="S58" s="988">
        <v>1261.3024325524889</v>
      </c>
      <c r="T58" s="988">
        <v>1252.5528575947901</v>
      </c>
      <c r="U58" s="988">
        <v>1289.7484775350488</v>
      </c>
      <c r="V58" s="988">
        <v>1167.6222322525564</v>
      </c>
      <c r="W58" s="988">
        <v>1159.5931331802753</v>
      </c>
      <c r="X58" s="1307" t="s">
        <v>1431</v>
      </c>
      <c r="Y58" s="988">
        <v>1266.2835661084032</v>
      </c>
      <c r="Z58" s="988">
        <v>1280.2565754742391</v>
      </c>
      <c r="AA58" s="988">
        <v>1270.7069976465179</v>
      </c>
      <c r="AB58" s="988">
        <v>1307.6457993931879</v>
      </c>
      <c r="AC58" s="988">
        <v>1188.2344505644057</v>
      </c>
      <c r="AD58" s="988">
        <v>1179.363958750266</v>
      </c>
      <c r="AE58" s="177" t="s">
        <v>1431</v>
      </c>
      <c r="AF58" s="173">
        <v>0</v>
      </c>
      <c r="AG58" s="173">
        <v>0</v>
      </c>
      <c r="AH58" s="173">
        <v>0</v>
      </c>
      <c r="AI58" s="173">
        <v>0</v>
      </c>
      <c r="AJ58" s="173">
        <v>0</v>
      </c>
      <c r="AK58" s="181">
        <v>0</v>
      </c>
    </row>
    <row r="59" spans="2:37" ht="42" customHeight="1" x14ac:dyDescent="0.2">
      <c r="B59" s="51" t="s">
        <v>1508</v>
      </c>
      <c r="C59" s="58" t="s">
        <v>1509</v>
      </c>
      <c r="D59" s="1300" t="s">
        <v>1530</v>
      </c>
      <c r="E59" s="53"/>
      <c r="F59" s="53"/>
      <c r="G59" s="159"/>
      <c r="H59" s="58" t="s">
        <v>122</v>
      </c>
      <c r="I59" s="206">
        <v>2</v>
      </c>
      <c r="J59" s="1307" t="s">
        <v>1431</v>
      </c>
      <c r="K59" s="987">
        <f>-YWSGRD!$L$101-YWSGRD!L96</f>
        <v>-118.76233783443504</v>
      </c>
      <c r="L59" s="987">
        <f>-YWSGRD!$Q$101-YWSGRD!Q96</f>
        <v>-70.441992931704561</v>
      </c>
      <c r="M59" s="987">
        <f>-YWSGRD!$V$101-YWSGRD!V96</f>
        <v>-70.150592999236835</v>
      </c>
      <c r="N59" s="987">
        <v>0</v>
      </c>
      <c r="O59" s="987">
        <v>0</v>
      </c>
      <c r="P59" s="993">
        <v>0</v>
      </c>
      <c r="Q59" s="1307" t="s">
        <v>1431</v>
      </c>
      <c r="R59" s="174">
        <v>0</v>
      </c>
      <c r="S59" s="175">
        <v>0</v>
      </c>
      <c r="T59" s="175">
        <v>0</v>
      </c>
      <c r="U59" s="176">
        <v>0</v>
      </c>
      <c r="V59" s="173">
        <v>0</v>
      </c>
      <c r="W59" s="312">
        <v>0</v>
      </c>
      <c r="X59" s="1307" t="s">
        <v>1431</v>
      </c>
      <c r="Y59" s="174">
        <v>0</v>
      </c>
      <c r="Z59" s="175">
        <v>0</v>
      </c>
      <c r="AA59" s="175">
        <v>0</v>
      </c>
      <c r="AB59" s="176">
        <v>0</v>
      </c>
      <c r="AC59" s="173">
        <v>0</v>
      </c>
      <c r="AD59" s="312">
        <v>0</v>
      </c>
      <c r="AE59" s="177" t="s">
        <v>1431</v>
      </c>
      <c r="AF59" s="173">
        <v>0</v>
      </c>
      <c r="AG59" s="173">
        <v>0</v>
      </c>
      <c r="AH59" s="173">
        <v>0</v>
      </c>
      <c r="AI59" s="173">
        <v>0</v>
      </c>
      <c r="AJ59" s="173">
        <v>0</v>
      </c>
      <c r="AK59" s="181">
        <v>0</v>
      </c>
    </row>
    <row r="60" spans="2:37" ht="42.75" x14ac:dyDescent="0.2">
      <c r="B60" s="55" t="s">
        <v>1511</v>
      </c>
      <c r="C60" s="56" t="s">
        <v>276</v>
      </c>
      <c r="D60" s="57" t="s">
        <v>1512</v>
      </c>
      <c r="E60" s="57"/>
      <c r="F60" s="57"/>
      <c r="G60" s="159"/>
      <c r="H60" s="54" t="s">
        <v>122</v>
      </c>
      <c r="I60" s="205">
        <v>2</v>
      </c>
      <c r="J60" s="1307" t="s">
        <v>1431</v>
      </c>
      <c r="K60" s="988">
        <f>K58+SUM(YWSGRD!$L$124:$L$127)+K59</f>
        <v>1216.7115989231002</v>
      </c>
      <c r="L60" s="988">
        <f>L58+SUM(YWSGRD!$Q$124:$Q$127)+L59</f>
        <v>1230.7222199915095</v>
      </c>
      <c r="M60" s="988">
        <f>M58+SUM(YWSGRD!$V$124:$V$127)+M59</f>
        <v>1221.4479714026861</v>
      </c>
      <c r="N60" s="988">
        <f>N58+SUM(YWSGRD!$AA$124:$AA$127)+N59</f>
        <v>1174.4017881789725</v>
      </c>
      <c r="O60" s="988">
        <f>O58+SUM(YWSGRD!$AF$124:$AF$127)+O59</f>
        <v>1238.8077991957177</v>
      </c>
      <c r="P60" s="994">
        <f>P58+SUM(YWSGRD!$AK$124:$AK$127)+P59</f>
        <v>1232.1061133269814</v>
      </c>
      <c r="Q60" s="1307" t="s">
        <v>1431</v>
      </c>
      <c r="R60" s="994">
        <v>1289.6501209102539</v>
      </c>
      <c r="S60" s="994">
        <v>1303.3618184824868</v>
      </c>
      <c r="T60" s="994">
        <v>1293.7815126343351</v>
      </c>
      <c r="U60" s="994">
        <v>1282.7353196260447</v>
      </c>
      <c r="V60" s="994">
        <v>1300.6090743435523</v>
      </c>
      <c r="W60" s="994">
        <v>1292.5799752712712</v>
      </c>
      <c r="X60" s="1307" t="s">
        <v>1431</v>
      </c>
      <c r="Y60" s="988">
        <v>1310.2355082433346</v>
      </c>
      <c r="Z60" s="988">
        <v>1323.5043520027896</v>
      </c>
      <c r="AA60" s="988">
        <v>1313.4706237038922</v>
      </c>
      <c r="AB60" s="988">
        <v>1349.9150531009095</v>
      </c>
      <c r="AC60" s="988">
        <v>1369.9999729203519</v>
      </c>
      <c r="AD60" s="994">
        <v>1360.6171065284047</v>
      </c>
      <c r="AE60" s="177" t="s">
        <v>1431</v>
      </c>
      <c r="AF60" s="173">
        <v>0</v>
      </c>
      <c r="AG60" s="173">
        <v>0</v>
      </c>
      <c r="AH60" s="173">
        <v>0</v>
      </c>
      <c r="AI60" s="173">
        <v>0</v>
      </c>
      <c r="AJ60" s="173">
        <v>0</v>
      </c>
      <c r="AK60" s="181">
        <v>0</v>
      </c>
    </row>
    <row r="61" spans="2:37" x14ac:dyDescent="0.2">
      <c r="B61" s="55" t="s">
        <v>1513</v>
      </c>
      <c r="C61" s="56" t="s">
        <v>270</v>
      </c>
      <c r="D61" s="57" t="s">
        <v>657</v>
      </c>
      <c r="E61" s="57"/>
      <c r="F61" s="57"/>
      <c r="G61" s="159"/>
      <c r="H61" s="54" t="s">
        <v>122</v>
      </c>
      <c r="I61" s="205">
        <v>2</v>
      </c>
      <c r="J61" s="1307" t="s">
        <v>1431</v>
      </c>
      <c r="K61" s="988">
        <f>YWSGRD!$L$178</f>
        <v>70.87701841230583</v>
      </c>
      <c r="L61" s="988">
        <f>YWSGRD!$Q$178</f>
        <v>64.692748525022637</v>
      </c>
      <c r="M61" s="988">
        <f>YWSGRD!$V$178</f>
        <v>55.466871069094907</v>
      </c>
      <c r="N61" s="988">
        <f>YWSGRD!$AA$178</f>
        <v>38.177323276078212</v>
      </c>
      <c r="O61" s="988">
        <f>YWSGRD!$AF$178</f>
        <v>29.284392559168584</v>
      </c>
      <c r="P61" s="994">
        <f>YWSGRD!$AK$178</f>
        <v>23.339910854904424</v>
      </c>
      <c r="Q61" s="1307" t="s">
        <v>1431</v>
      </c>
      <c r="R61" s="994">
        <v>72.449999999999989</v>
      </c>
      <c r="S61" s="994">
        <v>64.680000000000007</v>
      </c>
      <c r="T61" s="994">
        <v>55.42</v>
      </c>
      <c r="U61" s="994">
        <v>39.410000000000004</v>
      </c>
      <c r="V61" s="994">
        <v>30.12</v>
      </c>
      <c r="W61" s="994">
        <v>23.77</v>
      </c>
      <c r="X61" s="1307" t="s">
        <v>1431</v>
      </c>
      <c r="Y61" s="988">
        <v>72.449999999999989</v>
      </c>
      <c r="Z61" s="988">
        <v>64.680000000000007</v>
      </c>
      <c r="AA61" s="988">
        <v>55.42</v>
      </c>
      <c r="AB61" s="988">
        <v>39.410000000000004</v>
      </c>
      <c r="AC61" s="988">
        <v>30.12</v>
      </c>
      <c r="AD61" s="994">
        <v>23.77</v>
      </c>
      <c r="AE61" s="177" t="s">
        <v>1431</v>
      </c>
      <c r="AF61" s="173">
        <v>0</v>
      </c>
      <c r="AG61" s="173">
        <v>0</v>
      </c>
      <c r="AH61" s="173">
        <v>0</v>
      </c>
      <c r="AI61" s="173">
        <v>0</v>
      </c>
      <c r="AJ61" s="173">
        <v>0</v>
      </c>
      <c r="AK61" s="181">
        <v>0</v>
      </c>
    </row>
    <row r="62" spans="2:37" x14ac:dyDescent="0.2">
      <c r="B62" s="51" t="s">
        <v>1514</v>
      </c>
      <c r="C62" s="52" t="s">
        <v>1515</v>
      </c>
      <c r="D62" s="986" t="s">
        <v>1516</v>
      </c>
      <c r="E62" s="59"/>
      <c r="F62" s="59"/>
      <c r="G62" s="160"/>
      <c r="H62" s="58" t="s">
        <v>122</v>
      </c>
      <c r="I62" s="206">
        <v>2</v>
      </c>
      <c r="J62" s="1307"/>
      <c r="K62" s="987">
        <v>-1.0900000000000001</v>
      </c>
      <c r="L62" s="987">
        <v>-2.12</v>
      </c>
      <c r="M62" s="987">
        <v>-1.47</v>
      </c>
      <c r="N62" s="987">
        <v>0</v>
      </c>
      <c r="O62" s="987">
        <v>0</v>
      </c>
      <c r="P62" s="993">
        <v>0</v>
      </c>
      <c r="Q62" s="1307"/>
      <c r="R62" s="987"/>
      <c r="S62" s="987"/>
      <c r="T62" s="987"/>
      <c r="U62" s="987"/>
      <c r="V62" s="987"/>
      <c r="W62" s="993"/>
      <c r="X62" s="1307"/>
      <c r="Y62" s="987"/>
      <c r="Z62" s="987"/>
      <c r="AA62" s="987"/>
      <c r="AB62" s="987"/>
      <c r="AC62" s="987"/>
      <c r="AD62" s="993"/>
      <c r="AE62" s="177" t="s">
        <v>1431</v>
      </c>
      <c r="AF62" s="173">
        <v>0</v>
      </c>
      <c r="AG62" s="173">
        <v>0</v>
      </c>
      <c r="AH62" s="173">
        <v>0</v>
      </c>
      <c r="AI62" s="173">
        <v>0</v>
      </c>
      <c r="AJ62" s="173">
        <v>0</v>
      </c>
      <c r="AK62" s="181">
        <v>0</v>
      </c>
    </row>
    <row r="63" spans="2:37" x14ac:dyDescent="0.2">
      <c r="B63" s="55" t="s">
        <v>1517</v>
      </c>
      <c r="C63" s="56" t="s">
        <v>483</v>
      </c>
      <c r="D63" s="57" t="s">
        <v>1518</v>
      </c>
      <c r="E63" s="57"/>
      <c r="F63" s="57"/>
      <c r="G63" s="159"/>
      <c r="H63" s="54" t="s">
        <v>122</v>
      </c>
      <c r="I63" s="205">
        <v>2</v>
      </c>
      <c r="J63" s="1307"/>
      <c r="K63" s="988">
        <f t="shared" ref="K63:S63" si="12">K60-K57</f>
        <v>-24.799852377628895</v>
      </c>
      <c r="L63" s="988">
        <f t="shared" si="12"/>
        <v>39.433813951088723</v>
      </c>
      <c r="M63" s="988">
        <f t="shared" si="12"/>
        <v>66.982757757675017</v>
      </c>
      <c r="N63" s="988">
        <f t="shared" si="12"/>
        <v>50.518959371637038</v>
      </c>
      <c r="O63" s="988">
        <f t="shared" si="12"/>
        <v>140.14134253991392</v>
      </c>
      <c r="P63" s="988">
        <f t="shared" si="12"/>
        <v>150.89365748135128</v>
      </c>
      <c r="Q63" s="1307"/>
      <c r="R63" s="988">
        <f t="shared" si="12"/>
        <v>48.138669609524868</v>
      </c>
      <c r="S63" s="988">
        <f t="shared" si="12"/>
        <v>112.073412442066</v>
      </c>
      <c r="T63" s="988">
        <f t="shared" ref="T63:AD63" si="13">T60-T57</f>
        <v>139.31629898932397</v>
      </c>
      <c r="U63" s="988">
        <f t="shared" si="13"/>
        <v>158.85249081870916</v>
      </c>
      <c r="V63" s="988">
        <f t="shared" si="13"/>
        <v>201.94261768774845</v>
      </c>
      <c r="W63" s="988">
        <f t="shared" si="13"/>
        <v>211.36751942564115</v>
      </c>
      <c r="X63" s="1307"/>
      <c r="Y63" s="988">
        <f t="shared" si="13"/>
        <v>68.724056942605557</v>
      </c>
      <c r="Z63" s="988">
        <f t="shared" si="13"/>
        <v>132.21594596236878</v>
      </c>
      <c r="AA63" s="988">
        <f t="shared" si="13"/>
        <v>159.00541005888113</v>
      </c>
      <c r="AB63" s="988">
        <f t="shared" si="13"/>
        <v>226.03222429357402</v>
      </c>
      <c r="AC63" s="988">
        <f t="shared" si="13"/>
        <v>271.33351626454805</v>
      </c>
      <c r="AD63" s="988">
        <f t="shared" si="13"/>
        <v>279.40465068277467</v>
      </c>
      <c r="AE63" s="177" t="s">
        <v>1431</v>
      </c>
      <c r="AF63" s="173">
        <v>0</v>
      </c>
      <c r="AG63" s="173">
        <v>0</v>
      </c>
      <c r="AH63" s="173">
        <v>0</v>
      </c>
      <c r="AI63" s="173">
        <v>0</v>
      </c>
      <c r="AJ63" s="173">
        <v>0</v>
      </c>
      <c r="AK63" s="181">
        <v>0</v>
      </c>
    </row>
    <row r="64" spans="2:37" ht="15" thickBot="1" x14ac:dyDescent="0.25">
      <c r="B64" s="170" t="s">
        <v>1519</v>
      </c>
      <c r="C64" s="171" t="s">
        <v>279</v>
      </c>
      <c r="D64" s="172" t="s">
        <v>1520</v>
      </c>
      <c r="E64" s="166"/>
      <c r="F64" s="166"/>
      <c r="G64" s="167"/>
      <c r="H64" s="168" t="s">
        <v>122</v>
      </c>
      <c r="I64" s="207">
        <v>2</v>
      </c>
      <c r="J64" s="1308"/>
      <c r="K64" s="995">
        <f t="shared" ref="K64:S64" si="14">K63-(K61+K62)</f>
        <v>-94.586870789934721</v>
      </c>
      <c r="L64" s="995">
        <f t="shared" si="14"/>
        <v>-23.138934573933916</v>
      </c>
      <c r="M64" s="995">
        <f t="shared" si="14"/>
        <v>12.985886688580109</v>
      </c>
      <c r="N64" s="995">
        <f t="shared" si="14"/>
        <v>12.341636095558826</v>
      </c>
      <c r="O64" s="995">
        <f t="shared" si="14"/>
        <v>110.85694998074534</v>
      </c>
      <c r="P64" s="995">
        <f t="shared" si="14"/>
        <v>127.55374662644687</v>
      </c>
      <c r="Q64" s="1308"/>
      <c r="R64" s="995">
        <f t="shared" si="14"/>
        <v>-24.311330390475121</v>
      </c>
      <c r="S64" s="995">
        <f t="shared" si="14"/>
        <v>47.393412442065994</v>
      </c>
      <c r="T64" s="995">
        <f t="shared" ref="T64" si="15">T63-(T61+T62)</f>
        <v>83.896298989323967</v>
      </c>
      <c r="U64" s="995">
        <f t="shared" ref="U64" si="16">U63-(U61+U62)</f>
        <v>119.44249081870916</v>
      </c>
      <c r="V64" s="995">
        <f t="shared" ref="V64" si="17">V63-(V61+V62)</f>
        <v>171.82261768774845</v>
      </c>
      <c r="W64" s="995">
        <f t="shared" ref="W64" si="18">W63-(W61+W62)</f>
        <v>187.59751942564114</v>
      </c>
      <c r="X64" s="1308"/>
      <c r="Y64" s="995">
        <f t="shared" ref="Y64" si="19">Y63-(Y61+Y62)</f>
        <v>-3.7259430573944314</v>
      </c>
      <c r="Z64" s="995">
        <f t="shared" ref="Z64" si="20">Z63-(Z61+Z62)</f>
        <v>67.535945962368771</v>
      </c>
      <c r="AA64" s="995">
        <f t="shared" ref="AA64:AB64" si="21">AA63-(AA61+AA62)</f>
        <v>103.58541005888112</v>
      </c>
      <c r="AB64" s="995">
        <f t="shared" si="21"/>
        <v>186.62222429357402</v>
      </c>
      <c r="AC64" s="995">
        <f t="shared" ref="AC64" si="22">AC63-(AC61+AC62)</f>
        <v>241.21351626454805</v>
      </c>
      <c r="AD64" s="995">
        <f t="shared" ref="AD64" si="23">AD63-(AD61+AD62)</f>
        <v>255.63465068277466</v>
      </c>
      <c r="AE64" s="177" t="s">
        <v>1431</v>
      </c>
      <c r="AF64" s="173">
        <v>0</v>
      </c>
      <c r="AG64" s="173">
        <v>0</v>
      </c>
      <c r="AH64" s="173">
        <v>0</v>
      </c>
      <c r="AI64" s="173">
        <v>0</v>
      </c>
      <c r="AJ64" s="173">
        <v>0</v>
      </c>
      <c r="AK64" s="181">
        <v>0</v>
      </c>
    </row>
    <row r="65" spans="2:37" ht="15" thickTop="1" x14ac:dyDescent="0.2">
      <c r="B65" s="169"/>
      <c r="C65" s="169"/>
      <c r="D65" s="169"/>
      <c r="E65" s="169"/>
      <c r="F65" s="169"/>
      <c r="G65" s="169"/>
      <c r="H65" s="169"/>
      <c r="I65" s="169"/>
      <c r="J65" s="1301"/>
      <c r="K65" s="1301"/>
      <c r="L65" s="1301"/>
      <c r="M65" s="1301"/>
      <c r="N65" s="1301"/>
      <c r="O65" s="1301"/>
      <c r="P65" s="1301"/>
      <c r="Q65" s="301"/>
      <c r="R65" s="169"/>
      <c r="S65" s="169"/>
      <c r="T65" s="169"/>
      <c r="U65" s="169"/>
      <c r="V65" s="169"/>
      <c r="W65" s="169"/>
      <c r="X65" s="301"/>
      <c r="Y65" s="169"/>
      <c r="Z65" s="169"/>
      <c r="AA65" s="169"/>
      <c r="AB65" s="169"/>
      <c r="AC65" s="169"/>
      <c r="AD65" s="169"/>
      <c r="AE65" s="169"/>
      <c r="AF65" s="169"/>
      <c r="AG65" s="169"/>
      <c r="AH65" s="169"/>
      <c r="AI65" s="169"/>
      <c r="AJ65" s="169"/>
      <c r="AK65" s="169"/>
    </row>
  </sheetData>
  <mergeCells count="8">
    <mergeCell ref="J43:P43"/>
    <mergeCell ref="Q43:W43"/>
    <mergeCell ref="X43:AD43"/>
    <mergeCell ref="AE43:AK43"/>
    <mergeCell ref="J11:P11"/>
    <mergeCell ref="Q11:W11"/>
    <mergeCell ref="X11:AD11"/>
    <mergeCell ref="AE11:AK11"/>
  </mergeCells>
  <hyperlinks>
    <hyperlink ref="B2" location="'6. Drought Plan Links'!$B$11" display="YWSEST" xr:uid="{00000000-0004-0000-0600-000000000000}"/>
    <hyperlink ref="C11" location="'6. Drought Plan Links'!$A$1" display="Back to top of sheet" xr:uid="{2C7A9D35-DA1A-46F1-8868-033BF7BAC390}"/>
    <hyperlink ref="C43" location="'6. Drought Plan Links'!$A$1" display="Back to top of sheet" xr:uid="{966EC977-E25C-49F7-8AB6-9A9B37FDC575}"/>
    <hyperlink ref="C2" location="'6. Drought Plan Links'!$B$43" display="YWSGRD" xr:uid="{71F710CF-48D3-4528-9D1A-52D148E98F35}"/>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22" ma:contentTypeDescription="Create a new document." ma:contentTypeScope="" ma:versionID="bdfa18b42a74b15544a28af240608f8b">
  <xsd:schema xmlns:xsd="http://www.w3.org/2001/XMLSchema" xmlns:xs="http://www.w3.org/2001/XMLSchema" xmlns:p="http://schemas.microsoft.com/office/2006/metadata/properties" xmlns:ns2="89daaef9-53bc-4da4-8635-213f5ff2c43e" xmlns:ns3="c3267625-6e53-4778-b6e0-2cace967c458" xmlns:ns4="http://schemas.microsoft.com/sharepoint/v3/fields" targetNamespace="http://schemas.microsoft.com/office/2006/metadata/properties" ma:root="true" ma:fieldsID="67366d5e7ea46c71934ec30847e2be2f" ns2:_="" ns3:_="" ns4:_="">
    <xsd:import namespace="89daaef9-53bc-4da4-8635-213f5ff2c43e"/>
    <xsd:import namespace="c3267625-6e53-4778-b6e0-2cace967c458"/>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DocumentType"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element ref="ns4:_Status" minOccurs="0"/>
                <xsd:element ref="ns4:_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DocumentType" ma:index="19" nillable="true" ma:displayName="Document Type" ma:format="Dropdown" ma:internalName="DocumentType">
      <xsd:simpleType>
        <xsd:restriction base="dms:Choice">
          <xsd:enumeration value="Agenda"/>
          <xsd:enumeration value="Project Plan"/>
          <xsd:enumeration value="Minutes and Actions"/>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f278e36-c164-4658-892f-8adefa22e7b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736ec82-5cfb-403e-9008-82afef330c44}" ma:internalName="TaxCatchAll" ma:showField="CatchAllData" ma:web="c3267625-6e53-4778-b6e0-2cace967c45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27" nillable="true" ma:displayName="Status" ma:default="Not Started"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element name="_Version" ma:index="28"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3267625-6e53-4778-b6e0-2cace967c458" xsi:nil="true"/>
    <lcf76f155ced4ddcb4097134ff3c332f xmlns="89daaef9-53bc-4da4-8635-213f5ff2c43e">
      <Terms xmlns="http://schemas.microsoft.com/office/infopath/2007/PartnerControls"/>
    </lcf76f155ced4ddcb4097134ff3c332f>
    <DocumentType xmlns="89daaef9-53bc-4da4-8635-213f5ff2c43e" xsi:nil="true"/>
    <SharedWithUsers xmlns="c3267625-6e53-4778-b6e0-2cace967c458">
      <UserInfo>
        <DisplayName>Adam Smith</DisplayName>
        <AccountId>60</AccountId>
        <AccountType/>
      </UserInfo>
      <UserInfo>
        <DisplayName>Ian WATTS</DisplayName>
        <AccountId>82</AccountId>
        <AccountType/>
      </UserInfo>
      <UserInfo>
        <DisplayName>Nabil Basharat</DisplayName>
        <AccountId>454</AccountId>
        <AccountType/>
      </UserInfo>
      <UserInfo>
        <DisplayName>Rukia HUSSAIN</DisplayName>
        <AccountId>465</AccountId>
        <AccountType/>
      </UserInfo>
      <UserInfo>
        <DisplayName>Jason Ball</DisplayName>
        <AccountId>533</AccountId>
        <AccountType/>
      </UserInfo>
      <UserInfo>
        <DisplayName>Matthew Rix</DisplayName>
        <AccountId>359</AccountId>
        <AccountType/>
      </UserInfo>
      <UserInfo>
        <DisplayName>Michael Dorrington</DisplayName>
        <AccountId>500</AccountId>
        <AccountType/>
      </UserInfo>
      <UserInfo>
        <DisplayName>James Taylor</DisplayName>
        <AccountId>496</AccountId>
        <AccountType/>
      </UserInfo>
      <UserInfo>
        <DisplayName>Emma Rattigan</DisplayName>
        <AccountId>257</AccountId>
        <AccountType/>
      </UserInfo>
      <UserInfo>
        <DisplayName>Deborah Feldhaus</DisplayName>
        <AccountId>49</AccountId>
        <AccountType/>
      </UserInfo>
    </SharedWithUsers>
    <_Status xmlns="http://schemas.microsoft.com/sharepoint/v3/fields">Not Started</_Status>
    <_Version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6932A4-3996-4324-A53A-8A3769C34E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D13314-7FB5-4A8C-BEB8-909D6C789D98}">
  <ds:schemaRefs>
    <ds:schemaRef ds:uri="http://schemas.microsoft.com/office/2006/metadata/properties"/>
    <ds:schemaRef ds:uri="http://schemas.microsoft.com/office/infopath/2007/PartnerControls"/>
    <ds:schemaRef ds:uri="c3267625-6e53-4778-b6e0-2cace967c458"/>
    <ds:schemaRef ds:uri="89daaef9-53bc-4da4-8635-213f5ff2c43e"/>
    <ds:schemaRef ds:uri="http://schemas.microsoft.com/sharepoint/v3/fields"/>
  </ds:schemaRefs>
</ds:datastoreItem>
</file>

<file path=customXml/itemProps3.xml><?xml version="1.0" encoding="utf-8"?>
<ds:datastoreItem xmlns:ds="http://schemas.openxmlformats.org/officeDocument/2006/customXml" ds:itemID="{8281477B-D0CC-491B-9E7D-92C5611CA758}">
  <ds:schemaRefs>
    <ds:schemaRef ds:uri="http://schemas.microsoft.com/sharepoint/v3/contenttype/forms"/>
  </ds:schemaRefs>
</ds:datastoreItem>
</file>

<file path=docMetadata/LabelInfo.xml><?xml version="1.0" encoding="utf-8"?>
<clbl:labelList xmlns:clbl="http://schemas.microsoft.com/office/2020/mipLabelMetadata">
  <clbl:label id="{deff24bb-2089-4400-8c8e-f71e680378b2}" enabled="0" method="" siteId="{deff24bb-2089-4400-8c8e-f71e680378b2}"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TITLE PAGE</vt:lpstr>
      <vt:lpstr>1. Base Year Licences</vt:lpstr>
      <vt:lpstr>2. WC Level Data</vt:lpstr>
      <vt:lpstr>YWSEST</vt:lpstr>
      <vt:lpstr>YWSGRD</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YWSEST!WRZ_DATA_T3A</vt:lpstr>
      <vt:lpstr>YWSGRD!WRZ_DATA_T3A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Yorkshire Water WRMP24 Tables</dc:title>
  <dc:subject>Water Resources</dc:subject>
  <dc:creator/>
  <cp:keywords/>
  <dc:description>Data tables for the 2024 Water Resources Management Plan for Yorkshire Water</dc:description>
  <cp:lastModifiedBy/>
  <cp:revision/>
  <dcterms:created xsi:type="dcterms:W3CDTF">2016-06-02T10:12:30Z</dcterms:created>
  <dcterms:modified xsi:type="dcterms:W3CDTF">2025-01-03T13:43:12Z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Distribution">
    <vt:lpwstr>9;#External|1104eb68-55d8-494f-b6ba-c5473579de73</vt:lpwstr>
  </property>
  <property fmtid="{D5CDD505-2E9C-101B-9397-08002B2CF9AE}" pid="4" name="HOCopyrightLevel">
    <vt:lpwstr>7;#Crown|69589897-2828-4761-976e-717fd8e631c9</vt:lpwstr>
  </property>
  <property fmtid="{D5CDD505-2E9C-101B-9397-08002B2CF9AE}" pid="5" name="HOGovernmentSecurityClassification">
    <vt:lpwstr>6;#Official|14c80daa-741b-422c-9722-f71693c9ede4</vt:lpwstr>
  </property>
  <property fmtid="{D5CDD505-2E9C-101B-9397-08002B2CF9AE}" pid="6" name="HOSiteType">
    <vt:lpwstr>10;#Community|144ac7d7-0b9a-42f9-9385-2935294b6de3</vt:lpwstr>
  </property>
  <property fmtid="{D5CDD505-2E9C-101B-9397-08002B2CF9AE}" pid="7" name="OrganisationalUnit">
    <vt:lpwstr>8;#EA|d5f78ddb-b1b6-4328-9877-d7e3ed06fdac</vt:lpwstr>
  </property>
  <property fmtid="{D5CDD505-2E9C-101B-9397-08002B2CF9AE}" pid="8" name="InformationType">
    <vt:lpwstr/>
  </property>
  <property fmtid="{D5CDD505-2E9C-101B-9397-08002B2CF9AE}" pid="9" name="MSIP_Label_d04dfc70-0289-4bbf-a1df-2e48919102f8_Enabled">
    <vt:lpwstr>true</vt:lpwstr>
  </property>
  <property fmtid="{D5CDD505-2E9C-101B-9397-08002B2CF9AE}" pid="10" name="MSIP_Label_d04dfc70-0289-4bbf-a1df-2e48919102f8_SetDate">
    <vt:lpwstr>2023-06-16T14:36:50Z</vt:lpwstr>
  </property>
  <property fmtid="{D5CDD505-2E9C-101B-9397-08002B2CF9AE}" pid="11" name="MSIP_Label_d04dfc70-0289-4bbf-a1df-2e48919102f8_Method">
    <vt:lpwstr>Standard</vt:lpwstr>
  </property>
  <property fmtid="{D5CDD505-2E9C-101B-9397-08002B2CF9AE}" pid="12" name="MSIP_Label_d04dfc70-0289-4bbf-a1df-2e48919102f8_Name">
    <vt:lpwstr>Private2</vt:lpwstr>
  </property>
  <property fmtid="{D5CDD505-2E9C-101B-9397-08002B2CF9AE}" pid="13" name="MSIP_Label_d04dfc70-0289-4bbf-a1df-2e48919102f8_SiteId">
    <vt:lpwstr>92ebd22d-0a9c-4516-a68f-ba966853a8f3</vt:lpwstr>
  </property>
  <property fmtid="{D5CDD505-2E9C-101B-9397-08002B2CF9AE}" pid="14" name="MSIP_Label_d04dfc70-0289-4bbf-a1df-2e48919102f8_ActionId">
    <vt:lpwstr>25179429-85c3-4482-a257-66fb6005acb0</vt:lpwstr>
  </property>
  <property fmtid="{D5CDD505-2E9C-101B-9397-08002B2CF9AE}" pid="15" name="MSIP_Label_d04dfc70-0289-4bbf-a1df-2e48919102f8_ContentBits">
    <vt:lpwstr>0</vt:lpwstr>
  </property>
  <property fmtid="{D5CDD505-2E9C-101B-9397-08002B2CF9AE}" pid="16" name="MediaServiceImageTags">
    <vt:lpwstr/>
  </property>
</Properties>
</file>